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bookViews>
  <sheets>
    <sheet name="Sheet1" sheetId="1" r:id="rId1"/>
    <sheet name="Sheet2" sheetId="2" r:id="rId2"/>
    <sheet name="Sheet3" sheetId="3" r:id="rId3"/>
    <sheet name="Sheet1 (2)" sheetId="4" r:id="rId4"/>
  </sheets>
  <externalReferences>
    <externalReference r:id="rId5"/>
    <externalReference r:id="rId6"/>
  </externalReferences>
  <calcPr calcId="162913"/>
</workbook>
</file>

<file path=xl/calcChain.xml><?xml version="1.0" encoding="utf-8"?>
<calcChain xmlns="http://schemas.openxmlformats.org/spreadsheetml/2006/main">
  <c r="C3" i="1" l="1"/>
  <c r="C210" i="1"/>
  <c r="C2" i="1"/>
  <c r="C4" i="1"/>
  <c r="C6" i="1"/>
  <c r="C7" i="1"/>
  <c r="C9" i="1"/>
  <c r="C10" i="1"/>
  <c r="C56" i="1"/>
  <c r="C69" i="1"/>
  <c r="C70" i="1"/>
  <c r="C71" i="1"/>
  <c r="C72" i="1"/>
  <c r="C73" i="1"/>
  <c r="C74" i="1"/>
  <c r="C75" i="1"/>
  <c r="C76" i="1"/>
  <c r="C77" i="1"/>
  <c r="C78" i="1"/>
  <c r="C79" i="1"/>
  <c r="C80" i="1"/>
  <c r="C81" i="1"/>
  <c r="C82" i="1"/>
  <c r="C83" i="1"/>
  <c r="C84" i="1"/>
  <c r="C87" i="1"/>
  <c r="C88" i="1"/>
  <c r="C89" i="1"/>
  <c r="C90" i="1"/>
  <c r="C91" i="1"/>
  <c r="C92" i="1"/>
  <c r="C93" i="1"/>
  <c r="C94" i="1"/>
  <c r="C95" i="1"/>
  <c r="C96" i="1"/>
  <c r="C97" i="1"/>
  <c r="C101" i="1"/>
  <c r="C102" i="1"/>
  <c r="C103" i="1"/>
  <c r="C105" i="1"/>
  <c r="C106" i="1"/>
  <c r="C108" i="1"/>
  <c r="C109" i="1"/>
  <c r="C155" i="1"/>
  <c r="C168" i="1"/>
  <c r="C169" i="1"/>
  <c r="C170" i="1"/>
  <c r="C171" i="1"/>
  <c r="C172" i="1"/>
  <c r="C173" i="1"/>
  <c r="C174" i="1"/>
  <c r="C175" i="1"/>
  <c r="C176" i="1"/>
  <c r="C177" i="1"/>
  <c r="C178" i="1"/>
  <c r="C179" i="1"/>
  <c r="C180" i="1"/>
  <c r="C181" i="1"/>
  <c r="C182" i="1"/>
  <c r="C183" i="1"/>
  <c r="C186" i="1"/>
  <c r="C187" i="1"/>
  <c r="C188" i="1"/>
  <c r="C189" i="1"/>
  <c r="C190" i="1"/>
  <c r="C191" i="1"/>
  <c r="C192" i="1"/>
  <c r="C193" i="1"/>
  <c r="C194" i="1"/>
  <c r="C195" i="1"/>
  <c r="C196" i="1"/>
  <c r="C234" i="1"/>
  <c r="C236" i="1"/>
  <c r="C236" i="4"/>
  <c r="C234" i="4"/>
  <c r="C210" i="4"/>
  <c r="C196" i="4"/>
  <c r="C195" i="4"/>
  <c r="C194" i="4"/>
  <c r="C193" i="4"/>
  <c r="C192" i="4"/>
  <c r="C191" i="4"/>
  <c r="C190" i="4"/>
  <c r="C189" i="4"/>
  <c r="C188" i="4"/>
  <c r="C187" i="4"/>
  <c r="C186" i="4"/>
  <c r="C183" i="4"/>
  <c r="C182" i="4"/>
  <c r="C181" i="4"/>
  <c r="C180" i="4"/>
  <c r="C179" i="4"/>
  <c r="C178" i="4"/>
  <c r="C177" i="4"/>
  <c r="C176" i="4"/>
  <c r="C175" i="4"/>
  <c r="C174" i="4"/>
  <c r="C173" i="4"/>
  <c r="C172" i="4"/>
  <c r="C171" i="4"/>
  <c r="C170" i="4"/>
  <c r="C169" i="4"/>
  <c r="C168" i="4"/>
  <c r="C155" i="4"/>
  <c r="C109" i="4"/>
  <c r="C108" i="4"/>
  <c r="C106" i="4"/>
  <c r="C105" i="4"/>
  <c r="C103" i="4"/>
  <c r="C102" i="4"/>
  <c r="C101" i="4"/>
  <c r="C97" i="4"/>
  <c r="C96" i="4"/>
  <c r="C95" i="4"/>
  <c r="C94" i="4"/>
  <c r="C93" i="4"/>
  <c r="C92" i="4"/>
  <c r="C91" i="4"/>
  <c r="C90" i="4"/>
  <c r="C89" i="4"/>
  <c r="C88" i="4"/>
  <c r="C87" i="4"/>
  <c r="C84" i="4"/>
  <c r="C83" i="4"/>
  <c r="C82" i="4"/>
  <c r="C81" i="4"/>
  <c r="C80" i="4"/>
  <c r="C79" i="4"/>
  <c r="C78" i="4"/>
  <c r="C77" i="4"/>
  <c r="C76" i="4"/>
  <c r="C75" i="4"/>
  <c r="C74" i="4"/>
  <c r="C73" i="4"/>
  <c r="C72" i="4"/>
  <c r="C71" i="4"/>
  <c r="C70" i="4"/>
  <c r="C69" i="4"/>
  <c r="C56" i="4"/>
  <c r="C10" i="4"/>
  <c r="C9" i="4"/>
  <c r="C7" i="4"/>
  <c r="C6" i="4"/>
  <c r="C4" i="4"/>
  <c r="C3" i="4"/>
  <c r="C2" i="4"/>
</calcChain>
</file>

<file path=xl/sharedStrings.xml><?xml version="1.0" encoding="utf-8"?>
<sst xmlns="http://schemas.openxmlformats.org/spreadsheetml/2006/main" count="1219" uniqueCount="326">
  <si>
    <t>ItemName</t>
  </si>
  <si>
    <t>HsCode</t>
  </si>
  <si>
    <t>Quantity</t>
  </si>
  <si>
    <t>unit</t>
  </si>
  <si>
    <t>m2</t>
  </si>
  <si>
    <t>m3</t>
  </si>
  <si>
    <t>kg</t>
  </si>
  <si>
    <t>No</t>
  </si>
  <si>
    <t>m</t>
  </si>
  <si>
    <r>
      <t>m</t>
    </r>
    <r>
      <rPr>
        <b/>
        <vertAlign val="superscript"/>
        <sz val="11"/>
        <rFont val="Times New Roman"/>
        <family val="1"/>
      </rPr>
      <t>2</t>
    </r>
  </si>
  <si>
    <r>
      <t>m</t>
    </r>
    <r>
      <rPr>
        <b/>
        <vertAlign val="superscript"/>
        <sz val="11"/>
        <rFont val="Times New Roman"/>
        <family val="1"/>
      </rPr>
      <t>3</t>
    </r>
  </si>
  <si>
    <r>
      <t>M</t>
    </r>
    <r>
      <rPr>
        <vertAlign val="superscript"/>
        <sz val="12"/>
        <rFont val="Times New Roman"/>
        <family val="1"/>
      </rPr>
      <t>2</t>
    </r>
  </si>
  <si>
    <r>
      <t>M</t>
    </r>
    <r>
      <rPr>
        <vertAlign val="superscript"/>
        <sz val="12"/>
        <rFont val="Times New Roman"/>
        <family val="1"/>
      </rPr>
      <t>3</t>
    </r>
  </si>
  <si>
    <r>
      <t>M</t>
    </r>
    <r>
      <rPr>
        <vertAlign val="superscript"/>
        <sz val="12"/>
        <rFont val="Times New Roman"/>
        <family val="1"/>
      </rPr>
      <t>3</t>
    </r>
    <r>
      <rPr>
        <sz val="11"/>
        <color theme="1"/>
        <rFont val="Calibri"/>
        <family val="2"/>
        <scheme val="minor"/>
      </rPr>
      <t/>
    </r>
  </si>
  <si>
    <r>
      <t>m</t>
    </r>
    <r>
      <rPr>
        <vertAlign val="superscript"/>
        <sz val="12"/>
        <rFont val="Times New Roman"/>
        <family val="1"/>
      </rPr>
      <t>2</t>
    </r>
  </si>
  <si>
    <r>
      <rPr>
        <i/>
        <sz val="12"/>
        <rFont val="Times New Roman"/>
        <family val="1"/>
      </rPr>
      <t>M</t>
    </r>
    <r>
      <rPr>
        <i/>
        <vertAlign val="superscript"/>
        <sz val="12"/>
        <rFont val="Times New Roman"/>
        <family val="1"/>
      </rPr>
      <t>2</t>
    </r>
  </si>
  <si>
    <t>50 mm thick industrial grade cement sand screed (mix 1:3)</t>
  </si>
  <si>
    <t xml:space="preserve"> Site clearing and removing of  top 200mm thick  soil Production 1</t>
  </si>
  <si>
    <t>Bulk excavation in ordinary soil to a depth not exceeding 1500mm from reduced  level which shall be approved by the Engineer.Production 1</t>
  </si>
  <si>
    <t>Pit excavation  to a depth not exceeding 1500mm from reduced level which shall be approved by the Engineer.Production 1</t>
  </si>
  <si>
    <t>Trench excavation  for masonry foundation wall to an average depth not exceeding 1000 mm from reduced ground level.Production 1</t>
  </si>
  <si>
    <t>Backfill  around footing with selected material imported from quarry well compacted on average layer of 20cm. Production 1</t>
  </si>
  <si>
    <t>Backfill  around  trench foundation with selected material imported from quarry well compacted on average layer of 20cm. Production 1</t>
  </si>
  <si>
    <t>Backfill  around  hard core with selected material imported from quarry well compacted on average layer of 20cm. Production 1</t>
  </si>
  <si>
    <t>Load and cart away excavated and surplus material from site to distance of 2km.Production 1</t>
  </si>
  <si>
    <t>250 mm thick basaltic stone hardcore well rolled, consolidated and blinded with crushed stone .Production 1</t>
  </si>
  <si>
    <t>Site clearing and removing of  top 200mm thick  soil Production 2</t>
  </si>
  <si>
    <t>Bulk excavation in ordinary soil to a depth not exceeding 1500mm from reduced  level which shall be approved by the Engineer.Production 2</t>
  </si>
  <si>
    <t>Pit excavation  to a depth not exceeding 1500mm from reduced level which shall be approved by the Engineer.Production 2</t>
  </si>
  <si>
    <t>Trench excavation  for masonry foundation wall to an average depth not exceeding 1000 mm from reduced ground level.Production 2</t>
  </si>
  <si>
    <t>Backfill  around footing with selected material imported from quarry well compacted on average layer of 20cm. Production 2</t>
  </si>
  <si>
    <t>Backfill  around  trench foundation with selected material imported from quarry well compacted on average layer of 20cm. Production 2</t>
  </si>
  <si>
    <t>Backfill  around  hard core with selected material imported from quarry well compacted on average layer of 20cm. Production 2</t>
  </si>
  <si>
    <t>Load and cart away excavated and surplus material from site to distance of 2km.Production 2</t>
  </si>
  <si>
    <t>250 mm thick basaltic stone hardcore well rolled, consolidated and blinded with crushed stone .Production 2</t>
  </si>
  <si>
    <t>5cm thick Lean Concrete quality C-5,with minimum cement concrete of 150 kg /m3 of concrete. a.under footing pad Production 2</t>
  </si>
  <si>
    <t>5cm thick Lean Concrete quality C-5,with minimum cement concrete of 150 kg /m3 of concrete. b.under masonry Production 2</t>
  </si>
  <si>
    <t>5cm thick Lean Concrete quality C-5,with minimum cement concrete of 150 kg /m3 of concrete.b.under grade beam Production 2</t>
  </si>
  <si>
    <t>Supply &amp; Construct Reinforced Concrete quality C-25,with minimum cement concrete of 360kg /m3 of concrete.  a.To footing pad Production 2</t>
  </si>
  <si>
    <t>Supply &amp; Construct Reinforced Concrete quality C-25,with minimum cement concrete of 360kg /m3 of concrete.b.To foundation columns Production 2</t>
  </si>
  <si>
    <t>Supply &amp; Construct Reinforced Concrete quality C-25,with minimum cement concrete of 360kg /m3 of concrete.c.To grade beam Production 2</t>
  </si>
  <si>
    <t>Supply &amp; Construct Reinforced Concrete quality C-25,with minimum cement concrete of 360kg /m3 of concrete.d.To slab Concrete Production 2</t>
  </si>
  <si>
    <t>supply ,cut &amp; fix in position with wood / steel formwork  a.To footing pad Production 2</t>
  </si>
  <si>
    <t>supply ,cut &amp; fix in position with wood / steel formwork b.To foundation columns Production 2</t>
  </si>
  <si>
    <t>supply ,cut &amp; fix in position with wood / steel formwork c.To grade beam Production 2</t>
  </si>
  <si>
    <t>supply &amp; fix steel reinforcement according to structural drawing a.Dia.8mm deformed bar Production 2</t>
  </si>
  <si>
    <t>supply &amp; fix steel reinforcement according to structural drawing b.Dia.14mm deformed bar Production 2</t>
  </si>
  <si>
    <t>supply &amp; fix steel reinforcement according to structural drawing c.Dia.16mm deformed bar Production 2</t>
  </si>
  <si>
    <t>50cm thick trachtic stone masonary B.N.G.L.bedded in cement mortar mix ratio 1:3 Production 2</t>
  </si>
  <si>
    <t>Ditto But Above N.G.L. Production 2</t>
  </si>
  <si>
    <t>I-Columns (center) columns) Production 2</t>
  </si>
  <si>
    <t>EW- Columns ( End Wall columns) Production 2</t>
  </si>
  <si>
    <t>I2- columns, (Intermediate and shorter side end columns) Production 2</t>
  </si>
  <si>
    <t>H-BEAM 400*200 Production 2</t>
  </si>
  <si>
    <t>H-BEAM 300*150 Production 2</t>
  </si>
  <si>
    <t>STEEL model 30 Production 2</t>
  </si>
  <si>
    <t>ROUND STEEL Production 2</t>
  </si>
  <si>
    <t>CHANNEL STEEL Production 2</t>
  </si>
  <si>
    <t>SQUARE STEEL Production 2</t>
  </si>
  <si>
    <t>ANGLE IRON 40*40 Production 2</t>
  </si>
  <si>
    <t>ANGLE IRON 60*60 Production 2</t>
  </si>
  <si>
    <t>LRON PLATE 1.5mm Production 2</t>
  </si>
  <si>
    <t>LRON PLATE 2.2mm Production 2</t>
  </si>
  <si>
    <t>LRON PLATE 4mm Production 2</t>
  </si>
  <si>
    <t>LRON PLATE 6mm Production 2</t>
  </si>
  <si>
    <t>LRON PLATE 8mm Production 2</t>
  </si>
  <si>
    <t>LRON PLATE 10mm Production 2</t>
  </si>
  <si>
    <t>LRON PLATE 12mm Production 2</t>
  </si>
  <si>
    <t>LRON PLATE 16mm Production 2</t>
  </si>
  <si>
    <t>C PAVMENTS C140 Production 2</t>
  </si>
  <si>
    <t>WIRE 2.5mm Production 2</t>
  </si>
  <si>
    <t>WIRE 4mm Production 2</t>
  </si>
  <si>
    <t>WIRE 6mm Production 2</t>
  </si>
  <si>
    <t>WIRE 95mm Production 2</t>
  </si>
  <si>
    <t>WIRE 150mm Production 2</t>
  </si>
  <si>
    <t>WIRE 25mm Production 2</t>
  </si>
  <si>
    <t>WIRE 50mm Production 2</t>
  </si>
  <si>
    <t>floor tile 600*600 Production 2</t>
  </si>
  <si>
    <t>floor tile 800*800 Production 2</t>
  </si>
  <si>
    <t>GLASS Production 2</t>
  </si>
  <si>
    <t>STAINLESSPLATE 1mm Production 2</t>
  </si>
  <si>
    <t>SCREW Production 2</t>
  </si>
  <si>
    <t>chol steel 0.4mm Production 2</t>
  </si>
  <si>
    <t>WELDING wire Production 2</t>
  </si>
  <si>
    <t>NAIL Production 2</t>
  </si>
  <si>
    <t>WELDING ROD Production 2</t>
  </si>
  <si>
    <t>STEEL PIPE 33   Production 2</t>
  </si>
  <si>
    <t xml:space="preserve">STEEL PIPE 60  Production 2      </t>
  </si>
  <si>
    <t xml:space="preserve">STEEL PIPE 48   Production 2       </t>
  </si>
  <si>
    <t>STEEL PIPE 168 Production 2</t>
  </si>
  <si>
    <t xml:space="preserve">supply and construct  H.C.B. 20*20*40cm thick class c type with cement sand mix retio 1:3 Production 2  </t>
  </si>
  <si>
    <t>Ditto as item 2.1 but 15*20*40cm thick Production 2</t>
  </si>
  <si>
    <t>supply and fix 0.4mm thick HV-760 colored steel tiles all finished.Production 2</t>
  </si>
  <si>
    <t>RafterProduction 2</t>
  </si>
  <si>
    <t>EW- RafterProduction 2</t>
  </si>
  <si>
    <t>Z- Puriln Production 2</t>
  </si>
  <si>
    <t>Roof Panel Production 2</t>
  </si>
  <si>
    <t>Flange- Brace Production 2</t>
  </si>
  <si>
    <t>Eave Gtter Production 2</t>
  </si>
  <si>
    <t>Standard Ridge panel Production 2</t>
  </si>
  <si>
    <t>Base Flashing Trim Production 2</t>
  </si>
  <si>
    <t>Eave Gtter flashing Production 2</t>
  </si>
  <si>
    <t>Down spout strap Production 2</t>
  </si>
  <si>
    <t>Canopy Trim Production 2</t>
  </si>
  <si>
    <t>Flain Trim Production 2</t>
  </si>
  <si>
    <t>Closure trim Production 2</t>
  </si>
  <si>
    <t>Gable trim Production 2</t>
  </si>
  <si>
    <t>Spacer trim Production 2</t>
  </si>
  <si>
    <t>Drip trim Production 2</t>
  </si>
  <si>
    <t>Type D1 size:- 400*450cm/8 Production 2</t>
  </si>
  <si>
    <t>Type W1 size:-300*150cm/63 Production 2</t>
  </si>
  <si>
    <t>DSD-HEADER  (7) Production 2</t>
  </si>
  <si>
    <t>DSD-GUIDE L50*5 (7)Production 2</t>
  </si>
  <si>
    <t>DSD-BOTTOM MEMBER(7)Production 2</t>
  </si>
  <si>
    <t>DSD-FO -HEADER (7)Production 2</t>
  </si>
  <si>
    <t>DSD-INNER -LIFT -RIGHT -STILE (7) Production 2</t>
  </si>
  <si>
    <t>DSD-INTERIOR -MEMBER(7)Production 2</t>
  </si>
  <si>
    <t>DSD- TRACK -HS (7) Production 2</t>
  </si>
  <si>
    <t>DSD- SHEETING -ANGLE (28) Production 2</t>
  </si>
  <si>
    <t>DSD-CLOUSRE- ANGLE (14)Production 2</t>
  </si>
  <si>
    <t>Long Fully Threaded Bolts and Nuts Production 2</t>
  </si>
  <si>
    <t>Cable BraceProduction 2</t>
  </si>
  <si>
    <t>Apply three coats of Plastering to internal wall in cement sand mix ratio 1:3 Production 2</t>
  </si>
  <si>
    <t>Apply pointing in cement sand mortal of masonry wall Production 2</t>
  </si>
  <si>
    <t>50 mm thick industrial grade cement sand screed (mix 1:3) Production 2</t>
  </si>
  <si>
    <t>5cm thick Lean Concrete quality C-5,with minimum cement concrete of 150 kg /m3 of concrete. b.under masonry Production 1</t>
  </si>
  <si>
    <t>5cm thick Lean Concrete quality C-5,with minimum cement concrete of 150 kg /m3 of concrete. a.under footing pad Production 1</t>
  </si>
  <si>
    <t>5cm thick Lean Concrete quality C-5,with minimum cement concrete of 150 kg /m3 of concrete.b.under grade beam Production 1</t>
  </si>
  <si>
    <t>Supply &amp; Construct Reinforced Concrete quality C-25,with minimum cement concrete of 360kg /m3 of concrete.  a.To footing pad Production 1</t>
  </si>
  <si>
    <t>Supply &amp; Construct Reinforced Concrete quality C-25,with minimum cement concrete of 360kg /m3 of concrete.b.To foundation columns Production 1</t>
  </si>
  <si>
    <t>Supply &amp; Construct Reinforced Concrete quality C-25,with minimum cement concrete of 360kg /m3 of concrete.c.To grade beam Production 1</t>
  </si>
  <si>
    <t>Supply &amp; Construct Reinforced Concrete quality C-25,with minimum cement concrete of 360kg /m3 of concrete.d.To slab Concrete Production 1</t>
  </si>
  <si>
    <t>supply ,cut &amp; fix in position with wood / steel formwork  a.To footing pad Production 1</t>
  </si>
  <si>
    <t>supply ,cut &amp; fix in position with wood / steel formwork b.To foundation columns Production 1</t>
  </si>
  <si>
    <t>supply ,cut &amp; fix in position with wood / steel formwork c.To grade beam Production 1</t>
  </si>
  <si>
    <t>supply &amp; fix steel reinforcement according to structural drawing a.Dia.8mm deformed bar Production 1</t>
  </si>
  <si>
    <t>supply &amp; fix steel reinforcement according to structural drawing b.Dia.14mm deformed bar Production1</t>
  </si>
  <si>
    <t>supply &amp; fix steel reinforcement according to structural drawing c.Dia.16mm deformed bar Production 1</t>
  </si>
  <si>
    <t>50cm thick trachtic stone masonary B.N.G.L.bedded in cement mortar mix ratio 1:3 Production 1</t>
  </si>
  <si>
    <t>Ditto But Above N.G.L. Production 1</t>
  </si>
  <si>
    <t>I-Columns (center) columns) Production 1</t>
  </si>
  <si>
    <t>EW- Columns ( End Wall columns) Production 1</t>
  </si>
  <si>
    <t>I2- columns, (Intermediate and shorter side end columns) Production 1</t>
  </si>
  <si>
    <t>H-BEAM 400*200 Production 1</t>
  </si>
  <si>
    <t>H-BEAM 300*150 Production 1</t>
  </si>
  <si>
    <t>STEEL model 30 Production 1</t>
  </si>
  <si>
    <t>ROUND STEEL Production 1</t>
  </si>
  <si>
    <t>CHANNEL STEEL Production 1</t>
  </si>
  <si>
    <t>SQUARE STEEL Production 1</t>
  </si>
  <si>
    <t>ANGLE IRON 40*40 Production 1</t>
  </si>
  <si>
    <t>ANGLE IRON 60*60 Production 1</t>
  </si>
  <si>
    <t>LRON PLATE 1.5mm Production 1</t>
  </si>
  <si>
    <t>LRON PLATE 2.2mm Production 1</t>
  </si>
  <si>
    <t>LRON PLATE 4mm Production 1</t>
  </si>
  <si>
    <t>LRON PLATE 6mm Production 1</t>
  </si>
  <si>
    <t>LRON PLATE 8mm Production 1</t>
  </si>
  <si>
    <t>LRON PLATE 10mm Production 1</t>
  </si>
  <si>
    <t>LRON PLATE 12mm Production 1</t>
  </si>
  <si>
    <t>LRON PLATE 16mm Production 1</t>
  </si>
  <si>
    <t>C PAVMENTS C140 Production 1</t>
  </si>
  <si>
    <t>WIRE 2.5mm Production 1</t>
  </si>
  <si>
    <t>WIRE 4mm Production 1</t>
  </si>
  <si>
    <t>WIRE 6mm Production 1</t>
  </si>
  <si>
    <t>WIRE 95mm Production 1</t>
  </si>
  <si>
    <t>WIRE 150mm Production 1</t>
  </si>
  <si>
    <t>WIRE 25mm Production 1</t>
  </si>
  <si>
    <t>WIRE 50mm Production 1</t>
  </si>
  <si>
    <t>floor tile 600*600 Production 1</t>
  </si>
  <si>
    <t>floor tile 800*800 Production 1</t>
  </si>
  <si>
    <t>GLASS Production 1</t>
  </si>
  <si>
    <t>STAINLESSPLATE 1mm Production 1</t>
  </si>
  <si>
    <t>SCREW Production 1</t>
  </si>
  <si>
    <t>chol steel 0.4mm Production 1</t>
  </si>
  <si>
    <t>WELDING wire Production 1</t>
  </si>
  <si>
    <t>NAIL Production 1</t>
  </si>
  <si>
    <t>WELDING ROD Production 1</t>
  </si>
  <si>
    <t xml:space="preserve">STEEL PIPE 33  Production 1    </t>
  </si>
  <si>
    <t xml:space="preserve">STEEL PIPE 60  Production 1      </t>
  </si>
  <si>
    <t xml:space="preserve">STEEL PIPE 48  Production 1        </t>
  </si>
  <si>
    <t>STEEL PIPE 168 Production 1</t>
  </si>
  <si>
    <t xml:space="preserve">supply and construct  H.C.B. 20*20*40cm thick class c type with cement sand mix retio 1:3  Production 1 </t>
  </si>
  <si>
    <t>Ditto as item 2.1 but 15*20*40cm thick Production 1</t>
  </si>
  <si>
    <t>supply and fix 0.4mm thick HV-760 colored steel tiles all finished.Production 1</t>
  </si>
  <si>
    <t>RafterProduction 1</t>
  </si>
  <si>
    <t>EW- RafterProduction 1</t>
  </si>
  <si>
    <t>Z- Puriln Production 1</t>
  </si>
  <si>
    <t>Roof Panel Production 1</t>
  </si>
  <si>
    <t>Flange- Brace Production 1</t>
  </si>
  <si>
    <t>Eave Gtter Production 1</t>
  </si>
  <si>
    <t>Standard Ridge panel Production 1</t>
  </si>
  <si>
    <t>Base Flashing Trim Production 1</t>
  </si>
  <si>
    <t>Eave Gtter flashing Production 1</t>
  </si>
  <si>
    <t>Down spout strap Production 1</t>
  </si>
  <si>
    <t>Canopy Trim Production 1</t>
  </si>
  <si>
    <t>Flain Trim Production 1</t>
  </si>
  <si>
    <t>Closure trim Production 1</t>
  </si>
  <si>
    <t>Gable trim Production 1</t>
  </si>
  <si>
    <t>Spacer trim Production 1</t>
  </si>
  <si>
    <t>Drip trim Production 1</t>
  </si>
  <si>
    <t>Type D1 size:- 400*450cm/8 Production 1</t>
  </si>
  <si>
    <t>Type W1 size:-300*150cm/63 Production 1</t>
  </si>
  <si>
    <t>DSD-HEADER  (7) Production 1</t>
  </si>
  <si>
    <t>DSD-GUIDE L50*5 (7) Production 1</t>
  </si>
  <si>
    <t>DSD-BOTTOM MEMBER(7)Production 1</t>
  </si>
  <si>
    <t>DSD-FO -HEADER (7) Production 1</t>
  </si>
  <si>
    <t>DSD-INNER -LIFT -RIGHT -STILE (7) Production 1</t>
  </si>
  <si>
    <t>DSD-INTERIOR -MEMBER(7)Production 1</t>
  </si>
  <si>
    <t>DSD- TRACK -HS (7)Production 1</t>
  </si>
  <si>
    <t>DSD- SHEETING -ANGLE (28) Production 1</t>
  </si>
  <si>
    <t>DSD-CLOUSRE- ANGLE (14) Production 1</t>
  </si>
  <si>
    <t>Long Fully Threaded Bolts and Nuts Production 1</t>
  </si>
  <si>
    <t>Cable Brace Production 1</t>
  </si>
  <si>
    <t>Apply three coats of Plastering to internal wall in cement sand mix ratio 1:3 Production 1</t>
  </si>
  <si>
    <t>Apply pointing in cement sand mortal of masonry wall Production 1</t>
  </si>
  <si>
    <t>50 mm thick industrial grade cement sand screed (mix 1:3) Production 1</t>
  </si>
  <si>
    <t xml:space="preserve">Excavate for site clearing to a depth of 200mm to remove to soil </t>
  </si>
  <si>
    <t>Bulk excavation in  stiff silt clay not exceeding 1500mm  from NGL.</t>
  </si>
  <si>
    <t>Excavation in soft rock  for isolated footing  not exceeding 1500mm from reduced level.</t>
  </si>
  <si>
    <t>Excavation in soft rock   for isolated footing to a depth over 1500mm not exceeding 3000 mm from reduced level.</t>
  </si>
  <si>
    <t>Excavate in hard basalt for  isolated footing  to a depth over 1500mm not exceeding 3000mm from reduced level.</t>
  </si>
  <si>
    <t>Excavation in soft rock   for  trench foundation not exceeding 1500mm from reduced level.</t>
  </si>
  <si>
    <t>Excavate in soft rock  for  trench foundation  to a depth over 1500mm not exceeding 3000mm from reduced level.</t>
  </si>
  <si>
    <t>Excavate in  hard basalt for trench foundation to a depth over 1500mmnot exceeding 3000mm from reduced level.</t>
  </si>
  <si>
    <t>Back fill around footings and trench foundation to maintain the desired level with selected borrowed material  and compact in layers not exceeding 200mm.</t>
  </si>
  <si>
    <t>Fill under hard-core  to maintain the desired level with selected borrowed material and compact in layers not exceeding 200mm .</t>
  </si>
  <si>
    <t>Cart away surplus excavated material to a distance not exceeding 2km.</t>
  </si>
  <si>
    <t>250mm. thick sound basaltic or equivalent stone hard-core finished and blinded with crushed stone.</t>
  </si>
  <si>
    <t xml:space="preserve"> 5 cm thick lean concrete quality C-5, 150 kg of cement/m3, under:  a) Footing pad</t>
  </si>
  <si>
    <t xml:space="preserve"> 5 cm thick lean concrete quality C-5, 150 kg of cement/m3, under:   b) Masonary  wall</t>
  </si>
  <si>
    <t xml:space="preserve"> 5 cm thick lean concrete quality C-5, 150 kg of cement/m3, under: c) Grade beam</t>
  </si>
  <si>
    <t>Reinforced concrete in class C-25,360 kg of cement/m3 a) Footing pad</t>
  </si>
  <si>
    <t>Reinforced concrete in class C-25,360 kg of cement/m3 b) Foundation column</t>
  </si>
  <si>
    <t>Reinforced concrete in class C-25,360 kg of cement/m3 c) Grade beam</t>
  </si>
  <si>
    <t>Reinforced concrete in class C-25,360 kg of cement/m3  d) 150mm thick ground  floor slab</t>
  </si>
  <si>
    <t>Reinforced concrete in class C-25,360 kg of cement/m3 e) Steps</t>
  </si>
  <si>
    <t>Provide, cut and fix in position sawn zigba wood or steel formwork to: a) Footing pad</t>
  </si>
  <si>
    <t>Provide, cut and fix in position sawn zigba wood or steel formwork to:b) Foundation column</t>
  </si>
  <si>
    <t>Provide, cut and fix in position sawn zigba wood or steel formwork to:c) Grade beam</t>
  </si>
  <si>
    <t>Provide, cut and fix in position sawn zigba wood or steel formwork to: e) 8mm thick chip wood expansion joint</t>
  </si>
  <si>
    <t>M</t>
  </si>
  <si>
    <t>Reinforcement steel bars according to structural drawing. Price includes cutting, bending, placing in position and tying wires.a) dia. 6mm plain bar</t>
  </si>
  <si>
    <t xml:space="preserve">Reinforcement steel bars according to structural drawing. Price includes cutting, bending, placing in position and tying wires.  b) dia. 8mm deformed bar </t>
  </si>
  <si>
    <t>Reinforcement steel bars according to structural drawing. Price includes cutting, bending, placing in position and tying wires.  c) dia. 12mm deformed bar</t>
  </si>
  <si>
    <t>Reinforcement steel bars according to structural drawing. Price includes cutting, bending, placing in position and tying wires.e) dia. 14mm deformed bar</t>
  </si>
  <si>
    <t>Reinforcement steel bars according to structural drawing. Price includes cutting, bending, placing in position and tying wires. f) dia. 16 mm deformed bar</t>
  </si>
  <si>
    <t>Reinforcement steel bars according to structural drawing. Price includes cutting, bending, placing in position and tying wires.g) dia. 20 mm deformed bar</t>
  </si>
  <si>
    <t>a)Below natural ground level</t>
  </si>
  <si>
    <t>Reinforced concrete in class C-25 ,360 kg of cement/m3 b)Intermediate &amp; top tie beam</t>
  </si>
  <si>
    <t xml:space="preserve">b)Above natural ground level,well dressed stone wall </t>
  </si>
  <si>
    <t xml:space="preserve">Reinforced concrete in class C-25 ,360 kg of cement/m3 a) Elevation column </t>
  </si>
  <si>
    <t>Reinforced concrete in class C-25 ,360 kg of cement/m3 d)150mm thick 1st floor,2nd, 3rd floor and flat roof slab c) Staircase and landing</t>
  </si>
  <si>
    <t xml:space="preserve">Reinforced concrete in class C-25 ,360 kg of cement/m3 d)150mm thick 1st floor,2nd, 3rd floor and flat roof slab </t>
  </si>
  <si>
    <t>Reinforced concrete in class C-25 ,360 kg of cement/m3 e) In lintels</t>
  </si>
  <si>
    <t>Provide, cut and fix in position sawn zigba wood or steel formwork to: a) Elevation column</t>
  </si>
  <si>
    <t>Provide, cut and fix in position sawn zigba wood or steel formwork to:b)Intermediate &amp; top tie beam</t>
  </si>
  <si>
    <t>Provide, cut and fix in position sawn zigba wood or steel formwork to:  c) Staircase and landing</t>
  </si>
  <si>
    <t xml:space="preserve">Provide, cut and fix in position sawn zigba wood or steel formwork to: d)150mm thick 1st floor,2nd floor and flat roof slab </t>
  </si>
  <si>
    <t>Provide, cut and fix in position sawn zigba wood or steel formwork to: e) In lintels</t>
  </si>
  <si>
    <t xml:space="preserve">Reinforcement steel bars according to structural drawing. Price includes cutting, bending, placing in position and tying wires.a) dia. 6mm plain bar </t>
  </si>
  <si>
    <t>Reinforcement steel bars according to structural drawing. Price includes cutting, bending, placing in position and tying wires.b) dia. 8mm deformed bar</t>
  </si>
  <si>
    <t>Reinforcement steel bars according to structural drawing. Price includes cutting, bending, placing in position and tying wires. c) dia. 10mm deformed bar</t>
  </si>
  <si>
    <t>Reinforcement steel bars according to structural drawing. Price includes cutting, bending, placing in position and tying wires.d) dia. 12mm deformed bar</t>
  </si>
  <si>
    <t xml:space="preserve">Reinforcement steel bars according to structural drawing. Price includes cutting, bending, placing in position and tying wires.f) dia. 16 mm deformed bar  </t>
  </si>
  <si>
    <t>Reinforcement steel bars according to structural drawing. Price includes cutting, bending, placing in position and tying wires. g) dia. 20mm deformed bar</t>
  </si>
  <si>
    <t>200mm thick Class B external HCB wall both sides left for plastering which can satisfy the designed strength , bedded in cement mortar (1:3).Price shall include mortar bedding.</t>
  </si>
  <si>
    <t>Ditto item 2.01but to 150mm thick internal wall.</t>
  </si>
  <si>
    <t>Ditto item 2.01but to 100mm thick internal wall.</t>
  </si>
  <si>
    <t>G-28 Galvanized CIS From akaki Steel Factory roof Cover to Wooden Purlin Spaced at 90cm Distance With galvanized Nails and Rubber or bitumen Coated Washer Price Shall includes ridge Cover and roof Measured in Horizontal Projection.</t>
  </si>
  <si>
    <t>Supply and fix G-28 galvanized flat metal sheet gutter as per the detail drawing. Price shall include all necessary accessories, metal bracket suspenders, one coat of antirust paint and two coat of synthetic enamel paint.(with development length 880 mm).</t>
  </si>
  <si>
    <t>Guage -28 Galvnized Flat Metal Sheet Down Pipe, Size 12cmx12cm.</t>
  </si>
  <si>
    <t>Supply and fix Roof ridge Cover.</t>
  </si>
  <si>
    <t>Supply and fix G-28 Galvanized flat  metal  sheet flashing to wall to prevent water seepage / penetration to the wall at the joints of wall and EGA- Sheet, and development length of 450 mm.  price includes two coats of anti-rust and synthetic paint</t>
  </si>
  <si>
    <t xml:space="preserve">Ditto as Item No 3.02 but Copping with Devt. Length 1000mm.                                                </t>
  </si>
  <si>
    <r>
      <t>Average 50mm thick light weight concrete in mix (1:2:5) cement, sand and pumice laid over RC flat slab with proper slope towards down pipe and corners angled at 45</t>
    </r>
    <r>
      <rPr>
        <vertAlign val="superscript"/>
        <sz val="12"/>
        <rFont val="Times New Roman"/>
        <family val="1"/>
      </rPr>
      <t>0</t>
    </r>
    <r>
      <rPr>
        <sz val="12"/>
        <rFont val="Times New Roman"/>
        <family val="1"/>
      </rPr>
      <t xml:space="preserve"> at parapet and roof slab connection as shown on the detail drawing.                       </t>
    </r>
  </si>
  <si>
    <t>30mm thick smooth finished cement sand screed  laid on top of light weight concrete in mortar mix (1:3) with proper slope towards down pipe.</t>
  </si>
  <si>
    <t xml:space="preserve">Supply and place water proofing adhesive membrane flat roof as per the manufacturer's instruction and approval of the Engineer. </t>
  </si>
  <si>
    <t>Ml</t>
  </si>
  <si>
    <t>ml</t>
  </si>
  <si>
    <t>ML</t>
  </si>
  <si>
    <r>
      <t>M</t>
    </r>
    <r>
      <rPr>
        <vertAlign val="superscript"/>
        <sz val="12"/>
        <color indexed="8"/>
        <rFont val="Times New Roman"/>
        <family val="1"/>
      </rPr>
      <t>2</t>
    </r>
  </si>
  <si>
    <t>a)Diam 10-12cm equcalyptus upper &amp; lower member</t>
  </si>
  <si>
    <t>b)Diam 8cm equcalyptusDiag. &amp; Vertical member</t>
  </si>
  <si>
    <t>c/ 7x5cm Zigba wood purlin</t>
  </si>
  <si>
    <t>Supply  and fix 20mm thick well seasoned and treated  Tid/kerrero Fascia board. Price shall include one coat of preservative and two coats of   synthetic paint.</t>
  </si>
  <si>
    <t>Supply and fix 8 mm thick chip wood ceiling on and  including 40 x 50 mm structural wood battens placed c/c 600 mm both ways suspended to steel truss . Price includes 40x40mm decorated Zigba corner list and all other necessary accessories.</t>
  </si>
  <si>
    <t>a) Type  D1   Size 850X2700mm</t>
  </si>
  <si>
    <t>b) Type  D2   Size  700X2700mm</t>
  </si>
  <si>
    <t>c) Type  D3   Size  1210X2700mm</t>
  </si>
  <si>
    <t>Pcs</t>
  </si>
  <si>
    <t>W1 size 1000X1200mm</t>
  </si>
  <si>
    <t>W2  size 1400X2700mm</t>
  </si>
  <si>
    <t>W3 size 600X600mm</t>
  </si>
  <si>
    <t>CURTAIN WALL</t>
  </si>
  <si>
    <t>CW1 size 7700X1300mm</t>
  </si>
  <si>
    <t>CW2 size 19400X2700mm</t>
  </si>
  <si>
    <t>a) Type  D1   Size 1700X2700mm</t>
  </si>
  <si>
    <t>b) Type  D2   Size  1600X2700mm</t>
  </si>
  <si>
    <t xml:space="preserve">Supply and fix in  position 60x60x2mm aluminum hand rail and baluster. All according to drawing </t>
  </si>
  <si>
    <t xml:space="preserve">Supply and fix in position 60x60x2mm Aluminum guard rail and baluster 90cm high above the steps and placed at c/c/60cms vertically and horizontally on the top welded to 30x2cm handrail made of approved type aluminum according to the drawing </t>
  </si>
  <si>
    <t>340x30 mm thick approved type marble thread bedded in cement mortar of 1:3</t>
  </si>
  <si>
    <t>140x20mm thick approved type marble riser but ditto as item 6.04</t>
  </si>
  <si>
    <t>100mm thick precast concrete pavement in concrete class C-15 around the building open jointed on and  including 400mm selected material compacted fill &amp; 100mm thick red ash or equivalent bedding material.</t>
  </si>
  <si>
    <t>300mm half Ditch Concrete Pipe finishing. Price Shall include Ø8mm Deformed bars.</t>
  </si>
  <si>
    <t xml:space="preserve">Two coats of plastering in cement sand mortar of ratio 1:3 external surface of HCB wall </t>
  </si>
  <si>
    <t xml:space="preserve">Ditto as item 7.01 but to internal surface of HCB wall </t>
  </si>
  <si>
    <t xml:space="preserve">Ditto as item 7.01 but to R.C celling and structural columns &amp; to beam 4 side of stair painting   </t>
  </si>
  <si>
    <t>3rd coat gypsum plastering for plastered internal surface.</t>
  </si>
  <si>
    <t xml:space="preserve">Ditto as item 7.04 but to plastered R.C ceiling ,beam,stair soffite and structural columns </t>
  </si>
  <si>
    <t xml:space="preserve">Supply and fix 300mm thick approved type marble window  sill. </t>
  </si>
  <si>
    <t>Prepare and paint two coats of wall paint internal plastered wall surface.</t>
  </si>
  <si>
    <t>Prepare and paint three coats of wall paint external plastered wall surface.</t>
  </si>
  <si>
    <t>Ditto as item 8.01 but to R.C ceiling, structural column &amp; surface to belly and sides of stair case.</t>
  </si>
  <si>
    <t>Pointing</t>
  </si>
  <si>
    <t>4mm thick clear  glass glazed to metal beads and approved quality putty.</t>
  </si>
  <si>
    <t>Caraway surplus excavated material to appropriate tip</t>
  </si>
  <si>
    <t>Site clearing and removing the top 200 mm thick soil in Changing Room</t>
  </si>
  <si>
    <t>Bulk excavation in ordinary soil to a depth of  500 mm from reduced level. in Changing Room</t>
  </si>
  <si>
    <t>Excavation for footing to a depth not exceeding 1500mm in ordinary soil in Changing Room</t>
  </si>
  <si>
    <t xml:space="preserve"> Ditto but a depth greater than 1500mm but not exceeding 3000mm in ordinary soil in Changing Room</t>
  </si>
  <si>
    <t>Fill Around massonry in Changing Room</t>
  </si>
  <si>
    <t>Trench excavation in ordinary soil for masonry foundation to  depth of 1000 mm from reduced level. in Changing Room</t>
  </si>
  <si>
    <t>Fill around foundation and building  in non expansive material 80%  from the site and 20% is selected materials from outside well rolled and compact in layers not exceeding 200 mm thick. in Changing Room</t>
  </si>
  <si>
    <t>Fill under hard core with imported selected materials from out side and from site  well rolled and compacted in layers not exceeding 200 mm thick. in Changing Room</t>
  </si>
  <si>
    <t>250mm thick basaltic stone hardcore well rolled, consolidated  and blinded with crushed stone . in Changing Room</t>
  </si>
  <si>
    <r>
      <t>m</t>
    </r>
    <r>
      <rPr>
        <vertAlign val="superscript"/>
        <sz val="11"/>
        <color indexed="8"/>
        <rFont val="Century Gothic"/>
        <family val="2"/>
      </rPr>
      <t>2</t>
    </r>
  </si>
  <si>
    <r>
      <t>m</t>
    </r>
    <r>
      <rPr>
        <vertAlign val="superscript"/>
        <sz val="11"/>
        <color indexed="8"/>
        <rFont val="Century Gothic"/>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</si>
</sst>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0;[Red]0.00"/>
    <numFmt numFmtId="166" formatCode="_ * #,##0.00_ ;_ * \-#,##0.00_ ;_ * &quot;-&quot;??_ ;_ @_ "/>
  </numFmts>
  <fonts count="25">
    <font>
      <sz val="11"/>
      <color theme="1"/>
      <name val="Calibri"/>
      <family val="2"/>
      <scheme val="minor"/>
    </font>
    <font>
      <sz val="12"/>
      <name val="宋体"/>
      <charset val="134"/>
    </font>
    <font>
      <sz val="8"/>
      <name val="Calibri"/>
      <family val="2"/>
      <scheme val="minor"/>
    </font>
    <font>
      <sz val="8"/>
      <color theme="1"/>
      <name val="Calibri"/>
      <family val="2"/>
      <scheme val="minor"/>
    </font>
    <font>
      <sz val="11"/>
      <color theme="1"/>
      <name val="Calibri"/>
      <family val="2"/>
      <scheme val="minor"/>
    </font>
    <font>
      <b/>
      <sz val="11"/>
      <name val="Times New Roman"/>
      <family val="1"/>
    </font>
    <font>
      <sz val="9"/>
      <name val="Geneva"/>
    </font>
    <font>
      <b/>
      <vertAlign val="superscript"/>
      <sz val="11"/>
      <name val="Times New Roman"/>
      <family val="1"/>
    </font>
    <font>
      <sz val="10"/>
      <name val="Arial"/>
      <family val="2"/>
    </font>
    <font>
      <sz val="12"/>
      <name val="Times New Roman"/>
      <family val="1"/>
    </font>
    <font>
      <vertAlign val="superscript"/>
      <sz val="12"/>
      <name val="Times New Roman"/>
      <family val="1"/>
    </font>
    <font>
      <sz val="14"/>
      <name val="Times New Roman"/>
      <family val="1"/>
    </font>
    <font>
      <i/>
      <sz val="12"/>
      <name val="Times New Roman"/>
      <family val="1"/>
    </font>
    <font>
      <i/>
      <vertAlign val="superscript"/>
      <sz val="12"/>
      <name val="Times New Roman"/>
      <family val="1"/>
    </font>
    <font>
      <sz val="11"/>
      <color theme="1"/>
      <name val="Times New Roman"/>
      <family val="1"/>
    </font>
    <font>
      <sz val="8"/>
      <name val="Times New Roman"/>
      <family val="1"/>
    </font>
    <font>
      <sz val="11"/>
      <name val="Times New Roman"/>
      <family val="1"/>
    </font>
    <font>
      <sz val="12"/>
      <color indexed="8"/>
      <name val="Times New Roman"/>
      <family val="1"/>
    </font>
    <font>
      <sz val="10"/>
      <name val="Arial"/>
      <family val="2"/>
      <charset val="204"/>
    </font>
    <font>
      <sz val="10"/>
      <name val="Helv"/>
      <charset val="204"/>
    </font>
    <font>
      <sz val="12"/>
      <color theme="1"/>
      <name val="Times New Roman"/>
      <family val="1"/>
    </font>
    <font>
      <vertAlign val="superscript"/>
      <sz val="12"/>
      <color indexed="8"/>
      <name val="Times New Roman"/>
      <family val="1"/>
    </font>
    <font>
      <sz val="11"/>
      <color indexed="8"/>
      <name val="Times New Roman"/>
      <family val="1"/>
    </font>
    <font>
      <sz val="11"/>
      <color indexed="8"/>
      <name val="Century Gothic"/>
      <family val="2"/>
    </font>
    <font>
      <vertAlign val="superscript"/>
      <sz val="11"/>
      <color indexed="8"/>
      <name val="Century Gothic"/>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2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lignment vertical="center"/>
    </xf>
    <xf numFmtId="0" fontId="6" fillId="0" borderId="0">
      <alignment shrinkToFit="1"/>
    </xf>
    <xf numFmtId="0" fontId="8" fillId="0" borderId="0"/>
    <xf numFmtId="43" fontId="8" fillId="0" borderId="0" applyFont="0" applyFill="0" applyBorder="0" applyAlignment="0" applyProtection="0"/>
    <xf numFmtId="0" fontId="8" fillId="0" borderId="0"/>
    <xf numFmtId="0" fontId="18" fillId="0" borderId="0"/>
    <xf numFmtId="0" fontId="19" fillId="0" borderId="0"/>
    <xf numFmtId="0" fontId="8" fillId="0" borderId="0">
      <protection locked="0"/>
    </xf>
    <xf numFmtId="0" fontId="8" fillId="0" borderId="0">
      <protection locked="0"/>
    </xf>
    <xf numFmtId="166" fontId="8" fillId="0" borderId="0" applyFont="0" applyFill="0" applyBorder="0" applyAlignment="0" applyProtection="0"/>
    <xf numFmtId="43" fontId="4" fillId="0" borderId="0" applyFont="0" applyFill="0" applyBorder="0" applyAlignment="0" applyProtection="0"/>
  </cellStyleXfs>
  <cellXfs count="67">
    <xf numFmtId="0" fontId="0" fillId="0" borderId="0" xfId="0"/>
    <xf numFmtId="0" fontId="2" fillId="0" borderId="1" xfId="1" applyFont="1" applyBorder="1" applyAlignment="1">
      <alignment horizontal="center" vertical="center"/>
    </xf>
    <xf numFmtId="0" fontId="2" fillId="0" borderId="1" xfId="1" applyFont="1" applyBorder="1" applyAlignment="1">
      <alignment vertical="center"/>
    </xf>
    <xf numFmtId="0" fontId="0" fillId="0" borderId="1" xfId="0" applyBorder="1"/>
    <xf numFmtId="0" fontId="5" fillId="0" borderId="1" xfId="0" applyFont="1" applyBorder="1" applyAlignment="1">
      <alignment horizontal="center"/>
    </xf>
    <xf numFmtId="4" fontId="5" fillId="0" borderId="1" xfId="2" applyNumberFormat="1" applyFont="1" applyBorder="1" applyAlignment="1">
      <alignment horizontal="center" wrapText="1"/>
    </xf>
    <xf numFmtId="0" fontId="5" fillId="0" borderId="1" xfId="0" applyFont="1" applyBorder="1" applyAlignment="1">
      <alignment horizontal="center" wrapText="1"/>
    </xf>
    <xf numFmtId="4" fontId="5" fillId="0" borderId="1" xfId="2" applyNumberFormat="1" applyFont="1" applyFill="1" applyBorder="1" applyAlignment="1">
      <alignment horizontal="center" wrapText="1"/>
    </xf>
    <xf numFmtId="0" fontId="0" fillId="0" borderId="0" xfId="0" applyAlignment="1"/>
    <xf numFmtId="0" fontId="3" fillId="0" borderId="1" xfId="0" applyFont="1" applyBorder="1" applyAlignment="1"/>
    <xf numFmtId="0" fontId="0" fillId="0" borderId="1" xfId="0" applyBorder="1" applyAlignment="1"/>
    <xf numFmtId="0" fontId="9" fillId="2" borderId="1" xfId="3" applyFont="1" applyFill="1" applyBorder="1" applyAlignment="1">
      <alignment horizontal="center"/>
    </xf>
    <xf numFmtId="43" fontId="9" fillId="0" borderId="1" xfId="4" applyFont="1" applyFill="1" applyBorder="1" applyAlignment="1"/>
    <xf numFmtId="0" fontId="9" fillId="0" borderId="1" xfId="3" applyFont="1" applyFill="1" applyBorder="1" applyAlignment="1">
      <alignment horizontal="left" wrapText="1"/>
    </xf>
    <xf numFmtId="0" fontId="11" fillId="0" borderId="1" xfId="3" applyFont="1" applyFill="1" applyBorder="1" applyAlignment="1">
      <alignment horizontal="left" wrapText="1"/>
    </xf>
    <xf numFmtId="0" fontId="12" fillId="2" borderId="1" xfId="3" applyFont="1" applyFill="1" applyBorder="1" applyAlignment="1">
      <alignment horizontal="center"/>
    </xf>
    <xf numFmtId="49" fontId="9" fillId="0" borderId="1" xfId="4" applyNumberFormat="1" applyFont="1" applyFill="1" applyBorder="1" applyAlignment="1"/>
    <xf numFmtId="39" fontId="9" fillId="0" borderId="1" xfId="4" applyNumberFormat="1" applyFont="1" applyFill="1" applyBorder="1" applyAlignment="1"/>
    <xf numFmtId="0" fontId="12" fillId="0" borderId="1" xfId="3" applyFont="1" applyBorder="1" applyAlignment="1">
      <alignment horizontal="left" wrapText="1"/>
    </xf>
    <xf numFmtId="0" fontId="12" fillId="0" borderId="1" xfId="3" applyFont="1" applyFill="1" applyBorder="1" applyAlignment="1">
      <alignment horizontal="left"/>
    </xf>
    <xf numFmtId="0" fontId="9" fillId="0" borderId="1" xfId="3" applyFont="1" applyFill="1" applyBorder="1" applyAlignment="1">
      <alignment horizontal="center"/>
    </xf>
    <xf numFmtId="0" fontId="14" fillId="0" borderId="0" xfId="0" applyFont="1" applyAlignment="1">
      <alignment horizontal="left"/>
    </xf>
    <xf numFmtId="0" fontId="15" fillId="0" borderId="1" xfId="1" applyFont="1" applyBorder="1" applyAlignment="1">
      <alignment horizontal="left" vertical="center" wrapText="1"/>
    </xf>
    <xf numFmtId="0" fontId="14" fillId="0" borderId="1" xfId="0" applyFont="1" applyBorder="1" applyAlignment="1">
      <alignment horizontal="left" wrapText="1"/>
    </xf>
    <xf numFmtId="0" fontId="14" fillId="0" borderId="1" xfId="0" applyFont="1" applyBorder="1" applyAlignment="1">
      <alignment horizontal="left"/>
    </xf>
    <xf numFmtId="164" fontId="16" fillId="0" borderId="1" xfId="0" applyNumberFormat="1" applyFont="1" applyBorder="1" applyAlignment="1">
      <alignment horizontal="left" wrapText="1"/>
    </xf>
    <xf numFmtId="4" fontId="16" fillId="0" borderId="1" xfId="2" applyNumberFormat="1" applyFont="1" applyBorder="1" applyAlignment="1">
      <alignment horizontal="left" wrapText="1"/>
    </xf>
    <xf numFmtId="164" fontId="16" fillId="0" borderId="1" xfId="0" applyNumberFormat="1" applyFont="1" applyBorder="1" applyAlignment="1">
      <alignment wrapText="1"/>
    </xf>
    <xf numFmtId="4" fontId="16" fillId="0" borderId="1" xfId="2" applyNumberFormat="1" applyFont="1" applyBorder="1" applyAlignment="1">
      <alignment wrapText="1"/>
    </xf>
    <xf numFmtId="0" fontId="12" fillId="0" borderId="1" xfId="3" applyFont="1" applyFill="1" applyBorder="1" applyAlignment="1">
      <alignment horizontal="left" wrapText="1"/>
    </xf>
    <xf numFmtId="165" fontId="5" fillId="0" borderId="1" xfId="0" applyNumberFormat="1" applyFont="1" applyBorder="1" applyAlignment="1"/>
    <xf numFmtId="165" fontId="5" fillId="0" borderId="1" xfId="2" applyNumberFormat="1" applyFont="1" applyBorder="1" applyAlignment="1">
      <alignment shrinkToFit="1"/>
    </xf>
    <xf numFmtId="0" fontId="5" fillId="0" borderId="1" xfId="0" applyFont="1" applyBorder="1" applyAlignment="1"/>
    <xf numFmtId="0" fontId="2" fillId="0" borderId="1" xfId="1" applyFont="1" applyBorder="1" applyAlignment="1">
      <alignment vertical="center" wrapText="1"/>
    </xf>
    <xf numFmtId="0" fontId="14" fillId="3" borderId="1" xfId="0" applyFont="1" applyFill="1" applyBorder="1" applyAlignment="1">
      <alignment wrapText="1"/>
    </xf>
    <xf numFmtId="0" fontId="14" fillId="3" borderId="1" xfId="0" applyFont="1" applyFill="1" applyBorder="1" applyAlignment="1">
      <alignment horizontal="left" wrapText="1"/>
    </xf>
    <xf numFmtId="0" fontId="14" fillId="3" borderId="1" xfId="0" applyFont="1" applyFill="1" applyBorder="1" applyAlignment="1">
      <alignment horizontal="center" vertical="center"/>
    </xf>
    <xf numFmtId="4" fontId="14" fillId="3" borderId="1" xfId="0" applyNumberFormat="1" applyFont="1" applyFill="1" applyBorder="1" applyAlignment="1">
      <alignment horizontal="center" vertical="center"/>
    </xf>
    <xf numFmtId="0" fontId="16" fillId="3" borderId="1" xfId="3" applyFont="1" applyFill="1" applyBorder="1" applyAlignment="1">
      <alignment vertical="center" wrapText="1"/>
    </xf>
    <xf numFmtId="4" fontId="17" fillId="3" borderId="1" xfId="5" applyNumberFormat="1" applyFont="1" applyFill="1" applyBorder="1" applyAlignment="1">
      <alignment horizontal="justify" vertical="center" wrapText="1"/>
    </xf>
    <xf numFmtId="0" fontId="9" fillId="3" borderId="1" xfId="3" applyFont="1" applyFill="1" applyBorder="1" applyAlignment="1">
      <alignment vertical="center" wrapText="1"/>
    </xf>
    <xf numFmtId="0" fontId="9" fillId="3" borderId="1" xfId="3" applyFont="1" applyFill="1" applyBorder="1" applyAlignment="1">
      <alignment vertical="center"/>
    </xf>
    <xf numFmtId="164" fontId="9" fillId="4" borderId="1" xfId="6" applyNumberFormat="1" applyFont="1" applyFill="1" applyBorder="1" applyAlignment="1">
      <alignment vertical="top" wrapText="1"/>
    </xf>
    <xf numFmtId="0" fontId="9" fillId="3" borderId="1" xfId="7" applyFont="1" applyFill="1" applyBorder="1" applyAlignment="1">
      <alignment horizontal="justify" vertical="center" wrapText="1"/>
    </xf>
    <xf numFmtId="4" fontId="17" fillId="3" borderId="1" xfId="8" applyNumberFormat="1" applyFont="1" applyFill="1" applyBorder="1" applyAlignment="1" applyProtection="1">
      <alignment horizontal="justify" vertical="center" wrapText="1"/>
    </xf>
    <xf numFmtId="0" fontId="9" fillId="3" borderId="1" xfId="9" applyFont="1" applyFill="1" applyBorder="1" applyAlignment="1" applyProtection="1">
      <alignment horizontal="center" vertical="center"/>
    </xf>
    <xf numFmtId="0" fontId="9" fillId="3" borderId="1" xfId="3" applyFont="1" applyFill="1" applyBorder="1" applyAlignment="1">
      <alignment horizontal="center" vertical="center"/>
    </xf>
    <xf numFmtId="0" fontId="20" fillId="3" borderId="1" xfId="0" applyFont="1" applyFill="1" applyBorder="1" applyAlignment="1">
      <alignment horizontal="center" vertical="center"/>
    </xf>
    <xf numFmtId="164" fontId="17" fillId="3" borderId="1" xfId="2" applyNumberFormat="1" applyFont="1" applyFill="1" applyBorder="1" applyAlignment="1" applyProtection="1">
      <alignment horizontal="center" vertical="center" wrapText="1"/>
    </xf>
    <xf numFmtId="0" fontId="9" fillId="3" borderId="1" xfId="7" applyFont="1" applyFill="1" applyBorder="1" applyAlignment="1">
      <alignment horizontal="center" vertical="center"/>
    </xf>
    <xf numFmtId="4" fontId="17" fillId="3" borderId="1" xfId="2" applyNumberFormat="1" applyFont="1" applyFill="1" applyBorder="1" applyAlignment="1" applyProtection="1">
      <alignment horizontal="center" vertical="center" wrapText="1"/>
    </xf>
    <xf numFmtId="4" fontId="9" fillId="3" borderId="1" xfId="10" applyNumberFormat="1" applyFont="1" applyFill="1" applyBorder="1" applyAlignment="1">
      <alignment horizontal="center" vertical="center"/>
    </xf>
    <xf numFmtId="164" fontId="9" fillId="3" borderId="1" xfId="2" applyNumberFormat="1" applyFont="1" applyFill="1" applyBorder="1" applyAlignment="1" applyProtection="1">
      <alignment horizontal="left" vertical="center" wrapText="1"/>
    </xf>
    <xf numFmtId="0" fontId="9" fillId="3" borderId="1" xfId="9" applyFont="1" applyFill="1" applyBorder="1" applyAlignment="1" applyProtection="1">
      <alignment vertical="center"/>
    </xf>
    <xf numFmtId="4" fontId="9" fillId="3" borderId="1" xfId="9" applyNumberFormat="1" applyFont="1" applyFill="1" applyBorder="1" applyAlignment="1" applyProtection="1">
      <alignment horizontal="center" vertical="center"/>
    </xf>
    <xf numFmtId="0" fontId="9" fillId="3" borderId="1" xfId="3" applyFont="1" applyFill="1" applyBorder="1" applyAlignment="1">
      <alignment horizontal="left" wrapText="1"/>
    </xf>
    <xf numFmtId="0" fontId="22" fillId="3" borderId="1" xfId="7" applyFont="1" applyFill="1" applyBorder="1" applyAlignment="1">
      <alignment horizontal="justify" vertical="center" wrapText="1"/>
    </xf>
    <xf numFmtId="0" fontId="14" fillId="3" borderId="1" xfId="0" applyFont="1" applyFill="1" applyBorder="1" applyAlignment="1">
      <alignment vertical="center" wrapText="1"/>
    </xf>
    <xf numFmtId="0" fontId="22" fillId="2" borderId="1" xfId="7" applyFont="1" applyFill="1" applyBorder="1" applyAlignment="1">
      <alignment horizontal="justify" vertical="center" wrapText="1"/>
    </xf>
    <xf numFmtId="0" fontId="17" fillId="2" borderId="1" xfId="7" applyFont="1" applyFill="1" applyBorder="1" applyAlignment="1">
      <alignment horizontal="center" vertical="center" wrapText="1"/>
    </xf>
    <xf numFmtId="0" fontId="23" fillId="3" borderId="1" xfId="9" applyFont="1" applyFill="1" applyBorder="1" applyAlignment="1" applyProtection="1">
      <alignment wrapText="1"/>
    </xf>
    <xf numFmtId="0" fontId="23" fillId="3" borderId="1" xfId="9" applyFont="1" applyFill="1" applyBorder="1" applyAlignment="1" applyProtection="1">
      <alignment horizontal="center"/>
    </xf>
    <xf numFmtId="164" fontId="23" fillId="3" borderId="1" xfId="8" applyNumberFormat="1" applyFont="1" applyFill="1" applyBorder="1" applyAlignment="1" applyProtection="1">
      <alignment horizontal="justify" vertical="top" wrapText="1"/>
    </xf>
    <xf numFmtId="0" fontId="23" fillId="3" borderId="1" xfId="9" applyFont="1" applyFill="1" applyBorder="1" applyAlignment="1" applyProtection="1">
      <alignment vertical="top" wrapText="1"/>
    </xf>
    <xf numFmtId="4" fontId="23" fillId="3" borderId="1" xfId="8" applyNumberFormat="1" applyFont="1" applyFill="1" applyBorder="1" applyAlignment="1" applyProtection="1">
      <alignment horizontal="justify" vertical="top" wrapText="1"/>
    </xf>
    <xf numFmtId="4" fontId="23" fillId="3" borderId="1" xfId="2" applyNumberFormat="1" applyFont="1" applyFill="1" applyBorder="1" applyAlignment="1">
      <alignment horizontal="justify" vertical="top" wrapText="1"/>
    </xf>
    <xf numFmtId="4" fontId="23" fillId="3" borderId="1" xfId="2" applyNumberFormat="1" applyFont="1" applyFill="1" applyBorder="1" applyAlignment="1">
      <alignment horizontal="center" wrapText="1"/>
    </xf>
  </cellXfs>
  <cellStyles count="12">
    <cellStyle name="Comma 12" xfId="10"/>
    <cellStyle name="Comma 2" xfId="4"/>
    <cellStyle name="Comma 3" xfId="11"/>
    <cellStyle name="Normal" xfId="0" builtinId="0"/>
    <cellStyle name="Normal 2" xfId="3"/>
    <cellStyle name="Normal_250 Villa checked " xfId="2"/>
    <cellStyle name="Normal_Adama Rev" xfId="9"/>
    <cellStyle name="Normal_awassa cost efficent" xfId="5"/>
    <cellStyle name="Normal_DORMITORY TYPE CYT AT SEMERA G+3" xfId="8"/>
    <cellStyle name="Normal_EEPCO" xfId="7"/>
    <cellStyle name="Normal_lecture hall COLD" xfId="6"/>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i/Desktop/C%20WIN%20WIN/1.%20PRODUCTION%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mi/Desktop/C%20WIN%20WIN/1.%20PRODUCTION%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Summary"/>
      <sheetName val="Sheet1"/>
    </sheetNames>
    <sheetDataSet>
      <sheetData sheetId="0"/>
      <sheetData sheetId="1"/>
      <sheetData sheetId="2">
        <row r="39">
          <cell r="B39"/>
        </row>
        <row r="42">
          <cell r="B42">
            <v>1.55</v>
          </cell>
        </row>
        <row r="80">
          <cell r="B80"/>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Summary"/>
      <sheetName val="Sheet1"/>
    </sheetNames>
    <sheetDataSet>
      <sheetData sheetId="0"/>
      <sheetData sheetId="1"/>
      <sheetData sheetId="2">
        <row r="138">
          <cell r="B138">
            <v>96</v>
          </cell>
        </row>
        <row r="141">
          <cell r="B141">
            <v>3.55</v>
          </cell>
        </row>
        <row r="179">
          <cell r="B179">
            <v>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04"/>
  <sheetViews>
    <sheetView tabSelected="1" topLeftCell="A268" workbookViewId="0">
      <selection activeCell="G275" sqref="G275"/>
    </sheetView>
  </sheetViews>
  <sheetFormatPr defaultRowHeight="15"/>
  <cols>
    <col min="1" max="1" width="37.7109375" style="21" bestFit="1" customWidth="1"/>
    <col min="2" max="2" width="17.7109375" customWidth="1"/>
    <col min="3" max="3" width="19.7109375" style="8" customWidth="1"/>
  </cols>
  <sheetData>
    <row r="1" spans="1:4">
      <c r="A1" s="24" t="s">
        <v>0</v>
      </c>
      <c r="B1" s="3" t="s">
        <v>1</v>
      </c>
      <c r="C1" s="10" t="s">
        <v>2</v>
      </c>
      <c r="D1" s="3" t="s">
        <v>3</v>
      </c>
    </row>
    <row r="2" spans="1:4" ht="30">
      <c r="A2" s="25" t="s">
        <v>17</v>
      </c>
      <c r="B2" s="1">
        <v>0</v>
      </c>
      <c r="C2" s="30">
        <f>222*68</f>
        <v>15096</v>
      </c>
      <c r="D2" s="5" t="s">
        <v>9</v>
      </c>
    </row>
    <row r="3" spans="1:4" ht="60">
      <c r="A3" s="26" t="s">
        <v>18</v>
      </c>
      <c r="B3" s="1">
        <v>0</v>
      </c>
      <c r="C3" s="31">
        <f>220*66*0.25</f>
        <v>3630</v>
      </c>
      <c r="D3" s="6" t="s">
        <v>10</v>
      </c>
    </row>
    <row r="4" spans="1:4" ht="45">
      <c r="A4" s="26" t="s">
        <v>19</v>
      </c>
      <c r="B4" s="1">
        <v>0</v>
      </c>
      <c r="C4" s="32">
        <f>204*2.5*2.5*1</f>
        <v>1275</v>
      </c>
      <c r="D4" s="4" t="s">
        <v>5</v>
      </c>
    </row>
    <row r="5" spans="1:4" ht="45">
      <c r="A5" s="26" t="s">
        <v>20</v>
      </c>
      <c r="B5" s="1">
        <v>0</v>
      </c>
      <c r="C5" s="31">
        <v>410</v>
      </c>
      <c r="D5" s="5" t="s">
        <v>10</v>
      </c>
    </row>
    <row r="6" spans="1:4" ht="45">
      <c r="A6" s="26" t="s">
        <v>21</v>
      </c>
      <c r="B6" s="1">
        <v>0</v>
      </c>
      <c r="C6" s="31">
        <f>[1]Sheet1!B39+[1]Sheet1!B42</f>
        <v>1.55</v>
      </c>
      <c r="D6" s="5" t="s">
        <v>10</v>
      </c>
    </row>
    <row r="7" spans="1:4" ht="60">
      <c r="A7" s="26" t="s">
        <v>22</v>
      </c>
      <c r="B7" s="1">
        <v>0</v>
      </c>
      <c r="C7" s="31">
        <f>[1]Sheet1!B42</f>
        <v>1.55</v>
      </c>
      <c r="D7" s="5" t="s">
        <v>10</v>
      </c>
    </row>
    <row r="8" spans="1:4" ht="45">
      <c r="A8" s="26" t="s">
        <v>23</v>
      </c>
      <c r="B8" s="1">
        <v>0</v>
      </c>
      <c r="C8" s="31">
        <v>2057</v>
      </c>
      <c r="D8" s="5" t="s">
        <v>10</v>
      </c>
    </row>
    <row r="9" spans="1:4" ht="45">
      <c r="A9" s="25" t="s">
        <v>24</v>
      </c>
      <c r="B9" s="1">
        <v>0</v>
      </c>
      <c r="C9" s="31">
        <f>[1]Sheet1!B80</f>
        <v>0</v>
      </c>
      <c r="D9" s="7" t="s">
        <v>10</v>
      </c>
    </row>
    <row r="10" spans="1:4" ht="45">
      <c r="A10" s="26" t="s">
        <v>25</v>
      </c>
      <c r="B10" s="1">
        <v>0</v>
      </c>
      <c r="C10" s="31">
        <f>220*65.25</f>
        <v>14355</v>
      </c>
      <c r="D10" s="5" t="s">
        <v>9</v>
      </c>
    </row>
    <row r="11" spans="1:4" ht="33.75">
      <c r="A11" s="22" t="s">
        <v>126</v>
      </c>
      <c r="B11" s="1">
        <v>0</v>
      </c>
      <c r="C11" s="2">
        <v>816</v>
      </c>
      <c r="D11" s="11" t="s">
        <v>11</v>
      </c>
    </row>
    <row r="12" spans="1:4" ht="33.75">
      <c r="A12" s="22" t="s">
        <v>125</v>
      </c>
      <c r="B12" s="1">
        <v>0</v>
      </c>
      <c r="C12" s="2">
        <v>594</v>
      </c>
      <c r="D12" s="11" t="s">
        <v>11</v>
      </c>
    </row>
    <row r="13" spans="1:4" ht="33.75">
      <c r="A13" s="22" t="s">
        <v>127</v>
      </c>
      <c r="B13" s="1">
        <v>0</v>
      </c>
      <c r="C13" s="2">
        <v>247.5</v>
      </c>
      <c r="D13" s="11" t="s">
        <v>11</v>
      </c>
    </row>
    <row r="14" spans="1:4" ht="33.75">
      <c r="A14" s="22" t="s">
        <v>128</v>
      </c>
      <c r="B14" s="1">
        <v>0</v>
      </c>
      <c r="C14" s="12">
        <v>489.6</v>
      </c>
      <c r="D14" s="11" t="s">
        <v>12</v>
      </c>
    </row>
    <row r="15" spans="1:4" ht="33.75">
      <c r="A15" s="22" t="s">
        <v>129</v>
      </c>
      <c r="B15" s="1">
        <v>0</v>
      </c>
      <c r="C15" s="12">
        <v>146.88</v>
      </c>
      <c r="D15" s="11" t="s">
        <v>12</v>
      </c>
    </row>
    <row r="16" spans="1:4" ht="33.75">
      <c r="A16" s="22" t="s">
        <v>130</v>
      </c>
      <c r="B16" s="1">
        <v>0</v>
      </c>
      <c r="C16" s="12">
        <v>123.75</v>
      </c>
      <c r="D16" s="11" t="s">
        <v>13</v>
      </c>
    </row>
    <row r="17" spans="1:4" ht="33.75">
      <c r="A17" s="22" t="s">
        <v>131</v>
      </c>
      <c r="B17" s="1">
        <v>0</v>
      </c>
      <c r="C17" s="12">
        <v>14355</v>
      </c>
      <c r="D17" s="11" t="s">
        <v>11</v>
      </c>
    </row>
    <row r="18" spans="1:4" ht="22.5">
      <c r="A18" s="22" t="s">
        <v>132</v>
      </c>
      <c r="B18" s="1">
        <v>0</v>
      </c>
      <c r="C18" s="2">
        <v>1254.5999999999999</v>
      </c>
      <c r="D18" s="11" t="s">
        <v>11</v>
      </c>
    </row>
    <row r="19" spans="1:4" ht="22.5">
      <c r="A19" s="22" t="s">
        <v>133</v>
      </c>
      <c r="B19" s="1">
        <v>0</v>
      </c>
      <c r="C19" s="2">
        <v>265.2</v>
      </c>
      <c r="D19" s="11" t="s">
        <v>11</v>
      </c>
    </row>
    <row r="20" spans="1:4" ht="22.5">
      <c r="A20" s="22" t="s">
        <v>134</v>
      </c>
      <c r="B20" s="1">
        <v>0</v>
      </c>
      <c r="C20" s="2">
        <v>1089</v>
      </c>
      <c r="D20" s="11" t="s">
        <v>11</v>
      </c>
    </row>
    <row r="21" spans="1:4" ht="22.5">
      <c r="A21" s="22" t="s">
        <v>135</v>
      </c>
      <c r="B21" s="1">
        <v>0</v>
      </c>
      <c r="C21" s="12">
        <v>35421.9</v>
      </c>
      <c r="D21" s="11" t="s">
        <v>6</v>
      </c>
    </row>
    <row r="22" spans="1:4" ht="22.5">
      <c r="A22" s="22" t="s">
        <v>136</v>
      </c>
      <c r="B22" s="1">
        <v>0</v>
      </c>
      <c r="C22" s="12">
        <v>4215</v>
      </c>
      <c r="D22" s="11" t="s">
        <v>6</v>
      </c>
    </row>
    <row r="23" spans="1:4" ht="22.5">
      <c r="A23" s="22" t="s">
        <v>137</v>
      </c>
      <c r="B23" s="1">
        <v>0</v>
      </c>
      <c r="C23" s="12">
        <v>6245</v>
      </c>
      <c r="D23" s="11" t="s">
        <v>6</v>
      </c>
    </row>
    <row r="24" spans="1:4" ht="47.25">
      <c r="A24" s="18" t="s">
        <v>138</v>
      </c>
      <c r="B24" s="1">
        <v>0</v>
      </c>
      <c r="C24" s="12">
        <v>287</v>
      </c>
      <c r="D24" s="11" t="s">
        <v>12</v>
      </c>
    </row>
    <row r="25" spans="1:4" ht="18.75">
      <c r="A25" s="18" t="s">
        <v>139</v>
      </c>
      <c r="B25" s="1">
        <v>0</v>
      </c>
      <c r="C25" s="12">
        <v>110</v>
      </c>
      <c r="D25" s="11" t="s">
        <v>12</v>
      </c>
    </row>
    <row r="26" spans="1:4" ht="15.75">
      <c r="A26" s="13" t="s">
        <v>140</v>
      </c>
      <c r="B26" s="1">
        <v>0</v>
      </c>
      <c r="C26" s="12">
        <v>27358</v>
      </c>
      <c r="D26" s="11" t="s">
        <v>6</v>
      </c>
    </row>
    <row r="27" spans="1:4" ht="31.5">
      <c r="A27" s="13" t="s">
        <v>141</v>
      </c>
      <c r="B27" s="1">
        <v>0</v>
      </c>
      <c r="C27" s="12">
        <v>19875</v>
      </c>
      <c r="D27" s="11" t="s">
        <v>6</v>
      </c>
    </row>
    <row r="28" spans="1:4" ht="31.5">
      <c r="A28" s="13" t="s">
        <v>142</v>
      </c>
      <c r="B28" s="1">
        <v>0</v>
      </c>
      <c r="C28" s="12">
        <v>3102</v>
      </c>
      <c r="D28" s="11" t="s">
        <v>6</v>
      </c>
    </row>
    <row r="29" spans="1:4" ht="15.75">
      <c r="A29" s="13" t="s">
        <v>143</v>
      </c>
      <c r="B29" s="1">
        <v>0</v>
      </c>
      <c r="C29" s="12">
        <v>54211</v>
      </c>
      <c r="D29" s="11" t="s">
        <v>6</v>
      </c>
    </row>
    <row r="30" spans="1:4" ht="15.75">
      <c r="A30" s="13" t="s">
        <v>144</v>
      </c>
      <c r="B30" s="1">
        <v>0</v>
      </c>
      <c r="C30" s="12">
        <v>54241</v>
      </c>
      <c r="D30" s="11" t="s">
        <v>6</v>
      </c>
    </row>
    <row r="31" spans="1:4" ht="15.75">
      <c r="A31" s="13" t="s">
        <v>145</v>
      </c>
      <c r="B31" s="1">
        <v>0</v>
      </c>
      <c r="C31" s="12">
        <v>25000</v>
      </c>
      <c r="D31" s="11" t="s">
        <v>6</v>
      </c>
    </row>
    <row r="32" spans="1:4" ht="15.75">
      <c r="A32" s="13" t="s">
        <v>146</v>
      </c>
      <c r="B32" s="1">
        <v>0</v>
      </c>
      <c r="C32" s="12">
        <v>15000</v>
      </c>
      <c r="D32" s="11" t="s">
        <v>6</v>
      </c>
    </row>
    <row r="33" spans="1:4" ht="15.75">
      <c r="A33" s="13" t="s">
        <v>147</v>
      </c>
      <c r="B33" s="1">
        <v>0</v>
      </c>
      <c r="C33" s="12">
        <v>15000</v>
      </c>
      <c r="D33" s="11" t="s">
        <v>6</v>
      </c>
    </row>
    <row r="34" spans="1:4" ht="15.75">
      <c r="A34" s="13" t="s">
        <v>148</v>
      </c>
      <c r="B34" s="1">
        <v>0</v>
      </c>
      <c r="C34" s="12">
        <v>15000</v>
      </c>
      <c r="D34" s="11" t="s">
        <v>6</v>
      </c>
    </row>
    <row r="35" spans="1:4" ht="15.75">
      <c r="A35" s="13" t="s">
        <v>149</v>
      </c>
      <c r="B35" s="1">
        <v>0</v>
      </c>
      <c r="C35" s="12">
        <v>10000</v>
      </c>
      <c r="D35" s="11" t="s">
        <v>6</v>
      </c>
    </row>
    <row r="36" spans="1:4" ht="15.75">
      <c r="A36" s="13" t="s">
        <v>150</v>
      </c>
      <c r="B36" s="1">
        <v>0</v>
      </c>
      <c r="C36" s="12">
        <v>10000</v>
      </c>
      <c r="D36" s="11" t="s">
        <v>6</v>
      </c>
    </row>
    <row r="37" spans="1:4" ht="15.75">
      <c r="A37" s="13" t="s">
        <v>151</v>
      </c>
      <c r="B37" s="1">
        <v>0</v>
      </c>
      <c r="C37" s="12">
        <v>10000</v>
      </c>
      <c r="D37" s="11" t="s">
        <v>6</v>
      </c>
    </row>
    <row r="38" spans="1:4" ht="15.75">
      <c r="A38" s="13" t="s">
        <v>152</v>
      </c>
      <c r="B38" s="1">
        <v>0</v>
      </c>
      <c r="C38" s="12">
        <v>25000</v>
      </c>
      <c r="D38" s="11" t="s">
        <v>6</v>
      </c>
    </row>
    <row r="39" spans="1:4" ht="15.75">
      <c r="A39" s="13" t="s">
        <v>153</v>
      </c>
      <c r="B39" s="1">
        <v>0</v>
      </c>
      <c r="C39" s="12">
        <v>10000</v>
      </c>
      <c r="D39" s="11" t="s">
        <v>6</v>
      </c>
    </row>
    <row r="40" spans="1:4" ht="15.75">
      <c r="A40" s="13" t="s">
        <v>154</v>
      </c>
      <c r="B40" s="1">
        <v>0</v>
      </c>
      <c r="C40" s="12">
        <v>10000</v>
      </c>
      <c r="D40" s="11" t="s">
        <v>6</v>
      </c>
    </row>
    <row r="41" spans="1:4" ht="15.75">
      <c r="A41" s="13" t="s">
        <v>155</v>
      </c>
      <c r="B41" s="1">
        <v>0</v>
      </c>
      <c r="C41" s="12">
        <v>10000</v>
      </c>
      <c r="D41" s="11" t="s">
        <v>6</v>
      </c>
    </row>
    <row r="42" spans="1:4" ht="15.75">
      <c r="A42" s="13" t="s">
        <v>156</v>
      </c>
      <c r="B42" s="1">
        <v>0</v>
      </c>
      <c r="C42" s="12">
        <v>10000</v>
      </c>
      <c r="D42" s="11" t="s">
        <v>6</v>
      </c>
    </row>
    <row r="43" spans="1:4" ht="15.75">
      <c r="A43" s="13" t="s">
        <v>157</v>
      </c>
      <c r="B43" s="1">
        <v>0</v>
      </c>
      <c r="C43" s="12">
        <v>15000</v>
      </c>
      <c r="D43" s="11" t="s">
        <v>6</v>
      </c>
    </row>
    <row r="44" spans="1:4" ht="15.75">
      <c r="A44" s="13" t="s">
        <v>158</v>
      </c>
      <c r="B44" s="1">
        <v>0</v>
      </c>
      <c r="C44" s="12">
        <v>30000</v>
      </c>
      <c r="D44" s="11" t="s">
        <v>6</v>
      </c>
    </row>
    <row r="45" spans="1:4" ht="15.75">
      <c r="A45" s="13" t="s">
        <v>159</v>
      </c>
      <c r="B45" s="1">
        <v>0</v>
      </c>
      <c r="C45" s="12">
        <v>25000</v>
      </c>
      <c r="D45" s="11" t="s">
        <v>6</v>
      </c>
    </row>
    <row r="46" spans="1:4" ht="15.75">
      <c r="A46" s="13" t="s">
        <v>160</v>
      </c>
      <c r="B46" s="1">
        <v>0</v>
      </c>
      <c r="C46" s="12">
        <v>2000</v>
      </c>
      <c r="D46" s="11" t="s">
        <v>8</v>
      </c>
    </row>
    <row r="47" spans="1:4" ht="15.75">
      <c r="A47" s="13" t="s">
        <v>161</v>
      </c>
      <c r="B47" s="1">
        <v>0</v>
      </c>
      <c r="C47" s="12">
        <v>2000</v>
      </c>
      <c r="D47" s="11" t="s">
        <v>8</v>
      </c>
    </row>
    <row r="48" spans="1:4" ht="15.75">
      <c r="A48" s="13" t="s">
        <v>162</v>
      </c>
      <c r="B48" s="1">
        <v>0</v>
      </c>
      <c r="C48" s="12">
        <v>2000</v>
      </c>
      <c r="D48" s="11" t="s">
        <v>8</v>
      </c>
    </row>
    <row r="49" spans="1:4" ht="15.75">
      <c r="A49" s="13" t="s">
        <v>163</v>
      </c>
      <c r="B49" s="1">
        <v>0</v>
      </c>
      <c r="C49" s="12">
        <v>2000</v>
      </c>
      <c r="D49" s="11" t="s">
        <v>8</v>
      </c>
    </row>
    <row r="50" spans="1:4" ht="15.75">
      <c r="A50" s="13" t="s">
        <v>164</v>
      </c>
      <c r="B50" s="1">
        <v>0</v>
      </c>
      <c r="C50" s="12">
        <v>2000</v>
      </c>
      <c r="D50" s="11" t="s">
        <v>8</v>
      </c>
    </row>
    <row r="51" spans="1:4" ht="15.75">
      <c r="A51" s="13" t="s">
        <v>165</v>
      </c>
      <c r="B51" s="1">
        <v>0</v>
      </c>
      <c r="C51" s="12">
        <v>2000</v>
      </c>
      <c r="D51" s="11" t="s">
        <v>8</v>
      </c>
    </row>
    <row r="52" spans="1:4" ht="15.75">
      <c r="A52" s="13" t="s">
        <v>166</v>
      </c>
      <c r="B52" s="1">
        <v>0</v>
      </c>
      <c r="C52" s="12">
        <v>2000</v>
      </c>
      <c r="D52" s="11" t="s">
        <v>8</v>
      </c>
    </row>
    <row r="53" spans="1:4" ht="18.75">
      <c r="A53" s="13" t="s">
        <v>167</v>
      </c>
      <c r="B53" s="1">
        <v>0</v>
      </c>
      <c r="C53" s="12">
        <v>2000</v>
      </c>
      <c r="D53" s="11" t="s">
        <v>14</v>
      </c>
    </row>
    <row r="54" spans="1:4" ht="18.75">
      <c r="A54" s="13" t="s">
        <v>168</v>
      </c>
      <c r="B54" s="1">
        <v>0</v>
      </c>
      <c r="C54" s="12">
        <v>1000</v>
      </c>
      <c r="D54" s="11" t="s">
        <v>14</v>
      </c>
    </row>
    <row r="55" spans="1:4" ht="18.75">
      <c r="A55" s="13" t="s">
        <v>169</v>
      </c>
      <c r="B55" s="1">
        <v>0</v>
      </c>
      <c r="C55" s="12">
        <v>2000</v>
      </c>
      <c r="D55" s="11" t="s">
        <v>14</v>
      </c>
    </row>
    <row r="56" spans="1:4" ht="15.75">
      <c r="A56" s="13" t="s">
        <v>170</v>
      </c>
      <c r="B56" s="1">
        <v>0</v>
      </c>
      <c r="C56" s="12">
        <f>160*1000</f>
        <v>160000</v>
      </c>
      <c r="D56" s="11" t="s">
        <v>6</v>
      </c>
    </row>
    <row r="57" spans="1:4" ht="18.75">
      <c r="A57" s="14" t="s">
        <v>171</v>
      </c>
      <c r="B57" s="1">
        <v>0</v>
      </c>
      <c r="C57" s="12">
        <v>8000</v>
      </c>
      <c r="D57" s="11" t="s">
        <v>6</v>
      </c>
    </row>
    <row r="58" spans="1:4" ht="18.75">
      <c r="A58" s="14" t="s">
        <v>172</v>
      </c>
      <c r="B58" s="1">
        <v>0</v>
      </c>
      <c r="C58" s="12">
        <v>100000</v>
      </c>
      <c r="D58" s="11" t="s">
        <v>6</v>
      </c>
    </row>
    <row r="59" spans="1:4" ht="15.75">
      <c r="A59" s="13" t="s">
        <v>173</v>
      </c>
      <c r="B59" s="1">
        <v>0</v>
      </c>
      <c r="C59" s="12">
        <v>50000</v>
      </c>
      <c r="D59" s="11" t="s">
        <v>6</v>
      </c>
    </row>
    <row r="60" spans="1:4" ht="15.75">
      <c r="A60" s="13" t="s">
        <v>174</v>
      </c>
      <c r="B60" s="1">
        <v>0</v>
      </c>
      <c r="C60" s="12">
        <v>50000</v>
      </c>
      <c r="D60" s="11" t="s">
        <v>6</v>
      </c>
    </row>
    <row r="61" spans="1:4" ht="15.75">
      <c r="A61" s="13" t="s">
        <v>175</v>
      </c>
      <c r="B61" s="1">
        <v>0</v>
      </c>
      <c r="C61" s="12">
        <v>25000</v>
      </c>
      <c r="D61" s="11" t="s">
        <v>6</v>
      </c>
    </row>
    <row r="62" spans="1:4" ht="15.75">
      <c r="A62" s="13" t="s">
        <v>176</v>
      </c>
      <c r="B62" s="1">
        <v>0</v>
      </c>
      <c r="C62" s="12">
        <v>10000</v>
      </c>
      <c r="D62" s="11" t="s">
        <v>6</v>
      </c>
    </row>
    <row r="63" spans="1:4" ht="15.75">
      <c r="A63" s="13" t="s">
        <v>177</v>
      </c>
      <c r="B63" s="1">
        <v>0</v>
      </c>
      <c r="C63" s="12">
        <v>33000</v>
      </c>
      <c r="D63" s="11" t="s">
        <v>6</v>
      </c>
    </row>
    <row r="64" spans="1:4" ht="15.75">
      <c r="A64" s="13" t="s">
        <v>178</v>
      </c>
      <c r="B64" s="1">
        <v>0</v>
      </c>
      <c r="C64" s="12">
        <v>80000</v>
      </c>
      <c r="D64" s="11" t="s">
        <v>6</v>
      </c>
    </row>
    <row r="65" spans="1:4" ht="15.75">
      <c r="A65" s="13" t="s">
        <v>179</v>
      </c>
      <c r="B65" s="1">
        <v>0</v>
      </c>
      <c r="C65" s="12">
        <v>30000</v>
      </c>
      <c r="D65" s="11" t="s">
        <v>6</v>
      </c>
    </row>
    <row r="66" spans="1:4" ht="47.25">
      <c r="A66" s="13" t="s">
        <v>180</v>
      </c>
      <c r="B66" s="1">
        <v>0</v>
      </c>
      <c r="C66" s="12">
        <v>516.41999999999996</v>
      </c>
      <c r="D66" s="15" t="s">
        <v>15</v>
      </c>
    </row>
    <row r="67" spans="1:4" ht="31.5">
      <c r="A67" s="13" t="s">
        <v>181</v>
      </c>
      <c r="B67" s="1">
        <v>0</v>
      </c>
      <c r="C67" s="16">
        <v>0</v>
      </c>
      <c r="D67" s="11" t="s">
        <v>11</v>
      </c>
    </row>
    <row r="68" spans="1:4" ht="47.25">
      <c r="A68" s="18" t="s">
        <v>182</v>
      </c>
      <c r="B68" s="1">
        <v>0</v>
      </c>
      <c r="C68" s="12">
        <v>5973</v>
      </c>
      <c r="D68" s="11" t="s">
        <v>11</v>
      </c>
    </row>
    <row r="69" spans="1:4" ht="15.75">
      <c r="A69" s="18" t="s">
        <v>183</v>
      </c>
      <c r="B69" s="1">
        <v>0</v>
      </c>
      <c r="C69" s="12">
        <f>56000/2.9</f>
        <v>19310.344827586207</v>
      </c>
      <c r="D69" s="11" t="s">
        <v>6</v>
      </c>
    </row>
    <row r="70" spans="1:4" ht="15.75">
      <c r="A70" s="18" t="s">
        <v>184</v>
      </c>
      <c r="B70" s="1">
        <v>0</v>
      </c>
      <c r="C70" s="12">
        <f>24000/2.9</f>
        <v>8275.8620689655181</v>
      </c>
      <c r="D70" s="11" t="s">
        <v>6</v>
      </c>
    </row>
    <row r="71" spans="1:4" ht="15.75">
      <c r="A71" s="18" t="s">
        <v>185</v>
      </c>
      <c r="B71" s="1">
        <v>0</v>
      </c>
      <c r="C71" s="12">
        <f>9600/2.9</f>
        <v>3310.344827586207</v>
      </c>
      <c r="D71" s="11" t="s">
        <v>6</v>
      </c>
    </row>
    <row r="72" spans="1:4" ht="15.75">
      <c r="A72" s="18" t="s">
        <v>186</v>
      </c>
      <c r="B72" s="1">
        <v>0</v>
      </c>
      <c r="C72" s="12">
        <f>47040/2.9</f>
        <v>16220.689655172415</v>
      </c>
      <c r="D72" s="11" t="s">
        <v>6</v>
      </c>
    </row>
    <row r="73" spans="1:4" ht="15.75">
      <c r="A73" s="18" t="s">
        <v>187</v>
      </c>
      <c r="B73" s="1">
        <v>0</v>
      </c>
      <c r="C73" s="12">
        <f>12500/2.9</f>
        <v>4310.3448275862074</v>
      </c>
      <c r="D73" s="11" t="s">
        <v>6</v>
      </c>
    </row>
    <row r="74" spans="1:4" ht="15.75">
      <c r="A74" s="18" t="s">
        <v>188</v>
      </c>
      <c r="B74" s="1">
        <v>0</v>
      </c>
      <c r="C74" s="12">
        <f>560/2.9</f>
        <v>193.10344827586206</v>
      </c>
      <c r="D74" s="11" t="s">
        <v>6</v>
      </c>
    </row>
    <row r="75" spans="1:4" ht="15.75">
      <c r="A75" s="18" t="s">
        <v>189</v>
      </c>
      <c r="B75" s="1">
        <v>0</v>
      </c>
      <c r="C75" s="12">
        <f>380/2.9</f>
        <v>131.0344827586207</v>
      </c>
      <c r="D75" s="11" t="s">
        <v>6</v>
      </c>
    </row>
    <row r="76" spans="1:4" ht="15.75">
      <c r="A76" s="18" t="s">
        <v>190</v>
      </c>
      <c r="B76" s="1">
        <v>0</v>
      </c>
      <c r="C76" s="12">
        <f>240/2.9</f>
        <v>82.758620689655174</v>
      </c>
      <c r="D76" s="11" t="s">
        <v>6</v>
      </c>
    </row>
    <row r="77" spans="1:4" ht="15.75">
      <c r="A77" s="18" t="s">
        <v>191</v>
      </c>
      <c r="B77" s="1">
        <v>0</v>
      </c>
      <c r="C77" s="12">
        <f>720/2.9</f>
        <v>248.27586206896552</v>
      </c>
      <c r="D77" s="11" t="s">
        <v>6</v>
      </c>
    </row>
    <row r="78" spans="1:4" ht="15.75">
      <c r="A78" s="18" t="s">
        <v>192</v>
      </c>
      <c r="B78" s="1">
        <v>0</v>
      </c>
      <c r="C78" s="12">
        <f>420/2.9</f>
        <v>144.82758620689657</v>
      </c>
      <c r="D78" s="11" t="s">
        <v>6</v>
      </c>
    </row>
    <row r="79" spans="1:4" ht="15.75">
      <c r="A79" s="18" t="s">
        <v>193</v>
      </c>
      <c r="B79" s="1">
        <v>0</v>
      </c>
      <c r="C79" s="12">
        <f>420/2.9</f>
        <v>144.82758620689657</v>
      </c>
      <c r="D79" s="11" t="s">
        <v>6</v>
      </c>
    </row>
    <row r="80" spans="1:4" ht="15.75">
      <c r="A80" s="18" t="s">
        <v>194</v>
      </c>
      <c r="B80" s="1">
        <v>0</v>
      </c>
      <c r="C80" s="12">
        <f>400/2.9</f>
        <v>137.93103448275863</v>
      </c>
      <c r="D80" s="11" t="s">
        <v>6</v>
      </c>
    </row>
    <row r="81" spans="1:4" ht="15.75">
      <c r="A81" s="18" t="s">
        <v>195</v>
      </c>
      <c r="B81" s="1">
        <v>0</v>
      </c>
      <c r="C81" s="12">
        <f>280/2.9</f>
        <v>96.551724137931032</v>
      </c>
      <c r="D81" s="11" t="s">
        <v>6</v>
      </c>
    </row>
    <row r="82" spans="1:4" ht="15.75">
      <c r="A82" s="18" t="s">
        <v>196</v>
      </c>
      <c r="B82" s="1">
        <v>0</v>
      </c>
      <c r="C82" s="12">
        <f>340/2.9</f>
        <v>117.24137931034483</v>
      </c>
      <c r="D82" s="11" t="s">
        <v>6</v>
      </c>
    </row>
    <row r="83" spans="1:4" ht="15.75">
      <c r="A83" s="18" t="s">
        <v>197</v>
      </c>
      <c r="B83" s="1">
        <v>0</v>
      </c>
      <c r="C83" s="12">
        <f>240/2.9</f>
        <v>82.758620689655174</v>
      </c>
      <c r="D83" s="11" t="s">
        <v>6</v>
      </c>
    </row>
    <row r="84" spans="1:4" ht="15.75">
      <c r="A84" s="18" t="s">
        <v>198</v>
      </c>
      <c r="B84" s="1">
        <v>0</v>
      </c>
      <c r="C84" s="12">
        <f>180/2.9</f>
        <v>62.068965517241381</v>
      </c>
      <c r="D84" s="11" t="s">
        <v>6</v>
      </c>
    </row>
    <row r="85" spans="1:4" ht="18.75">
      <c r="A85" s="13" t="s">
        <v>199</v>
      </c>
      <c r="B85" s="1">
        <v>0</v>
      </c>
      <c r="C85" s="33">
        <v>127.8</v>
      </c>
      <c r="D85" s="11" t="s">
        <v>11</v>
      </c>
    </row>
    <row r="86" spans="1:4" ht="18.75">
      <c r="A86" s="22" t="s">
        <v>200</v>
      </c>
      <c r="B86" s="1">
        <v>0</v>
      </c>
      <c r="C86" s="17">
        <v>283.5</v>
      </c>
      <c r="D86" s="11" t="s">
        <v>11</v>
      </c>
    </row>
    <row r="87" spans="1:4" ht="15.75">
      <c r="A87" s="19" t="s">
        <v>201</v>
      </c>
      <c r="B87" s="1">
        <v>0</v>
      </c>
      <c r="C87" s="17">
        <f>315/2.9</f>
        <v>108.62068965517241</v>
      </c>
      <c r="D87" s="20" t="s">
        <v>6</v>
      </c>
    </row>
    <row r="88" spans="1:4" ht="15.75">
      <c r="A88" s="19" t="s">
        <v>202</v>
      </c>
      <c r="B88" s="1">
        <v>0</v>
      </c>
      <c r="C88" s="17">
        <f>336/2.9</f>
        <v>115.86206896551724</v>
      </c>
      <c r="D88" s="20" t="s">
        <v>6</v>
      </c>
    </row>
    <row r="89" spans="1:4" ht="15.75">
      <c r="A89" s="29" t="s">
        <v>203</v>
      </c>
      <c r="B89" s="1">
        <v>0</v>
      </c>
      <c r="C89" s="17">
        <f>175/2.9</f>
        <v>60.344827586206897</v>
      </c>
      <c r="D89" s="20" t="s">
        <v>6</v>
      </c>
    </row>
    <row r="90" spans="1:4" ht="15.75">
      <c r="A90" s="19" t="s">
        <v>204</v>
      </c>
      <c r="B90" s="1">
        <v>0</v>
      </c>
      <c r="C90" s="17">
        <f>210/2.9</f>
        <v>72.413793103448285</v>
      </c>
      <c r="D90" s="20" t="s">
        <v>6</v>
      </c>
    </row>
    <row r="91" spans="1:4" ht="31.5">
      <c r="A91" s="29" t="s">
        <v>205</v>
      </c>
      <c r="B91" s="1">
        <v>0</v>
      </c>
      <c r="C91" s="17">
        <f>280/2.9</f>
        <v>96.551724137931032</v>
      </c>
      <c r="D91" s="20" t="s">
        <v>6</v>
      </c>
    </row>
    <row r="92" spans="1:4" ht="31.5">
      <c r="A92" s="29" t="s">
        <v>206</v>
      </c>
      <c r="B92" s="1">
        <v>0</v>
      </c>
      <c r="C92" s="17">
        <f>960/2.9</f>
        <v>331.0344827586207</v>
      </c>
      <c r="D92" s="20" t="s">
        <v>6</v>
      </c>
    </row>
    <row r="93" spans="1:4" ht="15.75">
      <c r="A93" s="29" t="s">
        <v>207</v>
      </c>
      <c r="B93" s="1">
        <v>0</v>
      </c>
      <c r="C93" s="17">
        <f>175/2.9</f>
        <v>60.344827586206897</v>
      </c>
      <c r="D93" s="20" t="s">
        <v>6</v>
      </c>
    </row>
    <row r="94" spans="1:4" ht="31.5">
      <c r="A94" s="29" t="s">
        <v>208</v>
      </c>
      <c r="B94" s="1">
        <v>0</v>
      </c>
      <c r="C94" s="17">
        <f>525/2.9</f>
        <v>181.0344827586207</v>
      </c>
      <c r="D94" s="20" t="s">
        <v>6</v>
      </c>
    </row>
    <row r="95" spans="1:4" ht="31.5">
      <c r="A95" s="29" t="s">
        <v>209</v>
      </c>
      <c r="B95" s="1">
        <v>0</v>
      </c>
      <c r="C95" s="17">
        <f>60/2.9</f>
        <v>20.689655172413794</v>
      </c>
      <c r="D95" s="20" t="s">
        <v>6</v>
      </c>
    </row>
    <row r="96" spans="1:4" ht="31.5">
      <c r="A96" s="29" t="s">
        <v>210</v>
      </c>
      <c r="B96" s="1">
        <v>0</v>
      </c>
      <c r="C96" s="17">
        <f>900/2.9</f>
        <v>310.34482758620692</v>
      </c>
      <c r="D96" s="20" t="s">
        <v>6</v>
      </c>
    </row>
    <row r="97" spans="1:4" ht="15.75">
      <c r="A97" s="19" t="s">
        <v>211</v>
      </c>
      <c r="B97" s="1">
        <v>0</v>
      </c>
      <c r="C97" s="17">
        <f>8600/2.9</f>
        <v>2965.5172413793102</v>
      </c>
      <c r="D97" s="20" t="s">
        <v>6</v>
      </c>
    </row>
    <row r="98" spans="1:4" ht="47.25">
      <c r="A98" s="13" t="s">
        <v>212</v>
      </c>
      <c r="B98" s="1">
        <v>0</v>
      </c>
      <c r="C98" s="12">
        <v>516.41999999999996</v>
      </c>
      <c r="D98" s="11" t="s">
        <v>11</v>
      </c>
    </row>
    <row r="99" spans="1:4" ht="31.5">
      <c r="A99" s="13" t="s">
        <v>213</v>
      </c>
      <c r="B99" s="1">
        <v>0</v>
      </c>
      <c r="C99" s="12">
        <v>874</v>
      </c>
      <c r="D99" s="11" t="s">
        <v>11</v>
      </c>
    </row>
    <row r="100" spans="1:4" ht="31.5">
      <c r="A100" s="13" t="s">
        <v>214</v>
      </c>
      <c r="B100" s="1">
        <v>0</v>
      </c>
      <c r="C100" s="12">
        <v>14355</v>
      </c>
      <c r="D100" s="11" t="s">
        <v>11</v>
      </c>
    </row>
    <row r="101" spans="1:4" ht="30">
      <c r="A101" s="27" t="s">
        <v>26</v>
      </c>
      <c r="B101" s="1">
        <v>0</v>
      </c>
      <c r="C101" s="30">
        <f>222*68</f>
        <v>15096</v>
      </c>
      <c r="D101" s="5" t="s">
        <v>9</v>
      </c>
    </row>
    <row r="102" spans="1:4" ht="60">
      <c r="A102" s="28" t="s">
        <v>27</v>
      </c>
      <c r="B102" s="1">
        <v>0</v>
      </c>
      <c r="C102" s="31">
        <f>220*66*0.25</f>
        <v>3630</v>
      </c>
      <c r="D102" s="6" t="s">
        <v>10</v>
      </c>
    </row>
    <row r="103" spans="1:4" ht="45">
      <c r="A103" s="28" t="s">
        <v>28</v>
      </c>
      <c r="B103" s="1">
        <v>0</v>
      </c>
      <c r="C103" s="32">
        <f>204*2.5*2.5*1</f>
        <v>1275</v>
      </c>
      <c r="D103" s="4" t="s">
        <v>5</v>
      </c>
    </row>
    <row r="104" spans="1:4" ht="45">
      <c r="A104" s="28" t="s">
        <v>29</v>
      </c>
      <c r="B104" s="1">
        <v>0</v>
      </c>
      <c r="C104" s="31">
        <v>410</v>
      </c>
      <c r="D104" s="5" t="s">
        <v>10</v>
      </c>
    </row>
    <row r="105" spans="1:4" ht="45">
      <c r="A105" s="28" t="s">
        <v>30</v>
      </c>
      <c r="B105" s="1">
        <v>0</v>
      </c>
      <c r="C105" s="31">
        <f>[2]Sheet1!B138+[2]Sheet1!B141</f>
        <v>99.55</v>
      </c>
      <c r="D105" s="5" t="s">
        <v>10</v>
      </c>
    </row>
    <row r="106" spans="1:4" ht="60">
      <c r="A106" s="28" t="s">
        <v>31</v>
      </c>
      <c r="B106" s="1">
        <v>0</v>
      </c>
      <c r="C106" s="31">
        <f>[2]Sheet1!B141</f>
        <v>3.55</v>
      </c>
      <c r="D106" s="5" t="s">
        <v>10</v>
      </c>
    </row>
    <row r="107" spans="1:4" ht="45">
      <c r="A107" s="28" t="s">
        <v>32</v>
      </c>
      <c r="B107" s="1">
        <v>0</v>
      </c>
      <c r="C107" s="31">
        <v>2057</v>
      </c>
      <c r="D107" s="5" t="s">
        <v>10</v>
      </c>
    </row>
    <row r="108" spans="1:4" ht="45">
      <c r="A108" s="27" t="s">
        <v>33</v>
      </c>
      <c r="B108" s="1">
        <v>0</v>
      </c>
      <c r="C108" s="31">
        <f>[2]Sheet1!B179</f>
        <v>33</v>
      </c>
      <c r="D108" s="7" t="s">
        <v>10</v>
      </c>
    </row>
    <row r="109" spans="1:4" ht="45">
      <c r="A109" s="28" t="s">
        <v>34</v>
      </c>
      <c r="B109" s="1">
        <v>0</v>
      </c>
      <c r="C109" s="31">
        <f>220*65.25</f>
        <v>14355</v>
      </c>
      <c r="D109" s="5" t="s">
        <v>9</v>
      </c>
    </row>
    <row r="110" spans="1:4" ht="33.75">
      <c r="A110" s="22" t="s">
        <v>35</v>
      </c>
      <c r="B110" s="1">
        <v>0</v>
      </c>
      <c r="C110" s="9">
        <v>816</v>
      </c>
      <c r="D110" s="11" t="s">
        <v>11</v>
      </c>
    </row>
    <row r="111" spans="1:4" ht="33.75">
      <c r="A111" s="22" t="s">
        <v>36</v>
      </c>
      <c r="B111" s="1">
        <v>0</v>
      </c>
      <c r="C111" s="9">
        <v>594</v>
      </c>
      <c r="D111" s="11" t="s">
        <v>11</v>
      </c>
    </row>
    <row r="112" spans="1:4" ht="33.75">
      <c r="A112" s="22" t="s">
        <v>37</v>
      </c>
      <c r="B112" s="1">
        <v>0</v>
      </c>
      <c r="C112" s="9">
        <v>247.5</v>
      </c>
      <c r="D112" s="11" t="s">
        <v>11</v>
      </c>
    </row>
    <row r="113" spans="1:4" ht="33.75">
      <c r="A113" s="22" t="s">
        <v>38</v>
      </c>
      <c r="B113" s="1">
        <v>0</v>
      </c>
      <c r="C113" s="12">
        <v>489.6</v>
      </c>
      <c r="D113" s="11" t="s">
        <v>12</v>
      </c>
    </row>
    <row r="114" spans="1:4" ht="33.75">
      <c r="A114" s="22" t="s">
        <v>39</v>
      </c>
      <c r="B114" s="1">
        <v>0</v>
      </c>
      <c r="C114" s="12">
        <v>146.88</v>
      </c>
      <c r="D114" s="11" t="s">
        <v>12</v>
      </c>
    </row>
    <row r="115" spans="1:4" ht="33.75">
      <c r="A115" s="22" t="s">
        <v>40</v>
      </c>
      <c r="B115" s="1">
        <v>0</v>
      </c>
      <c r="C115" s="12">
        <v>123.75</v>
      </c>
      <c r="D115" s="11" t="s">
        <v>13</v>
      </c>
    </row>
    <row r="116" spans="1:4" ht="33.75">
      <c r="A116" s="22" t="s">
        <v>41</v>
      </c>
      <c r="B116" s="1">
        <v>0</v>
      </c>
      <c r="C116" s="12">
        <v>14355</v>
      </c>
      <c r="D116" s="11" t="s">
        <v>11</v>
      </c>
    </row>
    <row r="117" spans="1:4" ht="22.5">
      <c r="A117" s="22" t="s">
        <v>42</v>
      </c>
      <c r="B117" s="1">
        <v>0</v>
      </c>
      <c r="C117" s="2">
        <v>1254.5999999999999</v>
      </c>
      <c r="D117" s="11" t="s">
        <v>11</v>
      </c>
    </row>
    <row r="118" spans="1:4" ht="22.5">
      <c r="A118" s="22" t="s">
        <v>43</v>
      </c>
      <c r="B118" s="1">
        <v>0</v>
      </c>
      <c r="C118" s="2">
        <v>265.2</v>
      </c>
      <c r="D118" s="11" t="s">
        <v>11</v>
      </c>
    </row>
    <row r="119" spans="1:4" ht="22.5">
      <c r="A119" s="22" t="s">
        <v>44</v>
      </c>
      <c r="B119" s="1">
        <v>0</v>
      </c>
      <c r="C119" s="2">
        <v>1089</v>
      </c>
      <c r="D119" s="11" t="s">
        <v>11</v>
      </c>
    </row>
    <row r="120" spans="1:4" ht="22.5">
      <c r="A120" s="22" t="s">
        <v>45</v>
      </c>
      <c r="B120" s="1">
        <v>0</v>
      </c>
      <c r="C120" s="12">
        <v>35421.9</v>
      </c>
      <c r="D120" s="11" t="s">
        <v>6</v>
      </c>
    </row>
    <row r="121" spans="1:4" ht="22.5">
      <c r="A121" s="22" t="s">
        <v>46</v>
      </c>
      <c r="B121" s="1">
        <v>0</v>
      </c>
      <c r="C121" s="12">
        <v>4215</v>
      </c>
      <c r="D121" s="11" t="s">
        <v>6</v>
      </c>
    </row>
    <row r="122" spans="1:4" ht="22.5">
      <c r="A122" s="22" t="s">
        <v>47</v>
      </c>
      <c r="B122" s="1">
        <v>0</v>
      </c>
      <c r="C122" s="12">
        <v>6245</v>
      </c>
      <c r="D122" s="11" t="s">
        <v>6</v>
      </c>
    </row>
    <row r="123" spans="1:4" ht="47.25">
      <c r="A123" s="18" t="s">
        <v>48</v>
      </c>
      <c r="B123" s="1">
        <v>0</v>
      </c>
      <c r="C123" s="12">
        <v>287</v>
      </c>
      <c r="D123" s="11" t="s">
        <v>12</v>
      </c>
    </row>
    <row r="124" spans="1:4" ht="18.75">
      <c r="A124" s="18" t="s">
        <v>49</v>
      </c>
      <c r="B124" s="1">
        <v>0</v>
      </c>
      <c r="C124" s="12">
        <v>110</v>
      </c>
      <c r="D124" s="11" t="s">
        <v>12</v>
      </c>
    </row>
    <row r="125" spans="1:4" ht="15.75">
      <c r="A125" s="13" t="s">
        <v>50</v>
      </c>
      <c r="B125" s="1">
        <v>0</v>
      </c>
      <c r="C125" s="12">
        <v>27358</v>
      </c>
      <c r="D125" s="11" t="s">
        <v>6</v>
      </c>
    </row>
    <row r="126" spans="1:4" ht="31.5">
      <c r="A126" s="13" t="s">
        <v>51</v>
      </c>
      <c r="B126" s="1">
        <v>0</v>
      </c>
      <c r="C126" s="12">
        <v>19875</v>
      </c>
      <c r="D126" s="11" t="s">
        <v>6</v>
      </c>
    </row>
    <row r="127" spans="1:4" ht="31.5">
      <c r="A127" s="13" t="s">
        <v>52</v>
      </c>
      <c r="B127" s="1">
        <v>0</v>
      </c>
      <c r="C127" s="12">
        <v>3102</v>
      </c>
      <c r="D127" s="11" t="s">
        <v>6</v>
      </c>
    </row>
    <row r="128" spans="1:4" ht="15.75">
      <c r="A128" s="13" t="s">
        <v>53</v>
      </c>
      <c r="B128" s="1">
        <v>0</v>
      </c>
      <c r="C128" s="12">
        <v>54211</v>
      </c>
      <c r="D128" s="11" t="s">
        <v>6</v>
      </c>
    </row>
    <row r="129" spans="1:4" ht="15.75">
      <c r="A129" s="13" t="s">
        <v>54</v>
      </c>
      <c r="B129" s="1">
        <v>0</v>
      </c>
      <c r="C129" s="12">
        <v>54241</v>
      </c>
      <c r="D129" s="11" t="s">
        <v>6</v>
      </c>
    </row>
    <row r="130" spans="1:4" ht="15.75">
      <c r="A130" s="13" t="s">
        <v>55</v>
      </c>
      <c r="B130" s="1">
        <v>0</v>
      </c>
      <c r="C130" s="12">
        <v>25000</v>
      </c>
      <c r="D130" s="11" t="s">
        <v>6</v>
      </c>
    </row>
    <row r="131" spans="1:4" ht="15.75">
      <c r="A131" s="13" t="s">
        <v>56</v>
      </c>
      <c r="B131" s="1">
        <v>0</v>
      </c>
      <c r="C131" s="12">
        <v>15000</v>
      </c>
      <c r="D131" s="11" t="s">
        <v>6</v>
      </c>
    </row>
    <row r="132" spans="1:4" ht="15.75">
      <c r="A132" s="13" t="s">
        <v>57</v>
      </c>
      <c r="B132" s="1">
        <v>0</v>
      </c>
      <c r="C132" s="12">
        <v>15000</v>
      </c>
      <c r="D132" s="11" t="s">
        <v>6</v>
      </c>
    </row>
    <row r="133" spans="1:4" ht="15.75">
      <c r="A133" s="13" t="s">
        <v>58</v>
      </c>
      <c r="B133" s="1">
        <v>0</v>
      </c>
      <c r="C133" s="12">
        <v>15000</v>
      </c>
      <c r="D133" s="11" t="s">
        <v>6</v>
      </c>
    </row>
    <row r="134" spans="1:4" ht="15.75">
      <c r="A134" s="13" t="s">
        <v>59</v>
      </c>
      <c r="B134" s="1">
        <v>0</v>
      </c>
      <c r="C134" s="12">
        <v>10000</v>
      </c>
      <c r="D134" s="11" t="s">
        <v>6</v>
      </c>
    </row>
    <row r="135" spans="1:4" ht="15.75">
      <c r="A135" s="13" t="s">
        <v>60</v>
      </c>
      <c r="B135" s="1">
        <v>0</v>
      </c>
      <c r="C135" s="12">
        <v>10000</v>
      </c>
      <c r="D135" s="11" t="s">
        <v>6</v>
      </c>
    </row>
    <row r="136" spans="1:4" ht="15.75">
      <c r="A136" s="13" t="s">
        <v>61</v>
      </c>
      <c r="B136" s="1">
        <v>0</v>
      </c>
      <c r="C136" s="12">
        <v>10000</v>
      </c>
      <c r="D136" s="11" t="s">
        <v>6</v>
      </c>
    </row>
    <row r="137" spans="1:4" ht="15.75">
      <c r="A137" s="13" t="s">
        <v>62</v>
      </c>
      <c r="B137" s="1">
        <v>0</v>
      </c>
      <c r="C137" s="12">
        <v>25000</v>
      </c>
      <c r="D137" s="11" t="s">
        <v>6</v>
      </c>
    </row>
    <row r="138" spans="1:4" ht="15.75">
      <c r="A138" s="13" t="s">
        <v>63</v>
      </c>
      <c r="B138" s="1">
        <v>0</v>
      </c>
      <c r="C138" s="12">
        <v>10000</v>
      </c>
      <c r="D138" s="11" t="s">
        <v>6</v>
      </c>
    </row>
    <row r="139" spans="1:4" ht="15.75">
      <c r="A139" s="13" t="s">
        <v>64</v>
      </c>
      <c r="B139" s="1">
        <v>0</v>
      </c>
      <c r="C139" s="12">
        <v>10000</v>
      </c>
      <c r="D139" s="11" t="s">
        <v>6</v>
      </c>
    </row>
    <row r="140" spans="1:4" ht="15.75">
      <c r="A140" s="13" t="s">
        <v>65</v>
      </c>
      <c r="B140" s="1">
        <v>0</v>
      </c>
      <c r="C140" s="12">
        <v>10000</v>
      </c>
      <c r="D140" s="11" t="s">
        <v>6</v>
      </c>
    </row>
    <row r="141" spans="1:4" ht="15.75">
      <c r="A141" s="13" t="s">
        <v>66</v>
      </c>
      <c r="B141" s="1">
        <v>0</v>
      </c>
      <c r="C141" s="12">
        <v>10000</v>
      </c>
      <c r="D141" s="11" t="s">
        <v>6</v>
      </c>
    </row>
    <row r="142" spans="1:4" ht="15.75">
      <c r="A142" s="13" t="s">
        <v>67</v>
      </c>
      <c r="B142" s="1">
        <v>0</v>
      </c>
      <c r="C142" s="12">
        <v>15000</v>
      </c>
      <c r="D142" s="11" t="s">
        <v>6</v>
      </c>
    </row>
    <row r="143" spans="1:4" ht="15.75">
      <c r="A143" s="13" t="s">
        <v>68</v>
      </c>
      <c r="B143" s="1">
        <v>0</v>
      </c>
      <c r="C143" s="12">
        <v>30000</v>
      </c>
      <c r="D143" s="11" t="s">
        <v>6</v>
      </c>
    </row>
    <row r="144" spans="1:4" ht="15.75">
      <c r="A144" s="13" t="s">
        <v>69</v>
      </c>
      <c r="B144" s="1">
        <v>0</v>
      </c>
      <c r="C144" s="12">
        <v>25000</v>
      </c>
      <c r="D144" s="11" t="s">
        <v>6</v>
      </c>
    </row>
    <row r="145" spans="1:4" ht="15.75">
      <c r="A145" s="13" t="s">
        <v>70</v>
      </c>
      <c r="B145" s="1">
        <v>0</v>
      </c>
      <c r="C145" s="12">
        <v>2000</v>
      </c>
      <c r="D145" s="11" t="s">
        <v>8</v>
      </c>
    </row>
    <row r="146" spans="1:4" ht="15.75">
      <c r="A146" s="13" t="s">
        <v>71</v>
      </c>
      <c r="B146" s="1">
        <v>0</v>
      </c>
      <c r="C146" s="12">
        <v>2000</v>
      </c>
      <c r="D146" s="11" t="s">
        <v>8</v>
      </c>
    </row>
    <row r="147" spans="1:4" ht="15.75">
      <c r="A147" s="13" t="s">
        <v>72</v>
      </c>
      <c r="B147" s="1">
        <v>0</v>
      </c>
      <c r="C147" s="12">
        <v>2000</v>
      </c>
      <c r="D147" s="11" t="s">
        <v>8</v>
      </c>
    </row>
    <row r="148" spans="1:4" ht="15.75">
      <c r="A148" s="13" t="s">
        <v>73</v>
      </c>
      <c r="B148" s="1">
        <v>0</v>
      </c>
      <c r="C148" s="12">
        <v>2000</v>
      </c>
      <c r="D148" s="11" t="s">
        <v>8</v>
      </c>
    </row>
    <row r="149" spans="1:4" ht="15.75">
      <c r="A149" s="13" t="s">
        <v>74</v>
      </c>
      <c r="B149" s="1">
        <v>0</v>
      </c>
      <c r="C149" s="12">
        <v>2000</v>
      </c>
      <c r="D149" s="11" t="s">
        <v>8</v>
      </c>
    </row>
    <row r="150" spans="1:4" ht="15.75">
      <c r="A150" s="13" t="s">
        <v>75</v>
      </c>
      <c r="B150" s="1">
        <v>0</v>
      </c>
      <c r="C150" s="12">
        <v>2000</v>
      </c>
      <c r="D150" s="11" t="s">
        <v>8</v>
      </c>
    </row>
    <row r="151" spans="1:4" ht="15.75">
      <c r="A151" s="13" t="s">
        <v>76</v>
      </c>
      <c r="B151" s="1">
        <v>0</v>
      </c>
      <c r="C151" s="12">
        <v>2000</v>
      </c>
      <c r="D151" s="11" t="s">
        <v>8</v>
      </c>
    </row>
    <row r="152" spans="1:4" ht="18.75">
      <c r="A152" s="13" t="s">
        <v>77</v>
      </c>
      <c r="B152" s="1">
        <v>0</v>
      </c>
      <c r="C152" s="12">
        <v>2000</v>
      </c>
      <c r="D152" s="11" t="s">
        <v>14</v>
      </c>
    </row>
    <row r="153" spans="1:4" ht="18.75">
      <c r="A153" s="13" t="s">
        <v>78</v>
      </c>
      <c r="B153" s="1">
        <v>0</v>
      </c>
      <c r="C153" s="12">
        <v>1000</v>
      </c>
      <c r="D153" s="11" t="s">
        <v>14</v>
      </c>
    </row>
    <row r="154" spans="1:4" ht="18.75">
      <c r="A154" s="13" t="s">
        <v>79</v>
      </c>
      <c r="B154" s="1">
        <v>0</v>
      </c>
      <c r="C154" s="12">
        <v>2000</v>
      </c>
      <c r="D154" s="11" t="s">
        <v>14</v>
      </c>
    </row>
    <row r="155" spans="1:4" ht="15.75">
      <c r="A155" s="13" t="s">
        <v>80</v>
      </c>
      <c r="B155" s="1">
        <v>0</v>
      </c>
      <c r="C155" s="12">
        <f>160*1000</f>
        <v>160000</v>
      </c>
      <c r="D155" s="11" t="s">
        <v>6</v>
      </c>
    </row>
    <row r="156" spans="1:4" ht="18.75">
      <c r="A156" s="14" t="s">
        <v>81</v>
      </c>
      <c r="B156" s="1">
        <v>0</v>
      </c>
      <c r="C156" s="12">
        <v>8000</v>
      </c>
      <c r="D156" s="11" t="s">
        <v>6</v>
      </c>
    </row>
    <row r="157" spans="1:4" ht="18.75">
      <c r="A157" s="14" t="s">
        <v>82</v>
      </c>
      <c r="B157" s="1">
        <v>0</v>
      </c>
      <c r="C157" s="12">
        <v>100000</v>
      </c>
      <c r="D157" s="11" t="s">
        <v>6</v>
      </c>
    </row>
    <row r="158" spans="1:4" ht="15.75">
      <c r="A158" s="13" t="s">
        <v>83</v>
      </c>
      <c r="B158" s="1">
        <v>0</v>
      </c>
      <c r="C158" s="12">
        <v>50000</v>
      </c>
      <c r="D158" s="11" t="s">
        <v>6</v>
      </c>
    </row>
    <row r="159" spans="1:4" ht="15.75">
      <c r="A159" s="13" t="s">
        <v>84</v>
      </c>
      <c r="B159" s="1">
        <v>0</v>
      </c>
      <c r="C159" s="12">
        <v>50000</v>
      </c>
      <c r="D159" s="11" t="s">
        <v>6</v>
      </c>
    </row>
    <row r="160" spans="1:4" ht="15.75">
      <c r="A160" s="13" t="s">
        <v>85</v>
      </c>
      <c r="B160" s="1">
        <v>0</v>
      </c>
      <c r="C160" s="12">
        <v>25000</v>
      </c>
      <c r="D160" s="11" t="s">
        <v>6</v>
      </c>
    </row>
    <row r="161" spans="1:4" ht="15.75">
      <c r="A161" s="13" t="s">
        <v>86</v>
      </c>
      <c r="B161" s="1">
        <v>0</v>
      </c>
      <c r="C161" s="12">
        <v>10000</v>
      </c>
      <c r="D161" s="11" t="s">
        <v>6</v>
      </c>
    </row>
    <row r="162" spans="1:4" ht="15.75">
      <c r="A162" s="13" t="s">
        <v>87</v>
      </c>
      <c r="B162" s="1">
        <v>0</v>
      </c>
      <c r="C162" s="12">
        <v>33000</v>
      </c>
      <c r="D162" s="11" t="s">
        <v>6</v>
      </c>
    </row>
    <row r="163" spans="1:4" ht="15.75">
      <c r="A163" s="13" t="s">
        <v>88</v>
      </c>
      <c r="B163" s="1">
        <v>0</v>
      </c>
      <c r="C163" s="12">
        <v>80000</v>
      </c>
      <c r="D163" s="11" t="s">
        <v>6</v>
      </c>
    </row>
    <row r="164" spans="1:4" ht="15.75">
      <c r="A164" s="13" t="s">
        <v>89</v>
      </c>
      <c r="B164" s="1">
        <v>0</v>
      </c>
      <c r="C164" s="12">
        <v>30000</v>
      </c>
      <c r="D164" s="11" t="s">
        <v>6</v>
      </c>
    </row>
    <row r="165" spans="1:4" ht="47.25">
      <c r="A165" s="13" t="s">
        <v>90</v>
      </c>
      <c r="B165" s="1">
        <v>0</v>
      </c>
      <c r="C165" s="12">
        <v>516.41999999999996</v>
      </c>
      <c r="D165" s="15" t="s">
        <v>15</v>
      </c>
    </row>
    <row r="166" spans="1:4" ht="31.5">
      <c r="A166" s="13" t="s">
        <v>91</v>
      </c>
      <c r="B166" s="1">
        <v>0</v>
      </c>
      <c r="C166" s="16">
        <v>0</v>
      </c>
      <c r="D166" s="11" t="s">
        <v>11</v>
      </c>
    </row>
    <row r="167" spans="1:4" ht="47.25">
      <c r="A167" s="18" t="s">
        <v>92</v>
      </c>
      <c r="B167" s="1">
        <v>0</v>
      </c>
      <c r="C167" s="12">
        <v>5973</v>
      </c>
      <c r="D167" s="11" t="s">
        <v>11</v>
      </c>
    </row>
    <row r="168" spans="1:4" ht="15.75">
      <c r="A168" s="18" t="s">
        <v>93</v>
      </c>
      <c r="B168" s="1">
        <v>0</v>
      </c>
      <c r="C168" s="12">
        <f>56000/2.9</f>
        <v>19310.344827586207</v>
      </c>
      <c r="D168" s="11" t="s">
        <v>6</v>
      </c>
    </row>
    <row r="169" spans="1:4" ht="15.75">
      <c r="A169" s="18" t="s">
        <v>94</v>
      </c>
      <c r="B169" s="1">
        <v>0</v>
      </c>
      <c r="C169" s="12">
        <f>24000/2.9</f>
        <v>8275.8620689655181</v>
      </c>
      <c r="D169" s="11" t="s">
        <v>6</v>
      </c>
    </row>
    <row r="170" spans="1:4" ht="15.75">
      <c r="A170" s="18" t="s">
        <v>95</v>
      </c>
      <c r="B170" s="1">
        <v>0</v>
      </c>
      <c r="C170" s="12">
        <f>9600/2.9</f>
        <v>3310.344827586207</v>
      </c>
      <c r="D170" s="11" t="s">
        <v>6</v>
      </c>
    </row>
    <row r="171" spans="1:4" ht="15.75">
      <c r="A171" s="18" t="s">
        <v>96</v>
      </c>
      <c r="B171" s="1">
        <v>0</v>
      </c>
      <c r="C171" s="12">
        <f>47040/2.9</f>
        <v>16220.689655172415</v>
      </c>
      <c r="D171" s="11" t="s">
        <v>6</v>
      </c>
    </row>
    <row r="172" spans="1:4" ht="15.75">
      <c r="A172" s="18" t="s">
        <v>97</v>
      </c>
      <c r="B172" s="1">
        <v>0</v>
      </c>
      <c r="C172" s="12">
        <f>12500/2.9</f>
        <v>4310.3448275862074</v>
      </c>
      <c r="D172" s="11" t="s">
        <v>6</v>
      </c>
    </row>
    <row r="173" spans="1:4" ht="15.75">
      <c r="A173" s="18" t="s">
        <v>98</v>
      </c>
      <c r="B173" s="1">
        <v>0</v>
      </c>
      <c r="C173" s="12">
        <f>560/2.9</f>
        <v>193.10344827586206</v>
      </c>
      <c r="D173" s="11" t="s">
        <v>6</v>
      </c>
    </row>
    <row r="174" spans="1:4" ht="15.75">
      <c r="A174" s="18" t="s">
        <v>99</v>
      </c>
      <c r="B174" s="1">
        <v>0</v>
      </c>
      <c r="C174" s="12">
        <f>380/2.9</f>
        <v>131.0344827586207</v>
      </c>
      <c r="D174" s="11" t="s">
        <v>6</v>
      </c>
    </row>
    <row r="175" spans="1:4" ht="15.75">
      <c r="A175" s="18" t="s">
        <v>100</v>
      </c>
      <c r="B175" s="1">
        <v>0</v>
      </c>
      <c r="C175" s="12">
        <f>240/2.9</f>
        <v>82.758620689655174</v>
      </c>
      <c r="D175" s="11" t="s">
        <v>6</v>
      </c>
    </row>
    <row r="176" spans="1:4" ht="15.75">
      <c r="A176" s="18" t="s">
        <v>101</v>
      </c>
      <c r="B176" s="1">
        <v>0</v>
      </c>
      <c r="C176" s="12">
        <f>720/2.9</f>
        <v>248.27586206896552</v>
      </c>
      <c r="D176" s="11" t="s">
        <v>6</v>
      </c>
    </row>
    <row r="177" spans="1:4" ht="15.75">
      <c r="A177" s="18" t="s">
        <v>102</v>
      </c>
      <c r="B177" s="1">
        <v>0</v>
      </c>
      <c r="C177" s="12">
        <f>420/2.9</f>
        <v>144.82758620689657</v>
      </c>
      <c r="D177" s="11" t="s">
        <v>6</v>
      </c>
    </row>
    <row r="178" spans="1:4" ht="15.75">
      <c r="A178" s="18" t="s">
        <v>103</v>
      </c>
      <c r="B178" s="1">
        <v>0</v>
      </c>
      <c r="C178" s="12">
        <f>420/2.9</f>
        <v>144.82758620689657</v>
      </c>
      <c r="D178" s="11" t="s">
        <v>6</v>
      </c>
    </row>
    <row r="179" spans="1:4" ht="15.75">
      <c r="A179" s="18" t="s">
        <v>104</v>
      </c>
      <c r="B179" s="1">
        <v>0</v>
      </c>
      <c r="C179" s="12">
        <f>400/2.9</f>
        <v>137.93103448275863</v>
      </c>
      <c r="D179" s="11" t="s">
        <v>6</v>
      </c>
    </row>
    <row r="180" spans="1:4" ht="15.75">
      <c r="A180" s="18" t="s">
        <v>105</v>
      </c>
      <c r="B180" s="1">
        <v>0</v>
      </c>
      <c r="C180" s="12">
        <f>280/2.9</f>
        <v>96.551724137931032</v>
      </c>
      <c r="D180" s="11" t="s">
        <v>6</v>
      </c>
    </row>
    <row r="181" spans="1:4" ht="15.75">
      <c r="A181" s="18" t="s">
        <v>106</v>
      </c>
      <c r="B181" s="1">
        <v>0</v>
      </c>
      <c r="C181" s="12">
        <f>340/2.9</f>
        <v>117.24137931034483</v>
      </c>
      <c r="D181" s="11" t="s">
        <v>6</v>
      </c>
    </row>
    <row r="182" spans="1:4" ht="15.75">
      <c r="A182" s="18" t="s">
        <v>107</v>
      </c>
      <c r="B182" s="1">
        <v>0</v>
      </c>
      <c r="C182" s="12">
        <f>240/2.9</f>
        <v>82.758620689655174</v>
      </c>
      <c r="D182" s="11" t="s">
        <v>6</v>
      </c>
    </row>
    <row r="183" spans="1:4" ht="15.75">
      <c r="A183" s="18" t="s">
        <v>108</v>
      </c>
      <c r="B183" s="1">
        <v>0</v>
      </c>
      <c r="C183" s="12">
        <f>180/2.9</f>
        <v>62.068965517241381</v>
      </c>
      <c r="D183" s="11" t="s">
        <v>6</v>
      </c>
    </row>
    <row r="184" spans="1:4" ht="18.75">
      <c r="A184" s="13" t="s">
        <v>109</v>
      </c>
      <c r="B184" s="1">
        <v>0</v>
      </c>
      <c r="C184" s="33">
        <v>127.8</v>
      </c>
      <c r="D184" s="11" t="s">
        <v>11</v>
      </c>
    </row>
    <row r="185" spans="1:4" ht="18.75">
      <c r="A185" s="22" t="s">
        <v>110</v>
      </c>
      <c r="B185" s="1">
        <v>0</v>
      </c>
      <c r="C185" s="17">
        <v>283.5</v>
      </c>
      <c r="D185" s="11" t="s">
        <v>11</v>
      </c>
    </row>
    <row r="186" spans="1:4" ht="15.75">
      <c r="A186" s="19" t="s">
        <v>111</v>
      </c>
      <c r="B186" s="1">
        <v>0</v>
      </c>
      <c r="C186" s="17">
        <f>315/2.9</f>
        <v>108.62068965517241</v>
      </c>
      <c r="D186" s="20" t="s">
        <v>6</v>
      </c>
    </row>
    <row r="187" spans="1:4" ht="15.75">
      <c r="A187" s="19" t="s">
        <v>112</v>
      </c>
      <c r="B187" s="1">
        <v>0</v>
      </c>
      <c r="C187" s="17">
        <f>336/2.9</f>
        <v>115.86206896551724</v>
      </c>
      <c r="D187" s="20" t="s">
        <v>6</v>
      </c>
    </row>
    <row r="188" spans="1:4" ht="15.75">
      <c r="A188" s="19" t="s">
        <v>113</v>
      </c>
      <c r="B188" s="1">
        <v>0</v>
      </c>
      <c r="C188" s="17">
        <f>175/2.9</f>
        <v>60.344827586206897</v>
      </c>
      <c r="D188" s="20" t="s">
        <v>6</v>
      </c>
    </row>
    <row r="189" spans="1:4" ht="15.75">
      <c r="A189" s="19" t="s">
        <v>114</v>
      </c>
      <c r="B189" s="1">
        <v>0</v>
      </c>
      <c r="C189" s="17">
        <f>210/2.9</f>
        <v>72.413793103448285</v>
      </c>
      <c r="D189" s="20" t="s">
        <v>6</v>
      </c>
    </row>
    <row r="190" spans="1:4" ht="31.5">
      <c r="A190" s="29" t="s">
        <v>115</v>
      </c>
      <c r="B190" s="1">
        <v>0</v>
      </c>
      <c r="C190" s="17">
        <f>280/2.9</f>
        <v>96.551724137931032</v>
      </c>
      <c r="D190" s="20" t="s">
        <v>6</v>
      </c>
    </row>
    <row r="191" spans="1:4" ht="31.5">
      <c r="A191" s="29" t="s">
        <v>116</v>
      </c>
      <c r="B191" s="1">
        <v>0</v>
      </c>
      <c r="C191" s="17">
        <f>960/2.9</f>
        <v>331.0344827586207</v>
      </c>
      <c r="D191" s="20" t="s">
        <v>6</v>
      </c>
    </row>
    <row r="192" spans="1:4" ht="15.75">
      <c r="A192" s="19" t="s">
        <v>117</v>
      </c>
      <c r="B192" s="1">
        <v>0</v>
      </c>
      <c r="C192" s="17">
        <f>175/2.9</f>
        <v>60.344827586206897</v>
      </c>
      <c r="D192" s="20" t="s">
        <v>6</v>
      </c>
    </row>
    <row r="193" spans="1:4" ht="31.5">
      <c r="A193" s="29" t="s">
        <v>118</v>
      </c>
      <c r="B193" s="1">
        <v>0</v>
      </c>
      <c r="C193" s="17">
        <f>525/2.9</f>
        <v>181.0344827586207</v>
      </c>
      <c r="D193" s="20" t="s">
        <v>6</v>
      </c>
    </row>
    <row r="194" spans="1:4" ht="31.5">
      <c r="A194" s="29" t="s">
        <v>119</v>
      </c>
      <c r="B194" s="1">
        <v>0</v>
      </c>
      <c r="C194" s="17">
        <f>60/2.9</f>
        <v>20.689655172413794</v>
      </c>
      <c r="D194" s="20" t="s">
        <v>6</v>
      </c>
    </row>
    <row r="195" spans="1:4" ht="31.5">
      <c r="A195" s="29" t="s">
        <v>120</v>
      </c>
      <c r="B195" s="1">
        <v>0</v>
      </c>
      <c r="C195" s="17">
        <f>900/2.9</f>
        <v>310.34482758620692</v>
      </c>
      <c r="D195" s="20" t="s">
        <v>6</v>
      </c>
    </row>
    <row r="196" spans="1:4" ht="15.75">
      <c r="A196" s="19" t="s">
        <v>121</v>
      </c>
      <c r="B196" s="1">
        <v>0</v>
      </c>
      <c r="C196" s="17">
        <f>8600/2.9</f>
        <v>2965.5172413793102</v>
      </c>
      <c r="D196" s="20" t="s">
        <v>6</v>
      </c>
    </row>
    <row r="197" spans="1:4" ht="47.25">
      <c r="A197" s="13" t="s">
        <v>122</v>
      </c>
      <c r="B197" s="1">
        <v>0</v>
      </c>
      <c r="C197" s="12">
        <v>516.41999999999996</v>
      </c>
      <c r="D197" s="11" t="s">
        <v>11</v>
      </c>
    </row>
    <row r="198" spans="1:4" ht="31.5">
      <c r="A198" s="13" t="s">
        <v>123</v>
      </c>
      <c r="B198" s="1">
        <v>0</v>
      </c>
      <c r="C198" s="12">
        <v>874</v>
      </c>
      <c r="D198" s="11" t="s">
        <v>11</v>
      </c>
    </row>
    <row r="199" spans="1:4" ht="31.5">
      <c r="A199" s="13" t="s">
        <v>124</v>
      </c>
      <c r="B199" s="1">
        <v>0</v>
      </c>
      <c r="C199" s="12">
        <v>14355</v>
      </c>
      <c r="D199" s="11" t="s">
        <v>11</v>
      </c>
    </row>
    <row r="200" spans="1:4" ht="30">
      <c r="A200" s="34" t="s">
        <v>215</v>
      </c>
      <c r="B200" s="1">
        <v>0</v>
      </c>
      <c r="C200" s="36">
        <v>406</v>
      </c>
      <c r="D200" s="36" t="s">
        <v>4</v>
      </c>
    </row>
    <row r="201" spans="1:4" ht="30">
      <c r="A201" s="34" t="s">
        <v>216</v>
      </c>
      <c r="B201" s="1">
        <v>0</v>
      </c>
      <c r="C201" s="37">
        <v>254</v>
      </c>
      <c r="D201" s="36" t="s">
        <v>5</v>
      </c>
    </row>
    <row r="202" spans="1:4" ht="30">
      <c r="A202" s="34" t="s">
        <v>217</v>
      </c>
      <c r="B202" s="1">
        <v>0</v>
      </c>
      <c r="C202" s="36">
        <v>80.94</v>
      </c>
      <c r="D202" s="36" t="s">
        <v>5</v>
      </c>
    </row>
    <row r="203" spans="1:4" ht="45">
      <c r="A203" s="34" t="s">
        <v>218</v>
      </c>
      <c r="B203" s="1">
        <v>0</v>
      </c>
      <c r="C203" s="36">
        <v>107.92</v>
      </c>
      <c r="D203" s="36" t="s">
        <v>5</v>
      </c>
    </row>
    <row r="204" spans="1:4" ht="45">
      <c r="A204" s="35" t="s">
        <v>219</v>
      </c>
      <c r="B204" s="1">
        <v>0</v>
      </c>
      <c r="C204" s="36">
        <v>161.88</v>
      </c>
      <c r="D204" s="36" t="s">
        <v>5</v>
      </c>
    </row>
    <row r="205" spans="1:4" ht="45">
      <c r="A205" s="34" t="s">
        <v>220</v>
      </c>
      <c r="B205" s="1">
        <v>0</v>
      </c>
      <c r="C205" s="36">
        <v>137.69999999999999</v>
      </c>
      <c r="D205" s="36" t="s">
        <v>5</v>
      </c>
    </row>
    <row r="206" spans="1:4" ht="45">
      <c r="A206" s="34" t="s">
        <v>221</v>
      </c>
      <c r="B206" s="1">
        <v>0</v>
      </c>
      <c r="C206" s="36">
        <v>183.6</v>
      </c>
      <c r="D206" s="36" t="s">
        <v>5</v>
      </c>
    </row>
    <row r="207" spans="1:4" ht="45">
      <c r="A207" s="34" t="s">
        <v>222</v>
      </c>
      <c r="B207" s="1">
        <v>0</v>
      </c>
      <c r="C207" s="36">
        <v>275.41000000000003</v>
      </c>
      <c r="D207" s="36" t="s">
        <v>5</v>
      </c>
    </row>
    <row r="208" spans="1:4" ht="60">
      <c r="A208" s="34" t="s">
        <v>223</v>
      </c>
      <c r="B208" s="1">
        <v>0</v>
      </c>
      <c r="C208" s="36">
        <v>473.72</v>
      </c>
      <c r="D208" s="36" t="s">
        <v>5</v>
      </c>
    </row>
    <row r="209" spans="1:4" ht="45">
      <c r="A209" s="34" t="s">
        <v>224</v>
      </c>
      <c r="B209" s="1">
        <v>0</v>
      </c>
      <c r="C209" s="37">
        <v>254</v>
      </c>
      <c r="D209" s="36" t="s">
        <v>5</v>
      </c>
    </row>
    <row r="210" spans="1:4" ht="30">
      <c r="A210" s="34" t="s">
        <v>225</v>
      </c>
      <c r="B210" s="1">
        <v>0</v>
      </c>
      <c r="C210" s="37">
        <f>C200*0.2+C201</f>
        <v>335.2</v>
      </c>
      <c r="D210" s="36" t="s">
        <v>5</v>
      </c>
    </row>
    <row r="211" spans="1:4" ht="45">
      <c r="A211" s="34" t="s">
        <v>226</v>
      </c>
      <c r="B211" s="1">
        <v>0</v>
      </c>
      <c r="C211" s="36">
        <v>350.4</v>
      </c>
      <c r="D211" s="36" t="s">
        <v>4</v>
      </c>
    </row>
    <row r="212" spans="1:4" ht="30">
      <c r="A212" s="23" t="s">
        <v>227</v>
      </c>
      <c r="B212" s="1">
        <v>0</v>
      </c>
      <c r="C212" s="36">
        <v>63.12</v>
      </c>
      <c r="D212" s="36" t="s">
        <v>4</v>
      </c>
    </row>
    <row r="213" spans="1:4" ht="30">
      <c r="A213" s="23" t="s">
        <v>228</v>
      </c>
      <c r="B213" s="1">
        <v>0</v>
      </c>
      <c r="C213" s="36">
        <v>100.98</v>
      </c>
      <c r="D213" s="36" t="s">
        <v>4</v>
      </c>
    </row>
    <row r="214" spans="1:4" ht="30">
      <c r="A214" s="23" t="s">
        <v>229</v>
      </c>
      <c r="B214" s="1">
        <v>0</v>
      </c>
      <c r="C214" s="36">
        <v>55.08</v>
      </c>
      <c r="D214" s="36" t="s">
        <v>4</v>
      </c>
    </row>
    <row r="215" spans="1:4" ht="30">
      <c r="A215" s="23" t="s">
        <v>230</v>
      </c>
      <c r="B215" s="1">
        <v>0</v>
      </c>
      <c r="C215" s="36">
        <v>26.22</v>
      </c>
      <c r="D215" s="36" t="s">
        <v>5</v>
      </c>
    </row>
    <row r="216" spans="1:4" ht="30">
      <c r="A216" s="23" t="s">
        <v>231</v>
      </c>
      <c r="B216" s="1">
        <v>0</v>
      </c>
      <c r="C216" s="36">
        <v>8.64</v>
      </c>
      <c r="D216" s="36" t="s">
        <v>5</v>
      </c>
    </row>
    <row r="217" spans="1:4" ht="30">
      <c r="A217" s="23" t="s">
        <v>232</v>
      </c>
      <c r="B217" s="1">
        <v>0</v>
      </c>
      <c r="C217" s="36">
        <v>18.36</v>
      </c>
      <c r="D217" s="36" t="s">
        <v>5</v>
      </c>
    </row>
    <row r="218" spans="1:4" ht="30">
      <c r="A218" s="23" t="s">
        <v>233</v>
      </c>
      <c r="B218" s="1">
        <v>0</v>
      </c>
      <c r="C218" s="36">
        <v>350.4</v>
      </c>
      <c r="D218" s="36" t="s">
        <v>4</v>
      </c>
    </row>
    <row r="219" spans="1:4" ht="30">
      <c r="A219" s="23" t="s">
        <v>234</v>
      </c>
      <c r="B219" s="1">
        <v>0</v>
      </c>
      <c r="C219" s="36">
        <v>5</v>
      </c>
      <c r="D219" s="36" t="s">
        <v>5</v>
      </c>
    </row>
    <row r="220" spans="1:4" ht="30">
      <c r="A220" s="23" t="s">
        <v>235</v>
      </c>
      <c r="B220" s="1">
        <v>0</v>
      </c>
      <c r="C220" s="36">
        <v>57.52</v>
      </c>
      <c r="D220" s="36" t="s">
        <v>4</v>
      </c>
    </row>
    <row r="221" spans="1:4" ht="45">
      <c r="A221" s="23" t="s">
        <v>236</v>
      </c>
      <c r="B221" s="1">
        <v>0</v>
      </c>
      <c r="C221" s="36">
        <v>115.2</v>
      </c>
      <c r="D221" s="36" t="s">
        <v>4</v>
      </c>
    </row>
    <row r="222" spans="1:4" ht="30">
      <c r="A222" s="23" t="s">
        <v>237</v>
      </c>
      <c r="B222" s="1">
        <v>0</v>
      </c>
      <c r="C222" s="36">
        <v>91.8</v>
      </c>
      <c r="D222" s="36" t="s">
        <v>4</v>
      </c>
    </row>
    <row r="223" spans="1:4" ht="45">
      <c r="A223" s="23" t="s">
        <v>238</v>
      </c>
      <c r="B223" s="1">
        <v>0</v>
      </c>
      <c r="C223" s="36">
        <v>254</v>
      </c>
      <c r="D223" s="36" t="s">
        <v>239</v>
      </c>
    </row>
    <row r="224" spans="1:4" ht="60">
      <c r="A224" s="23" t="s">
        <v>240</v>
      </c>
      <c r="B224" s="1">
        <v>0</v>
      </c>
      <c r="C224" s="36">
        <v>0</v>
      </c>
      <c r="D224" s="36" t="s">
        <v>6</v>
      </c>
    </row>
    <row r="225" spans="1:4" ht="60">
      <c r="A225" s="23" t="s">
        <v>241</v>
      </c>
      <c r="B225" s="1">
        <v>0</v>
      </c>
      <c r="C225" s="37">
        <v>3587</v>
      </c>
      <c r="D225" s="36" t="s">
        <v>6</v>
      </c>
    </row>
    <row r="226" spans="1:4" ht="60">
      <c r="A226" s="23" t="s">
        <v>242</v>
      </c>
      <c r="B226" s="1">
        <v>0</v>
      </c>
      <c r="C226" s="36">
        <v>0</v>
      </c>
      <c r="D226" s="36" t="s">
        <v>6</v>
      </c>
    </row>
    <row r="227" spans="1:4" ht="60">
      <c r="A227" s="23" t="s">
        <v>243</v>
      </c>
      <c r="B227" s="1">
        <v>0</v>
      </c>
      <c r="C227" s="37">
        <v>4524</v>
      </c>
      <c r="D227" s="36" t="s">
        <v>6</v>
      </c>
    </row>
    <row r="228" spans="1:4" ht="60">
      <c r="A228" s="23" t="s">
        <v>244</v>
      </c>
      <c r="B228" s="1">
        <v>0</v>
      </c>
      <c r="C228" s="37">
        <v>2354</v>
      </c>
      <c r="D228" s="36" t="s">
        <v>6</v>
      </c>
    </row>
    <row r="229" spans="1:4" ht="60">
      <c r="A229" s="23" t="s">
        <v>245</v>
      </c>
      <c r="B229" s="1">
        <v>0</v>
      </c>
      <c r="C229" s="36">
        <v>0</v>
      </c>
      <c r="D229" s="36" t="s">
        <v>6</v>
      </c>
    </row>
    <row r="230" spans="1:4">
      <c r="A230" s="34" t="s">
        <v>246</v>
      </c>
      <c r="B230" s="1">
        <v>0</v>
      </c>
      <c r="C230" s="36">
        <v>120</v>
      </c>
      <c r="D230" s="36" t="s">
        <v>5</v>
      </c>
    </row>
    <row r="231" spans="1:4" ht="30">
      <c r="A231" s="34" t="s">
        <v>248</v>
      </c>
      <c r="B231" s="1">
        <v>0</v>
      </c>
      <c r="C231" s="36">
        <v>45</v>
      </c>
      <c r="D231" s="36" t="s">
        <v>5</v>
      </c>
    </row>
    <row r="232" spans="1:4" ht="30">
      <c r="A232" s="23" t="s">
        <v>249</v>
      </c>
      <c r="B232" s="1">
        <v>0</v>
      </c>
      <c r="C232" s="36">
        <v>19.989999999999998</v>
      </c>
      <c r="D232" s="36" t="s">
        <v>5</v>
      </c>
    </row>
    <row r="233" spans="1:4" ht="30">
      <c r="A233" s="23" t="s">
        <v>247</v>
      </c>
      <c r="B233" s="1">
        <v>0</v>
      </c>
      <c r="C233" s="36">
        <v>55.08</v>
      </c>
      <c r="D233" s="36" t="s">
        <v>5</v>
      </c>
    </row>
    <row r="234" spans="1:4" ht="60">
      <c r="A234" s="23" t="s">
        <v>250</v>
      </c>
      <c r="B234" s="1">
        <v>0</v>
      </c>
      <c r="C234" s="36">
        <f>5.83+13.5</f>
        <v>19.329999999999998</v>
      </c>
      <c r="D234" s="36" t="s">
        <v>5</v>
      </c>
    </row>
    <row r="235" spans="1:4" ht="45">
      <c r="A235" s="23" t="s">
        <v>251</v>
      </c>
      <c r="B235" s="1">
        <v>0</v>
      </c>
      <c r="C235" s="37">
        <v>700.8</v>
      </c>
      <c r="D235" s="36" t="s">
        <v>4</v>
      </c>
    </row>
    <row r="236" spans="1:4" ht="30">
      <c r="A236" s="23" t="s">
        <v>252</v>
      </c>
      <c r="B236" s="1">
        <v>0</v>
      </c>
      <c r="C236" s="36">
        <f>1.98+5.95</f>
        <v>7.93</v>
      </c>
      <c r="D236" s="36" t="s">
        <v>5</v>
      </c>
    </row>
    <row r="237" spans="1:4" ht="45">
      <c r="A237" s="23" t="s">
        <v>253</v>
      </c>
      <c r="B237" s="1">
        <v>0</v>
      </c>
      <c r="C237" s="36">
        <v>264.38400000000001</v>
      </c>
      <c r="D237" s="36" t="s">
        <v>4</v>
      </c>
    </row>
    <row r="238" spans="1:4" ht="45">
      <c r="A238" s="23" t="s">
        <v>254</v>
      </c>
      <c r="B238" s="1">
        <v>0</v>
      </c>
      <c r="C238" s="36">
        <v>605.88</v>
      </c>
      <c r="D238" s="36" t="s">
        <v>4</v>
      </c>
    </row>
    <row r="239" spans="1:4" ht="45">
      <c r="A239" s="23" t="s">
        <v>255</v>
      </c>
      <c r="B239" s="1">
        <v>0</v>
      </c>
      <c r="C239" s="36">
        <v>65</v>
      </c>
      <c r="D239" s="36" t="s">
        <v>4</v>
      </c>
    </row>
    <row r="240" spans="1:4" ht="45">
      <c r="A240" s="23" t="s">
        <v>256</v>
      </c>
      <c r="B240" s="1">
        <v>0</v>
      </c>
      <c r="C240" s="37">
        <v>700</v>
      </c>
      <c r="D240" s="36" t="s">
        <v>4</v>
      </c>
    </row>
    <row r="241" spans="1:4" ht="30">
      <c r="A241" s="23" t="s">
        <v>257</v>
      </c>
      <c r="B241" s="1">
        <v>0</v>
      </c>
      <c r="C241" s="36">
        <v>24</v>
      </c>
      <c r="D241" s="36" t="s">
        <v>4</v>
      </c>
    </row>
    <row r="242" spans="1:4" ht="60">
      <c r="A242" s="23" t="s">
        <v>258</v>
      </c>
      <c r="B242" s="1">
        <v>0</v>
      </c>
      <c r="C242" s="37">
        <v>0</v>
      </c>
      <c r="D242" s="36" t="s">
        <v>6</v>
      </c>
    </row>
    <row r="243" spans="1:4" ht="60">
      <c r="A243" s="23" t="s">
        <v>259</v>
      </c>
      <c r="B243" s="1">
        <v>0</v>
      </c>
      <c r="C243" s="37">
        <v>2543</v>
      </c>
      <c r="D243" s="36" t="s">
        <v>6</v>
      </c>
    </row>
    <row r="244" spans="1:4" ht="60">
      <c r="A244" s="23" t="s">
        <v>260</v>
      </c>
      <c r="B244" s="1">
        <v>0</v>
      </c>
      <c r="C244" s="37">
        <v>4512</v>
      </c>
      <c r="D244" s="36" t="s">
        <v>6</v>
      </c>
    </row>
    <row r="245" spans="1:4" ht="60">
      <c r="A245" s="23" t="s">
        <v>261</v>
      </c>
      <c r="B245" s="1">
        <v>0</v>
      </c>
      <c r="C245" s="37">
        <v>3254</v>
      </c>
      <c r="D245" s="36" t="s">
        <v>6</v>
      </c>
    </row>
    <row r="246" spans="1:4" ht="60">
      <c r="A246" s="23" t="s">
        <v>243</v>
      </c>
      <c r="B246" s="1">
        <v>0</v>
      </c>
      <c r="C246" s="37">
        <v>3257</v>
      </c>
      <c r="D246" s="36" t="s">
        <v>6</v>
      </c>
    </row>
    <row r="247" spans="1:4" ht="60">
      <c r="A247" s="23" t="s">
        <v>262</v>
      </c>
      <c r="B247" s="1">
        <v>0</v>
      </c>
      <c r="C247" s="37">
        <v>4103</v>
      </c>
      <c r="D247" s="36" t="s">
        <v>6</v>
      </c>
    </row>
    <row r="248" spans="1:4" ht="60">
      <c r="A248" s="23" t="s">
        <v>263</v>
      </c>
      <c r="B248" s="1">
        <v>0</v>
      </c>
      <c r="C248" s="37">
        <v>0</v>
      </c>
      <c r="D248" s="36" t="s">
        <v>6</v>
      </c>
    </row>
    <row r="249" spans="1:4" ht="60">
      <c r="A249" s="34" t="s">
        <v>264</v>
      </c>
      <c r="B249" s="1">
        <v>0</v>
      </c>
      <c r="C249" s="37">
        <v>476.3</v>
      </c>
      <c r="D249" s="36" t="s">
        <v>4</v>
      </c>
    </row>
    <row r="250" spans="1:4" ht="30">
      <c r="A250" s="34" t="s">
        <v>265</v>
      </c>
      <c r="B250" s="1">
        <v>0</v>
      </c>
      <c r="C250" s="37">
        <v>628.04</v>
      </c>
      <c r="D250" s="36" t="s">
        <v>4</v>
      </c>
    </row>
    <row r="251" spans="1:4" ht="30">
      <c r="A251" s="34" t="s">
        <v>266</v>
      </c>
      <c r="B251" s="1">
        <v>0</v>
      </c>
      <c r="C251" s="36">
        <v>51.435000000000002</v>
      </c>
      <c r="D251" s="36" t="s">
        <v>4</v>
      </c>
    </row>
    <row r="252" spans="1:4" ht="90">
      <c r="A252" s="38" t="s">
        <v>267</v>
      </c>
      <c r="B252" s="1">
        <v>0</v>
      </c>
      <c r="C252" s="36">
        <v>370</v>
      </c>
      <c r="D252" s="45" t="s">
        <v>11</v>
      </c>
    </row>
    <row r="253" spans="1:4" ht="94.5">
      <c r="A253" s="39" t="s">
        <v>268</v>
      </c>
      <c r="B253" s="1">
        <v>0</v>
      </c>
      <c r="C253" s="36">
        <v>90</v>
      </c>
      <c r="D253" s="45" t="s">
        <v>276</v>
      </c>
    </row>
    <row r="254" spans="1:4" ht="31.5">
      <c r="A254" s="40" t="s">
        <v>269</v>
      </c>
      <c r="B254" s="1">
        <v>0</v>
      </c>
      <c r="C254" s="36">
        <v>110</v>
      </c>
      <c r="D254" s="46" t="s">
        <v>277</v>
      </c>
    </row>
    <row r="255" spans="1:4" ht="15.75">
      <c r="A255" s="41" t="s">
        <v>270</v>
      </c>
      <c r="B255" s="1">
        <v>0</v>
      </c>
      <c r="C255" s="36">
        <v>158</v>
      </c>
      <c r="D255" s="46" t="s">
        <v>277</v>
      </c>
    </row>
    <row r="256" spans="1:4" ht="94.5">
      <c r="A256" s="42" t="s">
        <v>271</v>
      </c>
      <c r="B256" s="1">
        <v>0</v>
      </c>
      <c r="C256" s="36">
        <v>90</v>
      </c>
      <c r="D256" s="47" t="s">
        <v>278</v>
      </c>
    </row>
    <row r="257" spans="1:4" ht="31.5">
      <c r="A257" s="39" t="s">
        <v>272</v>
      </c>
      <c r="B257" s="1">
        <v>0</v>
      </c>
      <c r="C257" s="36">
        <v>125</v>
      </c>
      <c r="D257" s="48" t="s">
        <v>276</v>
      </c>
    </row>
    <row r="258" spans="1:4" ht="97.5">
      <c r="A258" s="43" t="s">
        <v>273</v>
      </c>
      <c r="B258" s="1">
        <v>0</v>
      </c>
      <c r="C258" s="36">
        <v>17.05</v>
      </c>
      <c r="D258" s="49" t="s">
        <v>11</v>
      </c>
    </row>
    <row r="259" spans="1:4" ht="63">
      <c r="A259" s="43" t="s">
        <v>274</v>
      </c>
      <c r="B259" s="1">
        <v>0</v>
      </c>
      <c r="C259" s="36">
        <v>17.05</v>
      </c>
      <c r="D259" s="49" t="s">
        <v>11</v>
      </c>
    </row>
    <row r="260" spans="1:4" ht="47.25">
      <c r="A260" s="44" t="s">
        <v>275</v>
      </c>
      <c r="B260" s="1">
        <v>0</v>
      </c>
      <c r="C260" s="36">
        <v>17.05</v>
      </c>
      <c r="D260" s="50" t="s">
        <v>279</v>
      </c>
    </row>
    <row r="261" spans="1:4" ht="31.5">
      <c r="A261" s="40" t="s">
        <v>280</v>
      </c>
      <c r="B261" s="1">
        <v>0</v>
      </c>
      <c r="C261" s="51">
        <v>1138</v>
      </c>
      <c r="D261" s="46" t="s">
        <v>277</v>
      </c>
    </row>
    <row r="262" spans="1:4" ht="31.5">
      <c r="A262" s="40" t="s">
        <v>281</v>
      </c>
      <c r="B262" s="1">
        <v>0</v>
      </c>
      <c r="C262" s="51">
        <v>1027</v>
      </c>
      <c r="D262" s="46" t="s">
        <v>277</v>
      </c>
    </row>
    <row r="263" spans="1:4" ht="15.75">
      <c r="A263" s="40" t="s">
        <v>282</v>
      </c>
      <c r="B263" s="1">
        <v>0</v>
      </c>
      <c r="C263" s="51">
        <v>947</v>
      </c>
      <c r="D263" s="46" t="s">
        <v>277</v>
      </c>
    </row>
    <row r="264" spans="1:4" ht="63">
      <c r="A264" s="39" t="s">
        <v>283</v>
      </c>
      <c r="B264" s="1">
        <v>0</v>
      </c>
      <c r="C264" s="51">
        <v>90</v>
      </c>
      <c r="D264" s="48" t="s">
        <v>276</v>
      </c>
    </row>
    <row r="265" spans="1:4" ht="94.5">
      <c r="A265" s="52" t="s">
        <v>284</v>
      </c>
      <c r="B265" s="1">
        <v>0</v>
      </c>
      <c r="C265" s="51">
        <v>350.4</v>
      </c>
      <c r="D265" s="49" t="s">
        <v>11</v>
      </c>
    </row>
    <row r="266" spans="1:4" ht="15.75">
      <c r="A266" s="53" t="s">
        <v>285</v>
      </c>
      <c r="B266" s="1">
        <v>0</v>
      </c>
      <c r="C266" s="54">
        <v>28</v>
      </c>
      <c r="D266" s="45" t="s">
        <v>288</v>
      </c>
    </row>
    <row r="267" spans="1:4" ht="15.75">
      <c r="A267" s="53" t="s">
        <v>286</v>
      </c>
      <c r="B267" s="1">
        <v>0</v>
      </c>
      <c r="C267" s="54">
        <v>12</v>
      </c>
      <c r="D267" s="45" t="s">
        <v>288</v>
      </c>
    </row>
    <row r="268" spans="1:4" ht="15.75">
      <c r="A268" s="53" t="s">
        <v>287</v>
      </c>
      <c r="B268" s="1">
        <v>0</v>
      </c>
      <c r="C268" s="54">
        <v>1</v>
      </c>
      <c r="D268" s="45" t="s">
        <v>288</v>
      </c>
    </row>
    <row r="269" spans="1:4">
      <c r="A269" s="34" t="s">
        <v>289</v>
      </c>
      <c r="B269" s="1">
        <v>0</v>
      </c>
      <c r="C269" s="36">
        <v>56</v>
      </c>
      <c r="D269" s="36" t="s">
        <v>7</v>
      </c>
    </row>
    <row r="270" spans="1:4">
      <c r="A270" s="34" t="s">
        <v>290</v>
      </c>
      <c r="B270" s="1">
        <v>0</v>
      </c>
      <c r="C270" s="36">
        <v>12</v>
      </c>
      <c r="D270" s="36" t="s">
        <v>7</v>
      </c>
    </row>
    <row r="271" spans="1:4">
      <c r="A271" s="34" t="s">
        <v>291</v>
      </c>
      <c r="B271" s="1">
        <v>0</v>
      </c>
      <c r="C271" s="36">
        <v>12</v>
      </c>
      <c r="D271" s="36" t="s">
        <v>7</v>
      </c>
    </row>
    <row r="272" spans="1:4">
      <c r="A272" s="34" t="s">
        <v>292</v>
      </c>
      <c r="B272" s="1">
        <v>0</v>
      </c>
      <c r="C272" s="36">
        <v>0</v>
      </c>
      <c r="D272" s="36" t="s">
        <v>7</v>
      </c>
    </row>
    <row r="273" spans="1:4">
      <c r="A273" s="34" t="s">
        <v>293</v>
      </c>
      <c r="B273" s="1">
        <v>0</v>
      </c>
      <c r="C273" s="36">
        <v>1</v>
      </c>
      <c r="D273" s="36" t="s">
        <v>7</v>
      </c>
    </row>
    <row r="274" spans="1:4">
      <c r="A274" s="34" t="s">
        <v>294</v>
      </c>
      <c r="B274" s="1">
        <v>0</v>
      </c>
      <c r="C274" s="36">
        <v>1</v>
      </c>
      <c r="D274" s="36" t="s">
        <v>7</v>
      </c>
    </row>
    <row r="275" spans="1:4" ht="15.75">
      <c r="A275" s="53" t="s">
        <v>295</v>
      </c>
      <c r="B275" s="1">
        <v>0</v>
      </c>
      <c r="C275" s="36">
        <v>1</v>
      </c>
      <c r="D275" s="36" t="s">
        <v>7</v>
      </c>
    </row>
    <row r="276" spans="1:4" ht="15.75">
      <c r="A276" s="53" t="s">
        <v>296</v>
      </c>
      <c r="B276" s="1">
        <v>0</v>
      </c>
      <c r="C276" s="36">
        <v>1</v>
      </c>
      <c r="D276" s="36" t="s">
        <v>7</v>
      </c>
    </row>
    <row r="277" spans="1:4" ht="45">
      <c r="A277" s="34" t="s">
        <v>297</v>
      </c>
      <c r="B277" s="1">
        <v>0</v>
      </c>
      <c r="C277" s="36">
        <v>52</v>
      </c>
      <c r="D277" s="36" t="s">
        <v>277</v>
      </c>
    </row>
    <row r="278" spans="1:4" ht="90">
      <c r="A278" s="34" t="s">
        <v>298</v>
      </c>
      <c r="B278" s="1">
        <v>0</v>
      </c>
      <c r="C278" s="36">
        <v>135.24</v>
      </c>
      <c r="D278" s="36" t="s">
        <v>277</v>
      </c>
    </row>
    <row r="279" spans="1:4" ht="31.5">
      <c r="A279" s="55" t="s">
        <v>16</v>
      </c>
      <c r="B279" s="1">
        <v>0</v>
      </c>
      <c r="C279" s="37">
        <v>1051.2</v>
      </c>
      <c r="D279" s="36" t="s">
        <v>4</v>
      </c>
    </row>
    <row r="280" spans="1:4" ht="30">
      <c r="A280" s="34" t="s">
        <v>299</v>
      </c>
      <c r="B280" s="1">
        <v>0</v>
      </c>
      <c r="C280" s="36">
        <v>184</v>
      </c>
      <c r="D280" s="36" t="s">
        <v>277</v>
      </c>
    </row>
    <row r="281" spans="1:4" ht="30">
      <c r="A281" s="34" t="s">
        <v>300</v>
      </c>
      <c r="B281" s="1">
        <v>0</v>
      </c>
      <c r="C281" s="36">
        <v>202.4</v>
      </c>
      <c r="D281" s="36" t="s">
        <v>277</v>
      </c>
    </row>
    <row r="282" spans="1:4" ht="75">
      <c r="A282" s="56" t="s">
        <v>301</v>
      </c>
      <c r="B282" s="1">
        <v>0</v>
      </c>
      <c r="C282" s="36">
        <v>85</v>
      </c>
      <c r="D282" s="49" t="s">
        <v>11</v>
      </c>
    </row>
    <row r="283" spans="1:4" ht="30">
      <c r="A283" s="57" t="s">
        <v>302</v>
      </c>
      <c r="B283" s="1">
        <v>0</v>
      </c>
      <c r="C283" s="36">
        <v>85</v>
      </c>
      <c r="D283" s="47" t="s">
        <v>277</v>
      </c>
    </row>
    <row r="284" spans="1:4" ht="30">
      <c r="A284" s="34" t="s">
        <v>303</v>
      </c>
      <c r="B284" s="1">
        <v>0</v>
      </c>
      <c r="C284" s="37">
        <v>476.3</v>
      </c>
      <c r="D284" s="36" t="s">
        <v>4</v>
      </c>
    </row>
    <row r="285" spans="1:4" ht="30">
      <c r="A285" s="34" t="s">
        <v>304</v>
      </c>
      <c r="B285" s="1">
        <v>0</v>
      </c>
      <c r="C285" s="37">
        <v>1835.25</v>
      </c>
      <c r="D285" s="36" t="s">
        <v>4</v>
      </c>
    </row>
    <row r="286" spans="1:4" ht="45">
      <c r="A286" s="34" t="s">
        <v>305</v>
      </c>
      <c r="B286" s="1">
        <v>0</v>
      </c>
      <c r="C286" s="37">
        <v>700.8</v>
      </c>
      <c r="D286" s="36" t="s">
        <v>4</v>
      </c>
    </row>
    <row r="287" spans="1:4" ht="30">
      <c r="A287" s="34" t="s">
        <v>306</v>
      </c>
      <c r="B287" s="1">
        <v>0</v>
      </c>
      <c r="C287" s="37">
        <v>1835.25</v>
      </c>
      <c r="D287" s="36" t="s">
        <v>4</v>
      </c>
    </row>
    <row r="288" spans="1:4" ht="30">
      <c r="A288" s="34" t="s">
        <v>307</v>
      </c>
      <c r="B288" s="1">
        <v>0</v>
      </c>
      <c r="C288" s="37">
        <v>1576.06</v>
      </c>
      <c r="D288" s="36" t="s">
        <v>4</v>
      </c>
    </row>
    <row r="289" spans="1:4" ht="30">
      <c r="A289" s="34" t="s">
        <v>308</v>
      </c>
      <c r="B289" s="1">
        <v>0</v>
      </c>
      <c r="C289" s="36">
        <v>98.8</v>
      </c>
      <c r="D289" s="36" t="s">
        <v>277</v>
      </c>
    </row>
    <row r="290" spans="1:4" ht="30">
      <c r="A290" s="34" t="s">
        <v>309</v>
      </c>
      <c r="B290" s="1">
        <v>0</v>
      </c>
      <c r="C290" s="37">
        <v>1835.25</v>
      </c>
      <c r="D290" s="36" t="s">
        <v>4</v>
      </c>
    </row>
    <row r="291" spans="1:4" ht="30">
      <c r="A291" s="34" t="s">
        <v>310</v>
      </c>
      <c r="B291" s="1">
        <v>0</v>
      </c>
      <c r="C291" s="37">
        <v>476.3</v>
      </c>
      <c r="D291" s="36" t="s">
        <v>4</v>
      </c>
    </row>
    <row r="292" spans="1:4" ht="45">
      <c r="A292" s="34" t="s">
        <v>311</v>
      </c>
      <c r="B292" s="1">
        <v>0</v>
      </c>
      <c r="C292" s="37">
        <v>1571.06</v>
      </c>
      <c r="D292" s="36" t="s">
        <v>4</v>
      </c>
    </row>
    <row r="293" spans="1:4">
      <c r="A293" s="34" t="s">
        <v>312</v>
      </c>
      <c r="B293" s="1">
        <v>0</v>
      </c>
      <c r="C293" s="37">
        <v>218</v>
      </c>
      <c r="D293" s="36" t="s">
        <v>4</v>
      </c>
    </row>
    <row r="294" spans="1:4" ht="30">
      <c r="A294" s="58" t="s">
        <v>313</v>
      </c>
      <c r="B294" s="1">
        <v>0</v>
      </c>
      <c r="C294" s="37">
        <v>221.54</v>
      </c>
      <c r="D294" s="59" t="s">
        <v>279</v>
      </c>
    </row>
    <row r="295" spans="1:4" ht="33">
      <c r="A295" s="60" t="s">
        <v>315</v>
      </c>
      <c r="B295" s="1">
        <v>0</v>
      </c>
      <c r="C295" s="37">
        <v>81.47</v>
      </c>
      <c r="D295" s="61" t="s">
        <v>324</v>
      </c>
    </row>
    <row r="296" spans="1:4" ht="49.5">
      <c r="A296" s="62" t="s">
        <v>316</v>
      </c>
      <c r="B296" s="1">
        <v>0</v>
      </c>
      <c r="C296" s="37">
        <v>29.97</v>
      </c>
      <c r="D296" s="61" t="s">
        <v>325</v>
      </c>
    </row>
    <row r="297" spans="1:4" ht="49.5">
      <c r="A297" s="63" t="s">
        <v>317</v>
      </c>
      <c r="B297" s="1">
        <v>0</v>
      </c>
      <c r="C297" s="37">
        <v>0</v>
      </c>
      <c r="D297" s="61" t="s">
        <v>325</v>
      </c>
    </row>
    <row r="298" spans="1:4" ht="49.5">
      <c r="A298" s="63" t="s">
        <v>318</v>
      </c>
      <c r="B298" s="1">
        <v>0</v>
      </c>
      <c r="C298" s="37">
        <v>0</v>
      </c>
      <c r="D298" s="61" t="s">
        <v>325</v>
      </c>
    </row>
    <row r="299" spans="1:4" ht="66">
      <c r="A299" s="62" t="s">
        <v>320</v>
      </c>
      <c r="B299" s="1">
        <v>0</v>
      </c>
      <c r="C299" s="37">
        <v>25.38</v>
      </c>
      <c r="D299" s="61" t="s">
        <v>325</v>
      </c>
    </row>
    <row r="300" spans="1:4" ht="33">
      <c r="A300" s="62" t="s">
        <v>319</v>
      </c>
      <c r="B300" s="1">
        <v>0</v>
      </c>
      <c r="C300" s="37">
        <v>4.2300000000000004</v>
      </c>
      <c r="D300" s="61" t="s">
        <v>325</v>
      </c>
    </row>
    <row r="301" spans="1:4" ht="99">
      <c r="A301" s="64" t="s">
        <v>321</v>
      </c>
      <c r="B301" s="1">
        <v>0</v>
      </c>
      <c r="C301" s="37">
        <v>213.56</v>
      </c>
      <c r="D301" s="61" t="s">
        <v>325</v>
      </c>
    </row>
    <row r="302" spans="1:4" ht="82.5">
      <c r="A302" s="62" t="s">
        <v>322</v>
      </c>
      <c r="B302" s="1">
        <v>0</v>
      </c>
      <c r="C302" s="37">
        <v>12.3</v>
      </c>
      <c r="D302" s="61" t="s">
        <v>325</v>
      </c>
    </row>
    <row r="303" spans="1:4" ht="33">
      <c r="A303" s="60" t="s">
        <v>314</v>
      </c>
      <c r="B303" s="1">
        <v>0</v>
      </c>
      <c r="C303" s="37">
        <v>55.1</v>
      </c>
      <c r="D303" s="61" t="s">
        <v>325</v>
      </c>
    </row>
    <row r="304" spans="1:4" ht="66">
      <c r="A304" s="65" t="s">
        <v>323</v>
      </c>
      <c r="B304" s="1">
        <v>0</v>
      </c>
      <c r="C304" s="37">
        <v>49.21</v>
      </c>
      <c r="D304" s="66" t="s">
        <v>324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04"/>
  <sheetViews>
    <sheetView workbookViewId="0">
      <selection activeCell="A3" sqref="A3"/>
    </sheetView>
  </sheetViews>
  <sheetFormatPr defaultRowHeight="15"/>
  <cols>
    <col min="1" max="1" width="37.7109375" style="21" bestFit="1" customWidth="1"/>
    <col min="2" max="2" width="17.7109375" customWidth="1"/>
    <col min="3" max="3" width="19.7109375" style="8" customWidth="1"/>
  </cols>
  <sheetData>
    <row r="1" spans="1:4">
      <c r="A1" s="24" t="s">
        <v>0</v>
      </c>
      <c r="B1" s="3" t="s">
        <v>1</v>
      </c>
      <c r="C1" s="10" t="s">
        <v>2</v>
      </c>
      <c r="D1" s="3" t="s">
        <v>3</v>
      </c>
    </row>
    <row r="2" spans="1:4" ht="30">
      <c r="A2" s="25" t="s">
        <v>17</v>
      </c>
      <c r="B2" s="1">
        <v>0</v>
      </c>
      <c r="C2" s="30">
        <f>222*68</f>
        <v>15096</v>
      </c>
      <c r="D2" s="5" t="s">
        <v>9</v>
      </c>
    </row>
    <row r="3" spans="1:4" ht="60">
      <c r="A3" s="26" t="s">
        <v>18</v>
      </c>
      <c r="B3" s="1">
        <v>0</v>
      </c>
      <c r="C3" s="31">
        <f>220*66*0.25</f>
        <v>3630</v>
      </c>
      <c r="D3" s="6" t="s">
        <v>10</v>
      </c>
    </row>
    <row r="4" spans="1:4" ht="45">
      <c r="A4" s="26" t="s">
        <v>19</v>
      </c>
      <c r="B4" s="1">
        <v>0</v>
      </c>
      <c r="C4" s="32">
        <f>204*2.5*2.5*1</f>
        <v>1275</v>
      </c>
      <c r="D4" s="4" t="s">
        <v>5</v>
      </c>
    </row>
    <row r="5" spans="1:4" ht="60">
      <c r="A5" s="26" t="s">
        <v>20</v>
      </c>
      <c r="B5" s="1">
        <v>0</v>
      </c>
      <c r="C5" s="31">
        <v>410</v>
      </c>
      <c r="D5" s="5" t="s">
        <v>10</v>
      </c>
    </row>
    <row r="6" spans="1:4" ht="60">
      <c r="A6" s="26" t="s">
        <v>21</v>
      </c>
      <c r="B6" s="1">
        <v>0</v>
      </c>
      <c r="C6" s="31">
        <f>[1]Sheet1!B39+[1]Sheet1!B42</f>
        <v>1.55</v>
      </c>
      <c r="D6" s="5" t="s">
        <v>10</v>
      </c>
    </row>
    <row r="7" spans="1:4" ht="60">
      <c r="A7" s="26" t="s">
        <v>22</v>
      </c>
      <c r="B7" s="1">
        <v>0</v>
      </c>
      <c r="C7" s="31">
        <f>[1]Sheet1!B42</f>
        <v>1.55</v>
      </c>
      <c r="D7" s="5" t="s">
        <v>10</v>
      </c>
    </row>
    <row r="8" spans="1:4" ht="60">
      <c r="A8" s="26" t="s">
        <v>23</v>
      </c>
      <c r="B8" s="1">
        <v>0</v>
      </c>
      <c r="C8" s="31">
        <v>2057</v>
      </c>
      <c r="D8" s="5" t="s">
        <v>10</v>
      </c>
    </row>
    <row r="9" spans="1:4" ht="45">
      <c r="A9" s="25" t="s">
        <v>24</v>
      </c>
      <c r="B9" s="1">
        <v>0</v>
      </c>
      <c r="C9" s="31">
        <f>[1]Sheet1!B80</f>
        <v>0</v>
      </c>
      <c r="D9" s="7" t="s">
        <v>10</v>
      </c>
    </row>
    <row r="10" spans="1:4" ht="45">
      <c r="A10" s="26" t="s">
        <v>25</v>
      </c>
      <c r="B10" s="1">
        <v>0</v>
      </c>
      <c r="C10" s="31">
        <f>220*65.25</f>
        <v>14355</v>
      </c>
      <c r="D10" s="5" t="s">
        <v>9</v>
      </c>
    </row>
    <row r="11" spans="1:4" ht="33.75">
      <c r="A11" s="22" t="s">
        <v>126</v>
      </c>
      <c r="B11" s="1">
        <v>0</v>
      </c>
      <c r="C11" s="2">
        <v>816</v>
      </c>
      <c r="D11" s="11" t="s">
        <v>11</v>
      </c>
    </row>
    <row r="12" spans="1:4" ht="33.75">
      <c r="A12" s="22" t="s">
        <v>125</v>
      </c>
      <c r="B12" s="1">
        <v>0</v>
      </c>
      <c r="C12" s="2">
        <v>594</v>
      </c>
      <c r="D12" s="11" t="s">
        <v>11</v>
      </c>
    </row>
    <row r="13" spans="1:4" ht="33.75">
      <c r="A13" s="22" t="s">
        <v>127</v>
      </c>
      <c r="B13" s="1">
        <v>0</v>
      </c>
      <c r="C13" s="2">
        <v>247.5</v>
      </c>
      <c r="D13" s="11" t="s">
        <v>11</v>
      </c>
    </row>
    <row r="14" spans="1:4" ht="33.75">
      <c r="A14" s="22" t="s">
        <v>128</v>
      </c>
      <c r="B14" s="1">
        <v>0</v>
      </c>
      <c r="C14" s="12">
        <v>489.6</v>
      </c>
      <c r="D14" s="11" t="s">
        <v>12</v>
      </c>
    </row>
    <row r="15" spans="1:4" ht="33.75">
      <c r="A15" s="22" t="s">
        <v>129</v>
      </c>
      <c r="B15" s="1">
        <v>0</v>
      </c>
      <c r="C15" s="12">
        <v>146.88</v>
      </c>
      <c r="D15" s="11" t="s">
        <v>12</v>
      </c>
    </row>
    <row r="16" spans="1:4" ht="33.75">
      <c r="A16" s="22" t="s">
        <v>130</v>
      </c>
      <c r="B16" s="1">
        <v>0</v>
      </c>
      <c r="C16" s="12">
        <v>123.75</v>
      </c>
      <c r="D16" s="11" t="s">
        <v>13</v>
      </c>
    </row>
    <row r="17" spans="1:4" ht="33.75">
      <c r="A17" s="22" t="s">
        <v>131</v>
      </c>
      <c r="B17" s="1">
        <v>0</v>
      </c>
      <c r="C17" s="12">
        <v>14355</v>
      </c>
      <c r="D17" s="11" t="s">
        <v>11</v>
      </c>
    </row>
    <row r="18" spans="1:4" ht="22.5">
      <c r="A18" s="22" t="s">
        <v>132</v>
      </c>
      <c r="B18" s="1">
        <v>0</v>
      </c>
      <c r="C18" s="2">
        <v>1254.5999999999999</v>
      </c>
      <c r="D18" s="11" t="s">
        <v>11</v>
      </c>
    </row>
    <row r="19" spans="1:4" ht="22.5">
      <c r="A19" s="22" t="s">
        <v>133</v>
      </c>
      <c r="B19" s="1">
        <v>0</v>
      </c>
      <c r="C19" s="2">
        <v>265.2</v>
      </c>
      <c r="D19" s="11" t="s">
        <v>11</v>
      </c>
    </row>
    <row r="20" spans="1:4" ht="22.5">
      <c r="A20" s="22" t="s">
        <v>134</v>
      </c>
      <c r="B20" s="1">
        <v>0</v>
      </c>
      <c r="C20" s="2">
        <v>1089</v>
      </c>
      <c r="D20" s="11" t="s">
        <v>11</v>
      </c>
    </row>
    <row r="21" spans="1:4" ht="33.75">
      <c r="A21" s="22" t="s">
        <v>135</v>
      </c>
      <c r="B21" s="1">
        <v>0</v>
      </c>
      <c r="C21" s="12">
        <v>35421.9</v>
      </c>
      <c r="D21" s="11" t="s">
        <v>6</v>
      </c>
    </row>
    <row r="22" spans="1:4" ht="33.75">
      <c r="A22" s="22" t="s">
        <v>136</v>
      </c>
      <c r="B22" s="1">
        <v>0</v>
      </c>
      <c r="C22" s="12">
        <v>4215</v>
      </c>
      <c r="D22" s="11" t="s">
        <v>6</v>
      </c>
    </row>
    <row r="23" spans="1:4" ht="33.75">
      <c r="A23" s="22" t="s">
        <v>137</v>
      </c>
      <c r="B23" s="1">
        <v>0</v>
      </c>
      <c r="C23" s="12">
        <v>6245</v>
      </c>
      <c r="D23" s="11" t="s">
        <v>6</v>
      </c>
    </row>
    <row r="24" spans="1:4" ht="47.25">
      <c r="A24" s="18" t="s">
        <v>138</v>
      </c>
      <c r="B24" s="1">
        <v>0</v>
      </c>
      <c r="C24" s="12">
        <v>287</v>
      </c>
      <c r="D24" s="11" t="s">
        <v>12</v>
      </c>
    </row>
    <row r="25" spans="1:4" ht="18.75">
      <c r="A25" s="18" t="s">
        <v>139</v>
      </c>
      <c r="B25" s="1">
        <v>0</v>
      </c>
      <c r="C25" s="12">
        <v>110</v>
      </c>
      <c r="D25" s="11" t="s">
        <v>12</v>
      </c>
    </row>
    <row r="26" spans="1:4" ht="31.5">
      <c r="A26" s="13" t="s">
        <v>140</v>
      </c>
      <c r="B26" s="1">
        <v>0</v>
      </c>
      <c r="C26" s="12">
        <v>27358</v>
      </c>
      <c r="D26" s="11" t="s">
        <v>6</v>
      </c>
    </row>
    <row r="27" spans="1:4" ht="31.5">
      <c r="A27" s="13" t="s">
        <v>141</v>
      </c>
      <c r="B27" s="1">
        <v>0</v>
      </c>
      <c r="C27" s="12">
        <v>19875</v>
      </c>
      <c r="D27" s="11" t="s">
        <v>6</v>
      </c>
    </row>
    <row r="28" spans="1:4" ht="31.5">
      <c r="A28" s="13" t="s">
        <v>142</v>
      </c>
      <c r="B28" s="1">
        <v>0</v>
      </c>
      <c r="C28" s="12">
        <v>3102</v>
      </c>
      <c r="D28" s="11" t="s">
        <v>6</v>
      </c>
    </row>
    <row r="29" spans="1:4" ht="15.75">
      <c r="A29" s="13" t="s">
        <v>143</v>
      </c>
      <c r="B29" s="1">
        <v>0</v>
      </c>
      <c r="C29" s="12">
        <v>54211</v>
      </c>
      <c r="D29" s="11" t="s">
        <v>6</v>
      </c>
    </row>
    <row r="30" spans="1:4" ht="15.75">
      <c r="A30" s="13" t="s">
        <v>144</v>
      </c>
      <c r="B30" s="1">
        <v>0</v>
      </c>
      <c r="C30" s="12">
        <v>54241</v>
      </c>
      <c r="D30" s="11" t="s">
        <v>6</v>
      </c>
    </row>
    <row r="31" spans="1:4" ht="15.75">
      <c r="A31" s="13" t="s">
        <v>145</v>
      </c>
      <c r="B31" s="1">
        <v>0</v>
      </c>
      <c r="C31" s="12">
        <v>25000</v>
      </c>
      <c r="D31" s="11" t="s">
        <v>6</v>
      </c>
    </row>
    <row r="32" spans="1:4" ht="15.75">
      <c r="A32" s="13" t="s">
        <v>146</v>
      </c>
      <c r="B32" s="1">
        <v>0</v>
      </c>
      <c r="C32" s="12">
        <v>15000</v>
      </c>
      <c r="D32" s="11" t="s">
        <v>6</v>
      </c>
    </row>
    <row r="33" spans="1:4" ht="15.75">
      <c r="A33" s="13" t="s">
        <v>147</v>
      </c>
      <c r="B33" s="1">
        <v>0</v>
      </c>
      <c r="C33" s="12">
        <v>15000</v>
      </c>
      <c r="D33" s="11" t="s">
        <v>6</v>
      </c>
    </row>
    <row r="34" spans="1:4" ht="15.75">
      <c r="A34" s="13" t="s">
        <v>148</v>
      </c>
      <c r="B34" s="1">
        <v>0</v>
      </c>
      <c r="C34" s="12">
        <v>15000</v>
      </c>
      <c r="D34" s="11" t="s">
        <v>6</v>
      </c>
    </row>
    <row r="35" spans="1:4" ht="15.75">
      <c r="A35" s="13" t="s">
        <v>149</v>
      </c>
      <c r="B35" s="1">
        <v>0</v>
      </c>
      <c r="C35" s="12">
        <v>10000</v>
      </c>
      <c r="D35" s="11" t="s">
        <v>6</v>
      </c>
    </row>
    <row r="36" spans="1:4" ht="15.75">
      <c r="A36" s="13" t="s">
        <v>150</v>
      </c>
      <c r="B36" s="1">
        <v>0</v>
      </c>
      <c r="C36" s="12">
        <v>10000</v>
      </c>
      <c r="D36" s="11" t="s">
        <v>6</v>
      </c>
    </row>
    <row r="37" spans="1:4" ht="15.75">
      <c r="A37" s="13" t="s">
        <v>151</v>
      </c>
      <c r="B37" s="1">
        <v>0</v>
      </c>
      <c r="C37" s="12">
        <v>10000</v>
      </c>
      <c r="D37" s="11" t="s">
        <v>6</v>
      </c>
    </row>
    <row r="38" spans="1:4" ht="15.75">
      <c r="A38" s="13" t="s">
        <v>152</v>
      </c>
      <c r="B38" s="1">
        <v>0</v>
      </c>
      <c r="C38" s="12">
        <v>25000</v>
      </c>
      <c r="D38" s="11" t="s">
        <v>6</v>
      </c>
    </row>
    <row r="39" spans="1:4" ht="15.75">
      <c r="A39" s="13" t="s">
        <v>153</v>
      </c>
      <c r="B39" s="1">
        <v>0</v>
      </c>
      <c r="C39" s="12">
        <v>10000</v>
      </c>
      <c r="D39" s="11" t="s">
        <v>6</v>
      </c>
    </row>
    <row r="40" spans="1:4" ht="15.75">
      <c r="A40" s="13" t="s">
        <v>154</v>
      </c>
      <c r="B40" s="1">
        <v>0</v>
      </c>
      <c r="C40" s="12">
        <v>10000</v>
      </c>
      <c r="D40" s="11" t="s">
        <v>6</v>
      </c>
    </row>
    <row r="41" spans="1:4" ht="15.75">
      <c r="A41" s="13" t="s">
        <v>155</v>
      </c>
      <c r="B41" s="1">
        <v>0</v>
      </c>
      <c r="C41" s="12">
        <v>10000</v>
      </c>
      <c r="D41" s="11" t="s">
        <v>6</v>
      </c>
    </row>
    <row r="42" spans="1:4" ht="15.75">
      <c r="A42" s="13" t="s">
        <v>156</v>
      </c>
      <c r="B42" s="1">
        <v>0</v>
      </c>
      <c r="C42" s="12">
        <v>10000</v>
      </c>
      <c r="D42" s="11" t="s">
        <v>6</v>
      </c>
    </row>
    <row r="43" spans="1:4" ht="15.75">
      <c r="A43" s="13" t="s">
        <v>157</v>
      </c>
      <c r="B43" s="1">
        <v>0</v>
      </c>
      <c r="C43" s="12">
        <v>15000</v>
      </c>
      <c r="D43" s="11" t="s">
        <v>6</v>
      </c>
    </row>
    <row r="44" spans="1:4" ht="15.75">
      <c r="A44" s="13" t="s">
        <v>158</v>
      </c>
      <c r="B44" s="1">
        <v>0</v>
      </c>
      <c r="C44" s="12">
        <v>30000</v>
      </c>
      <c r="D44" s="11" t="s">
        <v>6</v>
      </c>
    </row>
    <row r="45" spans="1:4" ht="15.75">
      <c r="A45" s="13" t="s">
        <v>159</v>
      </c>
      <c r="B45" s="1">
        <v>0</v>
      </c>
      <c r="C45" s="12">
        <v>25000</v>
      </c>
      <c r="D45" s="11" t="s">
        <v>6</v>
      </c>
    </row>
    <row r="46" spans="1:4" ht="15.75">
      <c r="A46" s="13" t="s">
        <v>160</v>
      </c>
      <c r="B46" s="1">
        <v>0</v>
      </c>
      <c r="C46" s="12">
        <v>2000</v>
      </c>
      <c r="D46" s="11" t="s">
        <v>8</v>
      </c>
    </row>
    <row r="47" spans="1:4" ht="15.75">
      <c r="A47" s="13" t="s">
        <v>161</v>
      </c>
      <c r="B47" s="1">
        <v>0</v>
      </c>
      <c r="C47" s="12">
        <v>2000</v>
      </c>
      <c r="D47" s="11" t="s">
        <v>8</v>
      </c>
    </row>
    <row r="48" spans="1:4" ht="15.75">
      <c r="A48" s="13" t="s">
        <v>162</v>
      </c>
      <c r="B48" s="1">
        <v>0</v>
      </c>
      <c r="C48" s="12">
        <v>2000</v>
      </c>
      <c r="D48" s="11" t="s">
        <v>8</v>
      </c>
    </row>
    <row r="49" spans="1:4" ht="15.75">
      <c r="A49" s="13" t="s">
        <v>163</v>
      </c>
      <c r="B49" s="1">
        <v>0</v>
      </c>
      <c r="C49" s="12">
        <v>2000</v>
      </c>
      <c r="D49" s="11" t="s">
        <v>8</v>
      </c>
    </row>
    <row r="50" spans="1:4" ht="15.75">
      <c r="A50" s="13" t="s">
        <v>164</v>
      </c>
      <c r="B50" s="1">
        <v>0</v>
      </c>
      <c r="C50" s="12">
        <v>2000</v>
      </c>
      <c r="D50" s="11" t="s">
        <v>8</v>
      </c>
    </row>
    <row r="51" spans="1:4" ht="15.75">
      <c r="A51" s="13" t="s">
        <v>165</v>
      </c>
      <c r="B51" s="1">
        <v>0</v>
      </c>
      <c r="C51" s="12">
        <v>2000</v>
      </c>
      <c r="D51" s="11" t="s">
        <v>8</v>
      </c>
    </row>
    <row r="52" spans="1:4" ht="15.75">
      <c r="A52" s="13" t="s">
        <v>166</v>
      </c>
      <c r="B52" s="1">
        <v>0</v>
      </c>
      <c r="C52" s="12">
        <v>2000</v>
      </c>
      <c r="D52" s="11" t="s">
        <v>8</v>
      </c>
    </row>
    <row r="53" spans="1:4" ht="18.75">
      <c r="A53" s="13" t="s">
        <v>167</v>
      </c>
      <c r="B53" s="1">
        <v>0</v>
      </c>
      <c r="C53" s="12">
        <v>2000</v>
      </c>
      <c r="D53" s="11" t="s">
        <v>14</v>
      </c>
    </row>
    <row r="54" spans="1:4" ht="18.75">
      <c r="A54" s="13" t="s">
        <v>168</v>
      </c>
      <c r="B54" s="1">
        <v>0</v>
      </c>
      <c r="C54" s="12">
        <v>1000</v>
      </c>
      <c r="D54" s="11" t="s">
        <v>14</v>
      </c>
    </row>
    <row r="55" spans="1:4" ht="18.75">
      <c r="A55" s="13" t="s">
        <v>169</v>
      </c>
      <c r="B55" s="1">
        <v>0</v>
      </c>
      <c r="C55" s="12">
        <v>2000</v>
      </c>
      <c r="D55" s="11" t="s">
        <v>14</v>
      </c>
    </row>
    <row r="56" spans="1:4" ht="15.75">
      <c r="A56" s="13" t="s">
        <v>170</v>
      </c>
      <c r="B56" s="1">
        <v>0</v>
      </c>
      <c r="C56" s="12">
        <f>160*1000</f>
        <v>160000</v>
      </c>
      <c r="D56" s="11" t="s">
        <v>6</v>
      </c>
    </row>
    <row r="57" spans="1:4" ht="18.75">
      <c r="A57" s="14" t="s">
        <v>171</v>
      </c>
      <c r="B57" s="1">
        <v>0</v>
      </c>
      <c r="C57" s="12">
        <v>8000</v>
      </c>
      <c r="D57" s="11" t="s">
        <v>6</v>
      </c>
    </row>
    <row r="58" spans="1:4" ht="18.75">
      <c r="A58" s="14" t="s">
        <v>172</v>
      </c>
      <c r="B58" s="1">
        <v>0</v>
      </c>
      <c r="C58" s="12">
        <v>100000</v>
      </c>
      <c r="D58" s="11" t="s">
        <v>6</v>
      </c>
    </row>
    <row r="59" spans="1:4" ht="15.75">
      <c r="A59" s="13" t="s">
        <v>173</v>
      </c>
      <c r="B59" s="1">
        <v>0</v>
      </c>
      <c r="C59" s="12">
        <v>50000</v>
      </c>
      <c r="D59" s="11" t="s">
        <v>6</v>
      </c>
    </row>
    <row r="60" spans="1:4" ht="15.75">
      <c r="A60" s="13" t="s">
        <v>174</v>
      </c>
      <c r="B60" s="1">
        <v>0</v>
      </c>
      <c r="C60" s="12">
        <v>50000</v>
      </c>
      <c r="D60" s="11" t="s">
        <v>6</v>
      </c>
    </row>
    <row r="61" spans="1:4" ht="15.75">
      <c r="A61" s="13" t="s">
        <v>175</v>
      </c>
      <c r="B61" s="1">
        <v>0</v>
      </c>
      <c r="C61" s="12">
        <v>25000</v>
      </c>
      <c r="D61" s="11" t="s">
        <v>6</v>
      </c>
    </row>
    <row r="62" spans="1:4" ht="15.75">
      <c r="A62" s="13" t="s">
        <v>176</v>
      </c>
      <c r="B62" s="1">
        <v>0</v>
      </c>
      <c r="C62" s="12">
        <v>10000</v>
      </c>
      <c r="D62" s="11" t="s">
        <v>6</v>
      </c>
    </row>
    <row r="63" spans="1:4" ht="15.75">
      <c r="A63" s="13" t="s">
        <v>177</v>
      </c>
      <c r="B63" s="1">
        <v>0</v>
      </c>
      <c r="C63" s="12">
        <v>33000</v>
      </c>
      <c r="D63" s="11" t="s">
        <v>6</v>
      </c>
    </row>
    <row r="64" spans="1:4" ht="15.75">
      <c r="A64" s="13" t="s">
        <v>178</v>
      </c>
      <c r="B64" s="1">
        <v>0</v>
      </c>
      <c r="C64" s="12">
        <v>80000</v>
      </c>
      <c r="D64" s="11" t="s">
        <v>6</v>
      </c>
    </row>
    <row r="65" spans="1:4" ht="15.75">
      <c r="A65" s="13" t="s">
        <v>179</v>
      </c>
      <c r="B65" s="1">
        <v>0</v>
      </c>
      <c r="C65" s="12">
        <v>30000</v>
      </c>
      <c r="D65" s="11" t="s">
        <v>6</v>
      </c>
    </row>
    <row r="66" spans="1:4" ht="47.25">
      <c r="A66" s="13" t="s">
        <v>180</v>
      </c>
      <c r="B66" s="1">
        <v>0</v>
      </c>
      <c r="C66" s="12">
        <v>516.41999999999996</v>
      </c>
      <c r="D66" s="15" t="s">
        <v>15</v>
      </c>
    </row>
    <row r="67" spans="1:4" ht="31.5">
      <c r="A67" s="13" t="s">
        <v>181</v>
      </c>
      <c r="B67" s="1">
        <v>0</v>
      </c>
      <c r="C67" s="16">
        <v>0</v>
      </c>
      <c r="D67" s="11" t="s">
        <v>11</v>
      </c>
    </row>
    <row r="68" spans="1:4" ht="47.25">
      <c r="A68" s="18" t="s">
        <v>182</v>
      </c>
      <c r="B68" s="1">
        <v>0</v>
      </c>
      <c r="C68" s="12">
        <v>5973</v>
      </c>
      <c r="D68" s="11" t="s">
        <v>11</v>
      </c>
    </row>
    <row r="69" spans="1:4" ht="15.75">
      <c r="A69" s="18" t="s">
        <v>183</v>
      </c>
      <c r="B69" s="1">
        <v>0</v>
      </c>
      <c r="C69" s="12">
        <f>56000/2.9</f>
        <v>19310.344827586207</v>
      </c>
      <c r="D69" s="11" t="s">
        <v>6</v>
      </c>
    </row>
    <row r="70" spans="1:4" ht="15.75">
      <c r="A70" s="18" t="s">
        <v>184</v>
      </c>
      <c r="B70" s="1">
        <v>0</v>
      </c>
      <c r="C70" s="12">
        <f>24000/2.9</f>
        <v>8275.8620689655181</v>
      </c>
      <c r="D70" s="11" t="s">
        <v>6</v>
      </c>
    </row>
    <row r="71" spans="1:4" ht="15.75">
      <c r="A71" s="18" t="s">
        <v>185</v>
      </c>
      <c r="B71" s="1">
        <v>0</v>
      </c>
      <c r="C71" s="12">
        <f>9600/2.9</f>
        <v>3310.344827586207</v>
      </c>
      <c r="D71" s="11" t="s">
        <v>6</v>
      </c>
    </row>
    <row r="72" spans="1:4" ht="15.75">
      <c r="A72" s="18" t="s">
        <v>186</v>
      </c>
      <c r="B72" s="1">
        <v>0</v>
      </c>
      <c r="C72" s="12">
        <f>47040/2.9</f>
        <v>16220.689655172415</v>
      </c>
      <c r="D72" s="11" t="s">
        <v>6</v>
      </c>
    </row>
    <row r="73" spans="1:4" ht="15.75">
      <c r="A73" s="18" t="s">
        <v>187</v>
      </c>
      <c r="B73" s="1">
        <v>0</v>
      </c>
      <c r="C73" s="12">
        <f>12500/2.9</f>
        <v>4310.3448275862074</v>
      </c>
      <c r="D73" s="11" t="s">
        <v>6</v>
      </c>
    </row>
    <row r="74" spans="1:4" ht="15.75">
      <c r="A74" s="18" t="s">
        <v>188</v>
      </c>
      <c r="B74" s="1">
        <v>0</v>
      </c>
      <c r="C74" s="12">
        <f>560/2.9</f>
        <v>193.10344827586206</v>
      </c>
      <c r="D74" s="11" t="s">
        <v>6</v>
      </c>
    </row>
    <row r="75" spans="1:4" ht="15.75">
      <c r="A75" s="18" t="s">
        <v>189</v>
      </c>
      <c r="B75" s="1">
        <v>0</v>
      </c>
      <c r="C75" s="12">
        <f>380/2.9</f>
        <v>131.0344827586207</v>
      </c>
      <c r="D75" s="11" t="s">
        <v>6</v>
      </c>
    </row>
    <row r="76" spans="1:4" ht="15.75">
      <c r="A76" s="18" t="s">
        <v>190</v>
      </c>
      <c r="B76" s="1">
        <v>0</v>
      </c>
      <c r="C76" s="12">
        <f>240/2.9</f>
        <v>82.758620689655174</v>
      </c>
      <c r="D76" s="11" t="s">
        <v>6</v>
      </c>
    </row>
    <row r="77" spans="1:4" ht="15.75">
      <c r="A77" s="18" t="s">
        <v>191</v>
      </c>
      <c r="B77" s="1">
        <v>0</v>
      </c>
      <c r="C77" s="12">
        <f>720/2.9</f>
        <v>248.27586206896552</v>
      </c>
      <c r="D77" s="11" t="s">
        <v>6</v>
      </c>
    </row>
    <row r="78" spans="1:4" ht="15.75">
      <c r="A78" s="18" t="s">
        <v>192</v>
      </c>
      <c r="B78" s="1">
        <v>0</v>
      </c>
      <c r="C78" s="12">
        <f>420/2.9</f>
        <v>144.82758620689657</v>
      </c>
      <c r="D78" s="11" t="s">
        <v>6</v>
      </c>
    </row>
    <row r="79" spans="1:4" ht="15.75">
      <c r="A79" s="18" t="s">
        <v>193</v>
      </c>
      <c r="B79" s="1">
        <v>0</v>
      </c>
      <c r="C79" s="12">
        <f>420/2.9</f>
        <v>144.82758620689657</v>
      </c>
      <c r="D79" s="11" t="s">
        <v>6</v>
      </c>
    </row>
    <row r="80" spans="1:4" ht="15.75">
      <c r="A80" s="18" t="s">
        <v>194</v>
      </c>
      <c r="B80" s="1">
        <v>0</v>
      </c>
      <c r="C80" s="12">
        <f>400/2.9</f>
        <v>137.93103448275863</v>
      </c>
      <c r="D80" s="11" t="s">
        <v>6</v>
      </c>
    </row>
    <row r="81" spans="1:4" ht="15.75">
      <c r="A81" s="18" t="s">
        <v>195</v>
      </c>
      <c r="B81" s="1">
        <v>0</v>
      </c>
      <c r="C81" s="12">
        <f>280/2.9</f>
        <v>96.551724137931032</v>
      </c>
      <c r="D81" s="11" t="s">
        <v>6</v>
      </c>
    </row>
    <row r="82" spans="1:4" ht="15.75">
      <c r="A82" s="18" t="s">
        <v>196</v>
      </c>
      <c r="B82" s="1">
        <v>0</v>
      </c>
      <c r="C82" s="12">
        <f>340/2.9</f>
        <v>117.24137931034483</v>
      </c>
      <c r="D82" s="11" t="s">
        <v>6</v>
      </c>
    </row>
    <row r="83" spans="1:4" ht="15.75">
      <c r="A83" s="18" t="s">
        <v>197</v>
      </c>
      <c r="B83" s="1">
        <v>0</v>
      </c>
      <c r="C83" s="12">
        <f>240/2.9</f>
        <v>82.758620689655174</v>
      </c>
      <c r="D83" s="11" t="s">
        <v>6</v>
      </c>
    </row>
    <row r="84" spans="1:4" ht="15.75">
      <c r="A84" s="18" t="s">
        <v>198</v>
      </c>
      <c r="B84" s="1">
        <v>0</v>
      </c>
      <c r="C84" s="12">
        <f>180/2.9</f>
        <v>62.068965517241381</v>
      </c>
      <c r="D84" s="11" t="s">
        <v>6</v>
      </c>
    </row>
    <row r="85" spans="1:4" ht="31.5">
      <c r="A85" s="13" t="s">
        <v>199</v>
      </c>
      <c r="B85" s="1">
        <v>0</v>
      </c>
      <c r="C85" s="33">
        <v>127.8</v>
      </c>
      <c r="D85" s="11" t="s">
        <v>11</v>
      </c>
    </row>
    <row r="86" spans="1:4" ht="18.75">
      <c r="A86" s="22" t="s">
        <v>200</v>
      </c>
      <c r="B86" s="1">
        <v>0</v>
      </c>
      <c r="C86" s="17">
        <v>283.5</v>
      </c>
      <c r="D86" s="11" t="s">
        <v>11</v>
      </c>
    </row>
    <row r="87" spans="1:4" ht="15.75">
      <c r="A87" s="19" t="s">
        <v>201</v>
      </c>
      <c r="B87" s="1">
        <v>0</v>
      </c>
      <c r="C87" s="17">
        <f>315/2.9</f>
        <v>108.62068965517241</v>
      </c>
      <c r="D87" s="20" t="s">
        <v>6</v>
      </c>
    </row>
    <row r="88" spans="1:4" ht="15.75">
      <c r="A88" s="19" t="s">
        <v>202</v>
      </c>
      <c r="B88" s="1">
        <v>0</v>
      </c>
      <c r="C88" s="17">
        <f>336/2.9</f>
        <v>115.86206896551724</v>
      </c>
      <c r="D88" s="20" t="s">
        <v>6</v>
      </c>
    </row>
    <row r="89" spans="1:4" ht="31.5">
      <c r="A89" s="29" t="s">
        <v>203</v>
      </c>
      <c r="B89" s="1">
        <v>0</v>
      </c>
      <c r="C89" s="17">
        <f>175/2.9</f>
        <v>60.344827586206897</v>
      </c>
      <c r="D89" s="20" t="s">
        <v>6</v>
      </c>
    </row>
    <row r="90" spans="1:4" ht="15.75">
      <c r="A90" s="19" t="s">
        <v>204</v>
      </c>
      <c r="B90" s="1">
        <v>0</v>
      </c>
      <c r="C90" s="17">
        <f>210/2.9</f>
        <v>72.413793103448285</v>
      </c>
      <c r="D90" s="20" t="s">
        <v>6</v>
      </c>
    </row>
    <row r="91" spans="1:4" ht="31.5">
      <c r="A91" s="29" t="s">
        <v>205</v>
      </c>
      <c r="B91" s="1">
        <v>0</v>
      </c>
      <c r="C91" s="17">
        <f>280/2.9</f>
        <v>96.551724137931032</v>
      </c>
      <c r="D91" s="20" t="s">
        <v>6</v>
      </c>
    </row>
    <row r="92" spans="1:4" ht="31.5">
      <c r="A92" s="29" t="s">
        <v>206</v>
      </c>
      <c r="B92" s="1">
        <v>0</v>
      </c>
      <c r="C92" s="17">
        <f>960/2.9</f>
        <v>331.0344827586207</v>
      </c>
      <c r="D92" s="20" t="s">
        <v>6</v>
      </c>
    </row>
    <row r="93" spans="1:4" ht="15.75">
      <c r="A93" s="29" t="s">
        <v>207</v>
      </c>
      <c r="B93" s="1">
        <v>0</v>
      </c>
      <c r="C93" s="17">
        <f>175/2.9</f>
        <v>60.344827586206897</v>
      </c>
      <c r="D93" s="20" t="s">
        <v>6</v>
      </c>
    </row>
    <row r="94" spans="1:4" ht="31.5">
      <c r="A94" s="29" t="s">
        <v>208</v>
      </c>
      <c r="B94" s="1">
        <v>0</v>
      </c>
      <c r="C94" s="17">
        <f>525/2.9</f>
        <v>181.0344827586207</v>
      </c>
      <c r="D94" s="20" t="s">
        <v>6</v>
      </c>
    </row>
    <row r="95" spans="1:4" ht="31.5">
      <c r="A95" s="29" t="s">
        <v>209</v>
      </c>
      <c r="B95" s="1">
        <v>0</v>
      </c>
      <c r="C95" s="17">
        <f>60/2.9</f>
        <v>20.689655172413794</v>
      </c>
      <c r="D95" s="20" t="s">
        <v>6</v>
      </c>
    </row>
    <row r="96" spans="1:4" ht="31.5">
      <c r="A96" s="29" t="s">
        <v>210</v>
      </c>
      <c r="B96" s="1">
        <v>0</v>
      </c>
      <c r="C96" s="17">
        <f>900/2.9</f>
        <v>310.34482758620692</v>
      </c>
      <c r="D96" s="20" t="s">
        <v>6</v>
      </c>
    </row>
    <row r="97" spans="1:4" ht="15.75">
      <c r="A97" s="19" t="s">
        <v>211</v>
      </c>
      <c r="B97" s="1">
        <v>0</v>
      </c>
      <c r="C97" s="17">
        <f>8600/2.9</f>
        <v>2965.5172413793102</v>
      </c>
      <c r="D97" s="20" t="s">
        <v>6</v>
      </c>
    </row>
    <row r="98" spans="1:4" ht="47.25">
      <c r="A98" s="13" t="s">
        <v>212</v>
      </c>
      <c r="B98" s="1">
        <v>0</v>
      </c>
      <c r="C98" s="12">
        <v>516.41999999999996</v>
      </c>
      <c r="D98" s="11" t="s">
        <v>11</v>
      </c>
    </row>
    <row r="99" spans="1:4" ht="31.5">
      <c r="A99" s="13" t="s">
        <v>213</v>
      </c>
      <c r="B99" s="1">
        <v>0</v>
      </c>
      <c r="C99" s="12">
        <v>874</v>
      </c>
      <c r="D99" s="11" t="s">
        <v>11</v>
      </c>
    </row>
    <row r="100" spans="1:4" ht="31.5">
      <c r="A100" s="13" t="s">
        <v>214</v>
      </c>
      <c r="B100" s="1">
        <v>0</v>
      </c>
      <c r="C100" s="12">
        <v>14355</v>
      </c>
      <c r="D100" s="11" t="s">
        <v>11</v>
      </c>
    </row>
    <row r="101" spans="1:4" ht="30">
      <c r="A101" s="27" t="s">
        <v>26</v>
      </c>
      <c r="B101" s="1">
        <v>0</v>
      </c>
      <c r="C101" s="30">
        <f>222*68</f>
        <v>15096</v>
      </c>
      <c r="D101" s="5" t="s">
        <v>9</v>
      </c>
    </row>
    <row r="102" spans="1:4" ht="60">
      <c r="A102" s="28" t="s">
        <v>27</v>
      </c>
      <c r="B102" s="1">
        <v>0</v>
      </c>
      <c r="C102" s="31">
        <f>220*66*0.25</f>
        <v>3630</v>
      </c>
      <c r="D102" s="6" t="s">
        <v>10</v>
      </c>
    </row>
    <row r="103" spans="1:4" ht="45">
      <c r="A103" s="28" t="s">
        <v>28</v>
      </c>
      <c r="B103" s="1">
        <v>0</v>
      </c>
      <c r="C103" s="32">
        <f>204*2.5*2.5*1</f>
        <v>1275</v>
      </c>
      <c r="D103" s="4" t="s">
        <v>5</v>
      </c>
    </row>
    <row r="104" spans="1:4" ht="60">
      <c r="A104" s="28" t="s">
        <v>29</v>
      </c>
      <c r="B104" s="1">
        <v>0</v>
      </c>
      <c r="C104" s="31">
        <v>410</v>
      </c>
      <c r="D104" s="5" t="s">
        <v>10</v>
      </c>
    </row>
    <row r="105" spans="1:4" ht="60">
      <c r="A105" s="28" t="s">
        <v>30</v>
      </c>
      <c r="B105" s="1">
        <v>0</v>
      </c>
      <c r="C105" s="31">
        <f>[2]Sheet1!B138+[2]Sheet1!B141</f>
        <v>99.55</v>
      </c>
      <c r="D105" s="5" t="s">
        <v>10</v>
      </c>
    </row>
    <row r="106" spans="1:4" ht="60">
      <c r="A106" s="28" t="s">
        <v>31</v>
      </c>
      <c r="B106" s="1">
        <v>0</v>
      </c>
      <c r="C106" s="31">
        <f>[2]Sheet1!B141</f>
        <v>3.55</v>
      </c>
      <c r="D106" s="5" t="s">
        <v>10</v>
      </c>
    </row>
    <row r="107" spans="1:4" ht="60">
      <c r="A107" s="28" t="s">
        <v>32</v>
      </c>
      <c r="B107" s="1">
        <v>0</v>
      </c>
      <c r="C107" s="31">
        <v>2057</v>
      </c>
      <c r="D107" s="5" t="s">
        <v>10</v>
      </c>
    </row>
    <row r="108" spans="1:4" ht="45">
      <c r="A108" s="27" t="s">
        <v>33</v>
      </c>
      <c r="B108" s="1">
        <v>0</v>
      </c>
      <c r="C108" s="31">
        <f>[2]Sheet1!B179</f>
        <v>33</v>
      </c>
      <c r="D108" s="7" t="s">
        <v>10</v>
      </c>
    </row>
    <row r="109" spans="1:4" ht="45">
      <c r="A109" s="28" t="s">
        <v>34</v>
      </c>
      <c r="B109" s="1">
        <v>0</v>
      </c>
      <c r="C109" s="31">
        <f>220*65.25</f>
        <v>14355</v>
      </c>
      <c r="D109" s="5" t="s">
        <v>9</v>
      </c>
    </row>
    <row r="110" spans="1:4" ht="33.75">
      <c r="A110" s="22" t="s">
        <v>35</v>
      </c>
      <c r="B110" s="1">
        <v>0</v>
      </c>
      <c r="C110" s="9">
        <v>816</v>
      </c>
      <c r="D110" s="11" t="s">
        <v>11</v>
      </c>
    </row>
    <row r="111" spans="1:4" ht="33.75">
      <c r="A111" s="22" t="s">
        <v>36</v>
      </c>
      <c r="B111" s="1">
        <v>0</v>
      </c>
      <c r="C111" s="9">
        <v>594</v>
      </c>
      <c r="D111" s="11" t="s">
        <v>11</v>
      </c>
    </row>
    <row r="112" spans="1:4" ht="33.75">
      <c r="A112" s="22" t="s">
        <v>37</v>
      </c>
      <c r="B112" s="1">
        <v>0</v>
      </c>
      <c r="C112" s="9">
        <v>247.5</v>
      </c>
      <c r="D112" s="11" t="s">
        <v>11</v>
      </c>
    </row>
    <row r="113" spans="1:4" ht="33.75">
      <c r="A113" s="22" t="s">
        <v>38</v>
      </c>
      <c r="B113" s="1">
        <v>0</v>
      </c>
      <c r="C113" s="12">
        <v>489.6</v>
      </c>
      <c r="D113" s="11" t="s">
        <v>12</v>
      </c>
    </row>
    <row r="114" spans="1:4" ht="33.75">
      <c r="A114" s="22" t="s">
        <v>39</v>
      </c>
      <c r="B114" s="1">
        <v>0</v>
      </c>
      <c r="C114" s="12">
        <v>146.88</v>
      </c>
      <c r="D114" s="11" t="s">
        <v>12</v>
      </c>
    </row>
    <row r="115" spans="1:4" ht="33.75">
      <c r="A115" s="22" t="s">
        <v>40</v>
      </c>
      <c r="B115" s="1">
        <v>0</v>
      </c>
      <c r="C115" s="12">
        <v>123.75</v>
      </c>
      <c r="D115" s="11" t="s">
        <v>13</v>
      </c>
    </row>
    <row r="116" spans="1:4" ht="33.75">
      <c r="A116" s="22" t="s">
        <v>41</v>
      </c>
      <c r="B116" s="1">
        <v>0</v>
      </c>
      <c r="C116" s="12">
        <v>14355</v>
      </c>
      <c r="D116" s="11" t="s">
        <v>11</v>
      </c>
    </row>
    <row r="117" spans="1:4" ht="22.5">
      <c r="A117" s="22" t="s">
        <v>42</v>
      </c>
      <c r="B117" s="1">
        <v>0</v>
      </c>
      <c r="C117" s="2">
        <v>1254.5999999999999</v>
      </c>
      <c r="D117" s="11" t="s">
        <v>11</v>
      </c>
    </row>
    <row r="118" spans="1:4" ht="22.5">
      <c r="A118" s="22" t="s">
        <v>43</v>
      </c>
      <c r="B118" s="1">
        <v>0</v>
      </c>
      <c r="C118" s="2">
        <v>265.2</v>
      </c>
      <c r="D118" s="11" t="s">
        <v>11</v>
      </c>
    </row>
    <row r="119" spans="1:4" ht="22.5">
      <c r="A119" s="22" t="s">
        <v>44</v>
      </c>
      <c r="B119" s="1">
        <v>0</v>
      </c>
      <c r="C119" s="2">
        <v>1089</v>
      </c>
      <c r="D119" s="11" t="s">
        <v>11</v>
      </c>
    </row>
    <row r="120" spans="1:4" ht="33.75">
      <c r="A120" s="22" t="s">
        <v>45</v>
      </c>
      <c r="B120" s="1">
        <v>0</v>
      </c>
      <c r="C120" s="12">
        <v>35421.9</v>
      </c>
      <c r="D120" s="11" t="s">
        <v>6</v>
      </c>
    </row>
    <row r="121" spans="1:4" ht="33.75">
      <c r="A121" s="22" t="s">
        <v>46</v>
      </c>
      <c r="B121" s="1">
        <v>0</v>
      </c>
      <c r="C121" s="12">
        <v>4215</v>
      </c>
      <c r="D121" s="11" t="s">
        <v>6</v>
      </c>
    </row>
    <row r="122" spans="1:4" ht="33.75">
      <c r="A122" s="22" t="s">
        <v>47</v>
      </c>
      <c r="B122" s="1">
        <v>0</v>
      </c>
      <c r="C122" s="12">
        <v>6245</v>
      </c>
      <c r="D122" s="11" t="s">
        <v>6</v>
      </c>
    </row>
    <row r="123" spans="1:4" ht="47.25">
      <c r="A123" s="18" t="s">
        <v>48</v>
      </c>
      <c r="B123" s="1">
        <v>0</v>
      </c>
      <c r="C123" s="12">
        <v>287</v>
      </c>
      <c r="D123" s="11" t="s">
        <v>12</v>
      </c>
    </row>
    <row r="124" spans="1:4" ht="18.75">
      <c r="A124" s="18" t="s">
        <v>49</v>
      </c>
      <c r="B124" s="1">
        <v>0</v>
      </c>
      <c r="C124" s="12">
        <v>110</v>
      </c>
      <c r="D124" s="11" t="s">
        <v>12</v>
      </c>
    </row>
    <row r="125" spans="1:4" ht="31.5">
      <c r="A125" s="13" t="s">
        <v>50</v>
      </c>
      <c r="B125" s="1">
        <v>0</v>
      </c>
      <c r="C125" s="12">
        <v>27358</v>
      </c>
      <c r="D125" s="11" t="s">
        <v>6</v>
      </c>
    </row>
    <row r="126" spans="1:4" ht="31.5">
      <c r="A126" s="13" t="s">
        <v>51</v>
      </c>
      <c r="B126" s="1">
        <v>0</v>
      </c>
      <c r="C126" s="12">
        <v>19875</v>
      </c>
      <c r="D126" s="11" t="s">
        <v>6</v>
      </c>
    </row>
    <row r="127" spans="1:4" ht="31.5">
      <c r="A127" s="13" t="s">
        <v>52</v>
      </c>
      <c r="B127" s="1">
        <v>0</v>
      </c>
      <c r="C127" s="12">
        <v>3102</v>
      </c>
      <c r="D127" s="11" t="s">
        <v>6</v>
      </c>
    </row>
    <row r="128" spans="1:4" ht="15.75">
      <c r="A128" s="13" t="s">
        <v>53</v>
      </c>
      <c r="B128" s="1">
        <v>0</v>
      </c>
      <c r="C128" s="12">
        <v>54211</v>
      </c>
      <c r="D128" s="11" t="s">
        <v>6</v>
      </c>
    </row>
    <row r="129" spans="1:4" ht="15.75">
      <c r="A129" s="13" t="s">
        <v>54</v>
      </c>
      <c r="B129" s="1">
        <v>0</v>
      </c>
      <c r="C129" s="12">
        <v>54241</v>
      </c>
      <c r="D129" s="11" t="s">
        <v>6</v>
      </c>
    </row>
    <row r="130" spans="1:4" ht="15.75">
      <c r="A130" s="13" t="s">
        <v>55</v>
      </c>
      <c r="B130" s="1">
        <v>0</v>
      </c>
      <c r="C130" s="12">
        <v>25000</v>
      </c>
      <c r="D130" s="11" t="s">
        <v>6</v>
      </c>
    </row>
    <row r="131" spans="1:4" ht="15.75">
      <c r="A131" s="13" t="s">
        <v>56</v>
      </c>
      <c r="B131" s="1">
        <v>0</v>
      </c>
      <c r="C131" s="12">
        <v>15000</v>
      </c>
      <c r="D131" s="11" t="s">
        <v>6</v>
      </c>
    </row>
    <row r="132" spans="1:4" ht="15.75">
      <c r="A132" s="13" t="s">
        <v>57</v>
      </c>
      <c r="B132" s="1">
        <v>0</v>
      </c>
      <c r="C132" s="12">
        <v>15000</v>
      </c>
      <c r="D132" s="11" t="s">
        <v>6</v>
      </c>
    </row>
    <row r="133" spans="1:4" ht="15.75">
      <c r="A133" s="13" t="s">
        <v>58</v>
      </c>
      <c r="B133" s="1">
        <v>0</v>
      </c>
      <c r="C133" s="12">
        <v>15000</v>
      </c>
      <c r="D133" s="11" t="s">
        <v>6</v>
      </c>
    </row>
    <row r="134" spans="1:4" ht="15.75">
      <c r="A134" s="13" t="s">
        <v>59</v>
      </c>
      <c r="B134" s="1">
        <v>0</v>
      </c>
      <c r="C134" s="12">
        <v>10000</v>
      </c>
      <c r="D134" s="11" t="s">
        <v>6</v>
      </c>
    </row>
    <row r="135" spans="1:4" ht="15.75">
      <c r="A135" s="13" t="s">
        <v>60</v>
      </c>
      <c r="B135" s="1">
        <v>0</v>
      </c>
      <c r="C135" s="12">
        <v>10000</v>
      </c>
      <c r="D135" s="11" t="s">
        <v>6</v>
      </c>
    </row>
    <row r="136" spans="1:4" ht="15.75">
      <c r="A136" s="13" t="s">
        <v>61</v>
      </c>
      <c r="B136" s="1">
        <v>0</v>
      </c>
      <c r="C136" s="12">
        <v>10000</v>
      </c>
      <c r="D136" s="11" t="s">
        <v>6</v>
      </c>
    </row>
    <row r="137" spans="1:4" ht="15.75">
      <c r="A137" s="13" t="s">
        <v>62</v>
      </c>
      <c r="B137" s="1">
        <v>0</v>
      </c>
      <c r="C137" s="12">
        <v>25000</v>
      </c>
      <c r="D137" s="11" t="s">
        <v>6</v>
      </c>
    </row>
    <row r="138" spans="1:4" ht="15.75">
      <c r="A138" s="13" t="s">
        <v>63</v>
      </c>
      <c r="B138" s="1">
        <v>0</v>
      </c>
      <c r="C138" s="12">
        <v>10000</v>
      </c>
      <c r="D138" s="11" t="s">
        <v>6</v>
      </c>
    </row>
    <row r="139" spans="1:4" ht="15.75">
      <c r="A139" s="13" t="s">
        <v>64</v>
      </c>
      <c r="B139" s="1">
        <v>0</v>
      </c>
      <c r="C139" s="12">
        <v>10000</v>
      </c>
      <c r="D139" s="11" t="s">
        <v>6</v>
      </c>
    </row>
    <row r="140" spans="1:4" ht="15.75">
      <c r="A140" s="13" t="s">
        <v>65</v>
      </c>
      <c r="B140" s="1">
        <v>0</v>
      </c>
      <c r="C140" s="12">
        <v>10000</v>
      </c>
      <c r="D140" s="11" t="s">
        <v>6</v>
      </c>
    </row>
    <row r="141" spans="1:4" ht="15.75">
      <c r="A141" s="13" t="s">
        <v>66</v>
      </c>
      <c r="B141" s="1">
        <v>0</v>
      </c>
      <c r="C141" s="12">
        <v>10000</v>
      </c>
      <c r="D141" s="11" t="s">
        <v>6</v>
      </c>
    </row>
    <row r="142" spans="1:4" ht="15.75">
      <c r="A142" s="13" t="s">
        <v>67</v>
      </c>
      <c r="B142" s="1">
        <v>0</v>
      </c>
      <c r="C142" s="12">
        <v>15000</v>
      </c>
      <c r="D142" s="11" t="s">
        <v>6</v>
      </c>
    </row>
    <row r="143" spans="1:4" ht="15.75">
      <c r="A143" s="13" t="s">
        <v>68</v>
      </c>
      <c r="B143" s="1">
        <v>0</v>
      </c>
      <c r="C143" s="12">
        <v>30000</v>
      </c>
      <c r="D143" s="11" t="s">
        <v>6</v>
      </c>
    </row>
    <row r="144" spans="1:4" ht="15.75">
      <c r="A144" s="13" t="s">
        <v>69</v>
      </c>
      <c r="B144" s="1">
        <v>0</v>
      </c>
      <c r="C144" s="12">
        <v>25000</v>
      </c>
      <c r="D144" s="11" t="s">
        <v>6</v>
      </c>
    </row>
    <row r="145" spans="1:4" ht="15.75">
      <c r="A145" s="13" t="s">
        <v>70</v>
      </c>
      <c r="B145" s="1">
        <v>0</v>
      </c>
      <c r="C145" s="12">
        <v>2000</v>
      </c>
      <c r="D145" s="11" t="s">
        <v>8</v>
      </c>
    </row>
    <row r="146" spans="1:4" ht="15.75">
      <c r="A146" s="13" t="s">
        <v>71</v>
      </c>
      <c r="B146" s="1">
        <v>0</v>
      </c>
      <c r="C146" s="12">
        <v>2000</v>
      </c>
      <c r="D146" s="11" t="s">
        <v>8</v>
      </c>
    </row>
    <row r="147" spans="1:4" ht="15.75">
      <c r="A147" s="13" t="s">
        <v>72</v>
      </c>
      <c r="B147" s="1">
        <v>0</v>
      </c>
      <c r="C147" s="12">
        <v>2000</v>
      </c>
      <c r="D147" s="11" t="s">
        <v>8</v>
      </c>
    </row>
    <row r="148" spans="1:4" ht="15.75">
      <c r="A148" s="13" t="s">
        <v>73</v>
      </c>
      <c r="B148" s="1">
        <v>0</v>
      </c>
      <c r="C148" s="12">
        <v>2000</v>
      </c>
      <c r="D148" s="11" t="s">
        <v>8</v>
      </c>
    </row>
    <row r="149" spans="1:4" ht="15.75">
      <c r="A149" s="13" t="s">
        <v>74</v>
      </c>
      <c r="B149" s="1">
        <v>0</v>
      </c>
      <c r="C149" s="12">
        <v>2000</v>
      </c>
      <c r="D149" s="11" t="s">
        <v>8</v>
      </c>
    </row>
    <row r="150" spans="1:4" ht="15.75">
      <c r="A150" s="13" t="s">
        <v>75</v>
      </c>
      <c r="B150" s="1">
        <v>0</v>
      </c>
      <c r="C150" s="12">
        <v>2000</v>
      </c>
      <c r="D150" s="11" t="s">
        <v>8</v>
      </c>
    </row>
    <row r="151" spans="1:4" ht="15.75">
      <c r="A151" s="13" t="s">
        <v>76</v>
      </c>
      <c r="B151" s="1">
        <v>0</v>
      </c>
      <c r="C151" s="12">
        <v>2000</v>
      </c>
      <c r="D151" s="11" t="s">
        <v>8</v>
      </c>
    </row>
    <row r="152" spans="1:4" ht="18.75">
      <c r="A152" s="13" t="s">
        <v>77</v>
      </c>
      <c r="B152" s="1">
        <v>0</v>
      </c>
      <c r="C152" s="12">
        <v>2000</v>
      </c>
      <c r="D152" s="11" t="s">
        <v>14</v>
      </c>
    </row>
    <row r="153" spans="1:4" ht="18.75">
      <c r="A153" s="13" t="s">
        <v>78</v>
      </c>
      <c r="B153" s="1">
        <v>0</v>
      </c>
      <c r="C153" s="12">
        <v>1000</v>
      </c>
      <c r="D153" s="11" t="s">
        <v>14</v>
      </c>
    </row>
    <row r="154" spans="1:4" ht="18.75">
      <c r="A154" s="13" t="s">
        <v>79</v>
      </c>
      <c r="B154" s="1">
        <v>0</v>
      </c>
      <c r="C154" s="12">
        <v>2000</v>
      </c>
      <c r="D154" s="11" t="s">
        <v>14</v>
      </c>
    </row>
    <row r="155" spans="1:4" ht="15.75">
      <c r="A155" s="13" t="s">
        <v>80</v>
      </c>
      <c r="B155" s="1">
        <v>0</v>
      </c>
      <c r="C155" s="12">
        <f>160*1000</f>
        <v>160000</v>
      </c>
      <c r="D155" s="11" t="s">
        <v>6</v>
      </c>
    </row>
    <row r="156" spans="1:4" ht="18.75">
      <c r="A156" s="14" t="s">
        <v>81</v>
      </c>
      <c r="B156" s="1">
        <v>0</v>
      </c>
      <c r="C156" s="12">
        <v>8000</v>
      </c>
      <c r="D156" s="11" t="s">
        <v>6</v>
      </c>
    </row>
    <row r="157" spans="1:4" ht="18.75">
      <c r="A157" s="14" t="s">
        <v>82</v>
      </c>
      <c r="B157" s="1">
        <v>0</v>
      </c>
      <c r="C157" s="12">
        <v>100000</v>
      </c>
      <c r="D157" s="11" t="s">
        <v>6</v>
      </c>
    </row>
    <row r="158" spans="1:4" ht="15.75">
      <c r="A158" s="13" t="s">
        <v>83</v>
      </c>
      <c r="B158" s="1">
        <v>0</v>
      </c>
      <c r="C158" s="12">
        <v>50000</v>
      </c>
      <c r="D158" s="11" t="s">
        <v>6</v>
      </c>
    </row>
    <row r="159" spans="1:4" ht="15.75">
      <c r="A159" s="13" t="s">
        <v>84</v>
      </c>
      <c r="B159" s="1">
        <v>0</v>
      </c>
      <c r="C159" s="12">
        <v>50000</v>
      </c>
      <c r="D159" s="11" t="s">
        <v>6</v>
      </c>
    </row>
    <row r="160" spans="1:4" ht="15.75">
      <c r="A160" s="13" t="s">
        <v>85</v>
      </c>
      <c r="B160" s="1">
        <v>0</v>
      </c>
      <c r="C160" s="12">
        <v>25000</v>
      </c>
      <c r="D160" s="11" t="s">
        <v>6</v>
      </c>
    </row>
    <row r="161" spans="1:4" ht="15.75">
      <c r="A161" s="13" t="s">
        <v>86</v>
      </c>
      <c r="B161" s="1">
        <v>0</v>
      </c>
      <c r="C161" s="12">
        <v>10000</v>
      </c>
      <c r="D161" s="11" t="s">
        <v>6</v>
      </c>
    </row>
    <row r="162" spans="1:4" ht="15.75">
      <c r="A162" s="13" t="s">
        <v>87</v>
      </c>
      <c r="B162" s="1">
        <v>0</v>
      </c>
      <c r="C162" s="12">
        <v>33000</v>
      </c>
      <c r="D162" s="11" t="s">
        <v>6</v>
      </c>
    </row>
    <row r="163" spans="1:4" ht="15.75">
      <c r="A163" s="13" t="s">
        <v>88</v>
      </c>
      <c r="B163" s="1">
        <v>0</v>
      </c>
      <c r="C163" s="12">
        <v>80000</v>
      </c>
      <c r="D163" s="11" t="s">
        <v>6</v>
      </c>
    </row>
    <row r="164" spans="1:4" ht="15.75">
      <c r="A164" s="13" t="s">
        <v>89</v>
      </c>
      <c r="B164" s="1">
        <v>0</v>
      </c>
      <c r="C164" s="12">
        <v>30000</v>
      </c>
      <c r="D164" s="11" t="s">
        <v>6</v>
      </c>
    </row>
    <row r="165" spans="1:4" ht="47.25">
      <c r="A165" s="13" t="s">
        <v>90</v>
      </c>
      <c r="B165" s="1">
        <v>0</v>
      </c>
      <c r="C165" s="12">
        <v>516.41999999999996</v>
      </c>
      <c r="D165" s="15" t="s">
        <v>15</v>
      </c>
    </row>
    <row r="166" spans="1:4" ht="31.5">
      <c r="A166" s="13" t="s">
        <v>91</v>
      </c>
      <c r="B166" s="1">
        <v>0</v>
      </c>
      <c r="C166" s="16">
        <v>0</v>
      </c>
      <c r="D166" s="11" t="s">
        <v>11</v>
      </c>
    </row>
    <row r="167" spans="1:4" ht="47.25">
      <c r="A167" s="18" t="s">
        <v>92</v>
      </c>
      <c r="B167" s="1">
        <v>0</v>
      </c>
      <c r="C167" s="12">
        <v>5973</v>
      </c>
      <c r="D167" s="11" t="s">
        <v>11</v>
      </c>
    </row>
    <row r="168" spans="1:4" ht="15.75">
      <c r="A168" s="18" t="s">
        <v>93</v>
      </c>
      <c r="B168" s="1">
        <v>0</v>
      </c>
      <c r="C168" s="12">
        <f>56000/2.9</f>
        <v>19310.344827586207</v>
      </c>
      <c r="D168" s="11" t="s">
        <v>6</v>
      </c>
    </row>
    <row r="169" spans="1:4" ht="15.75">
      <c r="A169" s="18" t="s">
        <v>94</v>
      </c>
      <c r="B169" s="1">
        <v>0</v>
      </c>
      <c r="C169" s="12">
        <f>24000/2.9</f>
        <v>8275.8620689655181</v>
      </c>
      <c r="D169" s="11" t="s">
        <v>6</v>
      </c>
    </row>
    <row r="170" spans="1:4" ht="15.75">
      <c r="A170" s="18" t="s">
        <v>95</v>
      </c>
      <c r="B170" s="1">
        <v>0</v>
      </c>
      <c r="C170" s="12">
        <f>9600/2.9</f>
        <v>3310.344827586207</v>
      </c>
      <c r="D170" s="11" t="s">
        <v>6</v>
      </c>
    </row>
    <row r="171" spans="1:4" ht="15.75">
      <c r="A171" s="18" t="s">
        <v>96</v>
      </c>
      <c r="B171" s="1">
        <v>0</v>
      </c>
      <c r="C171" s="12">
        <f>47040/2.9</f>
        <v>16220.689655172415</v>
      </c>
      <c r="D171" s="11" t="s">
        <v>6</v>
      </c>
    </row>
    <row r="172" spans="1:4" ht="15.75">
      <c r="A172" s="18" t="s">
        <v>97</v>
      </c>
      <c r="B172" s="1">
        <v>0</v>
      </c>
      <c r="C172" s="12">
        <f>12500/2.9</f>
        <v>4310.3448275862074</v>
      </c>
      <c r="D172" s="11" t="s">
        <v>6</v>
      </c>
    </row>
    <row r="173" spans="1:4" ht="15.75">
      <c r="A173" s="18" t="s">
        <v>98</v>
      </c>
      <c r="B173" s="1">
        <v>0</v>
      </c>
      <c r="C173" s="12">
        <f>560/2.9</f>
        <v>193.10344827586206</v>
      </c>
      <c r="D173" s="11" t="s">
        <v>6</v>
      </c>
    </row>
    <row r="174" spans="1:4" ht="15.75">
      <c r="A174" s="18" t="s">
        <v>99</v>
      </c>
      <c r="B174" s="1">
        <v>0</v>
      </c>
      <c r="C174" s="12">
        <f>380/2.9</f>
        <v>131.0344827586207</v>
      </c>
      <c r="D174" s="11" t="s">
        <v>6</v>
      </c>
    </row>
    <row r="175" spans="1:4" ht="15.75">
      <c r="A175" s="18" t="s">
        <v>100</v>
      </c>
      <c r="B175" s="1">
        <v>0</v>
      </c>
      <c r="C175" s="12">
        <f>240/2.9</f>
        <v>82.758620689655174</v>
      </c>
      <c r="D175" s="11" t="s">
        <v>6</v>
      </c>
    </row>
    <row r="176" spans="1:4" ht="15.75">
      <c r="A176" s="18" t="s">
        <v>101</v>
      </c>
      <c r="B176" s="1">
        <v>0</v>
      </c>
      <c r="C176" s="12">
        <f>720/2.9</f>
        <v>248.27586206896552</v>
      </c>
      <c r="D176" s="11" t="s">
        <v>6</v>
      </c>
    </row>
    <row r="177" spans="1:4" ht="15.75">
      <c r="A177" s="18" t="s">
        <v>102</v>
      </c>
      <c r="B177" s="1">
        <v>0</v>
      </c>
      <c r="C177" s="12">
        <f>420/2.9</f>
        <v>144.82758620689657</v>
      </c>
      <c r="D177" s="11" t="s">
        <v>6</v>
      </c>
    </row>
    <row r="178" spans="1:4" ht="15.75">
      <c r="A178" s="18" t="s">
        <v>103</v>
      </c>
      <c r="B178" s="1">
        <v>0</v>
      </c>
      <c r="C178" s="12">
        <f>420/2.9</f>
        <v>144.82758620689657</v>
      </c>
      <c r="D178" s="11" t="s">
        <v>6</v>
      </c>
    </row>
    <row r="179" spans="1:4" ht="15.75">
      <c r="A179" s="18" t="s">
        <v>104</v>
      </c>
      <c r="B179" s="1">
        <v>0</v>
      </c>
      <c r="C179" s="12">
        <f>400/2.9</f>
        <v>137.93103448275863</v>
      </c>
      <c r="D179" s="11" t="s">
        <v>6</v>
      </c>
    </row>
    <row r="180" spans="1:4" ht="15.75">
      <c r="A180" s="18" t="s">
        <v>105</v>
      </c>
      <c r="B180" s="1">
        <v>0</v>
      </c>
      <c r="C180" s="12">
        <f>280/2.9</f>
        <v>96.551724137931032</v>
      </c>
      <c r="D180" s="11" t="s">
        <v>6</v>
      </c>
    </row>
    <row r="181" spans="1:4" ht="15.75">
      <c r="A181" s="18" t="s">
        <v>106</v>
      </c>
      <c r="B181" s="1">
        <v>0</v>
      </c>
      <c r="C181" s="12">
        <f>340/2.9</f>
        <v>117.24137931034483</v>
      </c>
      <c r="D181" s="11" t="s">
        <v>6</v>
      </c>
    </row>
    <row r="182" spans="1:4" ht="15.75">
      <c r="A182" s="18" t="s">
        <v>107</v>
      </c>
      <c r="B182" s="1">
        <v>0</v>
      </c>
      <c r="C182" s="12">
        <f>240/2.9</f>
        <v>82.758620689655174</v>
      </c>
      <c r="D182" s="11" t="s">
        <v>6</v>
      </c>
    </row>
    <row r="183" spans="1:4" ht="15.75">
      <c r="A183" s="18" t="s">
        <v>108</v>
      </c>
      <c r="B183" s="1">
        <v>0</v>
      </c>
      <c r="C183" s="12">
        <f>180/2.9</f>
        <v>62.068965517241381</v>
      </c>
      <c r="D183" s="11" t="s">
        <v>6</v>
      </c>
    </row>
    <row r="184" spans="1:4" ht="31.5">
      <c r="A184" s="13" t="s">
        <v>109</v>
      </c>
      <c r="B184" s="1">
        <v>0</v>
      </c>
      <c r="C184" s="33">
        <v>127.8</v>
      </c>
      <c r="D184" s="11" t="s">
        <v>11</v>
      </c>
    </row>
    <row r="185" spans="1:4" ht="18.75">
      <c r="A185" s="22" t="s">
        <v>110</v>
      </c>
      <c r="B185" s="1">
        <v>0</v>
      </c>
      <c r="C185" s="17">
        <v>283.5</v>
      </c>
      <c r="D185" s="11" t="s">
        <v>11</v>
      </c>
    </row>
    <row r="186" spans="1:4" ht="15.75">
      <c r="A186" s="19" t="s">
        <v>111</v>
      </c>
      <c r="B186" s="1">
        <v>0</v>
      </c>
      <c r="C186" s="17">
        <f>315/2.9</f>
        <v>108.62068965517241</v>
      </c>
      <c r="D186" s="20" t="s">
        <v>6</v>
      </c>
    </row>
    <row r="187" spans="1:4" ht="15.75">
      <c r="A187" s="19" t="s">
        <v>112</v>
      </c>
      <c r="B187" s="1">
        <v>0</v>
      </c>
      <c r="C187" s="17">
        <f>336/2.9</f>
        <v>115.86206896551724</v>
      </c>
      <c r="D187" s="20" t="s">
        <v>6</v>
      </c>
    </row>
    <row r="188" spans="1:4" ht="15.75">
      <c r="A188" s="19" t="s">
        <v>113</v>
      </c>
      <c r="B188" s="1">
        <v>0</v>
      </c>
      <c r="C188" s="17">
        <f>175/2.9</f>
        <v>60.344827586206897</v>
      </c>
      <c r="D188" s="20" t="s">
        <v>6</v>
      </c>
    </row>
    <row r="189" spans="1:4" ht="15.75">
      <c r="A189" s="19" t="s">
        <v>114</v>
      </c>
      <c r="B189" s="1">
        <v>0</v>
      </c>
      <c r="C189" s="17">
        <f>210/2.9</f>
        <v>72.413793103448285</v>
      </c>
      <c r="D189" s="20" t="s">
        <v>6</v>
      </c>
    </row>
    <row r="190" spans="1:4" ht="31.5">
      <c r="A190" s="29" t="s">
        <v>115</v>
      </c>
      <c r="B190" s="1">
        <v>0</v>
      </c>
      <c r="C190" s="17">
        <f>280/2.9</f>
        <v>96.551724137931032</v>
      </c>
      <c r="D190" s="20" t="s">
        <v>6</v>
      </c>
    </row>
    <row r="191" spans="1:4" ht="31.5">
      <c r="A191" s="29" t="s">
        <v>116</v>
      </c>
      <c r="B191" s="1">
        <v>0</v>
      </c>
      <c r="C191" s="17">
        <f>960/2.9</f>
        <v>331.0344827586207</v>
      </c>
      <c r="D191" s="20" t="s">
        <v>6</v>
      </c>
    </row>
    <row r="192" spans="1:4" ht="15.75">
      <c r="A192" s="19" t="s">
        <v>117</v>
      </c>
      <c r="B192" s="1">
        <v>0</v>
      </c>
      <c r="C192" s="17">
        <f>175/2.9</f>
        <v>60.344827586206897</v>
      </c>
      <c r="D192" s="20" t="s">
        <v>6</v>
      </c>
    </row>
    <row r="193" spans="1:4" ht="31.5">
      <c r="A193" s="29" t="s">
        <v>118</v>
      </c>
      <c r="B193" s="1">
        <v>0</v>
      </c>
      <c r="C193" s="17">
        <f>525/2.9</f>
        <v>181.0344827586207</v>
      </c>
      <c r="D193" s="20" t="s">
        <v>6</v>
      </c>
    </row>
    <row r="194" spans="1:4" ht="31.5">
      <c r="A194" s="29" t="s">
        <v>119</v>
      </c>
      <c r="B194" s="1">
        <v>0</v>
      </c>
      <c r="C194" s="17">
        <f>60/2.9</f>
        <v>20.689655172413794</v>
      </c>
      <c r="D194" s="20" t="s">
        <v>6</v>
      </c>
    </row>
    <row r="195" spans="1:4" ht="31.5">
      <c r="A195" s="29" t="s">
        <v>120</v>
      </c>
      <c r="B195" s="1">
        <v>0</v>
      </c>
      <c r="C195" s="17">
        <f>900/2.9</f>
        <v>310.34482758620692</v>
      </c>
      <c r="D195" s="20" t="s">
        <v>6</v>
      </c>
    </row>
    <row r="196" spans="1:4" ht="15.75">
      <c r="A196" s="19" t="s">
        <v>121</v>
      </c>
      <c r="B196" s="1">
        <v>0</v>
      </c>
      <c r="C196" s="17">
        <f>8600/2.9</f>
        <v>2965.5172413793102</v>
      </c>
      <c r="D196" s="20" t="s">
        <v>6</v>
      </c>
    </row>
    <row r="197" spans="1:4" ht="47.25">
      <c r="A197" s="13" t="s">
        <v>122</v>
      </c>
      <c r="B197" s="1">
        <v>0</v>
      </c>
      <c r="C197" s="12">
        <v>516.41999999999996</v>
      </c>
      <c r="D197" s="11" t="s">
        <v>11</v>
      </c>
    </row>
    <row r="198" spans="1:4" ht="31.5">
      <c r="A198" s="13" t="s">
        <v>123</v>
      </c>
      <c r="B198" s="1">
        <v>0</v>
      </c>
      <c r="C198" s="12">
        <v>874</v>
      </c>
      <c r="D198" s="11" t="s">
        <v>11</v>
      </c>
    </row>
    <row r="199" spans="1:4" ht="31.5">
      <c r="A199" s="13" t="s">
        <v>124</v>
      </c>
      <c r="B199" s="1">
        <v>0</v>
      </c>
      <c r="C199" s="12">
        <v>14355</v>
      </c>
      <c r="D199" s="11" t="s">
        <v>11</v>
      </c>
    </row>
    <row r="200" spans="1:4" ht="30">
      <c r="A200" s="34" t="s">
        <v>215</v>
      </c>
      <c r="B200" s="1">
        <v>0</v>
      </c>
      <c r="C200" s="36">
        <v>406</v>
      </c>
      <c r="D200" s="36" t="s">
        <v>4</v>
      </c>
    </row>
    <row r="201" spans="1:4" ht="30">
      <c r="A201" s="34" t="s">
        <v>216</v>
      </c>
      <c r="B201" s="1">
        <v>0</v>
      </c>
      <c r="C201" s="37">
        <v>254</v>
      </c>
      <c r="D201" s="36" t="s">
        <v>5</v>
      </c>
    </row>
    <row r="202" spans="1:4" ht="45">
      <c r="A202" s="34" t="s">
        <v>217</v>
      </c>
      <c r="B202" s="1">
        <v>0</v>
      </c>
      <c r="C202" s="36">
        <v>80.94</v>
      </c>
      <c r="D202" s="36" t="s">
        <v>5</v>
      </c>
    </row>
    <row r="203" spans="1:4" ht="45">
      <c r="A203" s="34" t="s">
        <v>218</v>
      </c>
      <c r="B203" s="1">
        <v>0</v>
      </c>
      <c r="C203" s="36">
        <v>107.92</v>
      </c>
      <c r="D203" s="36" t="s">
        <v>5</v>
      </c>
    </row>
    <row r="204" spans="1:4" ht="45">
      <c r="A204" s="35" t="s">
        <v>219</v>
      </c>
      <c r="B204" s="1">
        <v>0</v>
      </c>
      <c r="C204" s="36">
        <v>161.88</v>
      </c>
      <c r="D204" s="36" t="s">
        <v>5</v>
      </c>
    </row>
    <row r="205" spans="1:4" ht="45">
      <c r="A205" s="34" t="s">
        <v>220</v>
      </c>
      <c r="B205" s="1">
        <v>0</v>
      </c>
      <c r="C205" s="36">
        <v>137.69999999999999</v>
      </c>
      <c r="D205" s="36" t="s">
        <v>5</v>
      </c>
    </row>
    <row r="206" spans="1:4" ht="45">
      <c r="A206" s="34" t="s">
        <v>221</v>
      </c>
      <c r="B206" s="1">
        <v>0</v>
      </c>
      <c r="C206" s="36">
        <v>183.6</v>
      </c>
      <c r="D206" s="36" t="s">
        <v>5</v>
      </c>
    </row>
    <row r="207" spans="1:4" ht="45">
      <c r="A207" s="34" t="s">
        <v>222</v>
      </c>
      <c r="B207" s="1">
        <v>0</v>
      </c>
      <c r="C207" s="36">
        <v>275.41000000000003</v>
      </c>
      <c r="D207" s="36" t="s">
        <v>5</v>
      </c>
    </row>
    <row r="208" spans="1:4" ht="60">
      <c r="A208" s="34" t="s">
        <v>223</v>
      </c>
      <c r="B208" s="1">
        <v>0</v>
      </c>
      <c r="C208" s="36">
        <v>473.72</v>
      </c>
      <c r="D208" s="36" t="s">
        <v>5</v>
      </c>
    </row>
    <row r="209" spans="1:4" ht="60">
      <c r="A209" s="34" t="s">
        <v>224</v>
      </c>
      <c r="B209" s="1">
        <v>0</v>
      </c>
      <c r="C209" s="37">
        <v>254</v>
      </c>
      <c r="D209" s="36" t="s">
        <v>5</v>
      </c>
    </row>
    <row r="210" spans="1:4" ht="30">
      <c r="A210" s="34" t="s">
        <v>225</v>
      </c>
      <c r="B210" s="1">
        <v>0</v>
      </c>
      <c r="C210" s="37">
        <f>C200*0.2+C201</f>
        <v>335.2</v>
      </c>
      <c r="D210" s="36" t="s">
        <v>5</v>
      </c>
    </row>
    <row r="211" spans="1:4" ht="45">
      <c r="A211" s="34" t="s">
        <v>226</v>
      </c>
      <c r="B211" s="1">
        <v>0</v>
      </c>
      <c r="C211" s="36">
        <v>350.4</v>
      </c>
      <c r="D211" s="36" t="s">
        <v>4</v>
      </c>
    </row>
    <row r="212" spans="1:4" ht="30">
      <c r="A212" s="23" t="s">
        <v>227</v>
      </c>
      <c r="B212" s="1">
        <v>0</v>
      </c>
      <c r="C212" s="36">
        <v>63.12</v>
      </c>
      <c r="D212" s="36" t="s">
        <v>4</v>
      </c>
    </row>
    <row r="213" spans="1:4" ht="45">
      <c r="A213" s="23" t="s">
        <v>228</v>
      </c>
      <c r="B213" s="1">
        <v>0</v>
      </c>
      <c r="C213" s="36">
        <v>100.98</v>
      </c>
      <c r="D213" s="36" t="s">
        <v>4</v>
      </c>
    </row>
    <row r="214" spans="1:4" ht="30">
      <c r="A214" s="23" t="s">
        <v>229</v>
      </c>
      <c r="B214" s="1">
        <v>0</v>
      </c>
      <c r="C214" s="36">
        <v>55.08</v>
      </c>
      <c r="D214" s="36" t="s">
        <v>4</v>
      </c>
    </row>
    <row r="215" spans="1:4" ht="30">
      <c r="A215" s="23" t="s">
        <v>230</v>
      </c>
      <c r="B215" s="1">
        <v>0</v>
      </c>
      <c r="C215" s="36">
        <v>26.22</v>
      </c>
      <c r="D215" s="36" t="s">
        <v>5</v>
      </c>
    </row>
    <row r="216" spans="1:4" ht="30">
      <c r="A216" s="23" t="s">
        <v>231</v>
      </c>
      <c r="B216" s="1">
        <v>0</v>
      </c>
      <c r="C216" s="36">
        <v>8.64</v>
      </c>
      <c r="D216" s="36" t="s">
        <v>5</v>
      </c>
    </row>
    <row r="217" spans="1:4" ht="30">
      <c r="A217" s="23" t="s">
        <v>232</v>
      </c>
      <c r="B217" s="1">
        <v>0</v>
      </c>
      <c r="C217" s="36">
        <v>18.36</v>
      </c>
      <c r="D217" s="36" t="s">
        <v>5</v>
      </c>
    </row>
    <row r="218" spans="1:4" ht="45">
      <c r="A218" s="23" t="s">
        <v>233</v>
      </c>
      <c r="B218" s="1">
        <v>0</v>
      </c>
      <c r="C218" s="36">
        <v>350.4</v>
      </c>
      <c r="D218" s="36" t="s">
        <v>4</v>
      </c>
    </row>
    <row r="219" spans="1:4" ht="30">
      <c r="A219" s="23" t="s">
        <v>234</v>
      </c>
      <c r="B219" s="1">
        <v>0</v>
      </c>
      <c r="C219" s="36">
        <v>5</v>
      </c>
      <c r="D219" s="36" t="s">
        <v>5</v>
      </c>
    </row>
    <row r="220" spans="1:4" ht="30">
      <c r="A220" s="23" t="s">
        <v>235</v>
      </c>
      <c r="B220" s="1">
        <v>0</v>
      </c>
      <c r="C220" s="36">
        <v>57.52</v>
      </c>
      <c r="D220" s="36" t="s">
        <v>4</v>
      </c>
    </row>
    <row r="221" spans="1:4" ht="45">
      <c r="A221" s="23" t="s">
        <v>236</v>
      </c>
      <c r="B221" s="1">
        <v>0</v>
      </c>
      <c r="C221" s="36">
        <v>115.2</v>
      </c>
      <c r="D221" s="36" t="s">
        <v>4</v>
      </c>
    </row>
    <row r="222" spans="1:4" ht="30">
      <c r="A222" s="23" t="s">
        <v>237</v>
      </c>
      <c r="B222" s="1">
        <v>0</v>
      </c>
      <c r="C222" s="36">
        <v>91.8</v>
      </c>
      <c r="D222" s="36" t="s">
        <v>4</v>
      </c>
    </row>
    <row r="223" spans="1:4" ht="45">
      <c r="A223" s="23" t="s">
        <v>238</v>
      </c>
      <c r="B223" s="1">
        <v>0</v>
      </c>
      <c r="C223" s="36">
        <v>254</v>
      </c>
      <c r="D223" s="36" t="s">
        <v>239</v>
      </c>
    </row>
    <row r="224" spans="1:4" ht="60">
      <c r="A224" s="23" t="s">
        <v>240</v>
      </c>
      <c r="B224" s="1">
        <v>0</v>
      </c>
      <c r="C224" s="36">
        <v>0</v>
      </c>
      <c r="D224" s="36" t="s">
        <v>6</v>
      </c>
    </row>
    <row r="225" spans="1:4" ht="60">
      <c r="A225" s="23" t="s">
        <v>241</v>
      </c>
      <c r="B225" s="1">
        <v>0</v>
      </c>
      <c r="C225" s="37">
        <v>3587</v>
      </c>
      <c r="D225" s="36" t="s">
        <v>6</v>
      </c>
    </row>
    <row r="226" spans="1:4" ht="60">
      <c r="A226" s="23" t="s">
        <v>242</v>
      </c>
      <c r="B226" s="1">
        <v>0</v>
      </c>
      <c r="C226" s="36">
        <v>0</v>
      </c>
      <c r="D226" s="36" t="s">
        <v>6</v>
      </c>
    </row>
    <row r="227" spans="1:4" ht="60">
      <c r="A227" s="23" t="s">
        <v>243</v>
      </c>
      <c r="B227" s="1">
        <v>0</v>
      </c>
      <c r="C227" s="37">
        <v>4524</v>
      </c>
      <c r="D227" s="36" t="s">
        <v>6</v>
      </c>
    </row>
    <row r="228" spans="1:4" ht="60">
      <c r="A228" s="23" t="s">
        <v>244</v>
      </c>
      <c r="B228" s="1">
        <v>0</v>
      </c>
      <c r="C228" s="37">
        <v>2354</v>
      </c>
      <c r="D228" s="36" t="s">
        <v>6</v>
      </c>
    </row>
    <row r="229" spans="1:4" ht="60">
      <c r="A229" s="23" t="s">
        <v>245</v>
      </c>
      <c r="B229" s="1">
        <v>0</v>
      </c>
      <c r="C229" s="36">
        <v>0</v>
      </c>
      <c r="D229" s="36" t="s">
        <v>6</v>
      </c>
    </row>
    <row r="230" spans="1:4">
      <c r="A230" s="34" t="s">
        <v>246</v>
      </c>
      <c r="B230" s="1">
        <v>0</v>
      </c>
      <c r="C230" s="36">
        <v>120</v>
      </c>
      <c r="D230" s="36" t="s">
        <v>5</v>
      </c>
    </row>
    <row r="231" spans="1:4" ht="30">
      <c r="A231" s="34" t="s">
        <v>248</v>
      </c>
      <c r="B231" s="1">
        <v>0</v>
      </c>
      <c r="C231" s="36">
        <v>45</v>
      </c>
      <c r="D231" s="36" t="s">
        <v>5</v>
      </c>
    </row>
    <row r="232" spans="1:4" ht="30">
      <c r="A232" s="23" t="s">
        <v>249</v>
      </c>
      <c r="B232" s="1">
        <v>0</v>
      </c>
      <c r="C232" s="36">
        <v>19.989999999999998</v>
      </c>
      <c r="D232" s="36" t="s">
        <v>5</v>
      </c>
    </row>
    <row r="233" spans="1:4" ht="45">
      <c r="A233" s="23" t="s">
        <v>247</v>
      </c>
      <c r="B233" s="1">
        <v>0</v>
      </c>
      <c r="C233" s="36">
        <v>55.08</v>
      </c>
      <c r="D233" s="36" t="s">
        <v>5</v>
      </c>
    </row>
    <row r="234" spans="1:4" ht="60">
      <c r="A234" s="23" t="s">
        <v>250</v>
      </c>
      <c r="B234" s="1">
        <v>0</v>
      </c>
      <c r="C234" s="36">
        <f>5.83+13.5</f>
        <v>19.329999999999998</v>
      </c>
      <c r="D234" s="36" t="s">
        <v>5</v>
      </c>
    </row>
    <row r="235" spans="1:4" ht="45">
      <c r="A235" s="23" t="s">
        <v>251</v>
      </c>
      <c r="B235" s="1">
        <v>0</v>
      </c>
      <c r="C235" s="37">
        <v>700.8</v>
      </c>
      <c r="D235" s="36" t="s">
        <v>4</v>
      </c>
    </row>
    <row r="236" spans="1:4" ht="30">
      <c r="A236" s="23" t="s">
        <v>252</v>
      </c>
      <c r="B236" s="1">
        <v>0</v>
      </c>
      <c r="C236" s="36">
        <f>1.98+5.95</f>
        <v>7.93</v>
      </c>
      <c r="D236" s="36" t="s">
        <v>5</v>
      </c>
    </row>
    <row r="237" spans="1:4" ht="45">
      <c r="A237" s="23" t="s">
        <v>253</v>
      </c>
      <c r="B237" s="1">
        <v>0</v>
      </c>
      <c r="C237" s="36">
        <v>264.38400000000001</v>
      </c>
      <c r="D237" s="36" t="s">
        <v>4</v>
      </c>
    </row>
    <row r="238" spans="1:4" ht="45">
      <c r="A238" s="23" t="s">
        <v>254</v>
      </c>
      <c r="B238" s="1">
        <v>0</v>
      </c>
      <c r="C238" s="36">
        <v>605.88</v>
      </c>
      <c r="D238" s="36" t="s">
        <v>4</v>
      </c>
    </row>
    <row r="239" spans="1:4" ht="45">
      <c r="A239" s="23" t="s">
        <v>255</v>
      </c>
      <c r="B239" s="1">
        <v>0</v>
      </c>
      <c r="C239" s="36">
        <v>65</v>
      </c>
      <c r="D239" s="36" t="s">
        <v>4</v>
      </c>
    </row>
    <row r="240" spans="1:4" ht="45">
      <c r="A240" s="23" t="s">
        <v>256</v>
      </c>
      <c r="B240" s="1">
        <v>0</v>
      </c>
      <c r="C240" s="37">
        <v>700</v>
      </c>
      <c r="D240" s="36" t="s">
        <v>4</v>
      </c>
    </row>
    <row r="241" spans="1:4" ht="30">
      <c r="A241" s="23" t="s">
        <v>257</v>
      </c>
      <c r="B241" s="1">
        <v>0</v>
      </c>
      <c r="C241" s="36">
        <v>24</v>
      </c>
      <c r="D241" s="36" t="s">
        <v>4</v>
      </c>
    </row>
    <row r="242" spans="1:4" ht="60">
      <c r="A242" s="23" t="s">
        <v>258</v>
      </c>
      <c r="B242" s="1">
        <v>0</v>
      </c>
      <c r="C242" s="37">
        <v>0</v>
      </c>
      <c r="D242" s="36" t="s">
        <v>6</v>
      </c>
    </row>
    <row r="243" spans="1:4" ht="60">
      <c r="A243" s="23" t="s">
        <v>259</v>
      </c>
      <c r="B243" s="1">
        <v>0</v>
      </c>
      <c r="C243" s="37">
        <v>2543</v>
      </c>
      <c r="D243" s="36" t="s">
        <v>6</v>
      </c>
    </row>
    <row r="244" spans="1:4" ht="60">
      <c r="A244" s="23" t="s">
        <v>260</v>
      </c>
      <c r="B244" s="1">
        <v>0</v>
      </c>
      <c r="C244" s="37">
        <v>4512</v>
      </c>
      <c r="D244" s="36" t="s">
        <v>6</v>
      </c>
    </row>
    <row r="245" spans="1:4" ht="60">
      <c r="A245" s="23" t="s">
        <v>261</v>
      </c>
      <c r="B245" s="1">
        <v>0</v>
      </c>
      <c r="C245" s="37">
        <v>3254</v>
      </c>
      <c r="D245" s="36" t="s">
        <v>6</v>
      </c>
    </row>
    <row r="246" spans="1:4" ht="60">
      <c r="A246" s="23" t="s">
        <v>243</v>
      </c>
      <c r="B246" s="1">
        <v>0</v>
      </c>
      <c r="C246" s="37">
        <v>3257</v>
      </c>
      <c r="D246" s="36" t="s">
        <v>6</v>
      </c>
    </row>
    <row r="247" spans="1:4" ht="60">
      <c r="A247" s="23" t="s">
        <v>262</v>
      </c>
      <c r="B247" s="1">
        <v>0</v>
      </c>
      <c r="C247" s="37">
        <v>4103</v>
      </c>
      <c r="D247" s="36" t="s">
        <v>6</v>
      </c>
    </row>
    <row r="248" spans="1:4" ht="60">
      <c r="A248" s="23" t="s">
        <v>263</v>
      </c>
      <c r="B248" s="1">
        <v>0</v>
      </c>
      <c r="C248" s="37">
        <v>0</v>
      </c>
      <c r="D248" s="36" t="s">
        <v>6</v>
      </c>
    </row>
    <row r="249" spans="1:4" ht="75">
      <c r="A249" s="34" t="s">
        <v>264</v>
      </c>
      <c r="B249" s="1">
        <v>0</v>
      </c>
      <c r="C249" s="37">
        <v>476.3</v>
      </c>
      <c r="D249" s="36" t="s">
        <v>4</v>
      </c>
    </row>
    <row r="250" spans="1:4" ht="30">
      <c r="A250" s="34" t="s">
        <v>265</v>
      </c>
      <c r="B250" s="1">
        <v>0</v>
      </c>
      <c r="C250" s="37">
        <v>628.04</v>
      </c>
      <c r="D250" s="36" t="s">
        <v>4</v>
      </c>
    </row>
    <row r="251" spans="1:4" ht="30">
      <c r="A251" s="34" t="s">
        <v>266</v>
      </c>
      <c r="B251" s="1">
        <v>0</v>
      </c>
      <c r="C251" s="36">
        <v>51.435000000000002</v>
      </c>
      <c r="D251" s="36" t="s">
        <v>4</v>
      </c>
    </row>
    <row r="252" spans="1:4" ht="105">
      <c r="A252" s="38" t="s">
        <v>267</v>
      </c>
      <c r="B252" s="1">
        <v>0</v>
      </c>
      <c r="C252" s="36">
        <v>370</v>
      </c>
      <c r="D252" s="45" t="s">
        <v>11</v>
      </c>
    </row>
    <row r="253" spans="1:4" ht="110.25">
      <c r="A253" s="39" t="s">
        <v>268</v>
      </c>
      <c r="B253" s="1">
        <v>0</v>
      </c>
      <c r="C253" s="36">
        <v>90</v>
      </c>
      <c r="D253" s="45" t="s">
        <v>276</v>
      </c>
    </row>
    <row r="254" spans="1:4" ht="31.5">
      <c r="A254" s="40" t="s">
        <v>269</v>
      </c>
      <c r="B254" s="1">
        <v>0</v>
      </c>
      <c r="C254" s="36">
        <v>110</v>
      </c>
      <c r="D254" s="46" t="s">
        <v>277</v>
      </c>
    </row>
    <row r="255" spans="1:4" ht="15.75">
      <c r="A255" s="41" t="s">
        <v>270</v>
      </c>
      <c r="B255" s="1">
        <v>0</v>
      </c>
      <c r="C255" s="36">
        <v>158</v>
      </c>
      <c r="D255" s="46" t="s">
        <v>277</v>
      </c>
    </row>
    <row r="256" spans="1:4" ht="110.25">
      <c r="A256" s="42" t="s">
        <v>271</v>
      </c>
      <c r="B256" s="1">
        <v>0</v>
      </c>
      <c r="C256" s="36">
        <v>90</v>
      </c>
      <c r="D256" s="47" t="s">
        <v>278</v>
      </c>
    </row>
    <row r="257" spans="1:4" ht="31.5">
      <c r="A257" s="39" t="s">
        <v>272</v>
      </c>
      <c r="B257" s="1">
        <v>0</v>
      </c>
      <c r="C257" s="36">
        <v>125</v>
      </c>
      <c r="D257" s="48" t="s">
        <v>276</v>
      </c>
    </row>
    <row r="258" spans="1:4" ht="113.25">
      <c r="A258" s="43" t="s">
        <v>273</v>
      </c>
      <c r="B258" s="1">
        <v>0</v>
      </c>
      <c r="C258" s="36">
        <v>17.05</v>
      </c>
      <c r="D258" s="49" t="s">
        <v>11</v>
      </c>
    </row>
    <row r="259" spans="1:4" ht="63">
      <c r="A259" s="43" t="s">
        <v>274</v>
      </c>
      <c r="B259" s="1">
        <v>0</v>
      </c>
      <c r="C259" s="36">
        <v>17.05</v>
      </c>
      <c r="D259" s="49" t="s">
        <v>11</v>
      </c>
    </row>
    <row r="260" spans="1:4" ht="63">
      <c r="A260" s="44" t="s">
        <v>275</v>
      </c>
      <c r="B260" s="1">
        <v>0</v>
      </c>
      <c r="C260" s="36">
        <v>17.05</v>
      </c>
      <c r="D260" s="50" t="s">
        <v>279</v>
      </c>
    </row>
    <row r="261" spans="1:4" ht="31.5">
      <c r="A261" s="40" t="s">
        <v>280</v>
      </c>
      <c r="B261" s="1">
        <v>0</v>
      </c>
      <c r="C261" s="51">
        <v>1138</v>
      </c>
      <c r="D261" s="46" t="s">
        <v>277</v>
      </c>
    </row>
    <row r="262" spans="1:4" ht="31.5">
      <c r="A262" s="40" t="s">
        <v>281</v>
      </c>
      <c r="B262" s="1">
        <v>0</v>
      </c>
      <c r="C262" s="51">
        <v>1027</v>
      </c>
      <c r="D262" s="46" t="s">
        <v>277</v>
      </c>
    </row>
    <row r="263" spans="1:4" ht="15.75">
      <c r="A263" s="40" t="s">
        <v>282</v>
      </c>
      <c r="B263" s="1">
        <v>0</v>
      </c>
      <c r="C263" s="51">
        <v>947</v>
      </c>
      <c r="D263" s="46" t="s">
        <v>277</v>
      </c>
    </row>
    <row r="264" spans="1:4" ht="78.75">
      <c r="A264" s="39" t="s">
        <v>283</v>
      </c>
      <c r="B264" s="1">
        <v>0</v>
      </c>
      <c r="C264" s="51">
        <v>90</v>
      </c>
      <c r="D264" s="48" t="s">
        <v>276</v>
      </c>
    </row>
    <row r="265" spans="1:4" ht="110.25">
      <c r="A265" s="52" t="s">
        <v>284</v>
      </c>
      <c r="B265" s="1">
        <v>0</v>
      </c>
      <c r="C265" s="51">
        <v>350.4</v>
      </c>
      <c r="D265" s="49" t="s">
        <v>11</v>
      </c>
    </row>
    <row r="266" spans="1:4" ht="15.75">
      <c r="A266" s="53" t="s">
        <v>285</v>
      </c>
      <c r="B266" s="1">
        <v>0</v>
      </c>
      <c r="C266" s="54">
        <v>28</v>
      </c>
      <c r="D266" s="45" t="s">
        <v>288</v>
      </c>
    </row>
    <row r="267" spans="1:4" ht="15.75">
      <c r="A267" s="53" t="s">
        <v>286</v>
      </c>
      <c r="B267" s="1">
        <v>0</v>
      </c>
      <c r="C267" s="54">
        <v>12</v>
      </c>
      <c r="D267" s="45" t="s">
        <v>288</v>
      </c>
    </row>
    <row r="268" spans="1:4" ht="15.75">
      <c r="A268" s="53" t="s">
        <v>287</v>
      </c>
      <c r="B268" s="1">
        <v>0</v>
      </c>
      <c r="C268" s="54">
        <v>1</v>
      </c>
      <c r="D268" s="45" t="s">
        <v>288</v>
      </c>
    </row>
    <row r="269" spans="1:4">
      <c r="A269" s="34" t="s">
        <v>289</v>
      </c>
      <c r="B269" s="1">
        <v>0</v>
      </c>
      <c r="C269" s="36">
        <v>56</v>
      </c>
      <c r="D269" s="36" t="s">
        <v>7</v>
      </c>
    </row>
    <row r="270" spans="1:4">
      <c r="A270" s="34" t="s">
        <v>290</v>
      </c>
      <c r="B270" s="1">
        <v>0</v>
      </c>
      <c r="C270" s="36">
        <v>12</v>
      </c>
      <c r="D270" s="36" t="s">
        <v>7</v>
      </c>
    </row>
    <row r="271" spans="1:4">
      <c r="A271" s="34" t="s">
        <v>291</v>
      </c>
      <c r="B271" s="1">
        <v>0</v>
      </c>
      <c r="C271" s="36">
        <v>12</v>
      </c>
      <c r="D271" s="36" t="s">
        <v>7</v>
      </c>
    </row>
    <row r="272" spans="1:4">
      <c r="A272" s="34" t="s">
        <v>292</v>
      </c>
      <c r="B272" s="1">
        <v>0</v>
      </c>
      <c r="C272" s="36">
        <v>0</v>
      </c>
      <c r="D272" s="36"/>
    </row>
    <row r="273" spans="1:4">
      <c r="A273" s="34" t="s">
        <v>293</v>
      </c>
      <c r="B273" s="1">
        <v>0</v>
      </c>
      <c r="C273" s="36">
        <v>1</v>
      </c>
      <c r="D273" s="36" t="s">
        <v>7</v>
      </c>
    </row>
    <row r="274" spans="1:4">
      <c r="A274" s="34" t="s">
        <v>294</v>
      </c>
      <c r="B274" s="1">
        <v>0</v>
      </c>
      <c r="C274" s="36">
        <v>1</v>
      </c>
      <c r="D274" s="36" t="s">
        <v>7</v>
      </c>
    </row>
    <row r="275" spans="1:4" ht="15.75">
      <c r="A275" s="53" t="s">
        <v>295</v>
      </c>
      <c r="B275" s="1">
        <v>0</v>
      </c>
      <c r="C275" s="36">
        <v>1</v>
      </c>
      <c r="D275" s="36" t="s">
        <v>7</v>
      </c>
    </row>
    <row r="276" spans="1:4" ht="15.75">
      <c r="A276" s="53" t="s">
        <v>296</v>
      </c>
      <c r="B276" s="1">
        <v>0</v>
      </c>
      <c r="C276" s="36">
        <v>1</v>
      </c>
      <c r="D276" s="36" t="s">
        <v>7</v>
      </c>
    </row>
    <row r="277" spans="1:4" ht="45">
      <c r="A277" s="34" t="s">
        <v>297</v>
      </c>
      <c r="B277" s="1">
        <v>0</v>
      </c>
      <c r="C277" s="36">
        <v>52</v>
      </c>
      <c r="D277" s="36" t="s">
        <v>277</v>
      </c>
    </row>
    <row r="278" spans="1:4" ht="105">
      <c r="A278" s="34" t="s">
        <v>298</v>
      </c>
      <c r="B278" s="1">
        <v>0</v>
      </c>
      <c r="C278" s="36">
        <v>135.24</v>
      </c>
      <c r="D278" s="36" t="s">
        <v>277</v>
      </c>
    </row>
    <row r="279" spans="1:4" ht="31.5">
      <c r="A279" s="55" t="s">
        <v>16</v>
      </c>
      <c r="B279" s="1">
        <v>0</v>
      </c>
      <c r="C279" s="37">
        <v>1051.2</v>
      </c>
      <c r="D279" s="36" t="s">
        <v>4</v>
      </c>
    </row>
    <row r="280" spans="1:4" ht="30">
      <c r="A280" s="34" t="s">
        <v>299</v>
      </c>
      <c r="B280" s="1">
        <v>0</v>
      </c>
      <c r="C280" s="36">
        <v>184</v>
      </c>
      <c r="D280" s="36" t="s">
        <v>277</v>
      </c>
    </row>
    <row r="281" spans="1:4" ht="30">
      <c r="A281" s="34" t="s">
        <v>300</v>
      </c>
      <c r="B281" s="1">
        <v>0</v>
      </c>
      <c r="C281" s="36">
        <v>202.4</v>
      </c>
      <c r="D281" s="36" t="s">
        <v>277</v>
      </c>
    </row>
    <row r="282" spans="1:4" ht="90">
      <c r="A282" s="56" t="s">
        <v>301</v>
      </c>
      <c r="B282" s="1">
        <v>0</v>
      </c>
      <c r="C282" s="36">
        <v>85</v>
      </c>
      <c r="D282" s="49" t="s">
        <v>11</v>
      </c>
    </row>
    <row r="283" spans="1:4" ht="30">
      <c r="A283" s="57" t="s">
        <v>302</v>
      </c>
      <c r="B283" s="1">
        <v>0</v>
      </c>
      <c r="C283" s="36">
        <v>85</v>
      </c>
      <c r="D283" s="47" t="s">
        <v>277</v>
      </c>
    </row>
    <row r="284" spans="1:4" ht="45">
      <c r="A284" s="34" t="s">
        <v>303</v>
      </c>
      <c r="B284" s="1">
        <v>0</v>
      </c>
      <c r="C284" s="37">
        <v>476.3</v>
      </c>
      <c r="D284" s="36" t="s">
        <v>4</v>
      </c>
    </row>
    <row r="285" spans="1:4" ht="30">
      <c r="A285" s="34" t="s">
        <v>304</v>
      </c>
      <c r="B285" s="1">
        <v>0</v>
      </c>
      <c r="C285" s="37">
        <v>1835.25</v>
      </c>
      <c r="D285" s="36" t="s">
        <v>4</v>
      </c>
    </row>
    <row r="286" spans="1:4" ht="45">
      <c r="A286" s="34" t="s">
        <v>305</v>
      </c>
      <c r="B286" s="1">
        <v>0</v>
      </c>
      <c r="C286" s="37">
        <v>700.8</v>
      </c>
      <c r="D286" s="36" t="s">
        <v>4</v>
      </c>
    </row>
    <row r="287" spans="1:4" ht="30">
      <c r="A287" s="34" t="s">
        <v>306</v>
      </c>
      <c r="B287" s="1">
        <v>0</v>
      </c>
      <c r="C287" s="37">
        <v>1835.25</v>
      </c>
      <c r="D287" s="36" t="s">
        <v>4</v>
      </c>
    </row>
    <row r="288" spans="1:4" ht="45">
      <c r="A288" s="34" t="s">
        <v>307</v>
      </c>
      <c r="B288" s="1">
        <v>0</v>
      </c>
      <c r="C288" s="37">
        <v>1576.06</v>
      </c>
      <c r="D288" s="36" t="s">
        <v>4</v>
      </c>
    </row>
    <row r="289" spans="1:4" ht="30">
      <c r="A289" s="34" t="s">
        <v>308</v>
      </c>
      <c r="B289" s="1">
        <v>0</v>
      </c>
      <c r="C289" s="36">
        <v>98.8</v>
      </c>
      <c r="D289" s="36" t="s">
        <v>277</v>
      </c>
    </row>
    <row r="290" spans="1:4" ht="30">
      <c r="A290" s="34" t="s">
        <v>309</v>
      </c>
      <c r="B290" s="1">
        <v>0</v>
      </c>
      <c r="C290" s="37">
        <v>1835.25</v>
      </c>
      <c r="D290" s="36" t="s">
        <v>4</v>
      </c>
    </row>
    <row r="291" spans="1:4" ht="30">
      <c r="A291" s="34" t="s">
        <v>310</v>
      </c>
      <c r="B291" s="1">
        <v>0</v>
      </c>
      <c r="C291" s="37">
        <v>476.3</v>
      </c>
      <c r="D291" s="36" t="s">
        <v>4</v>
      </c>
    </row>
    <row r="292" spans="1:4" ht="45">
      <c r="A292" s="34" t="s">
        <v>311</v>
      </c>
      <c r="B292" s="1">
        <v>0</v>
      </c>
      <c r="C292" s="37">
        <v>1571.06</v>
      </c>
      <c r="D292" s="36" t="s">
        <v>4</v>
      </c>
    </row>
    <row r="293" spans="1:4">
      <c r="A293" s="34" t="s">
        <v>312</v>
      </c>
      <c r="B293" s="1">
        <v>0</v>
      </c>
      <c r="C293" s="37">
        <v>218</v>
      </c>
      <c r="D293" s="36" t="s">
        <v>4</v>
      </c>
    </row>
    <row r="294" spans="1:4" ht="30">
      <c r="A294" s="58" t="s">
        <v>313</v>
      </c>
      <c r="B294" s="1">
        <v>0</v>
      </c>
      <c r="C294" s="37">
        <v>221.54</v>
      </c>
      <c r="D294" s="59" t="s">
        <v>279</v>
      </c>
    </row>
    <row r="295" spans="1:4" ht="49.5">
      <c r="A295" s="60" t="s">
        <v>315</v>
      </c>
      <c r="B295" s="1">
        <v>0</v>
      </c>
      <c r="C295" s="37">
        <v>81.47</v>
      </c>
      <c r="D295" s="61" t="s">
        <v>324</v>
      </c>
    </row>
    <row r="296" spans="1:4" ht="49.5">
      <c r="A296" s="62" t="s">
        <v>316</v>
      </c>
      <c r="B296" s="1">
        <v>0</v>
      </c>
      <c r="C296" s="37">
        <v>29.97</v>
      </c>
      <c r="D296" s="61" t="s">
        <v>325</v>
      </c>
    </row>
    <row r="297" spans="1:4" ht="49.5">
      <c r="A297" s="63" t="s">
        <v>317</v>
      </c>
      <c r="B297" s="1">
        <v>0</v>
      </c>
      <c r="C297" s="37">
        <v>0</v>
      </c>
      <c r="D297" s="61" t="s">
        <v>325</v>
      </c>
    </row>
    <row r="298" spans="1:4" ht="66">
      <c r="A298" s="63" t="s">
        <v>318</v>
      </c>
      <c r="B298" s="1">
        <v>0</v>
      </c>
      <c r="C298" s="37">
        <v>0</v>
      </c>
      <c r="D298" s="61" t="s">
        <v>325</v>
      </c>
    </row>
    <row r="299" spans="1:4" ht="66">
      <c r="A299" s="62" t="s">
        <v>320</v>
      </c>
      <c r="B299" s="1">
        <v>0</v>
      </c>
      <c r="C299" s="37">
        <v>25.38</v>
      </c>
      <c r="D299" s="61" t="s">
        <v>325</v>
      </c>
    </row>
    <row r="300" spans="1:4" ht="33">
      <c r="A300" s="62" t="s">
        <v>319</v>
      </c>
      <c r="B300" s="1">
        <v>0</v>
      </c>
      <c r="C300" s="37">
        <v>4.2300000000000004</v>
      </c>
      <c r="D300" s="61" t="s">
        <v>325</v>
      </c>
    </row>
    <row r="301" spans="1:4" ht="115.5">
      <c r="A301" s="64" t="s">
        <v>321</v>
      </c>
      <c r="B301" s="1">
        <v>0</v>
      </c>
      <c r="C301" s="37">
        <v>213.56</v>
      </c>
      <c r="D301" s="61" t="s">
        <v>325</v>
      </c>
    </row>
    <row r="302" spans="1:4" ht="99">
      <c r="A302" s="62" t="s">
        <v>322</v>
      </c>
      <c r="B302" s="1">
        <v>0</v>
      </c>
      <c r="C302" s="37">
        <v>12.3</v>
      </c>
      <c r="D302" s="61" t="s">
        <v>325</v>
      </c>
    </row>
    <row r="303" spans="1:4" ht="33">
      <c r="A303" s="60" t="s">
        <v>314</v>
      </c>
      <c r="B303" s="1">
        <v>0</v>
      </c>
      <c r="C303" s="37">
        <v>55.1</v>
      </c>
      <c r="D303" s="61" t="s">
        <v>325</v>
      </c>
    </row>
    <row r="304" spans="1:4" ht="66">
      <c r="A304" s="65" t="s">
        <v>323</v>
      </c>
      <c r="B304" s="1">
        <v>0</v>
      </c>
      <c r="C304" s="37">
        <v>49.21</v>
      </c>
      <c r="D304" s="66" t="s">
        <v>324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2019-12-18T08:10:18Z</dcterms:modified>
</cp:coreProperties>
</file>