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oo-Yee\Desktop\"/>
    </mc:Choice>
  </mc:AlternateContent>
  <bookViews>
    <workbookView xWindow="0" yWindow="0" windowWidth="15330" windowHeight="5655" tabRatio="749"/>
  </bookViews>
  <sheets>
    <sheet name="DAILY SALES REPORT" sheetId="1" r:id="rId1"/>
    <sheet name="VM Report" sheetId="2" r:id="rId2"/>
    <sheet name="VIM &amp; Utilities Record" sheetId="3" r:id="rId3"/>
    <sheet name="Utilities Record" sheetId="4" r:id="rId4"/>
    <sheet name="Customer Refund Record" sheetId="5" r:id="rId5"/>
    <sheet name="Reading" sheetId="7" r:id="rId6"/>
    <sheet name="AutoCal" sheetId="10" r:id="rId7"/>
  </sheets>
  <definedNames>
    <definedName name="Z_4483CD53_383C_4B6D_854D_5F7CF78225D1_.wvu.Cols" localSheetId="0" hidden="1">'DAILY SALES REPORT'!$Z:$Z,'DAILY SALES REPORT'!$JV:$JV,'DAILY SALES REPORT'!$TR:$TR,'DAILY SALES REPORT'!$ADN:$ADN,'DAILY SALES REPORT'!$ANJ:$ANJ,'DAILY SALES REPORT'!$AXF:$AXF,'DAILY SALES REPORT'!$BHB:$BHB,'DAILY SALES REPORT'!$BQX:$BQX,'DAILY SALES REPORT'!$CAT:$CAT,'DAILY SALES REPORT'!$CKP:$CKP,'DAILY SALES REPORT'!$CUL:$CUL,'DAILY SALES REPORT'!$DEH:$DEH,'DAILY SALES REPORT'!$DOD:$DOD,'DAILY SALES REPORT'!$DXZ:$DXZ,'DAILY SALES REPORT'!$EHV:$EHV,'DAILY SALES REPORT'!$ERR:$ERR,'DAILY SALES REPORT'!$FBN:$FBN,'DAILY SALES REPORT'!$FLJ:$FLJ,'DAILY SALES REPORT'!$FVF:$FVF,'DAILY SALES REPORT'!$GFB:$GFB,'DAILY SALES REPORT'!$GOX:$GOX,'DAILY SALES REPORT'!$GYT:$GYT,'DAILY SALES REPORT'!$HIP:$HIP,'DAILY SALES REPORT'!$HSL:$HSL,'DAILY SALES REPORT'!$ICH:$ICH,'DAILY SALES REPORT'!$IMD:$IMD,'DAILY SALES REPORT'!$IVZ:$IVZ,'DAILY SALES REPORT'!$JFV:$JFV,'DAILY SALES REPORT'!$JPR:$JPR,'DAILY SALES REPORT'!$JZN:$JZN,'DAILY SALES REPORT'!$KJJ:$KJJ,'DAILY SALES REPORT'!$KTF:$KTF,'DAILY SALES REPORT'!$LDB:$LDB,'DAILY SALES REPORT'!$LMX:$LMX,'DAILY SALES REPORT'!$LWT:$LWT,'DAILY SALES REPORT'!$MGP:$MGP,'DAILY SALES REPORT'!$MQL:$MQL,'DAILY SALES REPORT'!$NAH:$NAH,'DAILY SALES REPORT'!$NKD:$NKD,'DAILY SALES REPORT'!$NTZ:$NTZ,'DAILY SALES REPORT'!$ODV:$ODV,'DAILY SALES REPORT'!$ONR:$ONR,'DAILY SALES REPORT'!$OXN:$OXN,'DAILY SALES REPORT'!$PHJ:$PHJ,'DAILY SALES REPORT'!$PRF:$PRF,'DAILY SALES REPORT'!$QBB:$QBB,'DAILY SALES REPORT'!$QKX:$QKX,'DAILY SALES REPORT'!$QUT:$QUT,'DAILY SALES REPORT'!$REP:$REP,'DAILY SALES REPORT'!$ROL:$ROL,'DAILY SALES REPORT'!$RYH:$RYH,'DAILY SALES REPORT'!$SID:$SID,'DAILY SALES REPORT'!$SRZ:$SRZ,'DAILY SALES REPORT'!$TBV:$TBV,'DAILY SALES REPORT'!$TLR:$TLR,'DAILY SALES REPORT'!$TVN:$TVN,'DAILY SALES REPORT'!$UFJ:$UFJ,'DAILY SALES REPORT'!$UPF:$UPF,'DAILY SALES REPORT'!$UZB:$UZB,'DAILY SALES REPORT'!$VIX:$VIX,'DAILY SALES REPORT'!$VST:$VST,'DAILY SALES REPORT'!$WCP:$WCP,'DAILY SALES REPORT'!$WML:$WML,'DAILY SALES REPORT'!$WWH:$WWH</definedName>
    <definedName name="Z_AD564930_00CA_46AE_A32D_89F5665D5DD7_.wvu.Cols" localSheetId="0" hidden="1">'DAILY SALES REPORT'!$Z:$Z,'DAILY SALES REPORT'!$JV:$JV,'DAILY SALES REPORT'!$TR:$TR,'DAILY SALES REPORT'!$ADN:$ADN,'DAILY SALES REPORT'!$ANJ:$ANJ,'DAILY SALES REPORT'!$AXF:$AXF,'DAILY SALES REPORT'!$BHB:$BHB,'DAILY SALES REPORT'!$BQX:$BQX,'DAILY SALES REPORT'!$CAT:$CAT,'DAILY SALES REPORT'!$CKP:$CKP,'DAILY SALES REPORT'!$CUL:$CUL,'DAILY SALES REPORT'!$DEH:$DEH,'DAILY SALES REPORT'!$DOD:$DOD,'DAILY SALES REPORT'!$DXZ:$DXZ,'DAILY SALES REPORT'!$EHV:$EHV,'DAILY SALES REPORT'!$ERR:$ERR,'DAILY SALES REPORT'!$FBN:$FBN,'DAILY SALES REPORT'!$FLJ:$FLJ,'DAILY SALES REPORT'!$FVF:$FVF,'DAILY SALES REPORT'!$GFB:$GFB,'DAILY SALES REPORT'!$GOX:$GOX,'DAILY SALES REPORT'!$GYT:$GYT,'DAILY SALES REPORT'!$HIP:$HIP,'DAILY SALES REPORT'!$HSL:$HSL,'DAILY SALES REPORT'!$ICH:$ICH,'DAILY SALES REPORT'!$IMD:$IMD,'DAILY SALES REPORT'!$IVZ:$IVZ,'DAILY SALES REPORT'!$JFV:$JFV,'DAILY SALES REPORT'!$JPR:$JPR,'DAILY SALES REPORT'!$JZN:$JZN,'DAILY SALES REPORT'!$KJJ:$KJJ,'DAILY SALES REPORT'!$KTF:$KTF,'DAILY SALES REPORT'!$LDB:$LDB,'DAILY SALES REPORT'!$LMX:$LMX,'DAILY SALES REPORT'!$LWT:$LWT,'DAILY SALES REPORT'!$MGP:$MGP,'DAILY SALES REPORT'!$MQL:$MQL,'DAILY SALES REPORT'!$NAH:$NAH,'DAILY SALES REPORT'!$NKD:$NKD,'DAILY SALES REPORT'!$NTZ:$NTZ,'DAILY SALES REPORT'!$ODV:$ODV,'DAILY SALES REPORT'!$ONR:$ONR,'DAILY SALES REPORT'!$OXN:$OXN,'DAILY SALES REPORT'!$PHJ:$PHJ,'DAILY SALES REPORT'!$PRF:$PRF,'DAILY SALES REPORT'!$QBB:$QBB,'DAILY SALES REPORT'!$QKX:$QKX,'DAILY SALES REPORT'!$QUT:$QUT,'DAILY SALES REPORT'!$REP:$REP,'DAILY SALES REPORT'!$ROL:$ROL,'DAILY SALES REPORT'!$RYH:$RYH,'DAILY SALES REPORT'!$SID:$SID,'DAILY SALES REPORT'!$SRZ:$SRZ,'DAILY SALES REPORT'!$TBV:$TBV,'DAILY SALES REPORT'!$TLR:$TLR,'DAILY SALES REPORT'!$TVN:$TVN,'DAILY SALES REPORT'!$UFJ:$UFJ,'DAILY SALES REPORT'!$UPF:$UPF,'DAILY SALES REPORT'!$UZB:$UZB,'DAILY SALES REPORT'!$VIX:$VIX,'DAILY SALES REPORT'!$VST:$VST,'DAILY SALES REPORT'!$WCP:$WCP,'DAILY SALES REPORT'!$WML:$WML,'DAILY SALES REPORT'!$WWH:$WWH</definedName>
  </definedNames>
  <calcPr calcId="152511"/>
  <customWorkbookViews>
    <customWorkbookView name="Olive - Personal View" guid="{4483CD53-383C-4B6D-854D-5F7CF78225D1}" mergeInterval="0" personalView="1" maximized="1" xWindow="-8" yWindow="-8" windowWidth="1382" windowHeight="744" activeSheetId="3"/>
    <customWorkbookView name="Jessquin Hon - Personal View" guid="{AD564930-00CA-46AE-A32D-89F5665D5DD7}" mergeInterval="0" personalView="1" maximized="1" xWindow="-8" yWindow="-8" windowWidth="1382" windowHeight="744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3" i="7" l="1"/>
  <c r="J2" i="2" l="1"/>
  <c r="D2" i="2"/>
  <c r="B17" i="7" l="1"/>
  <c r="B26" i="7"/>
  <c r="X32" i="2" l="1"/>
  <c r="AD31" i="2"/>
  <c r="X31" i="2"/>
  <c r="R26" i="10" l="1"/>
  <c r="Q26" i="10"/>
  <c r="P26" i="10"/>
  <c r="AB26" i="10"/>
  <c r="AA26" i="10"/>
  <c r="Z26" i="10"/>
  <c r="Y26" i="10"/>
  <c r="X26" i="10"/>
  <c r="W26" i="10"/>
  <c r="V26" i="10"/>
  <c r="U26" i="10"/>
  <c r="T26" i="10"/>
  <c r="S26" i="10"/>
  <c r="G26" i="10"/>
  <c r="H26" i="10"/>
  <c r="I26" i="10"/>
  <c r="N27" i="3" l="1"/>
  <c r="C31" i="3" l="1"/>
  <c r="H16" i="3"/>
  <c r="Z5" i="10" l="1"/>
  <c r="H10" i="3" l="1"/>
  <c r="H11" i="3"/>
  <c r="H12" i="3"/>
  <c r="H13" i="3"/>
  <c r="H14" i="3"/>
  <c r="H15" i="3"/>
  <c r="H17" i="3"/>
  <c r="H18" i="3"/>
  <c r="H20" i="3"/>
  <c r="I20" i="3" s="1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I18" i="3" l="1"/>
  <c r="I19" i="3"/>
  <c r="I17" i="3"/>
  <c r="H1" i="7"/>
  <c r="AB4" i="7"/>
  <c r="AA4" i="7"/>
  <c r="Z4" i="7"/>
  <c r="Y4" i="7"/>
  <c r="X4" i="7"/>
  <c r="W4" i="7"/>
  <c r="V4" i="7"/>
  <c r="U4" i="7"/>
  <c r="T4" i="7"/>
  <c r="S4" i="7"/>
  <c r="F4" i="7"/>
  <c r="AK39" i="2" l="1"/>
  <c r="R38" i="1" s="1"/>
  <c r="K38" i="1"/>
  <c r="L38" i="1"/>
  <c r="M38" i="1"/>
  <c r="N38" i="1"/>
  <c r="B38" i="1"/>
  <c r="C38" i="1"/>
  <c r="D38" i="1"/>
  <c r="E38" i="1"/>
  <c r="F38" i="1"/>
  <c r="G38" i="1"/>
  <c r="AD10" i="2"/>
  <c r="AD11" i="2"/>
  <c r="AD12" i="2"/>
  <c r="AD13" i="2"/>
  <c r="AD14" i="2"/>
  <c r="AD15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2" i="2"/>
  <c r="AD33" i="2"/>
  <c r="AD34" i="2"/>
  <c r="AD35" i="2"/>
  <c r="AD36" i="2"/>
  <c r="AD37" i="2"/>
  <c r="AD38" i="2"/>
  <c r="AD39" i="2"/>
  <c r="X10" i="2"/>
  <c r="X11" i="2"/>
  <c r="X12" i="2"/>
  <c r="X13" i="2"/>
  <c r="X14" i="2"/>
  <c r="X15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3" i="2"/>
  <c r="X34" i="2"/>
  <c r="X35" i="2"/>
  <c r="X36" i="2"/>
  <c r="X37" i="2"/>
  <c r="X38" i="2"/>
  <c r="X39" i="2"/>
  <c r="R10" i="2"/>
  <c r="R11" i="2"/>
  <c r="R12" i="2"/>
  <c r="R13" i="2"/>
  <c r="R14" i="2"/>
  <c r="R15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L10" i="2"/>
  <c r="L11" i="2"/>
  <c r="L12" i="2"/>
  <c r="L13" i="2"/>
  <c r="L14" i="2"/>
  <c r="L15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H10" i="2"/>
  <c r="H11" i="2"/>
  <c r="H12" i="2"/>
  <c r="H13" i="2"/>
  <c r="H14" i="2"/>
  <c r="H15" i="2"/>
  <c r="H17" i="2"/>
  <c r="H18" i="2"/>
  <c r="H19" i="2"/>
  <c r="H20" i="2"/>
  <c r="H21" i="2"/>
  <c r="H22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B10" i="2"/>
  <c r="B11" i="2"/>
  <c r="B12" i="2"/>
  <c r="B13" i="2"/>
  <c r="B14" i="2"/>
  <c r="B1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AD9" i="2"/>
  <c r="X9" i="2"/>
  <c r="R9" i="2"/>
  <c r="L9" i="2"/>
  <c r="H9" i="2"/>
  <c r="B9" i="2"/>
  <c r="H9" i="3"/>
  <c r="I9" i="3" s="1"/>
  <c r="Y37" i="2" l="1"/>
  <c r="Y33" i="2"/>
  <c r="Y29" i="2"/>
  <c r="Y21" i="2"/>
  <c r="Y13" i="2"/>
  <c r="Y25" i="2"/>
  <c r="Y36" i="2"/>
  <c r="Y32" i="2"/>
  <c r="Y28" i="2"/>
  <c r="Y24" i="2"/>
  <c r="Y12" i="2"/>
  <c r="Y20" i="2"/>
  <c r="Y39" i="2"/>
  <c r="Y35" i="2"/>
  <c r="Y31" i="2"/>
  <c r="Y27" i="2"/>
  <c r="Y23" i="2"/>
  <c r="Y19" i="2"/>
  <c r="Y11" i="2"/>
  <c r="Y10" i="2"/>
  <c r="Y9" i="2"/>
  <c r="Y38" i="2"/>
  <c r="Y34" i="2"/>
  <c r="Y30" i="2"/>
  <c r="Y26" i="2"/>
  <c r="Y22" i="2"/>
  <c r="Y14" i="2"/>
  <c r="Y17" i="2"/>
  <c r="Y18" i="2"/>
  <c r="Y16" i="2"/>
  <c r="Y15" i="2"/>
  <c r="AE9" i="2"/>
  <c r="AE10" i="2"/>
  <c r="AE11" i="2"/>
  <c r="AE12" i="2"/>
  <c r="AE13" i="2"/>
  <c r="AE14" i="2"/>
  <c r="AE15" i="2"/>
  <c r="AE16" i="2"/>
  <c r="AE17" i="2"/>
  <c r="AE19" i="2"/>
  <c r="AE18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6" i="2"/>
  <c r="AE35" i="2"/>
  <c r="AE38" i="2"/>
  <c r="AE37" i="2"/>
  <c r="AE39" i="2"/>
  <c r="I15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E7" i="4"/>
  <c r="D7" i="4"/>
  <c r="C7" i="4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B9" i="1" s="1"/>
  <c r="T5" i="10"/>
  <c r="C9" i="1" s="1"/>
  <c r="U5" i="10"/>
  <c r="D9" i="1" s="1"/>
  <c r="V5" i="10"/>
  <c r="E9" i="1" s="1"/>
  <c r="W5" i="10"/>
  <c r="F9" i="1" s="1"/>
  <c r="X5" i="10"/>
  <c r="G9" i="1" s="1"/>
  <c r="Y5" i="10"/>
  <c r="K9" i="1" s="1"/>
  <c r="L9" i="1"/>
  <c r="AA5" i="10"/>
  <c r="M9" i="1" s="1"/>
  <c r="AB5" i="10"/>
  <c r="N9" i="1" s="1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B10" i="1" s="1"/>
  <c r="T6" i="10"/>
  <c r="C10" i="1" s="1"/>
  <c r="U6" i="10"/>
  <c r="D10" i="1" s="1"/>
  <c r="V6" i="10"/>
  <c r="E10" i="1" s="1"/>
  <c r="W6" i="10"/>
  <c r="F10" i="1" s="1"/>
  <c r="X6" i="10"/>
  <c r="G10" i="1" s="1"/>
  <c r="Y6" i="10"/>
  <c r="K10" i="1" s="1"/>
  <c r="Z6" i="10"/>
  <c r="L10" i="1" s="1"/>
  <c r="AA6" i="10"/>
  <c r="M10" i="1" s="1"/>
  <c r="AB6" i="10"/>
  <c r="N10" i="1" s="1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B11" i="1" s="1"/>
  <c r="T7" i="10"/>
  <c r="C11" i="1" s="1"/>
  <c r="U7" i="10"/>
  <c r="D11" i="1" s="1"/>
  <c r="V7" i="10"/>
  <c r="E11" i="1" s="1"/>
  <c r="W7" i="10"/>
  <c r="F11" i="1" s="1"/>
  <c r="X7" i="10"/>
  <c r="G11" i="1" s="1"/>
  <c r="Y7" i="10"/>
  <c r="K11" i="1" s="1"/>
  <c r="Z7" i="10"/>
  <c r="L11" i="1" s="1"/>
  <c r="AA7" i="10"/>
  <c r="M11" i="1" s="1"/>
  <c r="AB7" i="10"/>
  <c r="N11" i="1" s="1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B12" i="1" s="1"/>
  <c r="T8" i="10"/>
  <c r="C12" i="1" s="1"/>
  <c r="U8" i="10"/>
  <c r="D12" i="1" s="1"/>
  <c r="V8" i="10"/>
  <c r="E12" i="1" s="1"/>
  <c r="W8" i="10"/>
  <c r="F12" i="1" s="1"/>
  <c r="X8" i="10"/>
  <c r="G12" i="1" s="1"/>
  <c r="Y8" i="10"/>
  <c r="K12" i="1" s="1"/>
  <c r="Z8" i="10"/>
  <c r="L12" i="1" s="1"/>
  <c r="AA8" i="10"/>
  <c r="M12" i="1" s="1"/>
  <c r="AB8" i="10"/>
  <c r="N12" i="1" s="1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B13" i="1" s="1"/>
  <c r="T9" i="10"/>
  <c r="C13" i="1" s="1"/>
  <c r="U9" i="10"/>
  <c r="D13" i="1" s="1"/>
  <c r="V9" i="10"/>
  <c r="E13" i="1" s="1"/>
  <c r="W9" i="10"/>
  <c r="F13" i="1" s="1"/>
  <c r="X9" i="10"/>
  <c r="G13" i="1" s="1"/>
  <c r="Y9" i="10"/>
  <c r="K13" i="1" s="1"/>
  <c r="Z9" i="10"/>
  <c r="L13" i="1" s="1"/>
  <c r="AA9" i="10"/>
  <c r="M13" i="1" s="1"/>
  <c r="AB9" i="10"/>
  <c r="N13" i="1" s="1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B14" i="1" s="1"/>
  <c r="T10" i="10"/>
  <c r="C14" i="1" s="1"/>
  <c r="U10" i="10"/>
  <c r="D14" i="1" s="1"/>
  <c r="V10" i="10"/>
  <c r="E14" i="1" s="1"/>
  <c r="W10" i="10"/>
  <c r="F14" i="1" s="1"/>
  <c r="X10" i="10"/>
  <c r="G14" i="1" s="1"/>
  <c r="Y10" i="10"/>
  <c r="K14" i="1" s="1"/>
  <c r="Z10" i="10"/>
  <c r="L14" i="1" s="1"/>
  <c r="AA10" i="10"/>
  <c r="M14" i="1" s="1"/>
  <c r="AB10" i="10"/>
  <c r="N14" i="1" s="1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B15" i="1" s="1"/>
  <c r="T11" i="10"/>
  <c r="C15" i="1" s="1"/>
  <c r="U11" i="10"/>
  <c r="D15" i="1" s="1"/>
  <c r="V11" i="10"/>
  <c r="E15" i="1" s="1"/>
  <c r="W11" i="10"/>
  <c r="F15" i="1" s="1"/>
  <c r="X11" i="10"/>
  <c r="G15" i="1" s="1"/>
  <c r="Y11" i="10"/>
  <c r="K15" i="1" s="1"/>
  <c r="Z11" i="10"/>
  <c r="L15" i="1" s="1"/>
  <c r="AA11" i="10"/>
  <c r="M15" i="1" s="1"/>
  <c r="AB11" i="10"/>
  <c r="N15" i="1" s="1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B16" i="1" s="1"/>
  <c r="T12" i="10"/>
  <c r="C16" i="1" s="1"/>
  <c r="U12" i="10"/>
  <c r="D16" i="1" s="1"/>
  <c r="V12" i="10"/>
  <c r="E16" i="1" s="1"/>
  <c r="W12" i="10"/>
  <c r="F16" i="1" s="1"/>
  <c r="X12" i="10"/>
  <c r="G16" i="1" s="1"/>
  <c r="Y12" i="10"/>
  <c r="K16" i="1" s="1"/>
  <c r="Z12" i="10"/>
  <c r="L16" i="1" s="1"/>
  <c r="AA12" i="10"/>
  <c r="M16" i="1" s="1"/>
  <c r="AB12" i="10"/>
  <c r="N16" i="1" s="1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B17" i="1" s="1"/>
  <c r="T13" i="10"/>
  <c r="C17" i="1" s="1"/>
  <c r="U13" i="10"/>
  <c r="D17" i="1" s="1"/>
  <c r="V13" i="10"/>
  <c r="E17" i="1" s="1"/>
  <c r="W13" i="10"/>
  <c r="F17" i="1" s="1"/>
  <c r="X13" i="10"/>
  <c r="G17" i="1" s="1"/>
  <c r="Y13" i="10"/>
  <c r="K17" i="1" s="1"/>
  <c r="Z13" i="10"/>
  <c r="L17" i="1" s="1"/>
  <c r="AA13" i="10"/>
  <c r="M17" i="1" s="1"/>
  <c r="AB13" i="10"/>
  <c r="N17" i="1" s="1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B18" i="1" s="1"/>
  <c r="T14" i="10"/>
  <c r="C18" i="1" s="1"/>
  <c r="U14" i="10"/>
  <c r="D18" i="1" s="1"/>
  <c r="V14" i="10"/>
  <c r="E18" i="1" s="1"/>
  <c r="W14" i="10"/>
  <c r="F18" i="1" s="1"/>
  <c r="X14" i="10"/>
  <c r="G18" i="1" s="1"/>
  <c r="Y14" i="10"/>
  <c r="K18" i="1" s="1"/>
  <c r="Z14" i="10"/>
  <c r="L18" i="1" s="1"/>
  <c r="AA14" i="10"/>
  <c r="M18" i="1" s="1"/>
  <c r="AB14" i="10"/>
  <c r="N18" i="1" s="1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B19" i="1" s="1"/>
  <c r="T15" i="10"/>
  <c r="C19" i="1" s="1"/>
  <c r="U15" i="10"/>
  <c r="D19" i="1" s="1"/>
  <c r="V15" i="10"/>
  <c r="E19" i="1" s="1"/>
  <c r="W15" i="10"/>
  <c r="F19" i="1" s="1"/>
  <c r="X15" i="10"/>
  <c r="G19" i="1" s="1"/>
  <c r="Y15" i="10"/>
  <c r="K19" i="1" s="1"/>
  <c r="Z15" i="10"/>
  <c r="L19" i="1" s="1"/>
  <c r="AA15" i="10"/>
  <c r="M19" i="1" s="1"/>
  <c r="AB15" i="10"/>
  <c r="N19" i="1" s="1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B20" i="1" s="1"/>
  <c r="T16" i="10"/>
  <c r="C20" i="1" s="1"/>
  <c r="U16" i="10"/>
  <c r="D20" i="1" s="1"/>
  <c r="V16" i="10"/>
  <c r="E20" i="1" s="1"/>
  <c r="W16" i="10"/>
  <c r="F20" i="1" s="1"/>
  <c r="X16" i="10"/>
  <c r="G20" i="1" s="1"/>
  <c r="Y16" i="10"/>
  <c r="K20" i="1" s="1"/>
  <c r="Z16" i="10"/>
  <c r="L20" i="1" s="1"/>
  <c r="AA16" i="10"/>
  <c r="M20" i="1" s="1"/>
  <c r="AB16" i="10"/>
  <c r="N20" i="1" s="1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B21" i="1" s="1"/>
  <c r="T17" i="10"/>
  <c r="C21" i="1" s="1"/>
  <c r="U17" i="10"/>
  <c r="D21" i="1" s="1"/>
  <c r="V17" i="10"/>
  <c r="E21" i="1" s="1"/>
  <c r="W17" i="10"/>
  <c r="F21" i="1" s="1"/>
  <c r="X17" i="10"/>
  <c r="G21" i="1" s="1"/>
  <c r="Y17" i="10"/>
  <c r="K21" i="1" s="1"/>
  <c r="Z17" i="10"/>
  <c r="L21" i="1" s="1"/>
  <c r="AA17" i="10"/>
  <c r="M21" i="1" s="1"/>
  <c r="AB17" i="10"/>
  <c r="N21" i="1" s="1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B22" i="1" s="1"/>
  <c r="T18" i="10"/>
  <c r="C22" i="1" s="1"/>
  <c r="U18" i="10"/>
  <c r="D22" i="1" s="1"/>
  <c r="V18" i="10"/>
  <c r="E22" i="1" s="1"/>
  <c r="W18" i="10"/>
  <c r="F22" i="1" s="1"/>
  <c r="X18" i="10"/>
  <c r="G22" i="1" s="1"/>
  <c r="Y18" i="10"/>
  <c r="K22" i="1" s="1"/>
  <c r="Z18" i="10"/>
  <c r="L22" i="1" s="1"/>
  <c r="AA18" i="10"/>
  <c r="M22" i="1" s="1"/>
  <c r="AB18" i="10"/>
  <c r="N22" i="1" s="1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B23" i="1" s="1"/>
  <c r="T19" i="10"/>
  <c r="C23" i="1" s="1"/>
  <c r="U19" i="10"/>
  <c r="D23" i="1" s="1"/>
  <c r="V19" i="10"/>
  <c r="E23" i="1" s="1"/>
  <c r="W19" i="10"/>
  <c r="F23" i="1" s="1"/>
  <c r="X19" i="10"/>
  <c r="G23" i="1" s="1"/>
  <c r="Y19" i="10"/>
  <c r="K23" i="1" s="1"/>
  <c r="Z19" i="10"/>
  <c r="L23" i="1" s="1"/>
  <c r="AA19" i="10"/>
  <c r="M23" i="1" s="1"/>
  <c r="AB19" i="10"/>
  <c r="N23" i="1" s="1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B24" i="1" s="1"/>
  <c r="T20" i="10"/>
  <c r="C24" i="1" s="1"/>
  <c r="U20" i="10"/>
  <c r="D24" i="1" s="1"/>
  <c r="V20" i="10"/>
  <c r="E24" i="1" s="1"/>
  <c r="W20" i="10"/>
  <c r="F24" i="1" s="1"/>
  <c r="X20" i="10"/>
  <c r="G24" i="1" s="1"/>
  <c r="Y20" i="10"/>
  <c r="K24" i="1" s="1"/>
  <c r="Z20" i="10"/>
  <c r="L24" i="1" s="1"/>
  <c r="AA20" i="10"/>
  <c r="M24" i="1" s="1"/>
  <c r="AB20" i="10"/>
  <c r="N24" i="1" s="1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B25" i="1" s="1"/>
  <c r="T21" i="10"/>
  <c r="C25" i="1" s="1"/>
  <c r="U21" i="10"/>
  <c r="D25" i="1" s="1"/>
  <c r="V21" i="10"/>
  <c r="E25" i="1" s="1"/>
  <c r="W21" i="10"/>
  <c r="F25" i="1" s="1"/>
  <c r="X21" i="10"/>
  <c r="G25" i="1" s="1"/>
  <c r="Y21" i="10"/>
  <c r="K25" i="1" s="1"/>
  <c r="Z21" i="10"/>
  <c r="L25" i="1" s="1"/>
  <c r="AA21" i="10"/>
  <c r="M25" i="1" s="1"/>
  <c r="AB21" i="10"/>
  <c r="N25" i="1" s="1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B26" i="1" s="1"/>
  <c r="T22" i="10"/>
  <c r="C26" i="1" s="1"/>
  <c r="U22" i="10"/>
  <c r="D26" i="1" s="1"/>
  <c r="V22" i="10"/>
  <c r="E26" i="1" s="1"/>
  <c r="W22" i="10"/>
  <c r="F26" i="1" s="1"/>
  <c r="X22" i="10"/>
  <c r="G26" i="1" s="1"/>
  <c r="Y22" i="10"/>
  <c r="K26" i="1" s="1"/>
  <c r="Z22" i="10"/>
  <c r="L26" i="1" s="1"/>
  <c r="AA22" i="10"/>
  <c r="M26" i="1" s="1"/>
  <c r="AB22" i="10"/>
  <c r="N26" i="1" s="1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B27" i="1" s="1"/>
  <c r="T23" i="10"/>
  <c r="C27" i="1" s="1"/>
  <c r="U23" i="10"/>
  <c r="D27" i="1" s="1"/>
  <c r="V23" i="10"/>
  <c r="E27" i="1" s="1"/>
  <c r="W23" i="10"/>
  <c r="F27" i="1" s="1"/>
  <c r="X23" i="10"/>
  <c r="G27" i="1" s="1"/>
  <c r="Y23" i="10"/>
  <c r="K27" i="1" s="1"/>
  <c r="Z23" i="10"/>
  <c r="L27" i="1" s="1"/>
  <c r="AA23" i="10"/>
  <c r="M27" i="1" s="1"/>
  <c r="AB23" i="10"/>
  <c r="N27" i="1" s="1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B28" i="1" s="1"/>
  <c r="T24" i="10"/>
  <c r="C28" i="1" s="1"/>
  <c r="U24" i="10"/>
  <c r="D28" i="1" s="1"/>
  <c r="V24" i="10"/>
  <c r="E28" i="1" s="1"/>
  <c r="W24" i="10"/>
  <c r="F28" i="1" s="1"/>
  <c r="X24" i="10"/>
  <c r="G28" i="1" s="1"/>
  <c r="Y24" i="10"/>
  <c r="K28" i="1" s="1"/>
  <c r="Z24" i="10"/>
  <c r="L28" i="1" s="1"/>
  <c r="AA24" i="10"/>
  <c r="M28" i="1" s="1"/>
  <c r="AB24" i="10"/>
  <c r="N28" i="1" s="1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B29" i="1" s="1"/>
  <c r="T25" i="10"/>
  <c r="C29" i="1" s="1"/>
  <c r="U25" i="10"/>
  <c r="D29" i="1" s="1"/>
  <c r="V25" i="10"/>
  <c r="E29" i="1" s="1"/>
  <c r="W25" i="10"/>
  <c r="F29" i="1" s="1"/>
  <c r="X25" i="10"/>
  <c r="G29" i="1" s="1"/>
  <c r="Y25" i="10"/>
  <c r="K29" i="1" s="1"/>
  <c r="Z25" i="10"/>
  <c r="L29" i="1" s="1"/>
  <c r="AA25" i="10"/>
  <c r="M29" i="1" s="1"/>
  <c r="AB25" i="10"/>
  <c r="N29" i="1" s="1"/>
  <c r="J26" i="10"/>
  <c r="K26" i="10"/>
  <c r="L26" i="10"/>
  <c r="M26" i="10"/>
  <c r="N26" i="10"/>
  <c r="O26" i="10"/>
  <c r="B30" i="1"/>
  <c r="C30" i="1"/>
  <c r="D30" i="1"/>
  <c r="E30" i="1"/>
  <c r="F30" i="1"/>
  <c r="G30" i="1"/>
  <c r="K30" i="1"/>
  <c r="L30" i="1"/>
  <c r="M30" i="1"/>
  <c r="N30" i="1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B31" i="1" s="1"/>
  <c r="T27" i="10"/>
  <c r="C31" i="1" s="1"/>
  <c r="U27" i="10"/>
  <c r="D31" i="1" s="1"/>
  <c r="V27" i="10"/>
  <c r="E31" i="1" s="1"/>
  <c r="W27" i="10"/>
  <c r="F31" i="1" s="1"/>
  <c r="X27" i="10"/>
  <c r="G31" i="1" s="1"/>
  <c r="Y27" i="10"/>
  <c r="K31" i="1" s="1"/>
  <c r="Z27" i="10"/>
  <c r="L31" i="1" s="1"/>
  <c r="AA27" i="10"/>
  <c r="M31" i="1" s="1"/>
  <c r="AB27" i="10"/>
  <c r="N31" i="1" s="1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B32" i="1" s="1"/>
  <c r="T28" i="10"/>
  <c r="C32" i="1" s="1"/>
  <c r="U28" i="10"/>
  <c r="D32" i="1" s="1"/>
  <c r="V28" i="10"/>
  <c r="E32" i="1" s="1"/>
  <c r="W28" i="10"/>
  <c r="F32" i="1" s="1"/>
  <c r="X28" i="10"/>
  <c r="G32" i="1" s="1"/>
  <c r="Y28" i="10"/>
  <c r="K32" i="1" s="1"/>
  <c r="Z28" i="10"/>
  <c r="L32" i="1" s="1"/>
  <c r="AA28" i="10"/>
  <c r="M32" i="1" s="1"/>
  <c r="AB28" i="10"/>
  <c r="N32" i="1" s="1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B33" i="1" s="1"/>
  <c r="T29" i="10"/>
  <c r="C33" i="1" s="1"/>
  <c r="U29" i="10"/>
  <c r="D33" i="1" s="1"/>
  <c r="V29" i="10"/>
  <c r="E33" i="1" s="1"/>
  <c r="W29" i="10"/>
  <c r="F33" i="1" s="1"/>
  <c r="X29" i="10"/>
  <c r="G33" i="1" s="1"/>
  <c r="Y29" i="10"/>
  <c r="K33" i="1" s="1"/>
  <c r="Z29" i="10"/>
  <c r="L33" i="1" s="1"/>
  <c r="AA29" i="10"/>
  <c r="M33" i="1" s="1"/>
  <c r="AB29" i="10"/>
  <c r="N33" i="1" s="1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B34" i="1" s="1"/>
  <c r="T30" i="10"/>
  <c r="C34" i="1" s="1"/>
  <c r="U30" i="10"/>
  <c r="D34" i="1" s="1"/>
  <c r="V30" i="10"/>
  <c r="E34" i="1" s="1"/>
  <c r="W30" i="10"/>
  <c r="F34" i="1" s="1"/>
  <c r="X30" i="10"/>
  <c r="G34" i="1" s="1"/>
  <c r="Y30" i="10"/>
  <c r="K34" i="1" s="1"/>
  <c r="Z30" i="10"/>
  <c r="L34" i="1" s="1"/>
  <c r="AA30" i="10"/>
  <c r="M34" i="1" s="1"/>
  <c r="AB30" i="10"/>
  <c r="N34" i="1" s="1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B35" i="1" s="1"/>
  <c r="T31" i="10"/>
  <c r="C35" i="1" s="1"/>
  <c r="U31" i="10"/>
  <c r="D35" i="1" s="1"/>
  <c r="V31" i="10"/>
  <c r="E35" i="1" s="1"/>
  <c r="W31" i="10"/>
  <c r="F35" i="1" s="1"/>
  <c r="X31" i="10"/>
  <c r="G35" i="1" s="1"/>
  <c r="Y31" i="10"/>
  <c r="K35" i="1" s="1"/>
  <c r="Z31" i="10"/>
  <c r="L35" i="1" s="1"/>
  <c r="AA31" i="10"/>
  <c r="M35" i="1" s="1"/>
  <c r="AB31" i="10"/>
  <c r="N35" i="1" s="1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B36" i="1" s="1"/>
  <c r="T32" i="10"/>
  <c r="C36" i="1" s="1"/>
  <c r="U32" i="10"/>
  <c r="D36" i="1" s="1"/>
  <c r="V32" i="10"/>
  <c r="E36" i="1" s="1"/>
  <c r="W32" i="10"/>
  <c r="F36" i="1" s="1"/>
  <c r="X32" i="10"/>
  <c r="G36" i="1" s="1"/>
  <c r="Y32" i="10"/>
  <c r="K36" i="1" s="1"/>
  <c r="Z32" i="10"/>
  <c r="L36" i="1" s="1"/>
  <c r="AA32" i="10"/>
  <c r="M36" i="1" s="1"/>
  <c r="AB32" i="10"/>
  <c r="N36" i="1" s="1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B37" i="1" s="1"/>
  <c r="T33" i="10"/>
  <c r="C37" i="1" s="1"/>
  <c r="U33" i="10"/>
  <c r="D37" i="1" s="1"/>
  <c r="V33" i="10"/>
  <c r="E37" i="1" s="1"/>
  <c r="W33" i="10"/>
  <c r="F37" i="1" s="1"/>
  <c r="X33" i="10"/>
  <c r="G37" i="1" s="1"/>
  <c r="Y33" i="10"/>
  <c r="K37" i="1" s="1"/>
  <c r="Z33" i="10"/>
  <c r="L37" i="1" s="1"/>
  <c r="AA33" i="10"/>
  <c r="M37" i="1" s="1"/>
  <c r="AB33" i="10"/>
  <c r="N37" i="1" s="1"/>
  <c r="E5" i="10"/>
  <c r="F5" i="10"/>
  <c r="AK10" i="2" s="1"/>
  <c r="R9" i="1" s="1"/>
  <c r="E6" i="10"/>
  <c r="F6" i="10"/>
  <c r="AK11" i="2" s="1"/>
  <c r="R10" i="1" s="1"/>
  <c r="E7" i="10"/>
  <c r="F7" i="10"/>
  <c r="AK12" i="2" s="1"/>
  <c r="R11" i="1" s="1"/>
  <c r="E8" i="10"/>
  <c r="F8" i="10"/>
  <c r="AK13" i="2" s="1"/>
  <c r="R12" i="1" s="1"/>
  <c r="E9" i="10"/>
  <c r="F9" i="10"/>
  <c r="AK14" i="2" s="1"/>
  <c r="R13" i="1" s="1"/>
  <c r="E10" i="10"/>
  <c r="F10" i="10"/>
  <c r="AK15" i="2" s="1"/>
  <c r="R14" i="1" s="1"/>
  <c r="E11" i="10"/>
  <c r="F11" i="10"/>
  <c r="AK16" i="2" s="1"/>
  <c r="R15" i="1" s="1"/>
  <c r="E12" i="10"/>
  <c r="F12" i="10"/>
  <c r="AK17" i="2" s="1"/>
  <c r="R16" i="1" s="1"/>
  <c r="E13" i="10"/>
  <c r="F13" i="10"/>
  <c r="AK18" i="2" s="1"/>
  <c r="R17" i="1" s="1"/>
  <c r="E14" i="10"/>
  <c r="F14" i="10"/>
  <c r="AK19" i="2" s="1"/>
  <c r="R18" i="1" s="1"/>
  <c r="E15" i="10"/>
  <c r="F15" i="10"/>
  <c r="AK20" i="2" s="1"/>
  <c r="R19" i="1" s="1"/>
  <c r="E16" i="10"/>
  <c r="F16" i="10"/>
  <c r="AK21" i="2" s="1"/>
  <c r="R20" i="1" s="1"/>
  <c r="E17" i="10"/>
  <c r="F17" i="10"/>
  <c r="AK22" i="2" s="1"/>
  <c r="R21" i="1" s="1"/>
  <c r="E18" i="10"/>
  <c r="F18" i="10"/>
  <c r="AK23" i="2" s="1"/>
  <c r="R22" i="1" s="1"/>
  <c r="E19" i="10"/>
  <c r="F19" i="10"/>
  <c r="AK24" i="2" s="1"/>
  <c r="R23" i="1" s="1"/>
  <c r="E20" i="10"/>
  <c r="F20" i="10"/>
  <c r="AK25" i="2" s="1"/>
  <c r="R24" i="1" s="1"/>
  <c r="E21" i="10"/>
  <c r="F21" i="10"/>
  <c r="AK26" i="2" s="1"/>
  <c r="R25" i="1" s="1"/>
  <c r="E22" i="10"/>
  <c r="F22" i="10"/>
  <c r="AK27" i="2" s="1"/>
  <c r="R26" i="1" s="1"/>
  <c r="E23" i="10"/>
  <c r="F23" i="10"/>
  <c r="AK28" i="2" s="1"/>
  <c r="R27" i="1" s="1"/>
  <c r="E24" i="10"/>
  <c r="F24" i="10"/>
  <c r="AK29" i="2" s="1"/>
  <c r="R28" i="1" s="1"/>
  <c r="E25" i="10"/>
  <c r="F25" i="10"/>
  <c r="AK30" i="2" s="1"/>
  <c r="R29" i="1" s="1"/>
  <c r="E26" i="10"/>
  <c r="F26" i="10"/>
  <c r="AK31" i="2" s="1"/>
  <c r="R30" i="1" s="1"/>
  <c r="E27" i="10"/>
  <c r="F27" i="10"/>
  <c r="AK32" i="2" s="1"/>
  <c r="R31" i="1" s="1"/>
  <c r="E28" i="10"/>
  <c r="F28" i="10"/>
  <c r="AK33" i="2" s="1"/>
  <c r="R32" i="1" s="1"/>
  <c r="E29" i="10"/>
  <c r="F29" i="10"/>
  <c r="AK34" i="2" s="1"/>
  <c r="R33" i="1" s="1"/>
  <c r="E30" i="10"/>
  <c r="F30" i="10"/>
  <c r="AK35" i="2" s="1"/>
  <c r="R34" i="1" s="1"/>
  <c r="E31" i="10"/>
  <c r="F31" i="10"/>
  <c r="AK36" i="2" s="1"/>
  <c r="R35" i="1" s="1"/>
  <c r="E32" i="10"/>
  <c r="F32" i="10"/>
  <c r="AK37" i="2" s="1"/>
  <c r="R36" i="1" s="1"/>
  <c r="E33" i="10"/>
  <c r="F33" i="10"/>
  <c r="AK38" i="2" s="1"/>
  <c r="R37" i="1" s="1"/>
  <c r="E4" i="10"/>
  <c r="B5" i="10"/>
  <c r="C5" i="10"/>
  <c r="D5" i="10"/>
  <c r="B6" i="10"/>
  <c r="C6" i="10"/>
  <c r="D6" i="10"/>
  <c r="B7" i="10"/>
  <c r="C7" i="10"/>
  <c r="D7" i="10"/>
  <c r="B8" i="10"/>
  <c r="C8" i="10"/>
  <c r="D8" i="10"/>
  <c r="B9" i="10"/>
  <c r="C9" i="10"/>
  <c r="D9" i="10"/>
  <c r="B10" i="10"/>
  <c r="C10" i="10"/>
  <c r="D10" i="10"/>
  <c r="B11" i="10"/>
  <c r="C11" i="10"/>
  <c r="D11" i="10"/>
  <c r="B12" i="10"/>
  <c r="C12" i="10"/>
  <c r="D12" i="10"/>
  <c r="B13" i="10"/>
  <c r="C13" i="10"/>
  <c r="D13" i="10"/>
  <c r="B14" i="10"/>
  <c r="C14" i="10"/>
  <c r="D14" i="10"/>
  <c r="B15" i="10"/>
  <c r="C15" i="10"/>
  <c r="D15" i="10"/>
  <c r="B16" i="10"/>
  <c r="C16" i="10"/>
  <c r="D16" i="10"/>
  <c r="B17" i="10"/>
  <c r="C17" i="10"/>
  <c r="D17" i="10"/>
  <c r="B18" i="10"/>
  <c r="C18" i="10"/>
  <c r="D18" i="10"/>
  <c r="B19" i="10"/>
  <c r="C19" i="10"/>
  <c r="D19" i="10"/>
  <c r="B20" i="10"/>
  <c r="C20" i="10"/>
  <c r="D20" i="10"/>
  <c r="B21" i="10"/>
  <c r="C21" i="10"/>
  <c r="D21" i="10"/>
  <c r="B22" i="10"/>
  <c r="C22" i="10"/>
  <c r="D22" i="10"/>
  <c r="B23" i="10"/>
  <c r="C23" i="10"/>
  <c r="D23" i="10"/>
  <c r="B24" i="10"/>
  <c r="C24" i="10"/>
  <c r="D24" i="10"/>
  <c r="B25" i="10"/>
  <c r="C25" i="10"/>
  <c r="D25" i="10"/>
  <c r="B26" i="10"/>
  <c r="C26" i="10"/>
  <c r="D26" i="10"/>
  <c r="B27" i="10"/>
  <c r="C27" i="10"/>
  <c r="D27" i="10"/>
  <c r="B28" i="10"/>
  <c r="C28" i="10"/>
  <c r="D28" i="10"/>
  <c r="B29" i="10"/>
  <c r="C29" i="10"/>
  <c r="D29" i="10"/>
  <c r="B30" i="10"/>
  <c r="C30" i="10"/>
  <c r="D30" i="10"/>
  <c r="B31" i="10"/>
  <c r="C31" i="10"/>
  <c r="D31" i="10"/>
  <c r="B32" i="10"/>
  <c r="C32" i="10"/>
  <c r="D32" i="10"/>
  <c r="B33" i="10"/>
  <c r="C33" i="10"/>
  <c r="D33" i="10"/>
  <c r="B4" i="10"/>
  <c r="AE40" i="2" l="1"/>
  <c r="C4" i="10"/>
  <c r="D4" i="10"/>
  <c r="F4" i="10" l="1"/>
  <c r="AK9" i="2" s="1"/>
  <c r="R8" i="1" s="1"/>
  <c r="AB4" i="10"/>
  <c r="N8" i="1" s="1"/>
  <c r="AA4" i="10"/>
  <c r="M8" i="1" s="1"/>
  <c r="Z4" i="10"/>
  <c r="L8" i="1" s="1"/>
  <c r="Y4" i="10"/>
  <c r="K8" i="1" s="1"/>
  <c r="W4" i="10"/>
  <c r="F8" i="1" s="1"/>
  <c r="V4" i="10"/>
  <c r="E8" i="1" s="1"/>
  <c r="S4" i="10"/>
  <c r="B8" i="1" s="1"/>
  <c r="R4" i="10"/>
  <c r="Q4" i="10"/>
  <c r="P4" i="10"/>
  <c r="O4" i="10"/>
  <c r="N4" i="10"/>
  <c r="M4" i="10"/>
  <c r="L4" i="10"/>
  <c r="K4" i="10"/>
  <c r="J4" i="10"/>
  <c r="I4" i="10"/>
  <c r="H4" i="10"/>
  <c r="G4" i="10"/>
  <c r="I38" i="2" l="1"/>
  <c r="I39" i="2"/>
  <c r="S39" i="2"/>
  <c r="T4" i="10"/>
  <c r="C8" i="1" s="1"/>
  <c r="X4" i="10"/>
  <c r="G8" i="1" s="1"/>
  <c r="U4" i="10"/>
  <c r="D8" i="1" s="1"/>
  <c r="M39" i="2" l="1"/>
  <c r="M38" i="2"/>
  <c r="S38" i="2"/>
  <c r="K9" i="3" l="1"/>
  <c r="N39" i="1" l="1"/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8" i="1"/>
  <c r="M39" i="1" l="1"/>
  <c r="L39" i="1"/>
  <c r="K39" i="1"/>
  <c r="G39" i="1"/>
  <c r="F39" i="1"/>
  <c r="E39" i="1"/>
  <c r="D39" i="1"/>
  <c r="C39" i="1"/>
  <c r="B39" i="1"/>
  <c r="R9" i="3" l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U10" i="3" l="1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9" i="3"/>
  <c r="T9" i="3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T10" i="3" l="1"/>
  <c r="T11" i="3" l="1"/>
  <c r="E2" i="5"/>
  <c r="G2" i="4"/>
  <c r="T3" i="3"/>
  <c r="AH2" i="2"/>
  <c r="I10" i="3"/>
  <c r="I11" i="3"/>
  <c r="I12" i="3"/>
  <c r="I13" i="3"/>
  <c r="I14" i="3"/>
  <c r="T12" i="3" l="1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2" i="3"/>
  <c r="C33" i="3"/>
  <c r="C34" i="3"/>
  <c r="C35" i="3"/>
  <c r="C36" i="3"/>
  <c r="C37" i="3"/>
  <c r="C38" i="3"/>
  <c r="C39" i="3"/>
  <c r="C9" i="3"/>
  <c r="T13" i="3" l="1"/>
  <c r="E9" i="3"/>
  <c r="G9" i="3" s="1"/>
  <c r="E10" i="3" s="1"/>
  <c r="G10" i="3" s="1"/>
  <c r="E11" i="3" s="1"/>
  <c r="G11" i="3" s="1"/>
  <c r="E12" i="3" s="1"/>
  <c r="G12" i="3" s="1"/>
  <c r="E13" i="3" s="1"/>
  <c r="G13" i="3" s="1"/>
  <c r="E14" i="3" s="1"/>
  <c r="G14" i="3" s="1"/>
  <c r="E15" i="3" s="1"/>
  <c r="G15" i="3" s="1"/>
  <c r="E16" i="3" s="1"/>
  <c r="G16" i="3" s="1"/>
  <c r="E17" i="3" s="1"/>
  <c r="G17" i="3" s="1"/>
  <c r="E18" i="3" s="1"/>
  <c r="G18" i="3" s="1"/>
  <c r="E19" i="3" s="1"/>
  <c r="G19" i="3" s="1"/>
  <c r="E20" i="3" s="1"/>
  <c r="G20" i="3" s="1"/>
  <c r="E21" i="3" s="1"/>
  <c r="G21" i="3" s="1"/>
  <c r="E22" i="3" s="1"/>
  <c r="G22" i="3" s="1"/>
  <c r="E23" i="3" s="1"/>
  <c r="E24" i="3" s="1"/>
  <c r="G24" i="3" s="1"/>
  <c r="E25" i="3" s="1"/>
  <c r="G25" i="3" s="1"/>
  <c r="E26" i="3" s="1"/>
  <c r="G26" i="3" s="1"/>
  <c r="E27" i="3" s="1"/>
  <c r="G27" i="3" s="1"/>
  <c r="E28" i="3" s="1"/>
  <c r="G28" i="3" s="1"/>
  <c r="E29" i="3" s="1"/>
  <c r="G29" i="3" s="1"/>
  <c r="E30" i="3" s="1"/>
  <c r="G30" i="3" s="1"/>
  <c r="E31" i="3" s="1"/>
  <c r="G31" i="3" s="1"/>
  <c r="E32" i="3" s="1"/>
  <c r="G32" i="3" s="1"/>
  <c r="E33" i="3" s="1"/>
  <c r="G33" i="3" s="1"/>
  <c r="E34" i="3" s="1"/>
  <c r="G34" i="3" s="1"/>
  <c r="E35" i="3" s="1"/>
  <c r="G35" i="3" s="1"/>
  <c r="E36" i="3" s="1"/>
  <c r="G36" i="3" s="1"/>
  <c r="E37" i="3" s="1"/>
  <c r="G37" i="3" s="1"/>
  <c r="E38" i="3" s="1"/>
  <c r="G38" i="3" s="1"/>
  <c r="E39" i="3" s="1"/>
  <c r="G39" i="3" s="1"/>
  <c r="C40" i="3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N24" i="4"/>
  <c r="O24" i="4" s="1"/>
  <c r="N25" i="4"/>
  <c r="O25" i="4" s="1"/>
  <c r="N26" i="4"/>
  <c r="O26" i="4" s="1"/>
  <c r="N27" i="4"/>
  <c r="O27" i="4" s="1"/>
  <c r="N28" i="4"/>
  <c r="O28" i="4" s="1"/>
  <c r="N29" i="4"/>
  <c r="O29" i="4" s="1"/>
  <c r="N30" i="4"/>
  <c r="O30" i="4" s="1"/>
  <c r="N31" i="4"/>
  <c r="O31" i="4" s="1"/>
  <c r="N32" i="4"/>
  <c r="O32" i="4" s="1"/>
  <c r="N33" i="4"/>
  <c r="O33" i="4" s="1"/>
  <c r="N34" i="4"/>
  <c r="O34" i="4" s="1"/>
  <c r="N35" i="4"/>
  <c r="O35" i="4" s="1"/>
  <c r="N36" i="4"/>
  <c r="O36" i="4" s="1"/>
  <c r="N37" i="4"/>
  <c r="O37" i="4" s="1"/>
  <c r="N7" i="4"/>
  <c r="O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K20" i="4"/>
  <c r="L20" i="4" s="1"/>
  <c r="K21" i="4"/>
  <c r="L21" i="4" s="1"/>
  <c r="K22" i="4"/>
  <c r="L22" i="4" s="1"/>
  <c r="K23" i="4"/>
  <c r="L23" i="4" s="1"/>
  <c r="K24" i="4"/>
  <c r="L24" i="4" s="1"/>
  <c r="K25" i="4"/>
  <c r="L25" i="4" s="1"/>
  <c r="K26" i="4"/>
  <c r="L26" i="4" s="1"/>
  <c r="K27" i="4"/>
  <c r="L27" i="4" s="1"/>
  <c r="K28" i="4"/>
  <c r="L28" i="4" s="1"/>
  <c r="K29" i="4"/>
  <c r="L29" i="4" s="1"/>
  <c r="K30" i="4"/>
  <c r="L30" i="4" s="1"/>
  <c r="K31" i="4"/>
  <c r="L31" i="4" s="1"/>
  <c r="K32" i="4"/>
  <c r="L32" i="4" s="1"/>
  <c r="K33" i="4"/>
  <c r="L33" i="4" s="1"/>
  <c r="K34" i="4"/>
  <c r="L34" i="4" s="1"/>
  <c r="K35" i="4"/>
  <c r="L35" i="4" s="1"/>
  <c r="K36" i="4"/>
  <c r="L36" i="4" s="1"/>
  <c r="K37" i="4"/>
  <c r="L37" i="4" s="1"/>
  <c r="K7" i="4"/>
  <c r="L7" i="4" s="1"/>
  <c r="H37" i="4"/>
  <c r="I3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7" i="4"/>
  <c r="I7" i="4" s="1"/>
  <c r="B24" i="5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40" i="2" l="1"/>
  <c r="O38" i="4"/>
  <c r="L38" i="4"/>
  <c r="T14" i="3"/>
  <c r="I40" i="3"/>
  <c r="I10" i="1"/>
  <c r="I12" i="1"/>
  <c r="I14" i="1"/>
  <c r="I16" i="1"/>
  <c r="I18" i="1"/>
  <c r="I20" i="1"/>
  <c r="I22" i="1"/>
  <c r="I24" i="1"/>
  <c r="S24" i="1" s="1"/>
  <c r="L25" i="3" s="1"/>
  <c r="I26" i="1"/>
  <c r="I28" i="1"/>
  <c r="I30" i="1"/>
  <c r="I32" i="1"/>
  <c r="I34" i="1"/>
  <c r="I36" i="1"/>
  <c r="I38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S37" i="1" s="1"/>
  <c r="I8" i="1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C10" i="2"/>
  <c r="C11" i="2"/>
  <c r="C12" i="2"/>
  <c r="C13" i="2"/>
  <c r="C14" i="2"/>
  <c r="AJ14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S9" i="2"/>
  <c r="M9" i="2"/>
  <c r="C9" i="2"/>
  <c r="AH9" i="2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B9" i="2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V9" i="2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P9" i="2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AJ39" i="2" l="1"/>
  <c r="AL39" i="2" s="1"/>
  <c r="AJ37" i="2"/>
  <c r="AL37" i="2" s="1"/>
  <c r="AJ38" i="2"/>
  <c r="AL38" i="2" s="1"/>
  <c r="AJ20" i="2"/>
  <c r="AL20" i="2" s="1"/>
  <c r="AJ16" i="2"/>
  <c r="AL16" i="2" s="1"/>
  <c r="AJ12" i="2"/>
  <c r="AL12" i="2" s="1"/>
  <c r="AJ36" i="2"/>
  <c r="AL36" i="2" s="1"/>
  <c r="AJ35" i="2"/>
  <c r="AL35" i="2" s="1"/>
  <c r="AJ34" i="2"/>
  <c r="AL34" i="2" s="1"/>
  <c r="AJ33" i="2"/>
  <c r="AL33" i="2" s="1"/>
  <c r="AJ32" i="2"/>
  <c r="AL32" i="2" s="1"/>
  <c r="AJ31" i="2"/>
  <c r="AL31" i="2" s="1"/>
  <c r="AJ30" i="2"/>
  <c r="AL30" i="2" s="1"/>
  <c r="AJ29" i="2"/>
  <c r="AL29" i="2" s="1"/>
  <c r="AJ28" i="2"/>
  <c r="AL28" i="2" s="1"/>
  <c r="AJ27" i="2"/>
  <c r="AL27" i="2" s="1"/>
  <c r="AJ26" i="2"/>
  <c r="AL26" i="2" s="1"/>
  <c r="AJ25" i="2"/>
  <c r="AL25" i="2" s="1"/>
  <c r="AJ24" i="2"/>
  <c r="AL24" i="2" s="1"/>
  <c r="AJ23" i="2"/>
  <c r="AL23" i="2" s="1"/>
  <c r="AJ22" i="2"/>
  <c r="AL22" i="2" s="1"/>
  <c r="AJ11" i="2"/>
  <c r="AL11" i="2" s="1"/>
  <c r="AJ19" i="2"/>
  <c r="AL19" i="2" s="1"/>
  <c r="AJ15" i="2"/>
  <c r="AL15" i="2" s="1"/>
  <c r="AJ9" i="2"/>
  <c r="AJ18" i="2"/>
  <c r="AL18" i="2" s="1"/>
  <c r="AL14" i="2"/>
  <c r="AJ10" i="2"/>
  <c r="AL10" i="2" s="1"/>
  <c r="AJ21" i="2"/>
  <c r="AL21" i="2" s="1"/>
  <c r="AJ17" i="2"/>
  <c r="AL17" i="2" s="1"/>
  <c r="AJ13" i="2"/>
  <c r="AL13" i="2" s="1"/>
  <c r="S36" i="1"/>
  <c r="L37" i="3" s="1"/>
  <c r="S32" i="1"/>
  <c r="L33" i="3" s="1"/>
  <c r="S28" i="1"/>
  <c r="L29" i="3" s="1"/>
  <c r="S20" i="1"/>
  <c r="L21" i="3" s="1"/>
  <c r="S16" i="1"/>
  <c r="L17" i="3" s="1"/>
  <c r="T15" i="3"/>
  <c r="I38" i="4"/>
  <c r="S11" i="1"/>
  <c r="L12" i="3" s="1"/>
  <c r="S31" i="1"/>
  <c r="L32" i="3" s="1"/>
  <c r="S27" i="1"/>
  <c r="L28" i="3" s="1"/>
  <c r="S23" i="1"/>
  <c r="L24" i="3" s="1"/>
  <c r="S15" i="1"/>
  <c r="L16" i="3" s="1"/>
  <c r="S35" i="1"/>
  <c r="L36" i="3" s="1"/>
  <c r="S19" i="1"/>
  <c r="L20" i="3" s="1"/>
  <c r="R39" i="1"/>
  <c r="S33" i="1"/>
  <c r="L34" i="3" s="1"/>
  <c r="S17" i="1"/>
  <c r="L18" i="3" s="1"/>
  <c r="S30" i="1"/>
  <c r="L31" i="3" s="1"/>
  <c r="S14" i="1"/>
  <c r="L15" i="3" s="1"/>
  <c r="S38" i="1"/>
  <c r="L39" i="3" s="1"/>
  <c r="S34" i="1"/>
  <c r="L35" i="3" s="1"/>
  <c r="S26" i="1"/>
  <c r="L27" i="3" s="1"/>
  <c r="S22" i="1"/>
  <c r="L23" i="3" s="1"/>
  <c r="S18" i="1"/>
  <c r="L19" i="3" s="1"/>
  <c r="L38" i="3"/>
  <c r="S29" i="1"/>
  <c r="L30" i="3" s="1"/>
  <c r="S25" i="1"/>
  <c r="L26" i="3" s="1"/>
  <c r="S21" i="1"/>
  <c r="L22" i="3" s="1"/>
  <c r="S13" i="1"/>
  <c r="L14" i="3" s="1"/>
  <c r="S12" i="1"/>
  <c r="L13" i="3" s="1"/>
  <c r="S9" i="1"/>
  <c r="L10" i="3" s="1"/>
  <c r="S10" i="1"/>
  <c r="L11" i="3" s="1"/>
  <c r="I39" i="1"/>
  <c r="I40" i="4" s="1"/>
  <c r="L42" i="4" s="1"/>
  <c r="J8" i="1"/>
  <c r="S40" i="2"/>
  <c r="M40" i="2"/>
  <c r="C40" i="2"/>
  <c r="AK40" i="2"/>
  <c r="M44" i="4" l="1"/>
  <c r="T16" i="3"/>
  <c r="AJ40" i="2"/>
  <c r="AL9" i="2"/>
  <c r="AL40" i="2" s="1"/>
  <c r="T17" i="3" l="1"/>
  <c r="T18" i="3" l="1"/>
  <c r="T19" i="3" l="1"/>
  <c r="T20" i="3" l="1"/>
  <c r="T21" i="3" l="1"/>
  <c r="T22" i="3" l="1"/>
  <c r="T23" i="3" l="1"/>
  <c r="T24" i="3" l="1"/>
  <c r="T25" i="3" l="1"/>
  <c r="T26" i="3" l="1"/>
  <c r="T27" i="3" l="1"/>
  <c r="T28" i="3" l="1"/>
  <c r="T29" i="3" l="1"/>
  <c r="T30" i="3" l="1"/>
  <c r="T31" i="3" l="1"/>
  <c r="T32" i="3" l="1"/>
  <c r="T33" i="3" l="1"/>
  <c r="T34" i="3" l="1"/>
  <c r="T35" i="3" l="1"/>
  <c r="T36" i="3" l="1"/>
  <c r="T37" i="3" l="1"/>
  <c r="T39" i="3" l="1"/>
  <c r="T38" i="3"/>
  <c r="P39" i="1"/>
  <c r="M40" i="4" s="1"/>
  <c r="O42" i="4" l="1"/>
  <c r="I44" i="4"/>
  <c r="S8" i="1"/>
  <c r="Q8" i="1"/>
  <c r="L9" i="3" l="1"/>
  <c r="N9" i="3" s="1"/>
  <c r="S39" i="1"/>
  <c r="I46" i="4"/>
  <c r="I42" i="4"/>
  <c r="P9" i="3" l="1"/>
  <c r="K10" i="3"/>
  <c r="N10" i="3" s="1"/>
  <c r="P10" i="3" l="1"/>
  <c r="K11" i="3"/>
  <c r="N11" i="3" s="1"/>
  <c r="P11" i="3" l="1"/>
  <c r="K12" i="3"/>
  <c r="N12" i="3" s="1"/>
  <c r="P12" i="3" l="1"/>
  <c r="K13" i="3"/>
  <c r="N13" i="3" s="1"/>
  <c r="P13" i="3" l="1"/>
  <c r="K14" i="3"/>
  <c r="N14" i="3" s="1"/>
  <c r="P14" i="3" l="1"/>
  <c r="K15" i="3"/>
  <c r="N15" i="3" s="1"/>
  <c r="P15" i="3" l="1"/>
  <c r="K16" i="3"/>
  <c r="N16" i="3" s="1"/>
  <c r="P16" i="3" l="1"/>
  <c r="K17" i="3"/>
  <c r="N17" i="3" s="1"/>
  <c r="K18" i="3" l="1"/>
  <c r="N18" i="3" s="1"/>
  <c r="P17" i="3"/>
  <c r="P18" i="3" l="1"/>
  <c r="K19" i="3"/>
  <c r="N19" i="3" s="1"/>
  <c r="K20" i="3" l="1"/>
  <c r="N20" i="3" s="1"/>
  <c r="P19" i="3"/>
  <c r="K21" i="3" l="1"/>
  <c r="N21" i="3" s="1"/>
  <c r="P20" i="3"/>
  <c r="K22" i="3" l="1"/>
  <c r="N22" i="3" s="1"/>
  <c r="P21" i="3"/>
  <c r="K23" i="3" l="1"/>
  <c r="N23" i="3" s="1"/>
  <c r="P22" i="3"/>
  <c r="K24" i="3" l="1"/>
  <c r="N24" i="3" s="1"/>
  <c r="P23" i="3"/>
  <c r="K25" i="3" l="1"/>
  <c r="N25" i="3" s="1"/>
  <c r="P24" i="3"/>
  <c r="K26" i="3" l="1"/>
  <c r="N26" i="3" s="1"/>
  <c r="K27" i="3" s="1"/>
  <c r="P25" i="3"/>
  <c r="K28" i="3" l="1"/>
  <c r="N28" i="3" s="1"/>
  <c r="P26" i="3"/>
  <c r="P27" i="3" l="1"/>
  <c r="N29" i="3" l="1"/>
  <c r="P28" i="3"/>
  <c r="K30" i="3" l="1"/>
  <c r="N30" i="3" s="1"/>
  <c r="P29" i="3"/>
  <c r="K31" i="3" l="1"/>
  <c r="N31" i="3" s="1"/>
  <c r="P30" i="3"/>
  <c r="K32" i="3" l="1"/>
  <c r="N32" i="3" s="1"/>
  <c r="P31" i="3"/>
  <c r="K33" i="3" l="1"/>
  <c r="N33" i="3" s="1"/>
  <c r="P32" i="3"/>
  <c r="K34" i="3" l="1"/>
  <c r="N34" i="3" s="1"/>
  <c r="P33" i="3"/>
  <c r="K35" i="3" l="1"/>
  <c r="N35" i="3" s="1"/>
  <c r="P34" i="3"/>
  <c r="K36" i="3" l="1"/>
  <c r="N36" i="3" s="1"/>
  <c r="P35" i="3"/>
  <c r="K37" i="3" l="1"/>
  <c r="N37" i="3" s="1"/>
  <c r="P36" i="3"/>
  <c r="K38" i="3" l="1"/>
  <c r="N38" i="3" s="1"/>
  <c r="P37" i="3"/>
  <c r="K39" i="3" l="1"/>
  <c r="N39" i="3" s="1"/>
  <c r="P39" i="3" s="1"/>
  <c r="P38" i="3"/>
</calcChain>
</file>

<file path=xl/sharedStrings.xml><?xml version="1.0" encoding="utf-8"?>
<sst xmlns="http://schemas.openxmlformats.org/spreadsheetml/2006/main" count="217" uniqueCount="121">
  <si>
    <t>Month:</t>
  </si>
  <si>
    <t xml:space="preserve">Year : </t>
  </si>
  <si>
    <t>Day</t>
  </si>
  <si>
    <t>Vending Item</t>
  </si>
  <si>
    <t>Detergent (1)</t>
  </si>
  <si>
    <t>Detergent (2)</t>
  </si>
  <si>
    <t>Softener (3)</t>
  </si>
  <si>
    <t>Oxy Bleach (4)</t>
  </si>
  <si>
    <t>Fabric Softener (5)</t>
  </si>
  <si>
    <t>Laundry bag (6)</t>
  </si>
  <si>
    <t>Day Total</t>
  </si>
  <si>
    <t>Bal.</t>
  </si>
  <si>
    <t>Sold</t>
  </si>
  <si>
    <t>Top Up</t>
  </si>
  <si>
    <t xml:space="preserve">Add </t>
  </si>
  <si>
    <t>Stock</t>
  </si>
  <si>
    <t>Add</t>
  </si>
  <si>
    <t xml:space="preserve">Sold  In </t>
  </si>
  <si>
    <t>VIM Rcd</t>
  </si>
  <si>
    <t>Diff</t>
  </si>
  <si>
    <t>Balance</t>
  </si>
  <si>
    <t>($)</t>
  </si>
  <si>
    <t>Bal b/d</t>
  </si>
  <si>
    <t xml:space="preserve"> TOTAL (RM)  </t>
  </si>
  <si>
    <t xml:space="preserve">CASH SALES REPORT </t>
  </si>
  <si>
    <r>
      <t xml:space="preserve">Month :  </t>
    </r>
    <r>
      <rPr>
        <b/>
        <u/>
        <sz val="11"/>
        <rFont val="Times New Roman"/>
        <family val="1"/>
      </rPr>
      <t xml:space="preserve"> </t>
    </r>
  </si>
  <si>
    <t>TOTAL COIN RECEIVED IN ($)</t>
  </si>
  <si>
    <t>Day Total ($)</t>
  </si>
  <si>
    <t>W1</t>
  </si>
  <si>
    <t>W2</t>
  </si>
  <si>
    <t>W3</t>
  </si>
  <si>
    <t>W4</t>
  </si>
  <si>
    <t>W5</t>
  </si>
  <si>
    <t>W6</t>
  </si>
  <si>
    <t>TOTAL ($)</t>
  </si>
  <si>
    <t>VM</t>
  </si>
  <si>
    <t>Total (RM)</t>
  </si>
  <si>
    <t xml:space="preserve">CLEANPRO EXPRESS SDN BHD </t>
  </si>
  <si>
    <t xml:space="preserve">VENDING SALES REPORT </t>
  </si>
  <si>
    <t>Vending Machine</t>
  </si>
  <si>
    <t xml:space="preserve">Coin Top Up Value (unit) </t>
  </si>
  <si>
    <t>Total Coin In Box (unit)</t>
  </si>
  <si>
    <t>Audit Actual coins in box</t>
  </si>
  <si>
    <t>Diff. 
(Coin in box Audited - Today balance)</t>
  </si>
  <si>
    <t>Total Coins On Hand (unit)</t>
  </si>
  <si>
    <t>New coins Purchase</t>
  </si>
  <si>
    <t>Audit Actual Coin on Hand</t>
  </si>
  <si>
    <t>Diff
 (Coin on Hand audited - Total coins on hand)</t>
  </si>
  <si>
    <t>Actual Coin On hand</t>
  </si>
  <si>
    <t>Remarks</t>
  </si>
  <si>
    <t>VM Reading</t>
  </si>
  <si>
    <t>Diff.</t>
  </si>
  <si>
    <t>Today Balance in box</t>
  </si>
  <si>
    <t>Coins from Sales</t>
  </si>
  <si>
    <t>New Top up</t>
  </si>
  <si>
    <t>Utilities Record</t>
  </si>
  <si>
    <t>TNB</t>
  </si>
  <si>
    <t>Water</t>
  </si>
  <si>
    <t>Gas</t>
  </si>
  <si>
    <t>Date</t>
  </si>
  <si>
    <t>RM</t>
  </si>
  <si>
    <t>TOTAL</t>
  </si>
  <si>
    <t>TOTAL WASHER =</t>
  </si>
  <si>
    <t>TOTAL DRYER =</t>
  </si>
  <si>
    <t>TOTAL WASHER + DRYER =</t>
  </si>
  <si>
    <t>TOTAL UTILITIES =</t>
  </si>
  <si>
    <t>% OF UTILITIES =</t>
  </si>
  <si>
    <t>Customer Refund Record</t>
  </si>
  <si>
    <t>Amount</t>
  </si>
  <si>
    <t>Reason</t>
  </si>
  <si>
    <t>Washer No</t>
  </si>
  <si>
    <t>Dryer No</t>
  </si>
  <si>
    <t>Vending</t>
  </si>
  <si>
    <t>Action Taken</t>
  </si>
  <si>
    <t>(RM)</t>
  </si>
  <si>
    <t>Machine</t>
  </si>
  <si>
    <t>DAY</t>
  </si>
  <si>
    <t>TNB (RM0.434)</t>
  </si>
  <si>
    <t>Usage</t>
  </si>
  <si>
    <t xml:space="preserve">% OF TNB USED </t>
  </si>
  <si>
    <t>% OF WATER USED</t>
  </si>
  <si>
    <t>% OF GAS USED</t>
  </si>
  <si>
    <t>UTILITIES REPORT</t>
  </si>
  <si>
    <t>MONTH</t>
  </si>
  <si>
    <t>YEAR</t>
  </si>
  <si>
    <t>KC2 Reading</t>
  </si>
  <si>
    <t>Notes Received (RM)</t>
  </si>
  <si>
    <t>KC 2</t>
  </si>
  <si>
    <t>New Top Up</t>
  </si>
  <si>
    <t>IN VM COIN BOX</t>
  </si>
  <si>
    <t>COIN ON HAND</t>
  </si>
  <si>
    <t>REMARKS</t>
  </si>
  <si>
    <t xml:space="preserve">VENDING MACHINE / UTILITIES RECORD </t>
  </si>
  <si>
    <t>MONTH:</t>
  </si>
  <si>
    <t>Total Notes Received (RM)</t>
  </si>
  <si>
    <t>Month :</t>
  </si>
  <si>
    <t>Water (RM2.28)</t>
  </si>
  <si>
    <t>GAS (RM5.13)</t>
  </si>
  <si>
    <t>Opening</t>
  </si>
  <si>
    <t>D7</t>
  </si>
  <si>
    <t>D8</t>
  </si>
  <si>
    <t>D9</t>
  </si>
  <si>
    <t>D10</t>
  </si>
  <si>
    <t>DENGKIL</t>
  </si>
  <si>
    <t>Electricity</t>
  </si>
  <si>
    <t>VM Coins</t>
  </si>
  <si>
    <t>Detergent 1</t>
  </si>
  <si>
    <t>Detergent 2</t>
  </si>
  <si>
    <t>Detergent 3</t>
  </si>
  <si>
    <t>Detergent 4</t>
  </si>
  <si>
    <t>Softener 1</t>
  </si>
  <si>
    <t>Softener 2</t>
  </si>
  <si>
    <t>Bleach 1</t>
  </si>
  <si>
    <t>Bleach 2</t>
  </si>
  <si>
    <t>Aroma 1</t>
  </si>
  <si>
    <t>Aroma 2</t>
  </si>
  <si>
    <t>Bag 1</t>
  </si>
  <si>
    <t>Bag 2</t>
  </si>
  <si>
    <t>RAW Reading</t>
  </si>
  <si>
    <t>Finalized Values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</si>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</sst>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RM&quot;#,##0.00_);\(&quot;RM&quot;#,##0.00\)"/>
    <numFmt numFmtId="165" formatCode="_(&quot;RM&quot;* #,##0.00_);_(&quot;RM&quot;* \(#,##0.00\);_(&quot;RM&quot;* &quot;-&quot;??_);_(@_)"/>
    <numFmt numFmtId="166" formatCode="#,##0.00;[Red]#,##0.00"/>
    <numFmt numFmtId="167" formatCode="[$-14409]dd/mm/yyyy;@"/>
  </numFmts>
  <fonts count="6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name val="Arial"/>
      <family val="2"/>
    </font>
    <font>
      <b/>
      <sz val="10"/>
      <name val="Arial"/>
      <family val="2"/>
    </font>
    <font>
      <b/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8"/>
      <name val="Times New Roman"/>
      <family val="1"/>
    </font>
    <font>
      <b/>
      <sz val="16"/>
      <name val="Times New Roman"/>
      <family val="1"/>
    </font>
    <font>
      <b/>
      <u/>
      <sz val="16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u/>
      <sz val="14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color indexed="10"/>
      <name val="Times New Roman"/>
      <family val="1"/>
    </font>
    <font>
      <b/>
      <i/>
      <sz val="10"/>
      <color indexed="10"/>
      <name val="Times New Roman"/>
      <family val="1"/>
    </font>
    <font>
      <b/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6"/>
      <name val="Times New Roman"/>
      <family val="1"/>
    </font>
    <font>
      <b/>
      <u/>
      <sz val="10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sz val="8"/>
      <color rgb="FF7030A0"/>
      <name val="Arial"/>
      <family val="2"/>
    </font>
    <font>
      <b/>
      <sz val="9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rgb="FF7030A0"/>
      <name val="Arial"/>
      <family val="2"/>
    </font>
    <font>
      <b/>
      <sz val="12"/>
      <name val="Arial"/>
      <family val="2"/>
    </font>
    <font>
      <sz val="10"/>
      <color rgb="FF002060"/>
      <name val="Arial"/>
      <family val="2"/>
    </font>
    <font>
      <sz val="10"/>
      <color rgb="FF00B050"/>
      <name val="Arial"/>
      <family val="2"/>
    </font>
    <font>
      <u/>
      <sz val="10"/>
      <name val="Arial"/>
      <family val="2"/>
    </font>
    <font>
      <u/>
      <sz val="10"/>
      <color rgb="FF7030A0"/>
      <name val="Arial"/>
      <family val="2"/>
    </font>
    <font>
      <b/>
      <u/>
      <sz val="10"/>
      <color rgb="FFFF0000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b/>
      <i/>
      <sz val="10"/>
      <color indexed="8"/>
      <name val="Times New Roman"/>
      <family val="1"/>
    </font>
    <font>
      <i/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i/>
      <sz val="10"/>
      <color indexed="8"/>
      <name val="Times New Roman"/>
      <family val="1"/>
    </font>
    <font>
      <b/>
      <i/>
      <sz val="9"/>
      <name val="Arial"/>
      <family val="2"/>
    </font>
    <font>
      <b/>
      <sz val="8"/>
      <color rgb="FF7030A0"/>
      <name val="Arial"/>
      <family val="2"/>
    </font>
    <font>
      <b/>
      <sz val="8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Arial"/>
      <family val="2"/>
    </font>
    <font>
      <b/>
      <i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name val="Arial"/>
      <family val="2"/>
    </font>
    <font>
      <i/>
      <sz val="8"/>
      <name val="Arial"/>
      <family val="2"/>
    </font>
    <font>
      <b/>
      <i/>
      <sz val="11"/>
      <color rgb="FF7030A0"/>
      <name val="Times New Roman"/>
      <family val="1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1">
    <xf numFmtId="0" fontId="0" fillId="0" borderId="0" xfId="0"/>
    <xf numFmtId="0" fontId="3" fillId="0" borderId="0" xfId="0" applyFont="1" applyAlignment="1"/>
    <xf numFmtId="0" fontId="3" fillId="0" borderId="0" xfId="0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right" vertical="center"/>
    </xf>
    <xf numFmtId="0" fontId="3" fillId="0" borderId="0" xfId="0" applyFont="1"/>
    <xf numFmtId="0" fontId="6" fillId="0" borderId="0" xfId="0" applyFont="1"/>
    <xf numFmtId="0" fontId="4" fillId="0" borderId="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0" fontId="6" fillId="0" borderId="0" xfId="0" applyFont="1" applyFill="1"/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165" fontId="4" fillId="0" borderId="23" xfId="1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0" xfId="0" applyFont="1" applyBorder="1"/>
    <xf numFmtId="0" fontId="9" fillId="0" borderId="0" xfId="0" applyFont="1"/>
    <xf numFmtId="0" fontId="6" fillId="0" borderId="0" xfId="0" applyFont="1" applyBorder="1" applyAlignment="1">
      <alignment horizontal="center"/>
    </xf>
    <xf numFmtId="0" fontId="6" fillId="0" borderId="41" xfId="0" applyFont="1" applyFill="1" applyBorder="1" applyAlignment="1">
      <alignment horizontal="center" vertical="center"/>
    </xf>
    <xf numFmtId="165" fontId="4" fillId="0" borderId="42" xfId="1" applyFont="1" applyBorder="1" applyAlignment="1">
      <alignment horizontal="center"/>
    </xf>
    <xf numFmtId="165" fontId="4" fillId="0" borderId="44" xfId="1" applyFont="1" applyBorder="1" applyAlignment="1">
      <alignment horizontal="center"/>
    </xf>
    <xf numFmtId="165" fontId="4" fillId="0" borderId="39" xfId="1" applyFont="1" applyBorder="1"/>
    <xf numFmtId="165" fontId="4" fillId="0" borderId="46" xfId="1" applyFont="1" applyBorder="1"/>
    <xf numFmtId="165" fontId="4" fillId="0" borderId="50" xfId="1" applyFont="1" applyBorder="1"/>
    <xf numFmtId="0" fontId="6" fillId="2" borderId="19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/>
    </xf>
    <xf numFmtId="0" fontId="7" fillId="3" borderId="49" xfId="0" applyFont="1" applyFill="1" applyBorder="1" applyAlignment="1">
      <alignment horizontal="center"/>
    </xf>
    <xf numFmtId="0" fontId="4" fillId="0" borderId="0" xfId="0" applyFont="1"/>
    <xf numFmtId="0" fontId="4" fillId="3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/>
    <xf numFmtId="0" fontId="18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4" fontId="21" fillId="0" borderId="26" xfId="0" applyNumberFormat="1" applyFont="1" applyBorder="1" applyAlignment="1">
      <alignment horizontal="center" vertical="center"/>
    </xf>
    <xf numFmtId="4" fontId="21" fillId="0" borderId="1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0" borderId="0" xfId="0" applyFont="1" applyAlignment="1">
      <alignment vertical="center"/>
    </xf>
    <xf numFmtId="4" fontId="21" fillId="0" borderId="6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166" fontId="21" fillId="0" borderId="22" xfId="0" applyNumberFormat="1" applyFont="1" applyBorder="1" applyAlignment="1">
      <alignment horizontal="center" vertical="center"/>
    </xf>
    <xf numFmtId="166" fontId="21" fillId="0" borderId="14" xfId="0" applyNumberFormat="1" applyFont="1" applyBorder="1" applyAlignment="1">
      <alignment horizontal="center" vertical="center"/>
    </xf>
    <xf numFmtId="0" fontId="20" fillId="0" borderId="0" xfId="0" applyFont="1" applyFill="1" applyAlignment="1">
      <alignment horizontal="center"/>
    </xf>
    <xf numFmtId="4" fontId="19" fillId="0" borderId="0" xfId="0" applyNumberFormat="1" applyFont="1" applyFill="1" applyBorder="1" applyAlignment="1">
      <alignment horizontal="center"/>
    </xf>
    <xf numFmtId="0" fontId="20" fillId="0" borderId="0" xfId="0" applyFont="1" applyFill="1" applyAlignment="1"/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19" fillId="4" borderId="57" xfId="0" applyFont="1" applyFill="1" applyBorder="1" applyAlignment="1">
      <alignment horizontal="center" vertical="center"/>
    </xf>
    <xf numFmtId="0" fontId="19" fillId="4" borderId="58" xfId="0" applyFont="1" applyFill="1" applyBorder="1" applyAlignment="1">
      <alignment horizontal="center" vertical="center"/>
    </xf>
    <xf numFmtId="0" fontId="19" fillId="4" borderId="6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59" xfId="0" applyFont="1" applyFill="1" applyBorder="1" applyAlignment="1">
      <alignment horizontal="center" vertical="center"/>
    </xf>
    <xf numFmtId="0" fontId="19" fillId="4" borderId="60" xfId="0" applyFont="1" applyFill="1" applyBorder="1" applyAlignment="1">
      <alignment horizontal="center" vertical="center"/>
    </xf>
    <xf numFmtId="166" fontId="19" fillId="4" borderId="30" xfId="0" applyNumberFormat="1" applyFont="1" applyFill="1" applyBorder="1" applyAlignment="1">
      <alignment horizontal="center" vertical="center"/>
    </xf>
    <xf numFmtId="166" fontId="19" fillId="4" borderId="19" xfId="0" applyNumberFormat="1" applyFont="1" applyFill="1" applyBorder="1" applyAlignment="1">
      <alignment horizontal="center" vertical="center"/>
    </xf>
    <xf numFmtId="4" fontId="21" fillId="4" borderId="10" xfId="0" applyNumberFormat="1" applyFont="1" applyFill="1" applyBorder="1" applyAlignment="1">
      <alignment horizontal="center" vertical="center"/>
    </xf>
    <xf numFmtId="4" fontId="19" fillId="4" borderId="19" xfId="0" applyNumberFormat="1" applyFont="1" applyFill="1" applyBorder="1" applyAlignment="1">
      <alignment horizontal="center" vertical="center"/>
    </xf>
    <xf numFmtId="4" fontId="7" fillId="4" borderId="22" xfId="0" applyNumberFormat="1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horizontal="center" vertical="center"/>
    </xf>
    <xf numFmtId="0" fontId="21" fillId="4" borderId="62" xfId="0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/>
    </xf>
    <xf numFmtId="40" fontId="21" fillId="0" borderId="42" xfId="0" applyNumberFormat="1" applyFont="1" applyBorder="1" applyAlignment="1">
      <alignment horizontal="center" vertical="center"/>
    </xf>
    <xf numFmtId="40" fontId="21" fillId="0" borderId="20" xfId="0" applyNumberFormat="1" applyFont="1" applyBorder="1" applyAlignment="1">
      <alignment horizontal="center" vertical="center"/>
    </xf>
    <xf numFmtId="40" fontId="21" fillId="0" borderId="1" xfId="0" applyNumberFormat="1" applyFont="1" applyBorder="1" applyAlignment="1">
      <alignment horizontal="center" vertical="center"/>
    </xf>
    <xf numFmtId="40" fontId="21" fillId="0" borderId="18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6" fillId="0" borderId="0" xfId="0" applyFont="1" applyBorder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0" fillId="0" borderId="0" xfId="0" applyFont="1" applyAlignment="1">
      <alignment vertical="center"/>
    </xf>
    <xf numFmtId="0" fontId="30" fillId="0" borderId="0" xfId="0" applyFont="1" applyFill="1" applyBorder="1" applyAlignment="1" applyProtection="1">
      <alignment vertical="center"/>
    </xf>
    <xf numFmtId="0" fontId="28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9" fillId="0" borderId="0" xfId="0" applyFont="1" applyBorder="1"/>
    <xf numFmtId="0" fontId="32" fillId="0" borderId="0" xfId="0" applyFont="1" applyBorder="1"/>
    <xf numFmtId="0" fontId="30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34" fillId="0" borderId="0" xfId="0" applyFont="1" applyBorder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25" xfId="0" applyFont="1" applyFill="1" applyBorder="1" applyAlignment="1" applyProtection="1">
      <alignment horizontal="center" vertical="center" wrapText="1"/>
    </xf>
    <xf numFmtId="0" fontId="32" fillId="0" borderId="7" xfId="0" applyFont="1" applyFill="1" applyBorder="1" applyAlignment="1" applyProtection="1">
      <alignment horizontal="center" vertical="center" wrapText="1"/>
    </xf>
    <xf numFmtId="0" fontId="33" fillId="0" borderId="25" xfId="0" applyFont="1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30" fillId="0" borderId="41" xfId="0" applyFont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2" fontId="0" fillId="0" borderId="0" xfId="0" applyNumberFormat="1" applyBorder="1"/>
    <xf numFmtId="0" fontId="36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8" fillId="0" borderId="56" xfId="0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 vertical="center"/>
    </xf>
    <xf numFmtId="2" fontId="37" fillId="0" borderId="0" xfId="0" applyNumberFormat="1" applyFont="1" applyBorder="1" applyAlignment="1">
      <alignment horizontal="center"/>
    </xf>
    <xf numFmtId="0" fontId="35" fillId="0" borderId="0" xfId="0" applyFont="1" applyBorder="1"/>
    <xf numFmtId="0" fontId="0" fillId="0" borderId="0" xfId="0" applyFill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34" fillId="0" borderId="0" xfId="0" applyFont="1" applyFill="1" applyBorder="1" applyAlignment="1">
      <alignment horizontal="center" vertical="center"/>
    </xf>
    <xf numFmtId="2" fontId="39" fillId="0" borderId="0" xfId="0" applyNumberFormat="1" applyFont="1" applyBorder="1" applyAlignment="1">
      <alignment vertical="center"/>
    </xf>
    <xf numFmtId="2" fontId="40" fillId="0" borderId="0" xfId="0" applyNumberFormat="1" applyFont="1" applyBorder="1" applyAlignment="1">
      <alignment horizontal="center" vertical="center"/>
    </xf>
    <xf numFmtId="2" fontId="34" fillId="0" borderId="0" xfId="0" applyNumberFormat="1" applyFont="1" applyBorder="1" applyAlignment="1">
      <alignment horizontal="left" vertical="center"/>
    </xf>
    <xf numFmtId="2" fontId="35" fillId="0" borderId="0" xfId="0" applyNumberFormat="1" applyFont="1"/>
    <xf numFmtId="2" fontId="3" fillId="0" borderId="0" xfId="0" applyNumberFormat="1" applyFont="1" applyAlignment="1">
      <alignment horizontal="center"/>
    </xf>
    <xf numFmtId="0" fontId="34" fillId="0" borderId="0" xfId="0" applyFont="1" applyAlignment="1"/>
    <xf numFmtId="2" fontId="37" fillId="0" borderId="0" xfId="0" applyNumberFormat="1" applyFont="1"/>
    <xf numFmtId="2" fontId="35" fillId="0" borderId="0" xfId="0" applyNumberFormat="1" applyFont="1" applyBorder="1" applyAlignment="1">
      <alignment horizontal="center"/>
    </xf>
    <xf numFmtId="0" fontId="34" fillId="0" borderId="0" xfId="0" applyFont="1" applyBorder="1"/>
    <xf numFmtId="2" fontId="36" fillId="0" borderId="0" xfId="0" applyNumberFormat="1" applyFont="1" applyBorder="1" applyAlignment="1">
      <alignment horizontal="center"/>
    </xf>
    <xf numFmtId="0" fontId="41" fillId="0" borderId="0" xfId="0" applyFont="1" applyBorder="1" applyAlignment="1">
      <alignment horizontal="center" vertical="center"/>
    </xf>
    <xf numFmtId="0" fontId="43" fillId="0" borderId="0" xfId="0" applyFont="1" applyBorder="1"/>
    <xf numFmtId="0" fontId="30" fillId="0" borderId="0" xfId="0" applyFont="1" applyBorder="1" applyAlignment="1">
      <alignment horizontal="left" vertical="top"/>
    </xf>
    <xf numFmtId="0" fontId="44" fillId="0" borderId="0" xfId="0" applyFont="1"/>
    <xf numFmtId="0" fontId="45" fillId="0" borderId="0" xfId="0" applyFont="1"/>
    <xf numFmtId="0" fontId="45" fillId="0" borderId="0" xfId="0" applyFont="1" applyAlignment="1">
      <alignment horizontal="center"/>
    </xf>
    <xf numFmtId="0" fontId="46" fillId="0" borderId="0" xfId="0" applyFont="1"/>
    <xf numFmtId="0" fontId="45" fillId="0" borderId="0" xfId="0" applyFont="1" applyAlignment="1">
      <alignment wrapText="1"/>
    </xf>
    <xf numFmtId="0" fontId="48" fillId="4" borderId="34" xfId="0" applyFont="1" applyFill="1" applyBorder="1" applyAlignment="1">
      <alignment horizontal="center" vertical="center" wrapText="1"/>
    </xf>
    <xf numFmtId="0" fontId="49" fillId="4" borderId="35" xfId="0" applyFont="1" applyFill="1" applyBorder="1" applyAlignment="1">
      <alignment horizontal="center" vertical="justify"/>
    </xf>
    <xf numFmtId="3" fontId="50" fillId="4" borderId="36" xfId="0" applyNumberFormat="1" applyFont="1" applyFill="1" applyBorder="1" applyAlignment="1">
      <alignment horizontal="center" vertical="center"/>
    </xf>
    <xf numFmtId="4" fontId="49" fillId="4" borderId="37" xfId="0" applyNumberFormat="1" applyFont="1" applyFill="1" applyBorder="1" applyAlignment="1">
      <alignment horizontal="center" vertical="center"/>
    </xf>
    <xf numFmtId="4" fontId="49" fillId="4" borderId="38" xfId="0" applyNumberFormat="1" applyFont="1" applyFill="1" applyBorder="1" applyAlignment="1">
      <alignment horizontal="center" vertical="center"/>
    </xf>
    <xf numFmtId="4" fontId="49" fillId="4" borderId="34" xfId="0" applyNumberFormat="1" applyFont="1" applyFill="1" applyBorder="1" applyAlignment="1">
      <alignment horizontal="center" vertical="center"/>
    </xf>
    <xf numFmtId="4" fontId="49" fillId="4" borderId="35" xfId="0" applyNumberFormat="1" applyFont="1" applyFill="1" applyBorder="1" applyAlignment="1">
      <alignment horizontal="center" vertical="center"/>
    </xf>
    <xf numFmtId="0" fontId="49" fillId="4" borderId="37" xfId="0" applyFont="1" applyFill="1" applyBorder="1" applyAlignment="1">
      <alignment horizontal="center" vertical="center"/>
    </xf>
    <xf numFmtId="0" fontId="51" fillId="4" borderId="38" xfId="0" applyFont="1" applyFill="1" applyBorder="1" applyAlignment="1">
      <alignment horizontal="center" vertical="center"/>
    </xf>
    <xf numFmtId="0" fontId="51" fillId="4" borderId="34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justify"/>
    </xf>
    <xf numFmtId="164" fontId="48" fillId="4" borderId="34" xfId="0" applyNumberFormat="1" applyFont="1" applyFill="1" applyBorder="1" applyAlignment="1">
      <alignment horizontal="center" vertical="center"/>
    </xf>
    <xf numFmtId="164" fontId="48" fillId="4" borderId="53" xfId="0" applyNumberFormat="1" applyFont="1" applyFill="1" applyBorder="1" applyAlignment="1">
      <alignment horizontal="center" vertical="center"/>
    </xf>
    <xf numFmtId="164" fontId="48" fillId="4" borderId="47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center" vertical="center"/>
    </xf>
    <xf numFmtId="0" fontId="32" fillId="2" borderId="47" xfId="0" applyFont="1" applyFill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0" fillId="0" borderId="0" xfId="0" applyFill="1" applyBorder="1" applyProtection="1">
      <protection locked="0"/>
    </xf>
    <xf numFmtId="0" fontId="3" fillId="9" borderId="1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52" xfId="0" applyFill="1" applyBorder="1"/>
    <xf numFmtId="0" fontId="34" fillId="9" borderId="1" xfId="0" applyFont="1" applyFill="1" applyBorder="1" applyAlignment="1">
      <alignment horizontal="center" vertical="center"/>
    </xf>
    <xf numFmtId="0" fontId="0" fillId="10" borderId="73" xfId="0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10" borderId="52" xfId="0" applyFill="1" applyBorder="1"/>
    <xf numFmtId="0" fontId="0" fillId="10" borderId="1" xfId="0" applyFill="1" applyBorder="1" applyAlignment="1">
      <alignment horizontal="center" vertical="center"/>
    </xf>
    <xf numFmtId="0" fontId="3" fillId="10" borderId="73" xfId="0" applyFont="1" applyFill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26" fillId="10" borderId="73" xfId="0" applyFont="1" applyFill="1" applyBorder="1" applyAlignment="1">
      <alignment horizontal="center" vertical="center"/>
    </xf>
    <xf numFmtId="0" fontId="26" fillId="10" borderId="73" xfId="0" applyFont="1" applyFill="1" applyBorder="1" applyAlignment="1">
      <alignment horizontal="center"/>
    </xf>
    <xf numFmtId="0" fontId="56" fillId="9" borderId="1" xfId="0" applyFont="1" applyFill="1" applyBorder="1" applyAlignment="1">
      <alignment horizontal="center" vertical="center"/>
    </xf>
    <xf numFmtId="2" fontId="56" fillId="9" borderId="69" xfId="0" applyNumberFormat="1" applyFont="1" applyFill="1" applyBorder="1" applyAlignment="1">
      <alignment horizontal="center" vertical="center"/>
    </xf>
    <xf numFmtId="0" fontId="56" fillId="10" borderId="73" xfId="0" applyFont="1" applyFill="1" applyBorder="1" applyAlignment="1">
      <alignment horizontal="center" vertical="center"/>
    </xf>
    <xf numFmtId="2" fontId="55" fillId="10" borderId="52" xfId="0" applyNumberFormat="1" applyFont="1" applyFill="1" applyBorder="1" applyAlignment="1">
      <alignment horizontal="center" vertical="center"/>
    </xf>
    <xf numFmtId="0" fontId="0" fillId="0" borderId="72" xfId="0" applyBorder="1"/>
    <xf numFmtId="0" fontId="0" fillId="11" borderId="52" xfId="0" applyFill="1" applyBorder="1"/>
    <xf numFmtId="0" fontId="0" fillId="11" borderId="1" xfId="0" applyFill="1" applyBorder="1"/>
    <xf numFmtId="0" fontId="0" fillId="11" borderId="73" xfId="0" applyNumberFormat="1" applyFill="1" applyBorder="1"/>
    <xf numFmtId="0" fontId="56" fillId="11" borderId="73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3" fillId="11" borderId="7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8" fillId="11" borderId="52" xfId="0" applyFont="1" applyFill="1" applyBorder="1" applyAlignment="1">
      <alignment horizontal="center"/>
    </xf>
    <xf numFmtId="2" fontId="59" fillId="9" borderId="52" xfId="2" applyNumberFormat="1" applyFont="1" applyFill="1" applyBorder="1" applyAlignment="1">
      <alignment horizontal="center" vertical="center"/>
    </xf>
    <xf numFmtId="2" fontId="59" fillId="10" borderId="52" xfId="0" applyNumberFormat="1" applyFont="1" applyFill="1" applyBorder="1" applyAlignment="1">
      <alignment horizontal="center" vertical="center"/>
    </xf>
    <xf numFmtId="2" fontId="59" fillId="11" borderId="52" xfId="0" applyNumberFormat="1" applyFont="1" applyFill="1" applyBorder="1" applyAlignment="1">
      <alignment horizontal="center" vertical="center"/>
    </xf>
    <xf numFmtId="2" fontId="55" fillId="11" borderId="52" xfId="0" applyNumberFormat="1" applyFont="1" applyFill="1" applyBorder="1" applyAlignment="1">
      <alignment horizontal="center"/>
    </xf>
    <xf numFmtId="0" fontId="42" fillId="0" borderId="72" xfId="0" applyFont="1" applyBorder="1" applyAlignment="1">
      <alignment vertical="center"/>
    </xf>
    <xf numFmtId="2" fontId="34" fillId="0" borderId="72" xfId="0" applyNumberFormat="1" applyFont="1" applyBorder="1" applyAlignment="1">
      <alignment horizontal="center" vertical="center"/>
    </xf>
    <xf numFmtId="2" fontId="34" fillId="0" borderId="0" xfId="2" applyNumberFormat="1" applyFont="1" applyBorder="1" applyAlignment="1">
      <alignment horizontal="center" vertical="center"/>
    </xf>
    <xf numFmtId="2" fontId="0" fillId="0" borderId="72" xfId="0" applyNumberFormat="1" applyBorder="1" applyAlignment="1">
      <alignment horizontal="center"/>
    </xf>
    <xf numFmtId="0" fontId="34" fillId="0" borderId="1" xfId="0" applyFont="1" applyFill="1" applyBorder="1" applyAlignment="1" applyProtection="1">
      <alignment horizontal="center" vertical="center"/>
    </xf>
    <xf numFmtId="0" fontId="34" fillId="0" borderId="20" xfId="0" applyFont="1" applyFill="1" applyBorder="1" applyAlignment="1" applyProtection="1">
      <alignment horizontal="center" vertical="center"/>
    </xf>
    <xf numFmtId="2" fontId="34" fillId="0" borderId="0" xfId="0" applyNumberFormat="1" applyFont="1" applyBorder="1" applyAlignment="1">
      <alignment vertical="center"/>
    </xf>
    <xf numFmtId="0" fontId="34" fillId="0" borderId="43" xfId="0" applyFont="1" applyFill="1" applyBorder="1" applyAlignment="1" applyProtection="1">
      <alignment horizontal="center" vertical="center"/>
    </xf>
    <xf numFmtId="0" fontId="34" fillId="0" borderId="40" xfId="0" applyFont="1" applyFill="1" applyBorder="1" applyAlignment="1" applyProtection="1">
      <alignment horizontal="center" vertical="center"/>
    </xf>
    <xf numFmtId="0" fontId="34" fillId="0" borderId="0" xfId="0" applyFont="1" applyFill="1" applyBorder="1" applyAlignment="1">
      <alignment vertical="center"/>
    </xf>
    <xf numFmtId="2" fontId="35" fillId="0" borderId="0" xfId="0" applyNumberFormat="1" applyFont="1" applyBorder="1"/>
    <xf numFmtId="0" fontId="3" fillId="0" borderId="0" xfId="0" applyFont="1" applyBorder="1" applyAlignment="1" applyProtection="1">
      <alignment horizontal="right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/>
    <xf numFmtId="0" fontId="26" fillId="0" borderId="0" xfId="0" applyFont="1" applyAlignment="1">
      <alignment horizontal="center" vertical="center"/>
    </xf>
    <xf numFmtId="0" fontId="26" fillId="0" borderId="60" xfId="0" applyFont="1" applyBorder="1" applyAlignment="1">
      <alignment horizontal="center"/>
    </xf>
    <xf numFmtId="0" fontId="34" fillId="0" borderId="56" xfId="0" applyFont="1" applyBorder="1" applyAlignment="1">
      <alignment horizontal="center" vertical="center"/>
    </xf>
    <xf numFmtId="0" fontId="32" fillId="9" borderId="25" xfId="0" applyFont="1" applyFill="1" applyBorder="1" applyAlignment="1">
      <alignment horizontal="center" vertical="center"/>
    </xf>
    <xf numFmtId="0" fontId="30" fillId="9" borderId="41" xfId="0" applyFont="1" applyFill="1" applyBorder="1" applyAlignment="1">
      <alignment horizontal="center" vertical="center"/>
    </xf>
    <xf numFmtId="0" fontId="8" fillId="9" borderId="62" xfId="0" applyFont="1" applyFill="1" applyBorder="1" applyAlignment="1">
      <alignment horizontal="center" vertical="center"/>
    </xf>
    <xf numFmtId="0" fontId="8" fillId="9" borderId="41" xfId="0" applyFont="1" applyFill="1" applyBorder="1" applyAlignment="1">
      <alignment horizontal="center" vertical="center"/>
    </xf>
    <xf numFmtId="0" fontId="8" fillId="9" borderId="56" xfId="0" applyFont="1" applyFill="1" applyBorder="1" applyAlignment="1">
      <alignment horizontal="center" vertical="center"/>
    </xf>
    <xf numFmtId="0" fontId="32" fillId="0" borderId="74" xfId="0" applyFont="1" applyBorder="1" applyAlignment="1">
      <alignment horizontal="center" vertical="center"/>
    </xf>
    <xf numFmtId="0" fontId="32" fillId="9" borderId="25" xfId="0" applyFont="1" applyFill="1" applyBorder="1" applyAlignment="1" applyProtection="1">
      <alignment horizontal="center" vertical="center" wrapText="1"/>
    </xf>
    <xf numFmtId="0" fontId="34" fillId="9" borderId="45" xfId="0" applyFont="1" applyFill="1" applyBorder="1" applyAlignment="1">
      <alignment horizontal="center" vertical="center"/>
    </xf>
    <xf numFmtId="0" fontId="34" fillId="9" borderId="44" xfId="0" applyFont="1" applyFill="1" applyBorder="1" applyAlignment="1">
      <alignment horizontal="center" vertical="center"/>
    </xf>
    <xf numFmtId="0" fontId="34" fillId="9" borderId="17" xfId="0" applyFont="1" applyFill="1" applyBorder="1" applyAlignment="1">
      <alignment horizontal="center" vertical="center"/>
    </xf>
    <xf numFmtId="0" fontId="3" fillId="0" borderId="60" xfId="0" applyFont="1" applyFill="1" applyBorder="1" applyAlignment="1" applyProtection="1">
      <alignment vertical="center"/>
    </xf>
    <xf numFmtId="0" fontId="0" fillId="9" borderId="22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34" fillId="9" borderId="26" xfId="0" applyFont="1" applyFill="1" applyBorder="1" applyAlignment="1">
      <alignment horizontal="center"/>
    </xf>
    <xf numFmtId="0" fontId="34" fillId="9" borderId="26" xfId="0" applyFont="1" applyFill="1" applyBorder="1" applyAlignment="1">
      <alignment horizontal="center" vertical="center"/>
    </xf>
    <xf numFmtId="0" fontId="34" fillId="9" borderId="10" xfId="0" applyFont="1" applyFill="1" applyBorder="1" applyAlignment="1">
      <alignment horizontal="center" vertical="center"/>
    </xf>
    <xf numFmtId="0" fontId="34" fillId="9" borderId="61" xfId="0" applyFont="1" applyFill="1" applyBorder="1" applyAlignment="1">
      <alignment horizontal="center" vertical="center"/>
    </xf>
    <xf numFmtId="3" fontId="56" fillId="0" borderId="44" xfId="0" applyNumberFormat="1" applyFont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53" fillId="0" borderId="0" xfId="0" applyFont="1" applyBorder="1" applyAlignment="1">
      <alignment vertical="center"/>
    </xf>
    <xf numFmtId="0" fontId="53" fillId="0" borderId="0" xfId="0" applyFont="1" applyAlignment="1">
      <alignment vertical="center"/>
    </xf>
    <xf numFmtId="0" fontId="53" fillId="0" borderId="0" xfId="0" applyFont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26" fillId="0" borderId="0" xfId="0" applyFont="1" applyAlignment="1">
      <alignment vertical="center"/>
    </xf>
    <xf numFmtId="0" fontId="32" fillId="0" borderId="5" xfId="0" applyFont="1" applyFill="1" applyBorder="1" applyAlignment="1" applyProtection="1">
      <alignment horizontal="center" vertical="center" wrapText="1"/>
    </xf>
    <xf numFmtId="0" fontId="34" fillId="0" borderId="19" xfId="0" applyFont="1" applyBorder="1" applyAlignment="1">
      <alignment horizontal="center" vertical="center"/>
    </xf>
    <xf numFmtId="4" fontId="34" fillId="9" borderId="76" xfId="0" applyNumberFormat="1" applyFont="1" applyFill="1" applyBorder="1" applyAlignment="1">
      <alignment horizontal="center" vertical="center"/>
    </xf>
    <xf numFmtId="4" fontId="34" fillId="9" borderId="77" xfId="0" applyNumberFormat="1" applyFont="1" applyFill="1" applyBorder="1" applyAlignment="1">
      <alignment horizontal="center" vertical="center"/>
    </xf>
    <xf numFmtId="0" fontId="34" fillId="0" borderId="44" xfId="0" applyFont="1" applyFill="1" applyBorder="1" applyAlignment="1" applyProtection="1">
      <alignment horizontal="center" vertical="center"/>
    </xf>
    <xf numFmtId="0" fontId="32" fillId="0" borderId="74" xfId="0" applyFont="1" applyFill="1" applyBorder="1" applyAlignment="1" applyProtection="1">
      <alignment horizontal="center" vertical="center" wrapText="1"/>
    </xf>
    <xf numFmtId="3" fontId="34" fillId="0" borderId="76" xfId="0" applyNumberFormat="1" applyFont="1" applyBorder="1" applyAlignment="1">
      <alignment horizontal="center" vertical="center"/>
    </xf>
    <xf numFmtId="3" fontId="56" fillId="0" borderId="17" xfId="0" applyNumberFormat="1" applyFont="1" applyBorder="1" applyAlignment="1">
      <alignment horizontal="center" vertical="center"/>
    </xf>
    <xf numFmtId="3" fontId="34" fillId="0" borderId="45" xfId="0" applyNumberFormat="1" applyFont="1" applyBorder="1" applyAlignment="1">
      <alignment horizontal="center" vertical="center"/>
    </xf>
    <xf numFmtId="3" fontId="34" fillId="0" borderId="26" xfId="0" applyNumberFormat="1" applyFont="1" applyBorder="1" applyAlignment="1">
      <alignment horizontal="center" vertical="center"/>
    </xf>
    <xf numFmtId="3" fontId="34" fillId="0" borderId="61" xfId="0" applyNumberFormat="1" applyFont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 vertical="center"/>
    </xf>
    <xf numFmtId="0" fontId="32" fillId="11" borderId="14" xfId="0" applyFont="1" applyFill="1" applyBorder="1" applyAlignment="1">
      <alignment horizontal="center" vertical="center" wrapText="1"/>
    </xf>
    <xf numFmtId="0" fontId="33" fillId="11" borderId="49" xfId="0" applyFont="1" applyFill="1" applyBorder="1" applyAlignment="1">
      <alignment horizontal="center" vertical="center" wrapText="1"/>
    </xf>
    <xf numFmtId="0" fontId="32" fillId="11" borderId="78" xfId="0" applyFont="1" applyFill="1" applyBorder="1" applyAlignment="1">
      <alignment horizontal="center" vertical="center" wrapText="1"/>
    </xf>
    <xf numFmtId="0" fontId="32" fillId="11" borderId="25" xfId="0" applyFont="1" applyFill="1" applyBorder="1" applyAlignment="1">
      <alignment horizontal="center" vertical="center" wrapText="1"/>
    </xf>
    <xf numFmtId="0" fontId="32" fillId="11" borderId="74" xfId="0" applyFont="1" applyFill="1" applyBorder="1" applyAlignment="1">
      <alignment horizontal="center" vertical="center" wrapText="1"/>
    </xf>
    <xf numFmtId="0" fontId="32" fillId="11" borderId="5" xfId="0" applyFont="1" applyFill="1" applyBorder="1" applyAlignment="1">
      <alignment horizontal="center" vertical="center" wrapText="1"/>
    </xf>
    <xf numFmtId="0" fontId="56" fillId="0" borderId="76" xfId="0" applyFont="1" applyBorder="1" applyAlignment="1">
      <alignment horizontal="center" vertical="center"/>
    </xf>
    <xf numFmtId="0" fontId="56" fillId="0" borderId="77" xfId="0" applyFont="1" applyBorder="1" applyAlignment="1">
      <alignment horizontal="center" vertical="center"/>
    </xf>
    <xf numFmtId="0" fontId="3" fillId="0" borderId="60" xfId="0" applyFont="1" applyFill="1" applyBorder="1" applyAlignment="1" applyProtection="1">
      <alignment horizontal="center" vertical="center"/>
    </xf>
    <xf numFmtId="0" fontId="38" fillId="0" borderId="60" xfId="0" applyFont="1" applyFill="1" applyBorder="1" applyAlignment="1" applyProtection="1">
      <alignment horizontal="center" vertical="center"/>
    </xf>
    <xf numFmtId="0" fontId="38" fillId="0" borderId="60" xfId="0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38" fillId="0" borderId="0" xfId="0" applyFont="1" applyFill="1" applyBorder="1" applyAlignment="1" applyProtection="1">
      <alignment horizontal="center" vertical="center"/>
    </xf>
    <xf numFmtId="0" fontId="60" fillId="0" borderId="0" xfId="0" applyFont="1" applyAlignment="1">
      <alignment horizontal="right"/>
    </xf>
    <xf numFmtId="0" fontId="26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3" fontId="62" fillId="0" borderId="34" xfId="0" applyNumberFormat="1" applyFont="1" applyBorder="1" applyAlignment="1">
      <alignment horizontal="center" vertical="center"/>
    </xf>
    <xf numFmtId="4" fontId="52" fillId="0" borderId="34" xfId="0" applyNumberFormat="1" applyFont="1" applyBorder="1" applyAlignment="1">
      <alignment horizontal="center" vertical="center" wrapText="1"/>
    </xf>
    <xf numFmtId="4" fontId="52" fillId="0" borderId="34" xfId="0" applyNumberFormat="1" applyFont="1" applyBorder="1" applyAlignment="1">
      <alignment horizontal="left"/>
    </xf>
    <xf numFmtId="4" fontId="52" fillId="0" borderId="53" xfId="0" applyNumberFormat="1" applyFont="1" applyBorder="1" applyAlignment="1">
      <alignment horizontal="left"/>
    </xf>
    <xf numFmtId="4" fontId="52" fillId="0" borderId="79" xfId="0" applyNumberFormat="1" applyFont="1" applyBorder="1" applyAlignment="1">
      <alignment horizontal="left"/>
    </xf>
    <xf numFmtId="0" fontId="63" fillId="0" borderId="80" xfId="0" applyFont="1" applyBorder="1" applyAlignment="1"/>
    <xf numFmtId="0" fontId="63" fillId="0" borderId="53" xfId="0" applyFont="1" applyBorder="1" applyAlignment="1">
      <alignment vertical="center"/>
    </xf>
    <xf numFmtId="0" fontId="63" fillId="0" borderId="80" xfId="0" applyFont="1" applyBorder="1" applyAlignment="1">
      <alignment horizontal="center"/>
    </xf>
    <xf numFmtId="0" fontId="63" fillId="0" borderId="34" xfId="0" applyFont="1" applyBorder="1" applyAlignment="1">
      <alignment vertical="center"/>
    </xf>
    <xf numFmtId="0" fontId="62" fillId="0" borderId="34" xfId="0" applyFont="1" applyBorder="1" applyAlignment="1"/>
    <xf numFmtId="0" fontId="62" fillId="0" borderId="53" xfId="0" applyFont="1" applyBorder="1" applyAlignment="1"/>
    <xf numFmtId="0" fontId="62" fillId="0" borderId="80" xfId="0" applyFont="1" applyBorder="1" applyAlignment="1"/>
    <xf numFmtId="0" fontId="61" fillId="0" borderId="34" xfId="0" applyFont="1" applyFill="1" applyBorder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2" fontId="61" fillId="0" borderId="0" xfId="0" applyNumberFormat="1" applyFont="1" applyBorder="1" applyAlignment="1">
      <alignment horizontal="center" vertical="center"/>
    </xf>
    <xf numFmtId="0" fontId="61" fillId="0" borderId="0" xfId="0" applyFont="1" applyBorder="1"/>
    <xf numFmtId="2" fontId="61" fillId="0" borderId="0" xfId="0" applyNumberFormat="1" applyFont="1" applyBorder="1" applyAlignment="1">
      <alignment horizontal="center"/>
    </xf>
    <xf numFmtId="0" fontId="61" fillId="0" borderId="0" xfId="0" applyFont="1"/>
    <xf numFmtId="0" fontId="11" fillId="0" borderId="60" xfId="0" applyFont="1" applyFill="1" applyBorder="1" applyAlignment="1" applyProtection="1">
      <alignment vertical="center"/>
    </xf>
    <xf numFmtId="0" fontId="3" fillId="11" borderId="73" xfId="2" applyNumberFormat="1" applyFont="1" applyFill="1" applyBorder="1" applyAlignment="1">
      <alignment horizontal="center" vertical="center"/>
    </xf>
    <xf numFmtId="0" fontId="26" fillId="11" borderId="73" xfId="0" applyNumberFormat="1" applyFont="1" applyFill="1" applyBorder="1" applyAlignment="1">
      <alignment horizontal="center" vertical="center"/>
    </xf>
    <xf numFmtId="0" fontId="34" fillId="0" borderId="18" xfId="0" applyFont="1" applyFill="1" applyBorder="1" applyAlignment="1" applyProtection="1">
      <alignment horizontal="center" vertical="center"/>
    </xf>
    <xf numFmtId="0" fontId="34" fillId="0" borderId="31" xfId="0" applyFont="1" applyFill="1" applyBorder="1" applyAlignment="1" applyProtection="1">
      <alignment horizontal="center" vertical="center"/>
    </xf>
    <xf numFmtId="0" fontId="3" fillId="2" borderId="70" xfId="0" applyFont="1" applyFill="1" applyBorder="1" applyAlignment="1">
      <alignment horizontal="center"/>
    </xf>
    <xf numFmtId="0" fontId="26" fillId="2" borderId="26" xfId="0" applyFont="1" applyFill="1" applyBorder="1" applyAlignment="1">
      <alignment horizontal="center"/>
    </xf>
    <xf numFmtId="0" fontId="26" fillId="2" borderId="61" xfId="0" applyFont="1" applyFill="1" applyBorder="1" applyAlignment="1">
      <alignment horizontal="center"/>
    </xf>
    <xf numFmtId="0" fontId="32" fillId="2" borderId="81" xfId="0" applyFont="1" applyFill="1" applyBorder="1" applyAlignment="1">
      <alignment horizontal="center" vertical="center"/>
    </xf>
    <xf numFmtId="0" fontId="32" fillId="2" borderId="36" xfId="0" applyFont="1" applyFill="1" applyBorder="1" applyAlignment="1">
      <alignment horizontal="center" vertical="center"/>
    </xf>
    <xf numFmtId="0" fontId="57" fillId="9" borderId="1" xfId="0" applyFont="1" applyFill="1" applyBorder="1" applyAlignment="1">
      <alignment horizontal="center"/>
    </xf>
    <xf numFmtId="2" fontId="56" fillId="12" borderId="33" xfId="0" applyNumberFormat="1" applyFont="1" applyFill="1" applyBorder="1" applyAlignment="1">
      <alignment horizontal="center" vertical="center"/>
    </xf>
    <xf numFmtId="10" fontId="56" fillId="12" borderId="33" xfId="0" applyNumberFormat="1" applyFont="1" applyFill="1" applyBorder="1" applyAlignment="1">
      <alignment horizontal="center" vertical="center"/>
    </xf>
    <xf numFmtId="2" fontId="55" fillId="12" borderId="0" xfId="0" applyNumberFormat="1" applyFont="1" applyFill="1" applyBorder="1" applyAlignment="1">
      <alignment horizontal="center" vertical="center"/>
    </xf>
    <xf numFmtId="10" fontId="56" fillId="12" borderId="33" xfId="0" applyNumberFormat="1" applyFont="1" applyFill="1" applyBorder="1" applyAlignment="1">
      <alignment horizontal="center"/>
    </xf>
    <xf numFmtId="10" fontId="56" fillId="12" borderId="33" xfId="0" applyNumberFormat="1" applyFont="1" applyFill="1" applyBorder="1" applyAlignment="1">
      <alignment vertical="center"/>
    </xf>
    <xf numFmtId="0" fontId="32" fillId="0" borderId="25" xfId="0" applyFont="1" applyFill="1" applyBorder="1" applyAlignment="1">
      <alignment horizontal="center" vertical="center"/>
    </xf>
    <xf numFmtId="0" fontId="32" fillId="11" borderId="17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right"/>
    </xf>
    <xf numFmtId="0" fontId="46" fillId="0" borderId="60" xfId="0" applyFont="1" applyBorder="1" applyAlignment="1">
      <alignment horizontal="center"/>
    </xf>
    <xf numFmtId="0" fontId="64" fillId="0" borderId="0" xfId="0" applyFont="1" applyAlignment="1">
      <alignment horizontal="right"/>
    </xf>
    <xf numFmtId="0" fontId="46" fillId="2" borderId="32" xfId="0" applyFont="1" applyFill="1" applyBorder="1" applyAlignment="1">
      <alignment horizontal="center"/>
    </xf>
    <xf numFmtId="0" fontId="46" fillId="2" borderId="20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2" fillId="0" borderId="25" xfId="0" applyFont="1" applyFill="1" applyBorder="1" applyAlignment="1" applyProtection="1">
      <alignment horizontal="center" vertical="center" wrapText="1"/>
      <protection locked="0"/>
    </xf>
    <xf numFmtId="0" fontId="65" fillId="0" borderId="60" xfId="0" applyFont="1" applyBorder="1" applyAlignment="1">
      <alignment horizontal="center"/>
    </xf>
    <xf numFmtId="4" fontId="7" fillId="4" borderId="34" xfId="0" applyNumberFormat="1" applyFont="1" applyFill="1" applyBorder="1" applyAlignment="1">
      <alignment horizontal="center" vertical="center" wrapText="1"/>
    </xf>
    <xf numFmtId="4" fontId="25" fillId="4" borderId="81" xfId="0" applyNumberFormat="1" applyFont="1" applyFill="1" applyBorder="1" applyAlignment="1">
      <alignment horizontal="center" vertical="center"/>
    </xf>
    <xf numFmtId="4" fontId="25" fillId="4" borderId="36" xfId="0" applyNumberFormat="1" applyFont="1" applyFill="1" applyBorder="1" applyAlignment="1">
      <alignment horizontal="center" vertical="center"/>
    </xf>
    <xf numFmtId="4" fontId="25" fillId="4" borderId="87" xfId="0" applyNumberFormat="1" applyFont="1" applyFill="1" applyBorder="1" applyAlignment="1">
      <alignment horizontal="center" vertical="center"/>
    </xf>
    <xf numFmtId="40" fontId="24" fillId="4" borderId="34" xfId="0" applyNumberFormat="1" applyFont="1" applyFill="1" applyBorder="1" applyAlignment="1">
      <alignment horizontal="center" vertical="center"/>
    </xf>
    <xf numFmtId="4" fontId="7" fillId="4" borderId="35" xfId="0" applyNumberFormat="1" applyFont="1" applyFill="1" applyBorder="1" applyAlignment="1">
      <alignment horizontal="center" vertical="center"/>
    </xf>
    <xf numFmtId="166" fontId="25" fillId="4" borderId="81" xfId="0" applyNumberFormat="1" applyFont="1" applyFill="1" applyBorder="1" applyAlignment="1">
      <alignment horizontal="center" vertical="center"/>
    </xf>
    <xf numFmtId="166" fontId="25" fillId="4" borderId="36" xfId="0" applyNumberFormat="1" applyFont="1" applyFill="1" applyBorder="1" applyAlignment="1">
      <alignment horizontal="center" vertical="center"/>
    </xf>
    <xf numFmtId="166" fontId="7" fillId="4" borderId="35" xfId="0" applyNumberFormat="1" applyFont="1" applyFill="1" applyBorder="1" applyAlignment="1">
      <alignment horizontal="center" vertical="center"/>
    </xf>
    <xf numFmtId="166" fontId="24" fillId="4" borderId="34" xfId="0" applyNumberFormat="1" applyFont="1" applyFill="1" applyBorder="1" applyAlignment="1">
      <alignment horizontal="center" vertical="center"/>
    </xf>
    <xf numFmtId="4" fontId="24" fillId="4" borderId="34" xfId="0" applyNumberFormat="1" applyFont="1" applyFill="1" applyBorder="1" applyAlignment="1">
      <alignment horizontal="center" vertical="center"/>
    </xf>
    <xf numFmtId="4" fontId="24" fillId="4" borderId="47" xfId="0" applyNumberFormat="1" applyFont="1" applyFill="1" applyBorder="1" applyAlignment="1">
      <alignment horizontal="center" vertical="center"/>
    </xf>
    <xf numFmtId="4" fontId="8" fillId="2" borderId="51" xfId="0" applyNumberFormat="1" applyFont="1" applyFill="1" applyBorder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32" fillId="9" borderId="78" xfId="0" applyFont="1" applyFill="1" applyBorder="1" applyAlignment="1" applyProtection="1">
      <alignment horizontal="center" vertical="center" wrapText="1"/>
    </xf>
    <xf numFmtId="0" fontId="34" fillId="9" borderId="22" xfId="0" applyFont="1" applyFill="1" applyBorder="1" applyAlignment="1" applyProtection="1">
      <alignment horizontal="center" vertical="center"/>
    </xf>
    <xf numFmtId="0" fontId="34" fillId="9" borderId="26" xfId="0" applyFont="1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0" fontId="0" fillId="9" borderId="10" xfId="0" applyFill="1" applyBorder="1" applyProtection="1"/>
    <xf numFmtId="0" fontId="34" fillId="9" borderId="61" xfId="0" applyFont="1" applyFill="1" applyBorder="1" applyAlignment="1" applyProtection="1">
      <alignment horizontal="center" vertical="center"/>
    </xf>
    <xf numFmtId="167" fontId="45" fillId="0" borderId="69" xfId="0" applyNumberFormat="1" applyFont="1" applyFill="1" applyBorder="1" applyAlignment="1" applyProtection="1">
      <alignment horizontal="center" wrapText="1"/>
    </xf>
    <xf numFmtId="4" fontId="45" fillId="0" borderId="1" xfId="0" applyNumberFormat="1" applyFont="1" applyFill="1" applyBorder="1" applyAlignment="1" applyProtection="1">
      <alignment horizontal="center" wrapText="1"/>
    </xf>
    <xf numFmtId="0" fontId="45" fillId="0" borderId="30" xfId="0" applyFont="1" applyFill="1" applyBorder="1" applyAlignment="1" applyProtection="1">
      <alignment horizontal="left" wrapText="1"/>
    </xf>
    <xf numFmtId="0" fontId="45" fillId="0" borderId="1" xfId="0" applyFont="1" applyFill="1" applyBorder="1" applyAlignment="1" applyProtection="1">
      <alignment horizontal="center" wrapText="1"/>
    </xf>
    <xf numFmtId="0" fontId="45" fillId="0" borderId="30" xfId="0" applyFont="1" applyFill="1" applyBorder="1" applyAlignment="1" applyProtection="1">
      <alignment horizontal="center" wrapText="1"/>
    </xf>
    <xf numFmtId="0" fontId="47" fillId="0" borderId="1" xfId="0" applyFont="1" applyFill="1" applyBorder="1" applyAlignment="1" applyProtection="1">
      <alignment horizontal="center" wrapText="1"/>
    </xf>
    <xf numFmtId="0" fontId="45" fillId="0" borderId="1" xfId="0" applyFont="1" applyFill="1" applyBorder="1" applyAlignment="1" applyProtection="1">
      <alignment horizontal="left" wrapText="1"/>
    </xf>
    <xf numFmtId="167" fontId="45" fillId="0" borderId="28" xfId="0" applyNumberFormat="1" applyFont="1" applyFill="1" applyBorder="1" applyAlignment="1" applyProtection="1">
      <alignment horizontal="center" wrapText="1"/>
    </xf>
    <xf numFmtId="4" fontId="45" fillId="0" borderId="27" xfId="0" applyNumberFormat="1" applyFont="1" applyFill="1" applyBorder="1" applyAlignment="1" applyProtection="1">
      <alignment horizontal="center" wrapText="1"/>
    </xf>
    <xf numFmtId="0" fontId="45" fillId="0" borderId="27" xfId="0" applyFont="1" applyFill="1" applyBorder="1" applyAlignment="1" applyProtection="1">
      <alignment horizontal="center" wrapText="1"/>
    </xf>
    <xf numFmtId="0" fontId="45" fillId="0" borderId="0" xfId="0" applyFont="1" applyFill="1" applyBorder="1" applyAlignment="1" applyProtection="1">
      <alignment horizontal="center" wrapText="1"/>
    </xf>
    <xf numFmtId="0" fontId="45" fillId="0" borderId="0" xfId="0" applyFont="1" applyFill="1" applyBorder="1" applyAlignment="1" applyProtection="1">
      <alignment horizontal="left" wrapText="1"/>
    </xf>
    <xf numFmtId="0" fontId="45" fillId="0" borderId="27" xfId="0" applyFont="1" applyFill="1" applyBorder="1" applyAlignment="1" applyProtection="1">
      <alignment horizontal="left" wrapText="1"/>
    </xf>
    <xf numFmtId="167" fontId="45" fillId="0" borderId="69" xfId="0" quotePrefix="1" applyNumberFormat="1" applyFont="1" applyFill="1" applyBorder="1" applyAlignment="1" applyProtection="1">
      <alignment horizontal="center" wrapText="1"/>
    </xf>
    <xf numFmtId="167" fontId="45" fillId="0" borderId="1" xfId="0" applyNumberFormat="1" applyFont="1" applyFill="1" applyBorder="1" applyAlignment="1" applyProtection="1">
      <alignment horizontal="center" wrapText="1"/>
    </xf>
    <xf numFmtId="167" fontId="45" fillId="0" borderId="28" xfId="0" quotePrefix="1" applyNumberFormat="1" applyFont="1" applyFill="1" applyBorder="1" applyAlignment="1" applyProtection="1">
      <alignment horizontal="center" wrapText="1"/>
    </xf>
    <xf numFmtId="167" fontId="45" fillId="0" borderId="21" xfId="0" applyNumberFormat="1" applyFont="1" applyFill="1" applyBorder="1" applyAlignment="1" applyProtection="1">
      <alignment horizontal="center" wrapText="1"/>
    </xf>
    <xf numFmtId="4" fontId="45" fillId="0" borderId="20" xfId="0" applyNumberFormat="1" applyFont="1" applyFill="1" applyBorder="1" applyAlignment="1" applyProtection="1">
      <alignment horizontal="center" wrapText="1"/>
    </xf>
    <xf numFmtId="0" fontId="45" fillId="0" borderId="19" xfId="0" applyFont="1" applyFill="1" applyBorder="1" applyAlignment="1" applyProtection="1">
      <alignment horizontal="left" wrapText="1"/>
    </xf>
    <xf numFmtId="0" fontId="45" fillId="0" borderId="20" xfId="0" applyFont="1" applyFill="1" applyBorder="1" applyAlignment="1" applyProtection="1">
      <alignment horizontal="center" wrapText="1"/>
    </xf>
    <xf numFmtId="0" fontId="45" fillId="0" borderId="19" xfId="0" applyFont="1" applyFill="1" applyBorder="1" applyAlignment="1" applyProtection="1">
      <alignment horizontal="center" wrapText="1"/>
    </xf>
    <xf numFmtId="0" fontId="45" fillId="0" borderId="20" xfId="0" applyFont="1" applyFill="1" applyBorder="1" applyAlignment="1" applyProtection="1">
      <alignment horizontal="left" wrapText="1"/>
    </xf>
    <xf numFmtId="0" fontId="45" fillId="0" borderId="0" xfId="0" applyFont="1" applyProtection="1"/>
    <xf numFmtId="4" fontId="46" fillId="0" borderId="71" xfId="0" applyNumberFormat="1" applyFont="1" applyBorder="1" applyAlignment="1" applyProtection="1">
      <alignment horizontal="center"/>
    </xf>
    <xf numFmtId="0" fontId="45" fillId="0" borderId="0" xfId="0" applyFont="1" applyAlignment="1" applyProtection="1">
      <alignment horizontal="center"/>
    </xf>
    <xf numFmtId="0" fontId="10" fillId="2" borderId="18" xfId="0" applyFont="1" applyFill="1" applyBorder="1" applyAlignment="1" applyProtection="1">
      <alignment horizontal="center" vertical="center"/>
    </xf>
    <xf numFmtId="0" fontId="6" fillId="2" borderId="29" xfId="0" applyFont="1" applyFill="1" applyBorder="1" applyAlignment="1" applyProtection="1">
      <alignment horizontal="center"/>
    </xf>
    <xf numFmtId="0" fontId="6" fillId="2" borderId="31" xfId="0" applyFont="1" applyFill="1" applyBorder="1" applyAlignment="1" applyProtection="1">
      <alignment horizontal="center"/>
    </xf>
    <xf numFmtId="0" fontId="6" fillId="2" borderId="20" xfId="0" applyFont="1" applyFill="1" applyBorder="1" applyAlignment="1" applyProtection="1">
      <alignment horizontal="center"/>
    </xf>
    <xf numFmtId="0" fontId="6" fillId="2" borderId="27" xfId="0" applyFont="1" applyFill="1" applyBorder="1" applyAlignment="1" applyProtection="1">
      <alignment horizontal="center"/>
    </xf>
    <xf numFmtId="0" fontId="6" fillId="2" borderId="1" xfId="0" applyFont="1" applyFill="1" applyBorder="1" applyAlignment="1" applyProtection="1">
      <alignment horizontal="center"/>
    </xf>
    <xf numFmtId="0" fontId="6" fillId="2" borderId="19" xfId="0" applyFont="1" applyFill="1" applyBorder="1" applyAlignment="1" applyProtection="1">
      <alignment horizontal="center" vertical="center"/>
    </xf>
    <xf numFmtId="0" fontId="6" fillId="2" borderId="0" xfId="0" applyFont="1" applyFill="1" applyBorder="1" applyAlignment="1" applyProtection="1">
      <alignment horizontal="center"/>
    </xf>
    <xf numFmtId="0" fontId="6" fillId="2" borderId="30" xfId="0" applyFont="1" applyFill="1" applyBorder="1" applyAlignment="1" applyProtection="1">
      <alignment horizontal="center"/>
    </xf>
    <xf numFmtId="0" fontId="6" fillId="2" borderId="19" xfId="0" applyFont="1" applyFill="1" applyBorder="1" applyAlignment="1" applyProtection="1">
      <alignment horizontal="center"/>
    </xf>
    <xf numFmtId="0" fontId="6" fillId="2" borderId="18" xfId="0" applyFont="1" applyFill="1" applyBorder="1" applyAlignment="1" applyProtection="1">
      <alignment horizontal="center" vertical="center"/>
    </xf>
    <xf numFmtId="0" fontId="14" fillId="0" borderId="0" xfId="0" applyFont="1" applyAlignment="1">
      <alignment horizontal="center" vertical="center"/>
    </xf>
    <xf numFmtId="166" fontId="12" fillId="0" borderId="0" xfId="0" applyNumberFormat="1" applyFont="1" applyBorder="1" applyAlignment="1">
      <alignment vertical="center"/>
    </xf>
    <xf numFmtId="3" fontId="34" fillId="0" borderId="1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67" fillId="13" borderId="1" xfId="0" applyFont="1" applyFill="1" applyBorder="1" applyAlignment="1">
      <alignment horizontal="center"/>
    </xf>
    <xf numFmtId="0" fontId="66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67" fillId="14" borderId="1" xfId="0" applyFont="1" applyFill="1" applyBorder="1" applyAlignment="1">
      <alignment horizontal="center"/>
    </xf>
    <xf numFmtId="0" fontId="67" fillId="15" borderId="1" xfId="0" applyFont="1" applyFill="1" applyBorder="1" applyAlignment="1">
      <alignment horizontal="center"/>
    </xf>
    <xf numFmtId="4" fontId="12" fillId="0" borderId="0" xfId="0" applyNumberFormat="1" applyFont="1" applyBorder="1" applyAlignment="1">
      <alignment vertical="center"/>
    </xf>
    <xf numFmtId="0" fontId="34" fillId="9" borderId="76" xfId="0" applyNumberFormat="1" applyFont="1" applyFill="1" applyBorder="1" applyAlignment="1">
      <alignment horizontal="center" vertical="center"/>
    </xf>
    <xf numFmtId="3" fontId="34" fillId="7" borderId="19" xfId="0" applyNumberFormat="1" applyFont="1" applyFill="1" applyBorder="1" applyAlignment="1">
      <alignment horizontal="center" vertical="center"/>
    </xf>
    <xf numFmtId="3" fontId="32" fillId="9" borderId="25" xfId="0" applyNumberFormat="1" applyFont="1" applyFill="1" applyBorder="1" applyAlignment="1" applyProtection="1">
      <alignment horizontal="center" vertical="center" wrapText="1"/>
    </xf>
    <xf numFmtId="4" fontId="0" fillId="0" borderId="0" xfId="0" applyNumberFormat="1"/>
    <xf numFmtId="3" fontId="34" fillId="16" borderId="19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9" fillId="4" borderId="55" xfId="0" applyFont="1" applyFill="1" applyBorder="1" applyAlignment="1">
      <alignment horizontal="center" vertical="center"/>
    </xf>
    <xf numFmtId="0" fontId="19" fillId="4" borderId="5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45" xfId="0" applyFont="1" applyFill="1" applyBorder="1" applyAlignment="1">
      <alignment horizontal="center" vertical="center" wrapText="1"/>
    </xf>
    <xf numFmtId="0" fontId="7" fillId="4" borderId="6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67" xfId="0" applyFont="1" applyFill="1" applyBorder="1" applyAlignment="1">
      <alignment horizontal="center"/>
    </xf>
    <xf numFmtId="0" fontId="4" fillId="3" borderId="68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2" fillId="2" borderId="82" xfId="0" applyFont="1" applyFill="1" applyBorder="1" applyAlignment="1">
      <alignment horizontal="center" vertical="center" wrapText="1"/>
    </xf>
    <xf numFmtId="0" fontId="32" fillId="2" borderId="54" xfId="0" applyFont="1" applyFill="1" applyBorder="1" applyAlignment="1">
      <alignment horizontal="center" vertical="center" wrapText="1"/>
    </xf>
    <xf numFmtId="0" fontId="32" fillId="2" borderId="83" xfId="0" applyFont="1" applyFill="1" applyBorder="1" applyAlignment="1">
      <alignment horizontal="center" vertical="center" wrapText="1"/>
    </xf>
    <xf numFmtId="0" fontId="32" fillId="2" borderId="84" xfId="0" applyFont="1" applyFill="1" applyBorder="1" applyAlignment="1">
      <alignment horizontal="center" vertical="center" wrapText="1"/>
    </xf>
    <xf numFmtId="0" fontId="32" fillId="2" borderId="60" xfId="0" applyFont="1" applyFill="1" applyBorder="1" applyAlignment="1">
      <alignment horizontal="center" vertical="center" wrapText="1"/>
    </xf>
    <xf numFmtId="0" fontId="32" fillId="2" borderId="85" xfId="0" applyFont="1" applyFill="1" applyBorder="1" applyAlignment="1">
      <alignment horizontal="center" vertical="center" wrapText="1"/>
    </xf>
    <xf numFmtId="0" fontId="32" fillId="8" borderId="54" xfId="0" applyFont="1" applyFill="1" applyBorder="1" applyAlignment="1">
      <alignment horizontal="center" vertical="center"/>
    </xf>
    <xf numFmtId="0" fontId="32" fillId="8" borderId="83" xfId="0" applyFont="1" applyFill="1" applyBorder="1" applyAlignment="1">
      <alignment horizontal="center" vertical="center"/>
    </xf>
    <xf numFmtId="0" fontId="32" fillId="8" borderId="60" xfId="0" applyFont="1" applyFill="1" applyBorder="1" applyAlignment="1">
      <alignment horizontal="center" vertical="center"/>
    </xf>
    <xf numFmtId="0" fontId="32" fillId="8" borderId="85" xfId="0" applyFont="1" applyFill="1" applyBorder="1" applyAlignment="1">
      <alignment horizontal="center" vertical="center"/>
    </xf>
    <xf numFmtId="0" fontId="32" fillId="11" borderId="7" xfId="0" applyFont="1" applyFill="1" applyBorder="1" applyAlignment="1">
      <alignment horizontal="center" vertical="center"/>
    </xf>
    <xf numFmtId="0" fontId="32" fillId="11" borderId="10" xfId="0" applyFont="1" applyFill="1" applyBorder="1" applyAlignment="1">
      <alignment horizontal="center" vertical="center"/>
    </xf>
    <xf numFmtId="0" fontId="32" fillId="11" borderId="14" xfId="0" applyFont="1" applyFill="1" applyBorder="1" applyAlignment="1">
      <alignment horizontal="center" vertical="center"/>
    </xf>
    <xf numFmtId="0" fontId="38" fillId="0" borderId="0" xfId="0" applyFont="1" applyBorder="1" applyAlignment="1" applyProtection="1">
      <alignment horizontal="center" vertical="center"/>
      <protection locked="0"/>
    </xf>
    <xf numFmtId="0" fontId="56" fillId="11" borderId="7" xfId="0" applyFont="1" applyFill="1" applyBorder="1" applyAlignment="1">
      <alignment horizontal="center" vertical="center" wrapText="1"/>
    </xf>
    <xf numFmtId="0" fontId="56" fillId="11" borderId="10" xfId="0" applyFont="1" applyFill="1" applyBorder="1" applyAlignment="1">
      <alignment horizontal="center" vertical="center" wrapText="1"/>
    </xf>
    <xf numFmtId="0" fontId="56" fillId="11" borderId="14" xfId="0" applyFont="1" applyFill="1" applyBorder="1" applyAlignment="1">
      <alignment horizontal="center" vertical="center" wrapText="1"/>
    </xf>
    <xf numFmtId="0" fontId="32" fillId="11" borderId="7" xfId="0" applyFont="1" applyFill="1" applyBorder="1" applyAlignment="1">
      <alignment horizontal="center" vertical="center" wrapText="1"/>
    </xf>
    <xf numFmtId="0" fontId="32" fillId="11" borderId="14" xfId="0" applyFont="1" applyFill="1" applyBorder="1" applyAlignment="1">
      <alignment horizontal="center" vertical="center" wrapText="1"/>
    </xf>
    <xf numFmtId="0" fontId="33" fillId="11" borderId="7" xfId="0" applyFont="1" applyFill="1" applyBorder="1" applyAlignment="1">
      <alignment horizontal="center" vertical="center" wrapText="1"/>
    </xf>
    <xf numFmtId="0" fontId="33" fillId="11" borderId="14" xfId="0" applyFont="1" applyFill="1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32" fillId="11" borderId="12" xfId="0" applyFont="1" applyFill="1" applyBorder="1" applyAlignment="1">
      <alignment horizontal="center" vertical="center" wrapText="1"/>
    </xf>
    <xf numFmtId="0" fontId="32" fillId="11" borderId="17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/>
    </xf>
    <xf numFmtId="0" fontId="26" fillId="5" borderId="75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32" fillId="7" borderId="54" xfId="0" applyFont="1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 wrapText="1"/>
    </xf>
    <xf numFmtId="0" fontId="32" fillId="11" borderId="48" xfId="0" applyFont="1" applyFill="1" applyBorder="1" applyAlignment="1">
      <alignment horizontal="center" vertical="center" wrapText="1"/>
    </xf>
    <xf numFmtId="0" fontId="32" fillId="11" borderId="4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2" fontId="3" fillId="0" borderId="0" xfId="0" applyNumberFormat="1" applyFont="1" applyBorder="1" applyAlignment="1">
      <alignment horizontal="right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4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3" fillId="9" borderId="52" xfId="0" applyFont="1" applyFill="1" applyBorder="1" applyAlignment="1">
      <alignment horizontal="center"/>
    </xf>
    <xf numFmtId="0" fontId="3" fillId="10" borderId="7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52" xfId="0" applyFont="1" applyFill="1" applyBorder="1" applyAlignment="1">
      <alignment horizontal="center" vertical="center"/>
    </xf>
    <xf numFmtId="0" fontId="26" fillId="11" borderId="73" xfId="0" applyFont="1" applyFill="1" applyBorder="1" applyAlignment="1" applyProtection="1">
      <alignment horizontal="center"/>
      <protection locked="0"/>
    </xf>
    <xf numFmtId="0" fontId="26" fillId="11" borderId="1" xfId="0" applyFont="1" applyFill="1" applyBorder="1" applyAlignment="1" applyProtection="1">
      <alignment horizontal="center"/>
      <protection locked="0"/>
    </xf>
    <xf numFmtId="0" fontId="26" fillId="11" borderId="52" xfId="0" applyFont="1" applyFill="1" applyBorder="1" applyAlignment="1" applyProtection="1">
      <alignment horizontal="center"/>
      <protection locked="0"/>
    </xf>
    <xf numFmtId="0" fontId="60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6" fillId="2" borderId="32" xfId="0" applyFont="1" applyFill="1" applyBorder="1" applyAlignment="1">
      <alignment horizontal="center" vertical="center"/>
    </xf>
    <xf numFmtId="0" fontId="46" fillId="2" borderId="20" xfId="0" applyFont="1" applyFill="1" applyBorder="1" applyAlignment="1">
      <alignment horizontal="center" vertical="center"/>
    </xf>
    <xf numFmtId="0" fontId="46" fillId="2" borderId="32" xfId="0" applyFont="1" applyFill="1" applyBorder="1" applyAlignment="1">
      <alignment horizontal="center" vertical="center" wrapText="1"/>
    </xf>
    <xf numFmtId="0" fontId="46" fillId="2" borderId="2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68" fillId="0" borderId="0" xfId="0" applyFont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00"/>
      <color rgb="FFCCFFCC"/>
      <color rgb="FFCCFFFF"/>
      <color rgb="FFFF7C8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WWH40"/>
  <sheetViews>
    <sheetView tabSelected="1" zoomScaleNormal="100" workbookViewId="0">
      <pane ySplit="7" topLeftCell="A31" activePane="bottomLeft" state="frozen"/>
      <selection activeCell="D1" sqref="D1"/>
      <selection pane="bottomLeft" activeCell="R3" sqref="R3"/>
    </sheetView>
  </sheetViews>
  <sheetFormatPr defaultRowHeight="12.75" x14ac:dyDescent="0.25"/>
  <cols>
    <col min="1" max="1" width="5.28515625" style="42" customWidth="1"/>
    <col min="2" max="7" width="8.140625" style="42" customWidth="1"/>
    <col min="8" max="8" width="0.7109375" style="42" customWidth="1"/>
    <col min="9" max="9" width="12.7109375" style="42" customWidth="1"/>
    <col min="10" max="10" width="0.85546875" style="43" customWidth="1"/>
    <col min="11" max="14" width="10.7109375" style="42" customWidth="1"/>
    <col min="15" max="15" width="0.7109375" style="42" customWidth="1"/>
    <col min="16" max="16" width="12.7109375" style="42" customWidth="1"/>
    <col min="17" max="17" width="0.85546875" style="43" customWidth="1"/>
    <col min="18" max="18" width="10.7109375" style="42" customWidth="1"/>
    <col min="19" max="19" width="12.7109375" style="44" customWidth="1"/>
    <col min="20" max="20" width="0.85546875" style="43" customWidth="1"/>
    <col min="21" max="21" width="8.7109375" style="43" customWidth="1"/>
    <col min="22" max="22" width="7.85546875" style="43" bestFit="1" customWidth="1"/>
    <col min="23" max="23" width="10.7109375" style="43" customWidth="1"/>
    <col min="24" max="24" width="8.140625" style="42" customWidth="1"/>
    <col min="25" max="25" width="8.7109375" style="42" customWidth="1"/>
    <col min="26" max="26" width="8.7109375" style="42" hidden="1" customWidth="1"/>
    <col min="27" max="27" width="13.28515625" style="42" customWidth="1"/>
    <col min="28" max="28" width="8.5703125" style="42" customWidth="1"/>
    <col min="29" max="29" width="8.42578125" style="42" customWidth="1"/>
    <col min="30" max="30" width="0.5703125" style="42" customWidth="1"/>
    <col min="31" max="31" width="11.85546875" style="42" customWidth="1"/>
    <col min="32" max="32" width="8.140625" style="42" customWidth="1"/>
    <col min="33" max="33" width="6.42578125" style="42" customWidth="1"/>
    <col min="34" max="256" width="9.140625" style="42"/>
    <col min="257" max="257" width="7.85546875" style="42" customWidth="1"/>
    <col min="258" max="263" width="10.7109375" style="42" customWidth="1"/>
    <col min="264" max="264" width="0.85546875" style="42" customWidth="1"/>
    <col min="265" max="265" width="12.7109375" style="42" customWidth="1"/>
    <col min="266" max="266" width="0.85546875" style="42" customWidth="1"/>
    <col min="267" max="270" width="10.7109375" style="42" customWidth="1"/>
    <col min="271" max="271" width="0.85546875" style="42" customWidth="1"/>
    <col min="272" max="272" width="12.7109375" style="42" customWidth="1"/>
    <col min="273" max="273" width="0.85546875" style="42" customWidth="1"/>
    <col min="274" max="274" width="10.7109375" style="42" customWidth="1"/>
    <col min="275" max="275" width="12.7109375" style="42" customWidth="1"/>
    <col min="276" max="276" width="0.85546875" style="42" customWidth="1"/>
    <col min="277" max="277" width="8.7109375" style="42" customWidth="1"/>
    <col min="278" max="278" width="7" style="42" customWidth="1"/>
    <col min="279" max="279" width="10.7109375" style="42" customWidth="1"/>
    <col min="280" max="280" width="8.140625" style="42" customWidth="1"/>
    <col min="281" max="281" width="8.7109375" style="42" customWidth="1"/>
    <col min="282" max="282" width="9.140625" style="42" hidden="1" customWidth="1"/>
    <col min="283" max="283" width="13.28515625" style="42" customWidth="1"/>
    <col min="284" max="284" width="8.5703125" style="42" customWidth="1"/>
    <col min="285" max="285" width="8.42578125" style="42" customWidth="1"/>
    <col min="286" max="286" width="0.5703125" style="42" customWidth="1"/>
    <col min="287" max="287" width="11.85546875" style="42" customWidth="1"/>
    <col min="288" max="288" width="8.140625" style="42" customWidth="1"/>
    <col min="289" max="289" width="6.42578125" style="42" customWidth="1"/>
    <col min="290" max="512" width="9.140625" style="42"/>
    <col min="513" max="513" width="7.85546875" style="42" customWidth="1"/>
    <col min="514" max="519" width="10.7109375" style="42" customWidth="1"/>
    <col min="520" max="520" width="0.85546875" style="42" customWidth="1"/>
    <col min="521" max="521" width="12.7109375" style="42" customWidth="1"/>
    <col min="522" max="522" width="0.85546875" style="42" customWidth="1"/>
    <col min="523" max="526" width="10.7109375" style="42" customWidth="1"/>
    <col min="527" max="527" width="0.85546875" style="42" customWidth="1"/>
    <col min="528" max="528" width="12.7109375" style="42" customWidth="1"/>
    <col min="529" max="529" width="0.85546875" style="42" customWidth="1"/>
    <col min="530" max="530" width="10.7109375" style="42" customWidth="1"/>
    <col min="531" max="531" width="12.7109375" style="42" customWidth="1"/>
    <col min="532" max="532" width="0.85546875" style="42" customWidth="1"/>
    <col min="533" max="533" width="8.7109375" style="42" customWidth="1"/>
    <col min="534" max="534" width="7" style="42" customWidth="1"/>
    <col min="535" max="535" width="10.7109375" style="42" customWidth="1"/>
    <col min="536" max="536" width="8.140625" style="42" customWidth="1"/>
    <col min="537" max="537" width="8.7109375" style="42" customWidth="1"/>
    <col min="538" max="538" width="9.140625" style="42" hidden="1" customWidth="1"/>
    <col min="539" max="539" width="13.28515625" style="42" customWidth="1"/>
    <col min="540" max="540" width="8.5703125" style="42" customWidth="1"/>
    <col min="541" max="541" width="8.42578125" style="42" customWidth="1"/>
    <col min="542" max="542" width="0.5703125" style="42" customWidth="1"/>
    <col min="543" max="543" width="11.85546875" style="42" customWidth="1"/>
    <col min="544" max="544" width="8.140625" style="42" customWidth="1"/>
    <col min="545" max="545" width="6.42578125" style="42" customWidth="1"/>
    <col min="546" max="768" width="9.140625" style="42"/>
    <col min="769" max="769" width="7.85546875" style="42" customWidth="1"/>
    <col min="770" max="775" width="10.7109375" style="42" customWidth="1"/>
    <col min="776" max="776" width="0.85546875" style="42" customWidth="1"/>
    <col min="777" max="777" width="12.7109375" style="42" customWidth="1"/>
    <col min="778" max="778" width="0.85546875" style="42" customWidth="1"/>
    <col min="779" max="782" width="10.7109375" style="42" customWidth="1"/>
    <col min="783" max="783" width="0.85546875" style="42" customWidth="1"/>
    <col min="784" max="784" width="12.7109375" style="42" customWidth="1"/>
    <col min="785" max="785" width="0.85546875" style="42" customWidth="1"/>
    <col min="786" max="786" width="10.7109375" style="42" customWidth="1"/>
    <col min="787" max="787" width="12.7109375" style="42" customWidth="1"/>
    <col min="788" max="788" width="0.85546875" style="42" customWidth="1"/>
    <col min="789" max="789" width="8.7109375" style="42" customWidth="1"/>
    <col min="790" max="790" width="7" style="42" customWidth="1"/>
    <col min="791" max="791" width="10.7109375" style="42" customWidth="1"/>
    <col min="792" max="792" width="8.140625" style="42" customWidth="1"/>
    <col min="793" max="793" width="8.7109375" style="42" customWidth="1"/>
    <col min="794" max="794" width="9.140625" style="42" hidden="1" customWidth="1"/>
    <col min="795" max="795" width="13.28515625" style="42" customWidth="1"/>
    <col min="796" max="796" width="8.5703125" style="42" customWidth="1"/>
    <col min="797" max="797" width="8.42578125" style="42" customWidth="1"/>
    <col min="798" max="798" width="0.5703125" style="42" customWidth="1"/>
    <col min="799" max="799" width="11.85546875" style="42" customWidth="1"/>
    <col min="800" max="800" width="8.140625" style="42" customWidth="1"/>
    <col min="801" max="801" width="6.42578125" style="42" customWidth="1"/>
    <col min="802" max="1024" width="9.140625" style="42"/>
    <col min="1025" max="1025" width="7.85546875" style="42" customWidth="1"/>
    <col min="1026" max="1031" width="10.7109375" style="42" customWidth="1"/>
    <col min="1032" max="1032" width="0.85546875" style="42" customWidth="1"/>
    <col min="1033" max="1033" width="12.7109375" style="42" customWidth="1"/>
    <col min="1034" max="1034" width="0.85546875" style="42" customWidth="1"/>
    <col min="1035" max="1038" width="10.7109375" style="42" customWidth="1"/>
    <col min="1039" max="1039" width="0.85546875" style="42" customWidth="1"/>
    <col min="1040" max="1040" width="12.7109375" style="42" customWidth="1"/>
    <col min="1041" max="1041" width="0.85546875" style="42" customWidth="1"/>
    <col min="1042" max="1042" width="10.7109375" style="42" customWidth="1"/>
    <col min="1043" max="1043" width="12.7109375" style="42" customWidth="1"/>
    <col min="1044" max="1044" width="0.85546875" style="42" customWidth="1"/>
    <col min="1045" max="1045" width="8.7109375" style="42" customWidth="1"/>
    <col min="1046" max="1046" width="7" style="42" customWidth="1"/>
    <col min="1047" max="1047" width="10.7109375" style="42" customWidth="1"/>
    <col min="1048" max="1048" width="8.140625" style="42" customWidth="1"/>
    <col min="1049" max="1049" width="8.7109375" style="42" customWidth="1"/>
    <col min="1050" max="1050" width="9.140625" style="42" hidden="1" customWidth="1"/>
    <col min="1051" max="1051" width="13.28515625" style="42" customWidth="1"/>
    <col min="1052" max="1052" width="8.5703125" style="42" customWidth="1"/>
    <col min="1053" max="1053" width="8.42578125" style="42" customWidth="1"/>
    <col min="1054" max="1054" width="0.5703125" style="42" customWidth="1"/>
    <col min="1055" max="1055" width="11.85546875" style="42" customWidth="1"/>
    <col min="1056" max="1056" width="8.140625" style="42" customWidth="1"/>
    <col min="1057" max="1057" width="6.42578125" style="42" customWidth="1"/>
    <col min="1058" max="1280" width="9.140625" style="42"/>
    <col min="1281" max="1281" width="7.85546875" style="42" customWidth="1"/>
    <col min="1282" max="1287" width="10.7109375" style="42" customWidth="1"/>
    <col min="1288" max="1288" width="0.85546875" style="42" customWidth="1"/>
    <col min="1289" max="1289" width="12.7109375" style="42" customWidth="1"/>
    <col min="1290" max="1290" width="0.85546875" style="42" customWidth="1"/>
    <col min="1291" max="1294" width="10.7109375" style="42" customWidth="1"/>
    <col min="1295" max="1295" width="0.85546875" style="42" customWidth="1"/>
    <col min="1296" max="1296" width="12.7109375" style="42" customWidth="1"/>
    <col min="1297" max="1297" width="0.85546875" style="42" customWidth="1"/>
    <col min="1298" max="1298" width="10.7109375" style="42" customWidth="1"/>
    <col min="1299" max="1299" width="12.7109375" style="42" customWidth="1"/>
    <col min="1300" max="1300" width="0.85546875" style="42" customWidth="1"/>
    <col min="1301" max="1301" width="8.7109375" style="42" customWidth="1"/>
    <col min="1302" max="1302" width="7" style="42" customWidth="1"/>
    <col min="1303" max="1303" width="10.7109375" style="42" customWidth="1"/>
    <col min="1304" max="1304" width="8.140625" style="42" customWidth="1"/>
    <col min="1305" max="1305" width="8.7109375" style="42" customWidth="1"/>
    <col min="1306" max="1306" width="9.140625" style="42" hidden="1" customWidth="1"/>
    <col min="1307" max="1307" width="13.28515625" style="42" customWidth="1"/>
    <col min="1308" max="1308" width="8.5703125" style="42" customWidth="1"/>
    <col min="1309" max="1309" width="8.42578125" style="42" customWidth="1"/>
    <col min="1310" max="1310" width="0.5703125" style="42" customWidth="1"/>
    <col min="1311" max="1311" width="11.85546875" style="42" customWidth="1"/>
    <col min="1312" max="1312" width="8.140625" style="42" customWidth="1"/>
    <col min="1313" max="1313" width="6.42578125" style="42" customWidth="1"/>
    <col min="1314" max="1536" width="9.140625" style="42"/>
    <col min="1537" max="1537" width="7.85546875" style="42" customWidth="1"/>
    <col min="1538" max="1543" width="10.7109375" style="42" customWidth="1"/>
    <col min="1544" max="1544" width="0.85546875" style="42" customWidth="1"/>
    <col min="1545" max="1545" width="12.7109375" style="42" customWidth="1"/>
    <col min="1546" max="1546" width="0.85546875" style="42" customWidth="1"/>
    <col min="1547" max="1550" width="10.7109375" style="42" customWidth="1"/>
    <col min="1551" max="1551" width="0.85546875" style="42" customWidth="1"/>
    <col min="1552" max="1552" width="12.7109375" style="42" customWidth="1"/>
    <col min="1553" max="1553" width="0.85546875" style="42" customWidth="1"/>
    <col min="1554" max="1554" width="10.7109375" style="42" customWidth="1"/>
    <col min="1555" max="1555" width="12.7109375" style="42" customWidth="1"/>
    <col min="1556" max="1556" width="0.85546875" style="42" customWidth="1"/>
    <col min="1557" max="1557" width="8.7109375" style="42" customWidth="1"/>
    <col min="1558" max="1558" width="7" style="42" customWidth="1"/>
    <col min="1559" max="1559" width="10.7109375" style="42" customWidth="1"/>
    <col min="1560" max="1560" width="8.140625" style="42" customWidth="1"/>
    <col min="1561" max="1561" width="8.7109375" style="42" customWidth="1"/>
    <col min="1562" max="1562" width="9.140625" style="42" hidden="1" customWidth="1"/>
    <col min="1563" max="1563" width="13.28515625" style="42" customWidth="1"/>
    <col min="1564" max="1564" width="8.5703125" style="42" customWidth="1"/>
    <col min="1565" max="1565" width="8.42578125" style="42" customWidth="1"/>
    <col min="1566" max="1566" width="0.5703125" style="42" customWidth="1"/>
    <col min="1567" max="1567" width="11.85546875" style="42" customWidth="1"/>
    <col min="1568" max="1568" width="8.140625" style="42" customWidth="1"/>
    <col min="1569" max="1569" width="6.42578125" style="42" customWidth="1"/>
    <col min="1570" max="1792" width="9.140625" style="42"/>
    <col min="1793" max="1793" width="7.85546875" style="42" customWidth="1"/>
    <col min="1794" max="1799" width="10.7109375" style="42" customWidth="1"/>
    <col min="1800" max="1800" width="0.85546875" style="42" customWidth="1"/>
    <col min="1801" max="1801" width="12.7109375" style="42" customWidth="1"/>
    <col min="1802" max="1802" width="0.85546875" style="42" customWidth="1"/>
    <col min="1803" max="1806" width="10.7109375" style="42" customWidth="1"/>
    <col min="1807" max="1807" width="0.85546875" style="42" customWidth="1"/>
    <col min="1808" max="1808" width="12.7109375" style="42" customWidth="1"/>
    <col min="1809" max="1809" width="0.85546875" style="42" customWidth="1"/>
    <col min="1810" max="1810" width="10.7109375" style="42" customWidth="1"/>
    <col min="1811" max="1811" width="12.7109375" style="42" customWidth="1"/>
    <col min="1812" max="1812" width="0.85546875" style="42" customWidth="1"/>
    <col min="1813" max="1813" width="8.7109375" style="42" customWidth="1"/>
    <col min="1814" max="1814" width="7" style="42" customWidth="1"/>
    <col min="1815" max="1815" width="10.7109375" style="42" customWidth="1"/>
    <col min="1816" max="1816" width="8.140625" style="42" customWidth="1"/>
    <col min="1817" max="1817" width="8.7109375" style="42" customWidth="1"/>
    <col min="1818" max="1818" width="9.140625" style="42" hidden="1" customWidth="1"/>
    <col min="1819" max="1819" width="13.28515625" style="42" customWidth="1"/>
    <col min="1820" max="1820" width="8.5703125" style="42" customWidth="1"/>
    <col min="1821" max="1821" width="8.42578125" style="42" customWidth="1"/>
    <col min="1822" max="1822" width="0.5703125" style="42" customWidth="1"/>
    <col min="1823" max="1823" width="11.85546875" style="42" customWidth="1"/>
    <col min="1824" max="1824" width="8.140625" style="42" customWidth="1"/>
    <col min="1825" max="1825" width="6.42578125" style="42" customWidth="1"/>
    <col min="1826" max="2048" width="9.140625" style="42"/>
    <col min="2049" max="2049" width="7.85546875" style="42" customWidth="1"/>
    <col min="2050" max="2055" width="10.7109375" style="42" customWidth="1"/>
    <col min="2056" max="2056" width="0.85546875" style="42" customWidth="1"/>
    <col min="2057" max="2057" width="12.7109375" style="42" customWidth="1"/>
    <col min="2058" max="2058" width="0.85546875" style="42" customWidth="1"/>
    <col min="2059" max="2062" width="10.7109375" style="42" customWidth="1"/>
    <col min="2063" max="2063" width="0.85546875" style="42" customWidth="1"/>
    <col min="2064" max="2064" width="12.7109375" style="42" customWidth="1"/>
    <col min="2065" max="2065" width="0.85546875" style="42" customWidth="1"/>
    <col min="2066" max="2066" width="10.7109375" style="42" customWidth="1"/>
    <col min="2067" max="2067" width="12.7109375" style="42" customWidth="1"/>
    <col min="2068" max="2068" width="0.85546875" style="42" customWidth="1"/>
    <col min="2069" max="2069" width="8.7109375" style="42" customWidth="1"/>
    <col min="2070" max="2070" width="7" style="42" customWidth="1"/>
    <col min="2071" max="2071" width="10.7109375" style="42" customWidth="1"/>
    <col min="2072" max="2072" width="8.140625" style="42" customWidth="1"/>
    <col min="2073" max="2073" width="8.7109375" style="42" customWidth="1"/>
    <col min="2074" max="2074" width="9.140625" style="42" hidden="1" customWidth="1"/>
    <col min="2075" max="2075" width="13.28515625" style="42" customWidth="1"/>
    <col min="2076" max="2076" width="8.5703125" style="42" customWidth="1"/>
    <col min="2077" max="2077" width="8.42578125" style="42" customWidth="1"/>
    <col min="2078" max="2078" width="0.5703125" style="42" customWidth="1"/>
    <col min="2079" max="2079" width="11.85546875" style="42" customWidth="1"/>
    <col min="2080" max="2080" width="8.140625" style="42" customWidth="1"/>
    <col min="2081" max="2081" width="6.42578125" style="42" customWidth="1"/>
    <col min="2082" max="2304" width="9.140625" style="42"/>
    <col min="2305" max="2305" width="7.85546875" style="42" customWidth="1"/>
    <col min="2306" max="2311" width="10.7109375" style="42" customWidth="1"/>
    <col min="2312" max="2312" width="0.85546875" style="42" customWidth="1"/>
    <col min="2313" max="2313" width="12.7109375" style="42" customWidth="1"/>
    <col min="2314" max="2314" width="0.85546875" style="42" customWidth="1"/>
    <col min="2315" max="2318" width="10.7109375" style="42" customWidth="1"/>
    <col min="2319" max="2319" width="0.85546875" style="42" customWidth="1"/>
    <col min="2320" max="2320" width="12.7109375" style="42" customWidth="1"/>
    <col min="2321" max="2321" width="0.85546875" style="42" customWidth="1"/>
    <col min="2322" max="2322" width="10.7109375" style="42" customWidth="1"/>
    <col min="2323" max="2323" width="12.7109375" style="42" customWidth="1"/>
    <col min="2324" max="2324" width="0.85546875" style="42" customWidth="1"/>
    <col min="2325" max="2325" width="8.7109375" style="42" customWidth="1"/>
    <col min="2326" max="2326" width="7" style="42" customWidth="1"/>
    <col min="2327" max="2327" width="10.7109375" style="42" customWidth="1"/>
    <col min="2328" max="2328" width="8.140625" style="42" customWidth="1"/>
    <col min="2329" max="2329" width="8.7109375" style="42" customWidth="1"/>
    <col min="2330" max="2330" width="9.140625" style="42" hidden="1" customWidth="1"/>
    <col min="2331" max="2331" width="13.28515625" style="42" customWidth="1"/>
    <col min="2332" max="2332" width="8.5703125" style="42" customWidth="1"/>
    <col min="2333" max="2333" width="8.42578125" style="42" customWidth="1"/>
    <col min="2334" max="2334" width="0.5703125" style="42" customWidth="1"/>
    <col min="2335" max="2335" width="11.85546875" style="42" customWidth="1"/>
    <col min="2336" max="2336" width="8.140625" style="42" customWidth="1"/>
    <col min="2337" max="2337" width="6.42578125" style="42" customWidth="1"/>
    <col min="2338" max="2560" width="9.140625" style="42"/>
    <col min="2561" max="2561" width="7.85546875" style="42" customWidth="1"/>
    <col min="2562" max="2567" width="10.7109375" style="42" customWidth="1"/>
    <col min="2568" max="2568" width="0.85546875" style="42" customWidth="1"/>
    <col min="2569" max="2569" width="12.7109375" style="42" customWidth="1"/>
    <col min="2570" max="2570" width="0.85546875" style="42" customWidth="1"/>
    <col min="2571" max="2574" width="10.7109375" style="42" customWidth="1"/>
    <col min="2575" max="2575" width="0.85546875" style="42" customWidth="1"/>
    <col min="2576" max="2576" width="12.7109375" style="42" customWidth="1"/>
    <col min="2577" max="2577" width="0.85546875" style="42" customWidth="1"/>
    <col min="2578" max="2578" width="10.7109375" style="42" customWidth="1"/>
    <col min="2579" max="2579" width="12.7109375" style="42" customWidth="1"/>
    <col min="2580" max="2580" width="0.85546875" style="42" customWidth="1"/>
    <col min="2581" max="2581" width="8.7109375" style="42" customWidth="1"/>
    <col min="2582" max="2582" width="7" style="42" customWidth="1"/>
    <col min="2583" max="2583" width="10.7109375" style="42" customWidth="1"/>
    <col min="2584" max="2584" width="8.140625" style="42" customWidth="1"/>
    <col min="2585" max="2585" width="8.7109375" style="42" customWidth="1"/>
    <col min="2586" max="2586" width="9.140625" style="42" hidden="1" customWidth="1"/>
    <col min="2587" max="2587" width="13.28515625" style="42" customWidth="1"/>
    <col min="2588" max="2588" width="8.5703125" style="42" customWidth="1"/>
    <col min="2589" max="2589" width="8.42578125" style="42" customWidth="1"/>
    <col min="2590" max="2590" width="0.5703125" style="42" customWidth="1"/>
    <col min="2591" max="2591" width="11.85546875" style="42" customWidth="1"/>
    <col min="2592" max="2592" width="8.140625" style="42" customWidth="1"/>
    <col min="2593" max="2593" width="6.42578125" style="42" customWidth="1"/>
    <col min="2594" max="2816" width="9.140625" style="42"/>
    <col min="2817" max="2817" width="7.85546875" style="42" customWidth="1"/>
    <col min="2818" max="2823" width="10.7109375" style="42" customWidth="1"/>
    <col min="2824" max="2824" width="0.85546875" style="42" customWidth="1"/>
    <col min="2825" max="2825" width="12.7109375" style="42" customWidth="1"/>
    <col min="2826" max="2826" width="0.85546875" style="42" customWidth="1"/>
    <col min="2827" max="2830" width="10.7109375" style="42" customWidth="1"/>
    <col min="2831" max="2831" width="0.85546875" style="42" customWidth="1"/>
    <col min="2832" max="2832" width="12.7109375" style="42" customWidth="1"/>
    <col min="2833" max="2833" width="0.85546875" style="42" customWidth="1"/>
    <col min="2834" max="2834" width="10.7109375" style="42" customWidth="1"/>
    <col min="2835" max="2835" width="12.7109375" style="42" customWidth="1"/>
    <col min="2836" max="2836" width="0.85546875" style="42" customWidth="1"/>
    <col min="2837" max="2837" width="8.7109375" style="42" customWidth="1"/>
    <col min="2838" max="2838" width="7" style="42" customWidth="1"/>
    <col min="2839" max="2839" width="10.7109375" style="42" customWidth="1"/>
    <col min="2840" max="2840" width="8.140625" style="42" customWidth="1"/>
    <col min="2841" max="2841" width="8.7109375" style="42" customWidth="1"/>
    <col min="2842" max="2842" width="9.140625" style="42" hidden="1" customWidth="1"/>
    <col min="2843" max="2843" width="13.28515625" style="42" customWidth="1"/>
    <col min="2844" max="2844" width="8.5703125" style="42" customWidth="1"/>
    <col min="2845" max="2845" width="8.42578125" style="42" customWidth="1"/>
    <col min="2846" max="2846" width="0.5703125" style="42" customWidth="1"/>
    <col min="2847" max="2847" width="11.85546875" style="42" customWidth="1"/>
    <col min="2848" max="2848" width="8.140625" style="42" customWidth="1"/>
    <col min="2849" max="2849" width="6.42578125" style="42" customWidth="1"/>
    <col min="2850" max="3072" width="9.140625" style="42"/>
    <col min="3073" max="3073" width="7.85546875" style="42" customWidth="1"/>
    <col min="3074" max="3079" width="10.7109375" style="42" customWidth="1"/>
    <col min="3080" max="3080" width="0.85546875" style="42" customWidth="1"/>
    <col min="3081" max="3081" width="12.7109375" style="42" customWidth="1"/>
    <col min="3082" max="3082" width="0.85546875" style="42" customWidth="1"/>
    <col min="3083" max="3086" width="10.7109375" style="42" customWidth="1"/>
    <col min="3087" max="3087" width="0.85546875" style="42" customWidth="1"/>
    <col min="3088" max="3088" width="12.7109375" style="42" customWidth="1"/>
    <col min="3089" max="3089" width="0.85546875" style="42" customWidth="1"/>
    <col min="3090" max="3090" width="10.7109375" style="42" customWidth="1"/>
    <col min="3091" max="3091" width="12.7109375" style="42" customWidth="1"/>
    <col min="3092" max="3092" width="0.85546875" style="42" customWidth="1"/>
    <col min="3093" max="3093" width="8.7109375" style="42" customWidth="1"/>
    <col min="3094" max="3094" width="7" style="42" customWidth="1"/>
    <col min="3095" max="3095" width="10.7109375" style="42" customWidth="1"/>
    <col min="3096" max="3096" width="8.140625" style="42" customWidth="1"/>
    <col min="3097" max="3097" width="8.7109375" style="42" customWidth="1"/>
    <col min="3098" max="3098" width="9.140625" style="42" hidden="1" customWidth="1"/>
    <col min="3099" max="3099" width="13.28515625" style="42" customWidth="1"/>
    <col min="3100" max="3100" width="8.5703125" style="42" customWidth="1"/>
    <col min="3101" max="3101" width="8.42578125" style="42" customWidth="1"/>
    <col min="3102" max="3102" width="0.5703125" style="42" customWidth="1"/>
    <col min="3103" max="3103" width="11.85546875" style="42" customWidth="1"/>
    <col min="3104" max="3104" width="8.140625" style="42" customWidth="1"/>
    <col min="3105" max="3105" width="6.42578125" style="42" customWidth="1"/>
    <col min="3106" max="3328" width="9.140625" style="42"/>
    <col min="3329" max="3329" width="7.85546875" style="42" customWidth="1"/>
    <col min="3330" max="3335" width="10.7109375" style="42" customWidth="1"/>
    <col min="3336" max="3336" width="0.85546875" style="42" customWidth="1"/>
    <col min="3337" max="3337" width="12.7109375" style="42" customWidth="1"/>
    <col min="3338" max="3338" width="0.85546875" style="42" customWidth="1"/>
    <col min="3339" max="3342" width="10.7109375" style="42" customWidth="1"/>
    <col min="3343" max="3343" width="0.85546875" style="42" customWidth="1"/>
    <col min="3344" max="3344" width="12.7109375" style="42" customWidth="1"/>
    <col min="3345" max="3345" width="0.85546875" style="42" customWidth="1"/>
    <col min="3346" max="3346" width="10.7109375" style="42" customWidth="1"/>
    <col min="3347" max="3347" width="12.7109375" style="42" customWidth="1"/>
    <col min="3348" max="3348" width="0.85546875" style="42" customWidth="1"/>
    <col min="3349" max="3349" width="8.7109375" style="42" customWidth="1"/>
    <col min="3350" max="3350" width="7" style="42" customWidth="1"/>
    <col min="3351" max="3351" width="10.7109375" style="42" customWidth="1"/>
    <col min="3352" max="3352" width="8.140625" style="42" customWidth="1"/>
    <col min="3353" max="3353" width="8.7109375" style="42" customWidth="1"/>
    <col min="3354" max="3354" width="9.140625" style="42" hidden="1" customWidth="1"/>
    <col min="3355" max="3355" width="13.28515625" style="42" customWidth="1"/>
    <col min="3356" max="3356" width="8.5703125" style="42" customWidth="1"/>
    <col min="3357" max="3357" width="8.42578125" style="42" customWidth="1"/>
    <col min="3358" max="3358" width="0.5703125" style="42" customWidth="1"/>
    <col min="3359" max="3359" width="11.85546875" style="42" customWidth="1"/>
    <col min="3360" max="3360" width="8.140625" style="42" customWidth="1"/>
    <col min="3361" max="3361" width="6.42578125" style="42" customWidth="1"/>
    <col min="3362" max="3584" width="9.140625" style="42"/>
    <col min="3585" max="3585" width="7.85546875" style="42" customWidth="1"/>
    <col min="3586" max="3591" width="10.7109375" style="42" customWidth="1"/>
    <col min="3592" max="3592" width="0.85546875" style="42" customWidth="1"/>
    <col min="3593" max="3593" width="12.7109375" style="42" customWidth="1"/>
    <col min="3594" max="3594" width="0.85546875" style="42" customWidth="1"/>
    <col min="3595" max="3598" width="10.7109375" style="42" customWidth="1"/>
    <col min="3599" max="3599" width="0.85546875" style="42" customWidth="1"/>
    <col min="3600" max="3600" width="12.7109375" style="42" customWidth="1"/>
    <col min="3601" max="3601" width="0.85546875" style="42" customWidth="1"/>
    <col min="3602" max="3602" width="10.7109375" style="42" customWidth="1"/>
    <col min="3603" max="3603" width="12.7109375" style="42" customWidth="1"/>
    <col min="3604" max="3604" width="0.85546875" style="42" customWidth="1"/>
    <col min="3605" max="3605" width="8.7109375" style="42" customWidth="1"/>
    <col min="3606" max="3606" width="7" style="42" customWidth="1"/>
    <col min="3607" max="3607" width="10.7109375" style="42" customWidth="1"/>
    <col min="3608" max="3608" width="8.140625" style="42" customWidth="1"/>
    <col min="3609" max="3609" width="8.7109375" style="42" customWidth="1"/>
    <col min="3610" max="3610" width="9.140625" style="42" hidden="1" customWidth="1"/>
    <col min="3611" max="3611" width="13.28515625" style="42" customWidth="1"/>
    <col min="3612" max="3612" width="8.5703125" style="42" customWidth="1"/>
    <col min="3613" max="3613" width="8.42578125" style="42" customWidth="1"/>
    <col min="3614" max="3614" width="0.5703125" style="42" customWidth="1"/>
    <col min="3615" max="3615" width="11.85546875" style="42" customWidth="1"/>
    <col min="3616" max="3616" width="8.140625" style="42" customWidth="1"/>
    <col min="3617" max="3617" width="6.42578125" style="42" customWidth="1"/>
    <col min="3618" max="3840" width="9.140625" style="42"/>
    <col min="3841" max="3841" width="7.85546875" style="42" customWidth="1"/>
    <col min="3842" max="3847" width="10.7109375" style="42" customWidth="1"/>
    <col min="3848" max="3848" width="0.85546875" style="42" customWidth="1"/>
    <col min="3849" max="3849" width="12.7109375" style="42" customWidth="1"/>
    <col min="3850" max="3850" width="0.85546875" style="42" customWidth="1"/>
    <col min="3851" max="3854" width="10.7109375" style="42" customWidth="1"/>
    <col min="3855" max="3855" width="0.85546875" style="42" customWidth="1"/>
    <col min="3856" max="3856" width="12.7109375" style="42" customWidth="1"/>
    <col min="3857" max="3857" width="0.85546875" style="42" customWidth="1"/>
    <col min="3858" max="3858" width="10.7109375" style="42" customWidth="1"/>
    <col min="3859" max="3859" width="12.7109375" style="42" customWidth="1"/>
    <col min="3860" max="3860" width="0.85546875" style="42" customWidth="1"/>
    <col min="3861" max="3861" width="8.7109375" style="42" customWidth="1"/>
    <col min="3862" max="3862" width="7" style="42" customWidth="1"/>
    <col min="3863" max="3863" width="10.7109375" style="42" customWidth="1"/>
    <col min="3864" max="3864" width="8.140625" style="42" customWidth="1"/>
    <col min="3865" max="3865" width="8.7109375" style="42" customWidth="1"/>
    <col min="3866" max="3866" width="9.140625" style="42" hidden="1" customWidth="1"/>
    <col min="3867" max="3867" width="13.28515625" style="42" customWidth="1"/>
    <col min="3868" max="3868" width="8.5703125" style="42" customWidth="1"/>
    <col min="3869" max="3869" width="8.42578125" style="42" customWidth="1"/>
    <col min="3870" max="3870" width="0.5703125" style="42" customWidth="1"/>
    <col min="3871" max="3871" width="11.85546875" style="42" customWidth="1"/>
    <col min="3872" max="3872" width="8.140625" style="42" customWidth="1"/>
    <col min="3873" max="3873" width="6.42578125" style="42" customWidth="1"/>
    <col min="3874" max="4096" width="9.140625" style="42"/>
    <col min="4097" max="4097" width="7.85546875" style="42" customWidth="1"/>
    <col min="4098" max="4103" width="10.7109375" style="42" customWidth="1"/>
    <col min="4104" max="4104" width="0.85546875" style="42" customWidth="1"/>
    <col min="4105" max="4105" width="12.7109375" style="42" customWidth="1"/>
    <col min="4106" max="4106" width="0.85546875" style="42" customWidth="1"/>
    <col min="4107" max="4110" width="10.7109375" style="42" customWidth="1"/>
    <col min="4111" max="4111" width="0.85546875" style="42" customWidth="1"/>
    <col min="4112" max="4112" width="12.7109375" style="42" customWidth="1"/>
    <col min="4113" max="4113" width="0.85546875" style="42" customWidth="1"/>
    <col min="4114" max="4114" width="10.7109375" style="42" customWidth="1"/>
    <col min="4115" max="4115" width="12.7109375" style="42" customWidth="1"/>
    <col min="4116" max="4116" width="0.85546875" style="42" customWidth="1"/>
    <col min="4117" max="4117" width="8.7109375" style="42" customWidth="1"/>
    <col min="4118" max="4118" width="7" style="42" customWidth="1"/>
    <col min="4119" max="4119" width="10.7109375" style="42" customWidth="1"/>
    <col min="4120" max="4120" width="8.140625" style="42" customWidth="1"/>
    <col min="4121" max="4121" width="8.7109375" style="42" customWidth="1"/>
    <col min="4122" max="4122" width="9.140625" style="42" hidden="1" customWidth="1"/>
    <col min="4123" max="4123" width="13.28515625" style="42" customWidth="1"/>
    <col min="4124" max="4124" width="8.5703125" style="42" customWidth="1"/>
    <col min="4125" max="4125" width="8.42578125" style="42" customWidth="1"/>
    <col min="4126" max="4126" width="0.5703125" style="42" customWidth="1"/>
    <col min="4127" max="4127" width="11.85546875" style="42" customWidth="1"/>
    <col min="4128" max="4128" width="8.140625" style="42" customWidth="1"/>
    <col min="4129" max="4129" width="6.42578125" style="42" customWidth="1"/>
    <col min="4130" max="4352" width="9.140625" style="42"/>
    <col min="4353" max="4353" width="7.85546875" style="42" customWidth="1"/>
    <col min="4354" max="4359" width="10.7109375" style="42" customWidth="1"/>
    <col min="4360" max="4360" width="0.85546875" style="42" customWidth="1"/>
    <col min="4361" max="4361" width="12.7109375" style="42" customWidth="1"/>
    <col min="4362" max="4362" width="0.85546875" style="42" customWidth="1"/>
    <col min="4363" max="4366" width="10.7109375" style="42" customWidth="1"/>
    <col min="4367" max="4367" width="0.85546875" style="42" customWidth="1"/>
    <col min="4368" max="4368" width="12.7109375" style="42" customWidth="1"/>
    <col min="4369" max="4369" width="0.85546875" style="42" customWidth="1"/>
    <col min="4370" max="4370" width="10.7109375" style="42" customWidth="1"/>
    <col min="4371" max="4371" width="12.7109375" style="42" customWidth="1"/>
    <col min="4372" max="4372" width="0.85546875" style="42" customWidth="1"/>
    <col min="4373" max="4373" width="8.7109375" style="42" customWidth="1"/>
    <col min="4374" max="4374" width="7" style="42" customWidth="1"/>
    <col min="4375" max="4375" width="10.7109375" style="42" customWidth="1"/>
    <col min="4376" max="4376" width="8.140625" style="42" customWidth="1"/>
    <col min="4377" max="4377" width="8.7109375" style="42" customWidth="1"/>
    <col min="4378" max="4378" width="9.140625" style="42" hidden="1" customWidth="1"/>
    <col min="4379" max="4379" width="13.28515625" style="42" customWidth="1"/>
    <col min="4380" max="4380" width="8.5703125" style="42" customWidth="1"/>
    <col min="4381" max="4381" width="8.42578125" style="42" customWidth="1"/>
    <col min="4382" max="4382" width="0.5703125" style="42" customWidth="1"/>
    <col min="4383" max="4383" width="11.85546875" style="42" customWidth="1"/>
    <col min="4384" max="4384" width="8.140625" style="42" customWidth="1"/>
    <col min="4385" max="4385" width="6.42578125" style="42" customWidth="1"/>
    <col min="4386" max="4608" width="9.140625" style="42"/>
    <col min="4609" max="4609" width="7.85546875" style="42" customWidth="1"/>
    <col min="4610" max="4615" width="10.7109375" style="42" customWidth="1"/>
    <col min="4616" max="4616" width="0.85546875" style="42" customWidth="1"/>
    <col min="4617" max="4617" width="12.7109375" style="42" customWidth="1"/>
    <col min="4618" max="4618" width="0.85546875" style="42" customWidth="1"/>
    <col min="4619" max="4622" width="10.7109375" style="42" customWidth="1"/>
    <col min="4623" max="4623" width="0.85546875" style="42" customWidth="1"/>
    <col min="4624" max="4624" width="12.7109375" style="42" customWidth="1"/>
    <col min="4625" max="4625" width="0.85546875" style="42" customWidth="1"/>
    <col min="4626" max="4626" width="10.7109375" style="42" customWidth="1"/>
    <col min="4627" max="4627" width="12.7109375" style="42" customWidth="1"/>
    <col min="4628" max="4628" width="0.85546875" style="42" customWidth="1"/>
    <col min="4629" max="4629" width="8.7109375" style="42" customWidth="1"/>
    <col min="4630" max="4630" width="7" style="42" customWidth="1"/>
    <col min="4631" max="4631" width="10.7109375" style="42" customWidth="1"/>
    <col min="4632" max="4632" width="8.140625" style="42" customWidth="1"/>
    <col min="4633" max="4633" width="8.7109375" style="42" customWidth="1"/>
    <col min="4634" max="4634" width="9.140625" style="42" hidden="1" customWidth="1"/>
    <col min="4635" max="4635" width="13.28515625" style="42" customWidth="1"/>
    <col min="4636" max="4636" width="8.5703125" style="42" customWidth="1"/>
    <col min="4637" max="4637" width="8.42578125" style="42" customWidth="1"/>
    <col min="4638" max="4638" width="0.5703125" style="42" customWidth="1"/>
    <col min="4639" max="4639" width="11.85546875" style="42" customWidth="1"/>
    <col min="4640" max="4640" width="8.140625" style="42" customWidth="1"/>
    <col min="4641" max="4641" width="6.42578125" style="42" customWidth="1"/>
    <col min="4642" max="4864" width="9.140625" style="42"/>
    <col min="4865" max="4865" width="7.85546875" style="42" customWidth="1"/>
    <col min="4866" max="4871" width="10.7109375" style="42" customWidth="1"/>
    <col min="4872" max="4872" width="0.85546875" style="42" customWidth="1"/>
    <col min="4873" max="4873" width="12.7109375" style="42" customWidth="1"/>
    <col min="4874" max="4874" width="0.85546875" style="42" customWidth="1"/>
    <col min="4875" max="4878" width="10.7109375" style="42" customWidth="1"/>
    <col min="4879" max="4879" width="0.85546875" style="42" customWidth="1"/>
    <col min="4880" max="4880" width="12.7109375" style="42" customWidth="1"/>
    <col min="4881" max="4881" width="0.85546875" style="42" customWidth="1"/>
    <col min="4882" max="4882" width="10.7109375" style="42" customWidth="1"/>
    <col min="4883" max="4883" width="12.7109375" style="42" customWidth="1"/>
    <col min="4884" max="4884" width="0.85546875" style="42" customWidth="1"/>
    <col min="4885" max="4885" width="8.7109375" style="42" customWidth="1"/>
    <col min="4886" max="4886" width="7" style="42" customWidth="1"/>
    <col min="4887" max="4887" width="10.7109375" style="42" customWidth="1"/>
    <col min="4888" max="4888" width="8.140625" style="42" customWidth="1"/>
    <col min="4889" max="4889" width="8.7109375" style="42" customWidth="1"/>
    <col min="4890" max="4890" width="9.140625" style="42" hidden="1" customWidth="1"/>
    <col min="4891" max="4891" width="13.28515625" style="42" customWidth="1"/>
    <col min="4892" max="4892" width="8.5703125" style="42" customWidth="1"/>
    <col min="4893" max="4893" width="8.42578125" style="42" customWidth="1"/>
    <col min="4894" max="4894" width="0.5703125" style="42" customWidth="1"/>
    <col min="4895" max="4895" width="11.85546875" style="42" customWidth="1"/>
    <col min="4896" max="4896" width="8.140625" style="42" customWidth="1"/>
    <col min="4897" max="4897" width="6.42578125" style="42" customWidth="1"/>
    <col min="4898" max="5120" width="9.140625" style="42"/>
    <col min="5121" max="5121" width="7.85546875" style="42" customWidth="1"/>
    <col min="5122" max="5127" width="10.7109375" style="42" customWidth="1"/>
    <col min="5128" max="5128" width="0.85546875" style="42" customWidth="1"/>
    <col min="5129" max="5129" width="12.7109375" style="42" customWidth="1"/>
    <col min="5130" max="5130" width="0.85546875" style="42" customWidth="1"/>
    <col min="5131" max="5134" width="10.7109375" style="42" customWidth="1"/>
    <col min="5135" max="5135" width="0.85546875" style="42" customWidth="1"/>
    <col min="5136" max="5136" width="12.7109375" style="42" customWidth="1"/>
    <col min="5137" max="5137" width="0.85546875" style="42" customWidth="1"/>
    <col min="5138" max="5138" width="10.7109375" style="42" customWidth="1"/>
    <col min="5139" max="5139" width="12.7109375" style="42" customWidth="1"/>
    <col min="5140" max="5140" width="0.85546875" style="42" customWidth="1"/>
    <col min="5141" max="5141" width="8.7109375" style="42" customWidth="1"/>
    <col min="5142" max="5142" width="7" style="42" customWidth="1"/>
    <col min="5143" max="5143" width="10.7109375" style="42" customWidth="1"/>
    <col min="5144" max="5144" width="8.140625" style="42" customWidth="1"/>
    <col min="5145" max="5145" width="8.7109375" style="42" customWidth="1"/>
    <col min="5146" max="5146" width="9.140625" style="42" hidden="1" customWidth="1"/>
    <col min="5147" max="5147" width="13.28515625" style="42" customWidth="1"/>
    <col min="5148" max="5148" width="8.5703125" style="42" customWidth="1"/>
    <col min="5149" max="5149" width="8.42578125" style="42" customWidth="1"/>
    <col min="5150" max="5150" width="0.5703125" style="42" customWidth="1"/>
    <col min="5151" max="5151" width="11.85546875" style="42" customWidth="1"/>
    <col min="5152" max="5152" width="8.140625" style="42" customWidth="1"/>
    <col min="5153" max="5153" width="6.42578125" style="42" customWidth="1"/>
    <col min="5154" max="5376" width="9.140625" style="42"/>
    <col min="5377" max="5377" width="7.85546875" style="42" customWidth="1"/>
    <col min="5378" max="5383" width="10.7109375" style="42" customWidth="1"/>
    <col min="5384" max="5384" width="0.85546875" style="42" customWidth="1"/>
    <col min="5385" max="5385" width="12.7109375" style="42" customWidth="1"/>
    <col min="5386" max="5386" width="0.85546875" style="42" customWidth="1"/>
    <col min="5387" max="5390" width="10.7109375" style="42" customWidth="1"/>
    <col min="5391" max="5391" width="0.85546875" style="42" customWidth="1"/>
    <col min="5392" max="5392" width="12.7109375" style="42" customWidth="1"/>
    <col min="5393" max="5393" width="0.85546875" style="42" customWidth="1"/>
    <col min="5394" max="5394" width="10.7109375" style="42" customWidth="1"/>
    <col min="5395" max="5395" width="12.7109375" style="42" customWidth="1"/>
    <col min="5396" max="5396" width="0.85546875" style="42" customWidth="1"/>
    <col min="5397" max="5397" width="8.7109375" style="42" customWidth="1"/>
    <col min="5398" max="5398" width="7" style="42" customWidth="1"/>
    <col min="5399" max="5399" width="10.7109375" style="42" customWidth="1"/>
    <col min="5400" max="5400" width="8.140625" style="42" customWidth="1"/>
    <col min="5401" max="5401" width="8.7109375" style="42" customWidth="1"/>
    <col min="5402" max="5402" width="9.140625" style="42" hidden="1" customWidth="1"/>
    <col min="5403" max="5403" width="13.28515625" style="42" customWidth="1"/>
    <col min="5404" max="5404" width="8.5703125" style="42" customWidth="1"/>
    <col min="5405" max="5405" width="8.42578125" style="42" customWidth="1"/>
    <col min="5406" max="5406" width="0.5703125" style="42" customWidth="1"/>
    <col min="5407" max="5407" width="11.85546875" style="42" customWidth="1"/>
    <col min="5408" max="5408" width="8.140625" style="42" customWidth="1"/>
    <col min="5409" max="5409" width="6.42578125" style="42" customWidth="1"/>
    <col min="5410" max="5632" width="9.140625" style="42"/>
    <col min="5633" max="5633" width="7.85546875" style="42" customWidth="1"/>
    <col min="5634" max="5639" width="10.7109375" style="42" customWidth="1"/>
    <col min="5640" max="5640" width="0.85546875" style="42" customWidth="1"/>
    <col min="5641" max="5641" width="12.7109375" style="42" customWidth="1"/>
    <col min="5642" max="5642" width="0.85546875" style="42" customWidth="1"/>
    <col min="5643" max="5646" width="10.7109375" style="42" customWidth="1"/>
    <col min="5647" max="5647" width="0.85546875" style="42" customWidth="1"/>
    <col min="5648" max="5648" width="12.7109375" style="42" customWidth="1"/>
    <col min="5649" max="5649" width="0.85546875" style="42" customWidth="1"/>
    <col min="5650" max="5650" width="10.7109375" style="42" customWidth="1"/>
    <col min="5651" max="5651" width="12.7109375" style="42" customWidth="1"/>
    <col min="5652" max="5652" width="0.85546875" style="42" customWidth="1"/>
    <col min="5653" max="5653" width="8.7109375" style="42" customWidth="1"/>
    <col min="5654" max="5654" width="7" style="42" customWidth="1"/>
    <col min="5655" max="5655" width="10.7109375" style="42" customWidth="1"/>
    <col min="5656" max="5656" width="8.140625" style="42" customWidth="1"/>
    <col min="5657" max="5657" width="8.7109375" style="42" customWidth="1"/>
    <col min="5658" max="5658" width="9.140625" style="42" hidden="1" customWidth="1"/>
    <col min="5659" max="5659" width="13.28515625" style="42" customWidth="1"/>
    <col min="5660" max="5660" width="8.5703125" style="42" customWidth="1"/>
    <col min="5661" max="5661" width="8.42578125" style="42" customWidth="1"/>
    <col min="5662" max="5662" width="0.5703125" style="42" customWidth="1"/>
    <col min="5663" max="5663" width="11.85546875" style="42" customWidth="1"/>
    <col min="5664" max="5664" width="8.140625" style="42" customWidth="1"/>
    <col min="5665" max="5665" width="6.42578125" style="42" customWidth="1"/>
    <col min="5666" max="5888" width="9.140625" style="42"/>
    <col min="5889" max="5889" width="7.85546875" style="42" customWidth="1"/>
    <col min="5890" max="5895" width="10.7109375" style="42" customWidth="1"/>
    <col min="5896" max="5896" width="0.85546875" style="42" customWidth="1"/>
    <col min="5897" max="5897" width="12.7109375" style="42" customWidth="1"/>
    <col min="5898" max="5898" width="0.85546875" style="42" customWidth="1"/>
    <col min="5899" max="5902" width="10.7109375" style="42" customWidth="1"/>
    <col min="5903" max="5903" width="0.85546875" style="42" customWidth="1"/>
    <col min="5904" max="5904" width="12.7109375" style="42" customWidth="1"/>
    <col min="5905" max="5905" width="0.85546875" style="42" customWidth="1"/>
    <col min="5906" max="5906" width="10.7109375" style="42" customWidth="1"/>
    <col min="5907" max="5907" width="12.7109375" style="42" customWidth="1"/>
    <col min="5908" max="5908" width="0.85546875" style="42" customWidth="1"/>
    <col min="5909" max="5909" width="8.7109375" style="42" customWidth="1"/>
    <col min="5910" max="5910" width="7" style="42" customWidth="1"/>
    <col min="5911" max="5911" width="10.7109375" style="42" customWidth="1"/>
    <col min="5912" max="5912" width="8.140625" style="42" customWidth="1"/>
    <col min="5913" max="5913" width="8.7109375" style="42" customWidth="1"/>
    <col min="5914" max="5914" width="9.140625" style="42" hidden="1" customWidth="1"/>
    <col min="5915" max="5915" width="13.28515625" style="42" customWidth="1"/>
    <col min="5916" max="5916" width="8.5703125" style="42" customWidth="1"/>
    <col min="5917" max="5917" width="8.42578125" style="42" customWidth="1"/>
    <col min="5918" max="5918" width="0.5703125" style="42" customWidth="1"/>
    <col min="5919" max="5919" width="11.85546875" style="42" customWidth="1"/>
    <col min="5920" max="5920" width="8.140625" style="42" customWidth="1"/>
    <col min="5921" max="5921" width="6.42578125" style="42" customWidth="1"/>
    <col min="5922" max="6144" width="9.140625" style="42"/>
    <col min="6145" max="6145" width="7.85546875" style="42" customWidth="1"/>
    <col min="6146" max="6151" width="10.7109375" style="42" customWidth="1"/>
    <col min="6152" max="6152" width="0.85546875" style="42" customWidth="1"/>
    <col min="6153" max="6153" width="12.7109375" style="42" customWidth="1"/>
    <col min="6154" max="6154" width="0.85546875" style="42" customWidth="1"/>
    <col min="6155" max="6158" width="10.7109375" style="42" customWidth="1"/>
    <col min="6159" max="6159" width="0.85546875" style="42" customWidth="1"/>
    <col min="6160" max="6160" width="12.7109375" style="42" customWidth="1"/>
    <col min="6161" max="6161" width="0.85546875" style="42" customWidth="1"/>
    <col min="6162" max="6162" width="10.7109375" style="42" customWidth="1"/>
    <col min="6163" max="6163" width="12.7109375" style="42" customWidth="1"/>
    <col min="6164" max="6164" width="0.85546875" style="42" customWidth="1"/>
    <col min="6165" max="6165" width="8.7109375" style="42" customWidth="1"/>
    <col min="6166" max="6166" width="7" style="42" customWidth="1"/>
    <col min="6167" max="6167" width="10.7109375" style="42" customWidth="1"/>
    <col min="6168" max="6168" width="8.140625" style="42" customWidth="1"/>
    <col min="6169" max="6169" width="8.7109375" style="42" customWidth="1"/>
    <col min="6170" max="6170" width="9.140625" style="42" hidden="1" customWidth="1"/>
    <col min="6171" max="6171" width="13.28515625" style="42" customWidth="1"/>
    <col min="6172" max="6172" width="8.5703125" style="42" customWidth="1"/>
    <col min="6173" max="6173" width="8.42578125" style="42" customWidth="1"/>
    <col min="6174" max="6174" width="0.5703125" style="42" customWidth="1"/>
    <col min="6175" max="6175" width="11.85546875" style="42" customWidth="1"/>
    <col min="6176" max="6176" width="8.140625" style="42" customWidth="1"/>
    <col min="6177" max="6177" width="6.42578125" style="42" customWidth="1"/>
    <col min="6178" max="6400" width="9.140625" style="42"/>
    <col min="6401" max="6401" width="7.85546875" style="42" customWidth="1"/>
    <col min="6402" max="6407" width="10.7109375" style="42" customWidth="1"/>
    <col min="6408" max="6408" width="0.85546875" style="42" customWidth="1"/>
    <col min="6409" max="6409" width="12.7109375" style="42" customWidth="1"/>
    <col min="6410" max="6410" width="0.85546875" style="42" customWidth="1"/>
    <col min="6411" max="6414" width="10.7109375" style="42" customWidth="1"/>
    <col min="6415" max="6415" width="0.85546875" style="42" customWidth="1"/>
    <col min="6416" max="6416" width="12.7109375" style="42" customWidth="1"/>
    <col min="6417" max="6417" width="0.85546875" style="42" customWidth="1"/>
    <col min="6418" max="6418" width="10.7109375" style="42" customWidth="1"/>
    <col min="6419" max="6419" width="12.7109375" style="42" customWidth="1"/>
    <col min="6420" max="6420" width="0.85546875" style="42" customWidth="1"/>
    <col min="6421" max="6421" width="8.7109375" style="42" customWidth="1"/>
    <col min="6422" max="6422" width="7" style="42" customWidth="1"/>
    <col min="6423" max="6423" width="10.7109375" style="42" customWidth="1"/>
    <col min="6424" max="6424" width="8.140625" style="42" customWidth="1"/>
    <col min="6425" max="6425" width="8.7109375" style="42" customWidth="1"/>
    <col min="6426" max="6426" width="9.140625" style="42" hidden="1" customWidth="1"/>
    <col min="6427" max="6427" width="13.28515625" style="42" customWidth="1"/>
    <col min="6428" max="6428" width="8.5703125" style="42" customWidth="1"/>
    <col min="6429" max="6429" width="8.42578125" style="42" customWidth="1"/>
    <col min="6430" max="6430" width="0.5703125" style="42" customWidth="1"/>
    <col min="6431" max="6431" width="11.85546875" style="42" customWidth="1"/>
    <col min="6432" max="6432" width="8.140625" style="42" customWidth="1"/>
    <col min="6433" max="6433" width="6.42578125" style="42" customWidth="1"/>
    <col min="6434" max="6656" width="9.140625" style="42"/>
    <col min="6657" max="6657" width="7.85546875" style="42" customWidth="1"/>
    <col min="6658" max="6663" width="10.7109375" style="42" customWidth="1"/>
    <col min="6664" max="6664" width="0.85546875" style="42" customWidth="1"/>
    <col min="6665" max="6665" width="12.7109375" style="42" customWidth="1"/>
    <col min="6666" max="6666" width="0.85546875" style="42" customWidth="1"/>
    <col min="6667" max="6670" width="10.7109375" style="42" customWidth="1"/>
    <col min="6671" max="6671" width="0.85546875" style="42" customWidth="1"/>
    <col min="6672" max="6672" width="12.7109375" style="42" customWidth="1"/>
    <col min="6673" max="6673" width="0.85546875" style="42" customWidth="1"/>
    <col min="6674" max="6674" width="10.7109375" style="42" customWidth="1"/>
    <col min="6675" max="6675" width="12.7109375" style="42" customWidth="1"/>
    <col min="6676" max="6676" width="0.85546875" style="42" customWidth="1"/>
    <col min="6677" max="6677" width="8.7109375" style="42" customWidth="1"/>
    <col min="6678" max="6678" width="7" style="42" customWidth="1"/>
    <col min="6679" max="6679" width="10.7109375" style="42" customWidth="1"/>
    <col min="6680" max="6680" width="8.140625" style="42" customWidth="1"/>
    <col min="6681" max="6681" width="8.7109375" style="42" customWidth="1"/>
    <col min="6682" max="6682" width="9.140625" style="42" hidden="1" customWidth="1"/>
    <col min="6683" max="6683" width="13.28515625" style="42" customWidth="1"/>
    <col min="6684" max="6684" width="8.5703125" style="42" customWidth="1"/>
    <col min="6685" max="6685" width="8.42578125" style="42" customWidth="1"/>
    <col min="6686" max="6686" width="0.5703125" style="42" customWidth="1"/>
    <col min="6687" max="6687" width="11.85546875" style="42" customWidth="1"/>
    <col min="6688" max="6688" width="8.140625" style="42" customWidth="1"/>
    <col min="6689" max="6689" width="6.42578125" style="42" customWidth="1"/>
    <col min="6690" max="6912" width="9.140625" style="42"/>
    <col min="6913" max="6913" width="7.85546875" style="42" customWidth="1"/>
    <col min="6914" max="6919" width="10.7109375" style="42" customWidth="1"/>
    <col min="6920" max="6920" width="0.85546875" style="42" customWidth="1"/>
    <col min="6921" max="6921" width="12.7109375" style="42" customWidth="1"/>
    <col min="6922" max="6922" width="0.85546875" style="42" customWidth="1"/>
    <col min="6923" max="6926" width="10.7109375" style="42" customWidth="1"/>
    <col min="6927" max="6927" width="0.85546875" style="42" customWidth="1"/>
    <col min="6928" max="6928" width="12.7109375" style="42" customWidth="1"/>
    <col min="6929" max="6929" width="0.85546875" style="42" customWidth="1"/>
    <col min="6930" max="6930" width="10.7109375" style="42" customWidth="1"/>
    <col min="6931" max="6931" width="12.7109375" style="42" customWidth="1"/>
    <col min="6932" max="6932" width="0.85546875" style="42" customWidth="1"/>
    <col min="6933" max="6933" width="8.7109375" style="42" customWidth="1"/>
    <col min="6934" max="6934" width="7" style="42" customWidth="1"/>
    <col min="6935" max="6935" width="10.7109375" style="42" customWidth="1"/>
    <col min="6936" max="6936" width="8.140625" style="42" customWidth="1"/>
    <col min="6937" max="6937" width="8.7109375" style="42" customWidth="1"/>
    <col min="6938" max="6938" width="9.140625" style="42" hidden="1" customWidth="1"/>
    <col min="6939" max="6939" width="13.28515625" style="42" customWidth="1"/>
    <col min="6940" max="6940" width="8.5703125" style="42" customWidth="1"/>
    <col min="6941" max="6941" width="8.42578125" style="42" customWidth="1"/>
    <col min="6942" max="6942" width="0.5703125" style="42" customWidth="1"/>
    <col min="6943" max="6943" width="11.85546875" style="42" customWidth="1"/>
    <col min="6944" max="6944" width="8.140625" style="42" customWidth="1"/>
    <col min="6945" max="6945" width="6.42578125" style="42" customWidth="1"/>
    <col min="6946" max="7168" width="9.140625" style="42"/>
    <col min="7169" max="7169" width="7.85546875" style="42" customWidth="1"/>
    <col min="7170" max="7175" width="10.7109375" style="42" customWidth="1"/>
    <col min="7176" max="7176" width="0.85546875" style="42" customWidth="1"/>
    <col min="7177" max="7177" width="12.7109375" style="42" customWidth="1"/>
    <col min="7178" max="7178" width="0.85546875" style="42" customWidth="1"/>
    <col min="7179" max="7182" width="10.7109375" style="42" customWidth="1"/>
    <col min="7183" max="7183" width="0.85546875" style="42" customWidth="1"/>
    <col min="7184" max="7184" width="12.7109375" style="42" customWidth="1"/>
    <col min="7185" max="7185" width="0.85546875" style="42" customWidth="1"/>
    <col min="7186" max="7186" width="10.7109375" style="42" customWidth="1"/>
    <col min="7187" max="7187" width="12.7109375" style="42" customWidth="1"/>
    <col min="7188" max="7188" width="0.85546875" style="42" customWidth="1"/>
    <col min="7189" max="7189" width="8.7109375" style="42" customWidth="1"/>
    <col min="7190" max="7190" width="7" style="42" customWidth="1"/>
    <col min="7191" max="7191" width="10.7109375" style="42" customWidth="1"/>
    <col min="7192" max="7192" width="8.140625" style="42" customWidth="1"/>
    <col min="7193" max="7193" width="8.7109375" style="42" customWidth="1"/>
    <col min="7194" max="7194" width="9.140625" style="42" hidden="1" customWidth="1"/>
    <col min="7195" max="7195" width="13.28515625" style="42" customWidth="1"/>
    <col min="7196" max="7196" width="8.5703125" style="42" customWidth="1"/>
    <col min="7197" max="7197" width="8.42578125" style="42" customWidth="1"/>
    <col min="7198" max="7198" width="0.5703125" style="42" customWidth="1"/>
    <col min="7199" max="7199" width="11.85546875" style="42" customWidth="1"/>
    <col min="7200" max="7200" width="8.140625" style="42" customWidth="1"/>
    <col min="7201" max="7201" width="6.42578125" style="42" customWidth="1"/>
    <col min="7202" max="7424" width="9.140625" style="42"/>
    <col min="7425" max="7425" width="7.85546875" style="42" customWidth="1"/>
    <col min="7426" max="7431" width="10.7109375" style="42" customWidth="1"/>
    <col min="7432" max="7432" width="0.85546875" style="42" customWidth="1"/>
    <col min="7433" max="7433" width="12.7109375" style="42" customWidth="1"/>
    <col min="7434" max="7434" width="0.85546875" style="42" customWidth="1"/>
    <col min="7435" max="7438" width="10.7109375" style="42" customWidth="1"/>
    <col min="7439" max="7439" width="0.85546875" style="42" customWidth="1"/>
    <col min="7440" max="7440" width="12.7109375" style="42" customWidth="1"/>
    <col min="7441" max="7441" width="0.85546875" style="42" customWidth="1"/>
    <col min="7442" max="7442" width="10.7109375" style="42" customWidth="1"/>
    <col min="7443" max="7443" width="12.7109375" style="42" customWidth="1"/>
    <col min="7444" max="7444" width="0.85546875" style="42" customWidth="1"/>
    <col min="7445" max="7445" width="8.7109375" style="42" customWidth="1"/>
    <col min="7446" max="7446" width="7" style="42" customWidth="1"/>
    <col min="7447" max="7447" width="10.7109375" style="42" customWidth="1"/>
    <col min="7448" max="7448" width="8.140625" style="42" customWidth="1"/>
    <col min="7449" max="7449" width="8.7109375" style="42" customWidth="1"/>
    <col min="7450" max="7450" width="9.140625" style="42" hidden="1" customWidth="1"/>
    <col min="7451" max="7451" width="13.28515625" style="42" customWidth="1"/>
    <col min="7452" max="7452" width="8.5703125" style="42" customWidth="1"/>
    <col min="7453" max="7453" width="8.42578125" style="42" customWidth="1"/>
    <col min="7454" max="7454" width="0.5703125" style="42" customWidth="1"/>
    <col min="7455" max="7455" width="11.85546875" style="42" customWidth="1"/>
    <col min="7456" max="7456" width="8.140625" style="42" customWidth="1"/>
    <col min="7457" max="7457" width="6.42578125" style="42" customWidth="1"/>
    <col min="7458" max="7680" width="9.140625" style="42"/>
    <col min="7681" max="7681" width="7.85546875" style="42" customWidth="1"/>
    <col min="7682" max="7687" width="10.7109375" style="42" customWidth="1"/>
    <col min="7688" max="7688" width="0.85546875" style="42" customWidth="1"/>
    <col min="7689" max="7689" width="12.7109375" style="42" customWidth="1"/>
    <col min="7690" max="7690" width="0.85546875" style="42" customWidth="1"/>
    <col min="7691" max="7694" width="10.7109375" style="42" customWidth="1"/>
    <col min="7695" max="7695" width="0.85546875" style="42" customWidth="1"/>
    <col min="7696" max="7696" width="12.7109375" style="42" customWidth="1"/>
    <col min="7697" max="7697" width="0.85546875" style="42" customWidth="1"/>
    <col min="7698" max="7698" width="10.7109375" style="42" customWidth="1"/>
    <col min="7699" max="7699" width="12.7109375" style="42" customWidth="1"/>
    <col min="7700" max="7700" width="0.85546875" style="42" customWidth="1"/>
    <col min="7701" max="7701" width="8.7109375" style="42" customWidth="1"/>
    <col min="7702" max="7702" width="7" style="42" customWidth="1"/>
    <col min="7703" max="7703" width="10.7109375" style="42" customWidth="1"/>
    <col min="7704" max="7704" width="8.140625" style="42" customWidth="1"/>
    <col min="7705" max="7705" width="8.7109375" style="42" customWidth="1"/>
    <col min="7706" max="7706" width="9.140625" style="42" hidden="1" customWidth="1"/>
    <col min="7707" max="7707" width="13.28515625" style="42" customWidth="1"/>
    <col min="7708" max="7708" width="8.5703125" style="42" customWidth="1"/>
    <col min="7709" max="7709" width="8.42578125" style="42" customWidth="1"/>
    <col min="7710" max="7710" width="0.5703125" style="42" customWidth="1"/>
    <col min="7711" max="7711" width="11.85546875" style="42" customWidth="1"/>
    <col min="7712" max="7712" width="8.140625" style="42" customWidth="1"/>
    <col min="7713" max="7713" width="6.42578125" style="42" customWidth="1"/>
    <col min="7714" max="7936" width="9.140625" style="42"/>
    <col min="7937" max="7937" width="7.85546875" style="42" customWidth="1"/>
    <col min="7938" max="7943" width="10.7109375" style="42" customWidth="1"/>
    <col min="7944" max="7944" width="0.85546875" style="42" customWidth="1"/>
    <col min="7945" max="7945" width="12.7109375" style="42" customWidth="1"/>
    <col min="7946" max="7946" width="0.85546875" style="42" customWidth="1"/>
    <col min="7947" max="7950" width="10.7109375" style="42" customWidth="1"/>
    <col min="7951" max="7951" width="0.85546875" style="42" customWidth="1"/>
    <col min="7952" max="7952" width="12.7109375" style="42" customWidth="1"/>
    <col min="7953" max="7953" width="0.85546875" style="42" customWidth="1"/>
    <col min="7954" max="7954" width="10.7109375" style="42" customWidth="1"/>
    <col min="7955" max="7955" width="12.7109375" style="42" customWidth="1"/>
    <col min="7956" max="7956" width="0.85546875" style="42" customWidth="1"/>
    <col min="7957" max="7957" width="8.7109375" style="42" customWidth="1"/>
    <col min="7958" max="7958" width="7" style="42" customWidth="1"/>
    <col min="7959" max="7959" width="10.7109375" style="42" customWidth="1"/>
    <col min="7960" max="7960" width="8.140625" style="42" customWidth="1"/>
    <col min="7961" max="7961" width="8.7109375" style="42" customWidth="1"/>
    <col min="7962" max="7962" width="9.140625" style="42" hidden="1" customWidth="1"/>
    <col min="7963" max="7963" width="13.28515625" style="42" customWidth="1"/>
    <col min="7964" max="7964" width="8.5703125" style="42" customWidth="1"/>
    <col min="7965" max="7965" width="8.42578125" style="42" customWidth="1"/>
    <col min="7966" max="7966" width="0.5703125" style="42" customWidth="1"/>
    <col min="7967" max="7967" width="11.85546875" style="42" customWidth="1"/>
    <col min="7968" max="7968" width="8.140625" style="42" customWidth="1"/>
    <col min="7969" max="7969" width="6.42578125" style="42" customWidth="1"/>
    <col min="7970" max="8192" width="9.140625" style="42"/>
    <col min="8193" max="8193" width="7.85546875" style="42" customWidth="1"/>
    <col min="8194" max="8199" width="10.7109375" style="42" customWidth="1"/>
    <col min="8200" max="8200" width="0.85546875" style="42" customWidth="1"/>
    <col min="8201" max="8201" width="12.7109375" style="42" customWidth="1"/>
    <col min="8202" max="8202" width="0.85546875" style="42" customWidth="1"/>
    <col min="8203" max="8206" width="10.7109375" style="42" customWidth="1"/>
    <col min="8207" max="8207" width="0.85546875" style="42" customWidth="1"/>
    <col min="8208" max="8208" width="12.7109375" style="42" customWidth="1"/>
    <col min="8209" max="8209" width="0.85546875" style="42" customWidth="1"/>
    <col min="8210" max="8210" width="10.7109375" style="42" customWidth="1"/>
    <col min="8211" max="8211" width="12.7109375" style="42" customWidth="1"/>
    <col min="8212" max="8212" width="0.85546875" style="42" customWidth="1"/>
    <col min="8213" max="8213" width="8.7109375" style="42" customWidth="1"/>
    <col min="8214" max="8214" width="7" style="42" customWidth="1"/>
    <col min="8215" max="8215" width="10.7109375" style="42" customWidth="1"/>
    <col min="8216" max="8216" width="8.140625" style="42" customWidth="1"/>
    <col min="8217" max="8217" width="8.7109375" style="42" customWidth="1"/>
    <col min="8218" max="8218" width="9.140625" style="42" hidden="1" customWidth="1"/>
    <col min="8219" max="8219" width="13.28515625" style="42" customWidth="1"/>
    <col min="8220" max="8220" width="8.5703125" style="42" customWidth="1"/>
    <col min="8221" max="8221" width="8.42578125" style="42" customWidth="1"/>
    <col min="8222" max="8222" width="0.5703125" style="42" customWidth="1"/>
    <col min="8223" max="8223" width="11.85546875" style="42" customWidth="1"/>
    <col min="8224" max="8224" width="8.140625" style="42" customWidth="1"/>
    <col min="8225" max="8225" width="6.42578125" style="42" customWidth="1"/>
    <col min="8226" max="8448" width="9.140625" style="42"/>
    <col min="8449" max="8449" width="7.85546875" style="42" customWidth="1"/>
    <col min="8450" max="8455" width="10.7109375" style="42" customWidth="1"/>
    <col min="8456" max="8456" width="0.85546875" style="42" customWidth="1"/>
    <col min="8457" max="8457" width="12.7109375" style="42" customWidth="1"/>
    <col min="8458" max="8458" width="0.85546875" style="42" customWidth="1"/>
    <col min="8459" max="8462" width="10.7109375" style="42" customWidth="1"/>
    <col min="8463" max="8463" width="0.85546875" style="42" customWidth="1"/>
    <col min="8464" max="8464" width="12.7109375" style="42" customWidth="1"/>
    <col min="8465" max="8465" width="0.85546875" style="42" customWidth="1"/>
    <col min="8466" max="8466" width="10.7109375" style="42" customWidth="1"/>
    <col min="8467" max="8467" width="12.7109375" style="42" customWidth="1"/>
    <col min="8468" max="8468" width="0.85546875" style="42" customWidth="1"/>
    <col min="8469" max="8469" width="8.7109375" style="42" customWidth="1"/>
    <col min="8470" max="8470" width="7" style="42" customWidth="1"/>
    <col min="8471" max="8471" width="10.7109375" style="42" customWidth="1"/>
    <col min="8472" max="8472" width="8.140625" style="42" customWidth="1"/>
    <col min="8473" max="8473" width="8.7109375" style="42" customWidth="1"/>
    <col min="8474" max="8474" width="9.140625" style="42" hidden="1" customWidth="1"/>
    <col min="8475" max="8475" width="13.28515625" style="42" customWidth="1"/>
    <col min="8476" max="8476" width="8.5703125" style="42" customWidth="1"/>
    <col min="8477" max="8477" width="8.42578125" style="42" customWidth="1"/>
    <col min="8478" max="8478" width="0.5703125" style="42" customWidth="1"/>
    <col min="8479" max="8479" width="11.85546875" style="42" customWidth="1"/>
    <col min="8480" max="8480" width="8.140625" style="42" customWidth="1"/>
    <col min="8481" max="8481" width="6.42578125" style="42" customWidth="1"/>
    <col min="8482" max="8704" width="9.140625" style="42"/>
    <col min="8705" max="8705" width="7.85546875" style="42" customWidth="1"/>
    <col min="8706" max="8711" width="10.7109375" style="42" customWidth="1"/>
    <col min="8712" max="8712" width="0.85546875" style="42" customWidth="1"/>
    <col min="8713" max="8713" width="12.7109375" style="42" customWidth="1"/>
    <col min="8714" max="8714" width="0.85546875" style="42" customWidth="1"/>
    <col min="8715" max="8718" width="10.7109375" style="42" customWidth="1"/>
    <col min="8719" max="8719" width="0.85546875" style="42" customWidth="1"/>
    <col min="8720" max="8720" width="12.7109375" style="42" customWidth="1"/>
    <col min="8721" max="8721" width="0.85546875" style="42" customWidth="1"/>
    <col min="8722" max="8722" width="10.7109375" style="42" customWidth="1"/>
    <col min="8723" max="8723" width="12.7109375" style="42" customWidth="1"/>
    <col min="8724" max="8724" width="0.85546875" style="42" customWidth="1"/>
    <col min="8725" max="8725" width="8.7109375" style="42" customWidth="1"/>
    <col min="8726" max="8726" width="7" style="42" customWidth="1"/>
    <col min="8727" max="8727" width="10.7109375" style="42" customWidth="1"/>
    <col min="8728" max="8728" width="8.140625" style="42" customWidth="1"/>
    <col min="8729" max="8729" width="8.7109375" style="42" customWidth="1"/>
    <col min="8730" max="8730" width="9.140625" style="42" hidden="1" customWidth="1"/>
    <col min="8731" max="8731" width="13.28515625" style="42" customWidth="1"/>
    <col min="8732" max="8732" width="8.5703125" style="42" customWidth="1"/>
    <col min="8733" max="8733" width="8.42578125" style="42" customWidth="1"/>
    <col min="8734" max="8734" width="0.5703125" style="42" customWidth="1"/>
    <col min="8735" max="8735" width="11.85546875" style="42" customWidth="1"/>
    <col min="8736" max="8736" width="8.140625" style="42" customWidth="1"/>
    <col min="8737" max="8737" width="6.42578125" style="42" customWidth="1"/>
    <col min="8738" max="8960" width="9.140625" style="42"/>
    <col min="8961" max="8961" width="7.85546875" style="42" customWidth="1"/>
    <col min="8962" max="8967" width="10.7109375" style="42" customWidth="1"/>
    <col min="8968" max="8968" width="0.85546875" style="42" customWidth="1"/>
    <col min="8969" max="8969" width="12.7109375" style="42" customWidth="1"/>
    <col min="8970" max="8970" width="0.85546875" style="42" customWidth="1"/>
    <col min="8971" max="8974" width="10.7109375" style="42" customWidth="1"/>
    <col min="8975" max="8975" width="0.85546875" style="42" customWidth="1"/>
    <col min="8976" max="8976" width="12.7109375" style="42" customWidth="1"/>
    <col min="8977" max="8977" width="0.85546875" style="42" customWidth="1"/>
    <col min="8978" max="8978" width="10.7109375" style="42" customWidth="1"/>
    <col min="8979" max="8979" width="12.7109375" style="42" customWidth="1"/>
    <col min="8980" max="8980" width="0.85546875" style="42" customWidth="1"/>
    <col min="8981" max="8981" width="8.7109375" style="42" customWidth="1"/>
    <col min="8982" max="8982" width="7" style="42" customWidth="1"/>
    <col min="8983" max="8983" width="10.7109375" style="42" customWidth="1"/>
    <col min="8984" max="8984" width="8.140625" style="42" customWidth="1"/>
    <col min="8985" max="8985" width="8.7109375" style="42" customWidth="1"/>
    <col min="8986" max="8986" width="9.140625" style="42" hidden="1" customWidth="1"/>
    <col min="8987" max="8987" width="13.28515625" style="42" customWidth="1"/>
    <col min="8988" max="8988" width="8.5703125" style="42" customWidth="1"/>
    <col min="8989" max="8989" width="8.42578125" style="42" customWidth="1"/>
    <col min="8990" max="8990" width="0.5703125" style="42" customWidth="1"/>
    <col min="8991" max="8991" width="11.85546875" style="42" customWidth="1"/>
    <col min="8992" max="8992" width="8.140625" style="42" customWidth="1"/>
    <col min="8993" max="8993" width="6.42578125" style="42" customWidth="1"/>
    <col min="8994" max="9216" width="9.140625" style="42"/>
    <col min="9217" max="9217" width="7.85546875" style="42" customWidth="1"/>
    <col min="9218" max="9223" width="10.7109375" style="42" customWidth="1"/>
    <col min="9224" max="9224" width="0.85546875" style="42" customWidth="1"/>
    <col min="9225" max="9225" width="12.7109375" style="42" customWidth="1"/>
    <col min="9226" max="9226" width="0.85546875" style="42" customWidth="1"/>
    <col min="9227" max="9230" width="10.7109375" style="42" customWidth="1"/>
    <col min="9231" max="9231" width="0.85546875" style="42" customWidth="1"/>
    <col min="9232" max="9232" width="12.7109375" style="42" customWidth="1"/>
    <col min="9233" max="9233" width="0.85546875" style="42" customWidth="1"/>
    <col min="9234" max="9234" width="10.7109375" style="42" customWidth="1"/>
    <col min="9235" max="9235" width="12.7109375" style="42" customWidth="1"/>
    <col min="9236" max="9236" width="0.85546875" style="42" customWidth="1"/>
    <col min="9237" max="9237" width="8.7109375" style="42" customWidth="1"/>
    <col min="9238" max="9238" width="7" style="42" customWidth="1"/>
    <col min="9239" max="9239" width="10.7109375" style="42" customWidth="1"/>
    <col min="9240" max="9240" width="8.140625" style="42" customWidth="1"/>
    <col min="9241" max="9241" width="8.7109375" style="42" customWidth="1"/>
    <col min="9242" max="9242" width="9.140625" style="42" hidden="1" customWidth="1"/>
    <col min="9243" max="9243" width="13.28515625" style="42" customWidth="1"/>
    <col min="9244" max="9244" width="8.5703125" style="42" customWidth="1"/>
    <col min="9245" max="9245" width="8.42578125" style="42" customWidth="1"/>
    <col min="9246" max="9246" width="0.5703125" style="42" customWidth="1"/>
    <col min="9247" max="9247" width="11.85546875" style="42" customWidth="1"/>
    <col min="9248" max="9248" width="8.140625" style="42" customWidth="1"/>
    <col min="9249" max="9249" width="6.42578125" style="42" customWidth="1"/>
    <col min="9250" max="9472" width="9.140625" style="42"/>
    <col min="9473" max="9473" width="7.85546875" style="42" customWidth="1"/>
    <col min="9474" max="9479" width="10.7109375" style="42" customWidth="1"/>
    <col min="9480" max="9480" width="0.85546875" style="42" customWidth="1"/>
    <col min="9481" max="9481" width="12.7109375" style="42" customWidth="1"/>
    <col min="9482" max="9482" width="0.85546875" style="42" customWidth="1"/>
    <col min="9483" max="9486" width="10.7109375" style="42" customWidth="1"/>
    <col min="9487" max="9487" width="0.85546875" style="42" customWidth="1"/>
    <col min="9488" max="9488" width="12.7109375" style="42" customWidth="1"/>
    <col min="9489" max="9489" width="0.85546875" style="42" customWidth="1"/>
    <col min="9490" max="9490" width="10.7109375" style="42" customWidth="1"/>
    <col min="9491" max="9491" width="12.7109375" style="42" customWidth="1"/>
    <col min="9492" max="9492" width="0.85546875" style="42" customWidth="1"/>
    <col min="9493" max="9493" width="8.7109375" style="42" customWidth="1"/>
    <col min="9494" max="9494" width="7" style="42" customWidth="1"/>
    <col min="9495" max="9495" width="10.7109375" style="42" customWidth="1"/>
    <col min="9496" max="9496" width="8.140625" style="42" customWidth="1"/>
    <col min="9497" max="9497" width="8.7109375" style="42" customWidth="1"/>
    <col min="9498" max="9498" width="9.140625" style="42" hidden="1" customWidth="1"/>
    <col min="9499" max="9499" width="13.28515625" style="42" customWidth="1"/>
    <col min="9500" max="9500" width="8.5703125" style="42" customWidth="1"/>
    <col min="9501" max="9501" width="8.42578125" style="42" customWidth="1"/>
    <col min="9502" max="9502" width="0.5703125" style="42" customWidth="1"/>
    <col min="9503" max="9503" width="11.85546875" style="42" customWidth="1"/>
    <col min="9504" max="9504" width="8.140625" style="42" customWidth="1"/>
    <col min="9505" max="9505" width="6.42578125" style="42" customWidth="1"/>
    <col min="9506" max="9728" width="9.140625" style="42"/>
    <col min="9729" max="9729" width="7.85546875" style="42" customWidth="1"/>
    <col min="9730" max="9735" width="10.7109375" style="42" customWidth="1"/>
    <col min="9736" max="9736" width="0.85546875" style="42" customWidth="1"/>
    <col min="9737" max="9737" width="12.7109375" style="42" customWidth="1"/>
    <col min="9738" max="9738" width="0.85546875" style="42" customWidth="1"/>
    <col min="9739" max="9742" width="10.7109375" style="42" customWidth="1"/>
    <col min="9743" max="9743" width="0.85546875" style="42" customWidth="1"/>
    <col min="9744" max="9744" width="12.7109375" style="42" customWidth="1"/>
    <col min="9745" max="9745" width="0.85546875" style="42" customWidth="1"/>
    <col min="9746" max="9746" width="10.7109375" style="42" customWidth="1"/>
    <col min="9747" max="9747" width="12.7109375" style="42" customWidth="1"/>
    <col min="9748" max="9748" width="0.85546875" style="42" customWidth="1"/>
    <col min="9749" max="9749" width="8.7109375" style="42" customWidth="1"/>
    <col min="9750" max="9750" width="7" style="42" customWidth="1"/>
    <col min="9751" max="9751" width="10.7109375" style="42" customWidth="1"/>
    <col min="9752" max="9752" width="8.140625" style="42" customWidth="1"/>
    <col min="9753" max="9753" width="8.7109375" style="42" customWidth="1"/>
    <col min="9754" max="9754" width="9.140625" style="42" hidden="1" customWidth="1"/>
    <col min="9755" max="9755" width="13.28515625" style="42" customWidth="1"/>
    <col min="9756" max="9756" width="8.5703125" style="42" customWidth="1"/>
    <col min="9757" max="9757" width="8.42578125" style="42" customWidth="1"/>
    <col min="9758" max="9758" width="0.5703125" style="42" customWidth="1"/>
    <col min="9759" max="9759" width="11.85546875" style="42" customWidth="1"/>
    <col min="9760" max="9760" width="8.140625" style="42" customWidth="1"/>
    <col min="9761" max="9761" width="6.42578125" style="42" customWidth="1"/>
    <col min="9762" max="9984" width="9.140625" style="42"/>
    <col min="9985" max="9985" width="7.85546875" style="42" customWidth="1"/>
    <col min="9986" max="9991" width="10.7109375" style="42" customWidth="1"/>
    <col min="9992" max="9992" width="0.85546875" style="42" customWidth="1"/>
    <col min="9993" max="9993" width="12.7109375" style="42" customWidth="1"/>
    <col min="9994" max="9994" width="0.85546875" style="42" customWidth="1"/>
    <col min="9995" max="9998" width="10.7109375" style="42" customWidth="1"/>
    <col min="9999" max="9999" width="0.85546875" style="42" customWidth="1"/>
    <col min="10000" max="10000" width="12.7109375" style="42" customWidth="1"/>
    <col min="10001" max="10001" width="0.85546875" style="42" customWidth="1"/>
    <col min="10002" max="10002" width="10.7109375" style="42" customWidth="1"/>
    <col min="10003" max="10003" width="12.7109375" style="42" customWidth="1"/>
    <col min="10004" max="10004" width="0.85546875" style="42" customWidth="1"/>
    <col min="10005" max="10005" width="8.7109375" style="42" customWidth="1"/>
    <col min="10006" max="10006" width="7" style="42" customWidth="1"/>
    <col min="10007" max="10007" width="10.7109375" style="42" customWidth="1"/>
    <col min="10008" max="10008" width="8.140625" style="42" customWidth="1"/>
    <col min="10009" max="10009" width="8.7109375" style="42" customWidth="1"/>
    <col min="10010" max="10010" width="9.140625" style="42" hidden="1" customWidth="1"/>
    <col min="10011" max="10011" width="13.28515625" style="42" customWidth="1"/>
    <col min="10012" max="10012" width="8.5703125" style="42" customWidth="1"/>
    <col min="10013" max="10013" width="8.42578125" style="42" customWidth="1"/>
    <col min="10014" max="10014" width="0.5703125" style="42" customWidth="1"/>
    <col min="10015" max="10015" width="11.85546875" style="42" customWidth="1"/>
    <col min="10016" max="10016" width="8.140625" style="42" customWidth="1"/>
    <col min="10017" max="10017" width="6.42578125" style="42" customWidth="1"/>
    <col min="10018" max="10240" width="9.140625" style="42"/>
    <col min="10241" max="10241" width="7.85546875" style="42" customWidth="1"/>
    <col min="10242" max="10247" width="10.7109375" style="42" customWidth="1"/>
    <col min="10248" max="10248" width="0.85546875" style="42" customWidth="1"/>
    <col min="10249" max="10249" width="12.7109375" style="42" customWidth="1"/>
    <col min="10250" max="10250" width="0.85546875" style="42" customWidth="1"/>
    <col min="10251" max="10254" width="10.7109375" style="42" customWidth="1"/>
    <col min="10255" max="10255" width="0.85546875" style="42" customWidth="1"/>
    <col min="10256" max="10256" width="12.7109375" style="42" customWidth="1"/>
    <col min="10257" max="10257" width="0.85546875" style="42" customWidth="1"/>
    <col min="10258" max="10258" width="10.7109375" style="42" customWidth="1"/>
    <col min="10259" max="10259" width="12.7109375" style="42" customWidth="1"/>
    <col min="10260" max="10260" width="0.85546875" style="42" customWidth="1"/>
    <col min="10261" max="10261" width="8.7109375" style="42" customWidth="1"/>
    <col min="10262" max="10262" width="7" style="42" customWidth="1"/>
    <col min="10263" max="10263" width="10.7109375" style="42" customWidth="1"/>
    <col min="10264" max="10264" width="8.140625" style="42" customWidth="1"/>
    <col min="10265" max="10265" width="8.7109375" style="42" customWidth="1"/>
    <col min="10266" max="10266" width="9.140625" style="42" hidden="1" customWidth="1"/>
    <col min="10267" max="10267" width="13.28515625" style="42" customWidth="1"/>
    <col min="10268" max="10268" width="8.5703125" style="42" customWidth="1"/>
    <col min="10269" max="10269" width="8.42578125" style="42" customWidth="1"/>
    <col min="10270" max="10270" width="0.5703125" style="42" customWidth="1"/>
    <col min="10271" max="10271" width="11.85546875" style="42" customWidth="1"/>
    <col min="10272" max="10272" width="8.140625" style="42" customWidth="1"/>
    <col min="10273" max="10273" width="6.42578125" style="42" customWidth="1"/>
    <col min="10274" max="10496" width="9.140625" style="42"/>
    <col min="10497" max="10497" width="7.85546875" style="42" customWidth="1"/>
    <col min="10498" max="10503" width="10.7109375" style="42" customWidth="1"/>
    <col min="10504" max="10504" width="0.85546875" style="42" customWidth="1"/>
    <col min="10505" max="10505" width="12.7109375" style="42" customWidth="1"/>
    <col min="10506" max="10506" width="0.85546875" style="42" customWidth="1"/>
    <col min="10507" max="10510" width="10.7109375" style="42" customWidth="1"/>
    <col min="10511" max="10511" width="0.85546875" style="42" customWidth="1"/>
    <col min="10512" max="10512" width="12.7109375" style="42" customWidth="1"/>
    <col min="10513" max="10513" width="0.85546875" style="42" customWidth="1"/>
    <col min="10514" max="10514" width="10.7109375" style="42" customWidth="1"/>
    <col min="10515" max="10515" width="12.7109375" style="42" customWidth="1"/>
    <col min="10516" max="10516" width="0.85546875" style="42" customWidth="1"/>
    <col min="10517" max="10517" width="8.7109375" style="42" customWidth="1"/>
    <col min="10518" max="10518" width="7" style="42" customWidth="1"/>
    <col min="10519" max="10519" width="10.7109375" style="42" customWidth="1"/>
    <col min="10520" max="10520" width="8.140625" style="42" customWidth="1"/>
    <col min="10521" max="10521" width="8.7109375" style="42" customWidth="1"/>
    <col min="10522" max="10522" width="9.140625" style="42" hidden="1" customWidth="1"/>
    <col min="10523" max="10523" width="13.28515625" style="42" customWidth="1"/>
    <col min="10524" max="10524" width="8.5703125" style="42" customWidth="1"/>
    <col min="10525" max="10525" width="8.42578125" style="42" customWidth="1"/>
    <col min="10526" max="10526" width="0.5703125" style="42" customWidth="1"/>
    <col min="10527" max="10527" width="11.85546875" style="42" customWidth="1"/>
    <col min="10528" max="10528" width="8.140625" style="42" customWidth="1"/>
    <col min="10529" max="10529" width="6.42578125" style="42" customWidth="1"/>
    <col min="10530" max="10752" width="9.140625" style="42"/>
    <col min="10753" max="10753" width="7.85546875" style="42" customWidth="1"/>
    <col min="10754" max="10759" width="10.7109375" style="42" customWidth="1"/>
    <col min="10760" max="10760" width="0.85546875" style="42" customWidth="1"/>
    <col min="10761" max="10761" width="12.7109375" style="42" customWidth="1"/>
    <col min="10762" max="10762" width="0.85546875" style="42" customWidth="1"/>
    <col min="10763" max="10766" width="10.7109375" style="42" customWidth="1"/>
    <col min="10767" max="10767" width="0.85546875" style="42" customWidth="1"/>
    <col min="10768" max="10768" width="12.7109375" style="42" customWidth="1"/>
    <col min="10769" max="10769" width="0.85546875" style="42" customWidth="1"/>
    <col min="10770" max="10770" width="10.7109375" style="42" customWidth="1"/>
    <col min="10771" max="10771" width="12.7109375" style="42" customWidth="1"/>
    <col min="10772" max="10772" width="0.85546875" style="42" customWidth="1"/>
    <col min="10773" max="10773" width="8.7109375" style="42" customWidth="1"/>
    <col min="10774" max="10774" width="7" style="42" customWidth="1"/>
    <col min="10775" max="10775" width="10.7109375" style="42" customWidth="1"/>
    <col min="10776" max="10776" width="8.140625" style="42" customWidth="1"/>
    <col min="10777" max="10777" width="8.7109375" style="42" customWidth="1"/>
    <col min="10778" max="10778" width="9.140625" style="42" hidden="1" customWidth="1"/>
    <col min="10779" max="10779" width="13.28515625" style="42" customWidth="1"/>
    <col min="10780" max="10780" width="8.5703125" style="42" customWidth="1"/>
    <col min="10781" max="10781" width="8.42578125" style="42" customWidth="1"/>
    <col min="10782" max="10782" width="0.5703125" style="42" customWidth="1"/>
    <col min="10783" max="10783" width="11.85546875" style="42" customWidth="1"/>
    <col min="10784" max="10784" width="8.140625" style="42" customWidth="1"/>
    <col min="10785" max="10785" width="6.42578125" style="42" customWidth="1"/>
    <col min="10786" max="11008" width="9.140625" style="42"/>
    <col min="11009" max="11009" width="7.85546875" style="42" customWidth="1"/>
    <col min="11010" max="11015" width="10.7109375" style="42" customWidth="1"/>
    <col min="11016" max="11016" width="0.85546875" style="42" customWidth="1"/>
    <col min="11017" max="11017" width="12.7109375" style="42" customWidth="1"/>
    <col min="11018" max="11018" width="0.85546875" style="42" customWidth="1"/>
    <col min="11019" max="11022" width="10.7109375" style="42" customWidth="1"/>
    <col min="11023" max="11023" width="0.85546875" style="42" customWidth="1"/>
    <col min="11024" max="11024" width="12.7109375" style="42" customWidth="1"/>
    <col min="11025" max="11025" width="0.85546875" style="42" customWidth="1"/>
    <col min="11026" max="11026" width="10.7109375" style="42" customWidth="1"/>
    <col min="11027" max="11027" width="12.7109375" style="42" customWidth="1"/>
    <col min="11028" max="11028" width="0.85546875" style="42" customWidth="1"/>
    <col min="11029" max="11029" width="8.7109375" style="42" customWidth="1"/>
    <col min="11030" max="11030" width="7" style="42" customWidth="1"/>
    <col min="11031" max="11031" width="10.7109375" style="42" customWidth="1"/>
    <col min="11032" max="11032" width="8.140625" style="42" customWidth="1"/>
    <col min="11033" max="11033" width="8.7109375" style="42" customWidth="1"/>
    <col min="11034" max="11034" width="9.140625" style="42" hidden="1" customWidth="1"/>
    <col min="11035" max="11035" width="13.28515625" style="42" customWidth="1"/>
    <col min="11036" max="11036" width="8.5703125" style="42" customWidth="1"/>
    <col min="11037" max="11037" width="8.42578125" style="42" customWidth="1"/>
    <col min="11038" max="11038" width="0.5703125" style="42" customWidth="1"/>
    <col min="11039" max="11039" width="11.85546875" style="42" customWidth="1"/>
    <col min="11040" max="11040" width="8.140625" style="42" customWidth="1"/>
    <col min="11041" max="11041" width="6.42578125" style="42" customWidth="1"/>
    <col min="11042" max="11264" width="9.140625" style="42"/>
    <col min="11265" max="11265" width="7.85546875" style="42" customWidth="1"/>
    <col min="11266" max="11271" width="10.7109375" style="42" customWidth="1"/>
    <col min="11272" max="11272" width="0.85546875" style="42" customWidth="1"/>
    <col min="11273" max="11273" width="12.7109375" style="42" customWidth="1"/>
    <col min="11274" max="11274" width="0.85546875" style="42" customWidth="1"/>
    <col min="11275" max="11278" width="10.7109375" style="42" customWidth="1"/>
    <col min="11279" max="11279" width="0.85546875" style="42" customWidth="1"/>
    <col min="11280" max="11280" width="12.7109375" style="42" customWidth="1"/>
    <col min="11281" max="11281" width="0.85546875" style="42" customWidth="1"/>
    <col min="11282" max="11282" width="10.7109375" style="42" customWidth="1"/>
    <col min="11283" max="11283" width="12.7109375" style="42" customWidth="1"/>
    <col min="11284" max="11284" width="0.85546875" style="42" customWidth="1"/>
    <col min="11285" max="11285" width="8.7109375" style="42" customWidth="1"/>
    <col min="11286" max="11286" width="7" style="42" customWidth="1"/>
    <col min="11287" max="11287" width="10.7109375" style="42" customWidth="1"/>
    <col min="11288" max="11288" width="8.140625" style="42" customWidth="1"/>
    <col min="11289" max="11289" width="8.7109375" style="42" customWidth="1"/>
    <col min="11290" max="11290" width="9.140625" style="42" hidden="1" customWidth="1"/>
    <col min="11291" max="11291" width="13.28515625" style="42" customWidth="1"/>
    <col min="11292" max="11292" width="8.5703125" style="42" customWidth="1"/>
    <col min="11293" max="11293" width="8.42578125" style="42" customWidth="1"/>
    <col min="11294" max="11294" width="0.5703125" style="42" customWidth="1"/>
    <col min="11295" max="11295" width="11.85546875" style="42" customWidth="1"/>
    <col min="11296" max="11296" width="8.140625" style="42" customWidth="1"/>
    <col min="11297" max="11297" width="6.42578125" style="42" customWidth="1"/>
    <col min="11298" max="11520" width="9.140625" style="42"/>
    <col min="11521" max="11521" width="7.85546875" style="42" customWidth="1"/>
    <col min="11522" max="11527" width="10.7109375" style="42" customWidth="1"/>
    <col min="11528" max="11528" width="0.85546875" style="42" customWidth="1"/>
    <col min="11529" max="11529" width="12.7109375" style="42" customWidth="1"/>
    <col min="11530" max="11530" width="0.85546875" style="42" customWidth="1"/>
    <col min="11531" max="11534" width="10.7109375" style="42" customWidth="1"/>
    <col min="11535" max="11535" width="0.85546875" style="42" customWidth="1"/>
    <col min="11536" max="11536" width="12.7109375" style="42" customWidth="1"/>
    <col min="11537" max="11537" width="0.85546875" style="42" customWidth="1"/>
    <col min="11538" max="11538" width="10.7109375" style="42" customWidth="1"/>
    <col min="11539" max="11539" width="12.7109375" style="42" customWidth="1"/>
    <col min="11540" max="11540" width="0.85546875" style="42" customWidth="1"/>
    <col min="11541" max="11541" width="8.7109375" style="42" customWidth="1"/>
    <col min="11542" max="11542" width="7" style="42" customWidth="1"/>
    <col min="11543" max="11543" width="10.7109375" style="42" customWidth="1"/>
    <col min="11544" max="11544" width="8.140625" style="42" customWidth="1"/>
    <col min="11545" max="11545" width="8.7109375" style="42" customWidth="1"/>
    <col min="11546" max="11546" width="9.140625" style="42" hidden="1" customWidth="1"/>
    <col min="11547" max="11547" width="13.28515625" style="42" customWidth="1"/>
    <col min="11548" max="11548" width="8.5703125" style="42" customWidth="1"/>
    <col min="11549" max="11549" width="8.42578125" style="42" customWidth="1"/>
    <col min="11550" max="11550" width="0.5703125" style="42" customWidth="1"/>
    <col min="11551" max="11551" width="11.85546875" style="42" customWidth="1"/>
    <col min="11552" max="11552" width="8.140625" style="42" customWidth="1"/>
    <col min="11553" max="11553" width="6.42578125" style="42" customWidth="1"/>
    <col min="11554" max="11776" width="9.140625" style="42"/>
    <col min="11777" max="11777" width="7.85546875" style="42" customWidth="1"/>
    <col min="11778" max="11783" width="10.7109375" style="42" customWidth="1"/>
    <col min="11784" max="11784" width="0.85546875" style="42" customWidth="1"/>
    <col min="11785" max="11785" width="12.7109375" style="42" customWidth="1"/>
    <col min="11786" max="11786" width="0.85546875" style="42" customWidth="1"/>
    <col min="11787" max="11790" width="10.7109375" style="42" customWidth="1"/>
    <col min="11791" max="11791" width="0.85546875" style="42" customWidth="1"/>
    <col min="11792" max="11792" width="12.7109375" style="42" customWidth="1"/>
    <col min="11793" max="11793" width="0.85546875" style="42" customWidth="1"/>
    <col min="11794" max="11794" width="10.7109375" style="42" customWidth="1"/>
    <col min="11795" max="11795" width="12.7109375" style="42" customWidth="1"/>
    <col min="11796" max="11796" width="0.85546875" style="42" customWidth="1"/>
    <col min="11797" max="11797" width="8.7109375" style="42" customWidth="1"/>
    <col min="11798" max="11798" width="7" style="42" customWidth="1"/>
    <col min="11799" max="11799" width="10.7109375" style="42" customWidth="1"/>
    <col min="11800" max="11800" width="8.140625" style="42" customWidth="1"/>
    <col min="11801" max="11801" width="8.7109375" style="42" customWidth="1"/>
    <col min="11802" max="11802" width="9.140625" style="42" hidden="1" customWidth="1"/>
    <col min="11803" max="11803" width="13.28515625" style="42" customWidth="1"/>
    <col min="11804" max="11804" width="8.5703125" style="42" customWidth="1"/>
    <col min="11805" max="11805" width="8.42578125" style="42" customWidth="1"/>
    <col min="11806" max="11806" width="0.5703125" style="42" customWidth="1"/>
    <col min="11807" max="11807" width="11.85546875" style="42" customWidth="1"/>
    <col min="11808" max="11808" width="8.140625" style="42" customWidth="1"/>
    <col min="11809" max="11809" width="6.42578125" style="42" customWidth="1"/>
    <col min="11810" max="12032" width="9.140625" style="42"/>
    <col min="12033" max="12033" width="7.85546875" style="42" customWidth="1"/>
    <col min="12034" max="12039" width="10.7109375" style="42" customWidth="1"/>
    <col min="12040" max="12040" width="0.85546875" style="42" customWidth="1"/>
    <col min="12041" max="12041" width="12.7109375" style="42" customWidth="1"/>
    <col min="12042" max="12042" width="0.85546875" style="42" customWidth="1"/>
    <col min="12043" max="12046" width="10.7109375" style="42" customWidth="1"/>
    <col min="12047" max="12047" width="0.85546875" style="42" customWidth="1"/>
    <col min="12048" max="12048" width="12.7109375" style="42" customWidth="1"/>
    <col min="12049" max="12049" width="0.85546875" style="42" customWidth="1"/>
    <col min="12050" max="12050" width="10.7109375" style="42" customWidth="1"/>
    <col min="12051" max="12051" width="12.7109375" style="42" customWidth="1"/>
    <col min="12052" max="12052" width="0.85546875" style="42" customWidth="1"/>
    <col min="12053" max="12053" width="8.7109375" style="42" customWidth="1"/>
    <col min="12054" max="12054" width="7" style="42" customWidth="1"/>
    <col min="12055" max="12055" width="10.7109375" style="42" customWidth="1"/>
    <col min="12056" max="12056" width="8.140625" style="42" customWidth="1"/>
    <col min="12057" max="12057" width="8.7109375" style="42" customWidth="1"/>
    <col min="12058" max="12058" width="9.140625" style="42" hidden="1" customWidth="1"/>
    <col min="12059" max="12059" width="13.28515625" style="42" customWidth="1"/>
    <col min="12060" max="12060" width="8.5703125" style="42" customWidth="1"/>
    <col min="12061" max="12061" width="8.42578125" style="42" customWidth="1"/>
    <col min="12062" max="12062" width="0.5703125" style="42" customWidth="1"/>
    <col min="12063" max="12063" width="11.85546875" style="42" customWidth="1"/>
    <col min="12064" max="12064" width="8.140625" style="42" customWidth="1"/>
    <col min="12065" max="12065" width="6.42578125" style="42" customWidth="1"/>
    <col min="12066" max="12288" width="9.140625" style="42"/>
    <col min="12289" max="12289" width="7.85546875" style="42" customWidth="1"/>
    <col min="12290" max="12295" width="10.7109375" style="42" customWidth="1"/>
    <col min="12296" max="12296" width="0.85546875" style="42" customWidth="1"/>
    <col min="12297" max="12297" width="12.7109375" style="42" customWidth="1"/>
    <col min="12298" max="12298" width="0.85546875" style="42" customWidth="1"/>
    <col min="12299" max="12302" width="10.7109375" style="42" customWidth="1"/>
    <col min="12303" max="12303" width="0.85546875" style="42" customWidth="1"/>
    <col min="12304" max="12304" width="12.7109375" style="42" customWidth="1"/>
    <col min="12305" max="12305" width="0.85546875" style="42" customWidth="1"/>
    <col min="12306" max="12306" width="10.7109375" style="42" customWidth="1"/>
    <col min="12307" max="12307" width="12.7109375" style="42" customWidth="1"/>
    <col min="12308" max="12308" width="0.85546875" style="42" customWidth="1"/>
    <col min="12309" max="12309" width="8.7109375" style="42" customWidth="1"/>
    <col min="12310" max="12310" width="7" style="42" customWidth="1"/>
    <col min="12311" max="12311" width="10.7109375" style="42" customWidth="1"/>
    <col min="12312" max="12312" width="8.140625" style="42" customWidth="1"/>
    <col min="12313" max="12313" width="8.7109375" style="42" customWidth="1"/>
    <col min="12314" max="12314" width="9.140625" style="42" hidden="1" customWidth="1"/>
    <col min="12315" max="12315" width="13.28515625" style="42" customWidth="1"/>
    <col min="12316" max="12316" width="8.5703125" style="42" customWidth="1"/>
    <col min="12317" max="12317" width="8.42578125" style="42" customWidth="1"/>
    <col min="12318" max="12318" width="0.5703125" style="42" customWidth="1"/>
    <col min="12319" max="12319" width="11.85546875" style="42" customWidth="1"/>
    <col min="12320" max="12320" width="8.140625" style="42" customWidth="1"/>
    <col min="12321" max="12321" width="6.42578125" style="42" customWidth="1"/>
    <col min="12322" max="12544" width="9.140625" style="42"/>
    <col min="12545" max="12545" width="7.85546875" style="42" customWidth="1"/>
    <col min="12546" max="12551" width="10.7109375" style="42" customWidth="1"/>
    <col min="12552" max="12552" width="0.85546875" style="42" customWidth="1"/>
    <col min="12553" max="12553" width="12.7109375" style="42" customWidth="1"/>
    <col min="12554" max="12554" width="0.85546875" style="42" customWidth="1"/>
    <col min="12555" max="12558" width="10.7109375" style="42" customWidth="1"/>
    <col min="12559" max="12559" width="0.85546875" style="42" customWidth="1"/>
    <col min="12560" max="12560" width="12.7109375" style="42" customWidth="1"/>
    <col min="12561" max="12561" width="0.85546875" style="42" customWidth="1"/>
    <col min="12562" max="12562" width="10.7109375" style="42" customWidth="1"/>
    <col min="12563" max="12563" width="12.7109375" style="42" customWidth="1"/>
    <col min="12564" max="12564" width="0.85546875" style="42" customWidth="1"/>
    <col min="12565" max="12565" width="8.7109375" style="42" customWidth="1"/>
    <col min="12566" max="12566" width="7" style="42" customWidth="1"/>
    <col min="12567" max="12567" width="10.7109375" style="42" customWidth="1"/>
    <col min="12568" max="12568" width="8.140625" style="42" customWidth="1"/>
    <col min="12569" max="12569" width="8.7109375" style="42" customWidth="1"/>
    <col min="12570" max="12570" width="9.140625" style="42" hidden="1" customWidth="1"/>
    <col min="12571" max="12571" width="13.28515625" style="42" customWidth="1"/>
    <col min="12572" max="12572" width="8.5703125" style="42" customWidth="1"/>
    <col min="12573" max="12573" width="8.42578125" style="42" customWidth="1"/>
    <col min="12574" max="12574" width="0.5703125" style="42" customWidth="1"/>
    <col min="12575" max="12575" width="11.85546875" style="42" customWidth="1"/>
    <col min="12576" max="12576" width="8.140625" style="42" customWidth="1"/>
    <col min="12577" max="12577" width="6.42578125" style="42" customWidth="1"/>
    <col min="12578" max="12800" width="9.140625" style="42"/>
    <col min="12801" max="12801" width="7.85546875" style="42" customWidth="1"/>
    <col min="12802" max="12807" width="10.7109375" style="42" customWidth="1"/>
    <col min="12808" max="12808" width="0.85546875" style="42" customWidth="1"/>
    <col min="12809" max="12809" width="12.7109375" style="42" customWidth="1"/>
    <col min="12810" max="12810" width="0.85546875" style="42" customWidth="1"/>
    <col min="12811" max="12814" width="10.7109375" style="42" customWidth="1"/>
    <col min="12815" max="12815" width="0.85546875" style="42" customWidth="1"/>
    <col min="12816" max="12816" width="12.7109375" style="42" customWidth="1"/>
    <col min="12817" max="12817" width="0.85546875" style="42" customWidth="1"/>
    <col min="12818" max="12818" width="10.7109375" style="42" customWidth="1"/>
    <col min="12819" max="12819" width="12.7109375" style="42" customWidth="1"/>
    <col min="12820" max="12820" width="0.85546875" style="42" customWidth="1"/>
    <col min="12821" max="12821" width="8.7109375" style="42" customWidth="1"/>
    <col min="12822" max="12822" width="7" style="42" customWidth="1"/>
    <col min="12823" max="12823" width="10.7109375" style="42" customWidth="1"/>
    <col min="12824" max="12824" width="8.140625" style="42" customWidth="1"/>
    <col min="12825" max="12825" width="8.7109375" style="42" customWidth="1"/>
    <col min="12826" max="12826" width="9.140625" style="42" hidden="1" customWidth="1"/>
    <col min="12827" max="12827" width="13.28515625" style="42" customWidth="1"/>
    <col min="12828" max="12828" width="8.5703125" style="42" customWidth="1"/>
    <col min="12829" max="12829" width="8.42578125" style="42" customWidth="1"/>
    <col min="12830" max="12830" width="0.5703125" style="42" customWidth="1"/>
    <col min="12831" max="12831" width="11.85546875" style="42" customWidth="1"/>
    <col min="12832" max="12832" width="8.140625" style="42" customWidth="1"/>
    <col min="12833" max="12833" width="6.42578125" style="42" customWidth="1"/>
    <col min="12834" max="13056" width="9.140625" style="42"/>
    <col min="13057" max="13057" width="7.85546875" style="42" customWidth="1"/>
    <col min="13058" max="13063" width="10.7109375" style="42" customWidth="1"/>
    <col min="13064" max="13064" width="0.85546875" style="42" customWidth="1"/>
    <col min="13065" max="13065" width="12.7109375" style="42" customWidth="1"/>
    <col min="13066" max="13066" width="0.85546875" style="42" customWidth="1"/>
    <col min="13067" max="13070" width="10.7109375" style="42" customWidth="1"/>
    <col min="13071" max="13071" width="0.85546875" style="42" customWidth="1"/>
    <col min="13072" max="13072" width="12.7109375" style="42" customWidth="1"/>
    <col min="13073" max="13073" width="0.85546875" style="42" customWidth="1"/>
    <col min="13074" max="13074" width="10.7109375" style="42" customWidth="1"/>
    <col min="13075" max="13075" width="12.7109375" style="42" customWidth="1"/>
    <col min="13076" max="13076" width="0.85546875" style="42" customWidth="1"/>
    <col min="13077" max="13077" width="8.7109375" style="42" customWidth="1"/>
    <col min="13078" max="13078" width="7" style="42" customWidth="1"/>
    <col min="13079" max="13079" width="10.7109375" style="42" customWidth="1"/>
    <col min="13080" max="13080" width="8.140625" style="42" customWidth="1"/>
    <col min="13081" max="13081" width="8.7109375" style="42" customWidth="1"/>
    <col min="13082" max="13082" width="9.140625" style="42" hidden="1" customWidth="1"/>
    <col min="13083" max="13083" width="13.28515625" style="42" customWidth="1"/>
    <col min="13084" max="13084" width="8.5703125" style="42" customWidth="1"/>
    <col min="13085" max="13085" width="8.42578125" style="42" customWidth="1"/>
    <col min="13086" max="13086" width="0.5703125" style="42" customWidth="1"/>
    <col min="13087" max="13087" width="11.85546875" style="42" customWidth="1"/>
    <col min="13088" max="13088" width="8.140625" style="42" customWidth="1"/>
    <col min="13089" max="13089" width="6.42578125" style="42" customWidth="1"/>
    <col min="13090" max="13312" width="9.140625" style="42"/>
    <col min="13313" max="13313" width="7.85546875" style="42" customWidth="1"/>
    <col min="13314" max="13319" width="10.7109375" style="42" customWidth="1"/>
    <col min="13320" max="13320" width="0.85546875" style="42" customWidth="1"/>
    <col min="13321" max="13321" width="12.7109375" style="42" customWidth="1"/>
    <col min="13322" max="13322" width="0.85546875" style="42" customWidth="1"/>
    <col min="13323" max="13326" width="10.7109375" style="42" customWidth="1"/>
    <col min="13327" max="13327" width="0.85546875" style="42" customWidth="1"/>
    <col min="13328" max="13328" width="12.7109375" style="42" customWidth="1"/>
    <col min="13329" max="13329" width="0.85546875" style="42" customWidth="1"/>
    <col min="13330" max="13330" width="10.7109375" style="42" customWidth="1"/>
    <col min="13331" max="13331" width="12.7109375" style="42" customWidth="1"/>
    <col min="13332" max="13332" width="0.85546875" style="42" customWidth="1"/>
    <col min="13333" max="13333" width="8.7109375" style="42" customWidth="1"/>
    <col min="13334" max="13334" width="7" style="42" customWidth="1"/>
    <col min="13335" max="13335" width="10.7109375" style="42" customWidth="1"/>
    <col min="13336" max="13336" width="8.140625" style="42" customWidth="1"/>
    <col min="13337" max="13337" width="8.7109375" style="42" customWidth="1"/>
    <col min="13338" max="13338" width="9.140625" style="42" hidden="1" customWidth="1"/>
    <col min="13339" max="13339" width="13.28515625" style="42" customWidth="1"/>
    <col min="13340" max="13340" width="8.5703125" style="42" customWidth="1"/>
    <col min="13341" max="13341" width="8.42578125" style="42" customWidth="1"/>
    <col min="13342" max="13342" width="0.5703125" style="42" customWidth="1"/>
    <col min="13343" max="13343" width="11.85546875" style="42" customWidth="1"/>
    <col min="13344" max="13344" width="8.140625" style="42" customWidth="1"/>
    <col min="13345" max="13345" width="6.42578125" style="42" customWidth="1"/>
    <col min="13346" max="13568" width="9.140625" style="42"/>
    <col min="13569" max="13569" width="7.85546875" style="42" customWidth="1"/>
    <col min="13570" max="13575" width="10.7109375" style="42" customWidth="1"/>
    <col min="13576" max="13576" width="0.85546875" style="42" customWidth="1"/>
    <col min="13577" max="13577" width="12.7109375" style="42" customWidth="1"/>
    <col min="13578" max="13578" width="0.85546875" style="42" customWidth="1"/>
    <col min="13579" max="13582" width="10.7109375" style="42" customWidth="1"/>
    <col min="13583" max="13583" width="0.85546875" style="42" customWidth="1"/>
    <col min="13584" max="13584" width="12.7109375" style="42" customWidth="1"/>
    <col min="13585" max="13585" width="0.85546875" style="42" customWidth="1"/>
    <col min="13586" max="13586" width="10.7109375" style="42" customWidth="1"/>
    <col min="13587" max="13587" width="12.7109375" style="42" customWidth="1"/>
    <col min="13588" max="13588" width="0.85546875" style="42" customWidth="1"/>
    <col min="13589" max="13589" width="8.7109375" style="42" customWidth="1"/>
    <col min="13590" max="13590" width="7" style="42" customWidth="1"/>
    <col min="13591" max="13591" width="10.7109375" style="42" customWidth="1"/>
    <col min="13592" max="13592" width="8.140625" style="42" customWidth="1"/>
    <col min="13593" max="13593" width="8.7109375" style="42" customWidth="1"/>
    <col min="13594" max="13594" width="9.140625" style="42" hidden="1" customWidth="1"/>
    <col min="13595" max="13595" width="13.28515625" style="42" customWidth="1"/>
    <col min="13596" max="13596" width="8.5703125" style="42" customWidth="1"/>
    <col min="13597" max="13597" width="8.42578125" style="42" customWidth="1"/>
    <col min="13598" max="13598" width="0.5703125" style="42" customWidth="1"/>
    <col min="13599" max="13599" width="11.85546875" style="42" customWidth="1"/>
    <col min="13600" max="13600" width="8.140625" style="42" customWidth="1"/>
    <col min="13601" max="13601" width="6.42578125" style="42" customWidth="1"/>
    <col min="13602" max="13824" width="9.140625" style="42"/>
    <col min="13825" max="13825" width="7.85546875" style="42" customWidth="1"/>
    <col min="13826" max="13831" width="10.7109375" style="42" customWidth="1"/>
    <col min="13832" max="13832" width="0.85546875" style="42" customWidth="1"/>
    <col min="13833" max="13833" width="12.7109375" style="42" customWidth="1"/>
    <col min="13834" max="13834" width="0.85546875" style="42" customWidth="1"/>
    <col min="13835" max="13838" width="10.7109375" style="42" customWidth="1"/>
    <col min="13839" max="13839" width="0.85546875" style="42" customWidth="1"/>
    <col min="13840" max="13840" width="12.7109375" style="42" customWidth="1"/>
    <col min="13841" max="13841" width="0.85546875" style="42" customWidth="1"/>
    <col min="13842" max="13842" width="10.7109375" style="42" customWidth="1"/>
    <col min="13843" max="13843" width="12.7109375" style="42" customWidth="1"/>
    <col min="13844" max="13844" width="0.85546875" style="42" customWidth="1"/>
    <col min="13845" max="13845" width="8.7109375" style="42" customWidth="1"/>
    <col min="13846" max="13846" width="7" style="42" customWidth="1"/>
    <col min="13847" max="13847" width="10.7109375" style="42" customWidth="1"/>
    <col min="13848" max="13848" width="8.140625" style="42" customWidth="1"/>
    <col min="13849" max="13849" width="8.7109375" style="42" customWidth="1"/>
    <col min="13850" max="13850" width="9.140625" style="42" hidden="1" customWidth="1"/>
    <col min="13851" max="13851" width="13.28515625" style="42" customWidth="1"/>
    <col min="13852" max="13852" width="8.5703125" style="42" customWidth="1"/>
    <col min="13853" max="13853" width="8.42578125" style="42" customWidth="1"/>
    <col min="13854" max="13854" width="0.5703125" style="42" customWidth="1"/>
    <col min="13855" max="13855" width="11.85546875" style="42" customWidth="1"/>
    <col min="13856" max="13856" width="8.140625" style="42" customWidth="1"/>
    <col min="13857" max="13857" width="6.42578125" style="42" customWidth="1"/>
    <col min="13858" max="14080" width="9.140625" style="42"/>
    <col min="14081" max="14081" width="7.85546875" style="42" customWidth="1"/>
    <col min="14082" max="14087" width="10.7109375" style="42" customWidth="1"/>
    <col min="14088" max="14088" width="0.85546875" style="42" customWidth="1"/>
    <col min="14089" max="14089" width="12.7109375" style="42" customWidth="1"/>
    <col min="14090" max="14090" width="0.85546875" style="42" customWidth="1"/>
    <col min="14091" max="14094" width="10.7109375" style="42" customWidth="1"/>
    <col min="14095" max="14095" width="0.85546875" style="42" customWidth="1"/>
    <col min="14096" max="14096" width="12.7109375" style="42" customWidth="1"/>
    <col min="14097" max="14097" width="0.85546875" style="42" customWidth="1"/>
    <col min="14098" max="14098" width="10.7109375" style="42" customWidth="1"/>
    <col min="14099" max="14099" width="12.7109375" style="42" customWidth="1"/>
    <col min="14100" max="14100" width="0.85546875" style="42" customWidth="1"/>
    <col min="14101" max="14101" width="8.7109375" style="42" customWidth="1"/>
    <col min="14102" max="14102" width="7" style="42" customWidth="1"/>
    <col min="14103" max="14103" width="10.7109375" style="42" customWidth="1"/>
    <col min="14104" max="14104" width="8.140625" style="42" customWidth="1"/>
    <col min="14105" max="14105" width="8.7109375" style="42" customWidth="1"/>
    <col min="14106" max="14106" width="9.140625" style="42" hidden="1" customWidth="1"/>
    <col min="14107" max="14107" width="13.28515625" style="42" customWidth="1"/>
    <col min="14108" max="14108" width="8.5703125" style="42" customWidth="1"/>
    <col min="14109" max="14109" width="8.42578125" style="42" customWidth="1"/>
    <col min="14110" max="14110" width="0.5703125" style="42" customWidth="1"/>
    <col min="14111" max="14111" width="11.85546875" style="42" customWidth="1"/>
    <col min="14112" max="14112" width="8.140625" style="42" customWidth="1"/>
    <col min="14113" max="14113" width="6.42578125" style="42" customWidth="1"/>
    <col min="14114" max="14336" width="9.140625" style="42"/>
    <col min="14337" max="14337" width="7.85546875" style="42" customWidth="1"/>
    <col min="14338" max="14343" width="10.7109375" style="42" customWidth="1"/>
    <col min="14344" max="14344" width="0.85546875" style="42" customWidth="1"/>
    <col min="14345" max="14345" width="12.7109375" style="42" customWidth="1"/>
    <col min="14346" max="14346" width="0.85546875" style="42" customWidth="1"/>
    <col min="14347" max="14350" width="10.7109375" style="42" customWidth="1"/>
    <col min="14351" max="14351" width="0.85546875" style="42" customWidth="1"/>
    <col min="14352" max="14352" width="12.7109375" style="42" customWidth="1"/>
    <col min="14353" max="14353" width="0.85546875" style="42" customWidth="1"/>
    <col min="14354" max="14354" width="10.7109375" style="42" customWidth="1"/>
    <col min="14355" max="14355" width="12.7109375" style="42" customWidth="1"/>
    <col min="14356" max="14356" width="0.85546875" style="42" customWidth="1"/>
    <col min="14357" max="14357" width="8.7109375" style="42" customWidth="1"/>
    <col min="14358" max="14358" width="7" style="42" customWidth="1"/>
    <col min="14359" max="14359" width="10.7109375" style="42" customWidth="1"/>
    <col min="14360" max="14360" width="8.140625" style="42" customWidth="1"/>
    <col min="14361" max="14361" width="8.7109375" style="42" customWidth="1"/>
    <col min="14362" max="14362" width="9.140625" style="42" hidden="1" customWidth="1"/>
    <col min="14363" max="14363" width="13.28515625" style="42" customWidth="1"/>
    <col min="14364" max="14364" width="8.5703125" style="42" customWidth="1"/>
    <col min="14365" max="14365" width="8.42578125" style="42" customWidth="1"/>
    <col min="14366" max="14366" width="0.5703125" style="42" customWidth="1"/>
    <col min="14367" max="14367" width="11.85546875" style="42" customWidth="1"/>
    <col min="14368" max="14368" width="8.140625" style="42" customWidth="1"/>
    <col min="14369" max="14369" width="6.42578125" style="42" customWidth="1"/>
    <col min="14370" max="14592" width="9.140625" style="42"/>
    <col min="14593" max="14593" width="7.85546875" style="42" customWidth="1"/>
    <col min="14594" max="14599" width="10.7109375" style="42" customWidth="1"/>
    <col min="14600" max="14600" width="0.85546875" style="42" customWidth="1"/>
    <col min="14601" max="14601" width="12.7109375" style="42" customWidth="1"/>
    <col min="14602" max="14602" width="0.85546875" style="42" customWidth="1"/>
    <col min="14603" max="14606" width="10.7109375" style="42" customWidth="1"/>
    <col min="14607" max="14607" width="0.85546875" style="42" customWidth="1"/>
    <col min="14608" max="14608" width="12.7109375" style="42" customWidth="1"/>
    <col min="14609" max="14609" width="0.85546875" style="42" customWidth="1"/>
    <col min="14610" max="14610" width="10.7109375" style="42" customWidth="1"/>
    <col min="14611" max="14611" width="12.7109375" style="42" customWidth="1"/>
    <col min="14612" max="14612" width="0.85546875" style="42" customWidth="1"/>
    <col min="14613" max="14613" width="8.7109375" style="42" customWidth="1"/>
    <col min="14614" max="14614" width="7" style="42" customWidth="1"/>
    <col min="14615" max="14615" width="10.7109375" style="42" customWidth="1"/>
    <col min="14616" max="14616" width="8.140625" style="42" customWidth="1"/>
    <col min="14617" max="14617" width="8.7109375" style="42" customWidth="1"/>
    <col min="14618" max="14618" width="9.140625" style="42" hidden="1" customWidth="1"/>
    <col min="14619" max="14619" width="13.28515625" style="42" customWidth="1"/>
    <col min="14620" max="14620" width="8.5703125" style="42" customWidth="1"/>
    <col min="14621" max="14621" width="8.42578125" style="42" customWidth="1"/>
    <col min="14622" max="14622" width="0.5703125" style="42" customWidth="1"/>
    <col min="14623" max="14623" width="11.85546875" style="42" customWidth="1"/>
    <col min="14624" max="14624" width="8.140625" style="42" customWidth="1"/>
    <col min="14625" max="14625" width="6.42578125" style="42" customWidth="1"/>
    <col min="14626" max="14848" width="9.140625" style="42"/>
    <col min="14849" max="14849" width="7.85546875" style="42" customWidth="1"/>
    <col min="14850" max="14855" width="10.7109375" style="42" customWidth="1"/>
    <col min="14856" max="14856" width="0.85546875" style="42" customWidth="1"/>
    <col min="14857" max="14857" width="12.7109375" style="42" customWidth="1"/>
    <col min="14858" max="14858" width="0.85546875" style="42" customWidth="1"/>
    <col min="14859" max="14862" width="10.7109375" style="42" customWidth="1"/>
    <col min="14863" max="14863" width="0.85546875" style="42" customWidth="1"/>
    <col min="14864" max="14864" width="12.7109375" style="42" customWidth="1"/>
    <col min="14865" max="14865" width="0.85546875" style="42" customWidth="1"/>
    <col min="14866" max="14866" width="10.7109375" style="42" customWidth="1"/>
    <col min="14867" max="14867" width="12.7109375" style="42" customWidth="1"/>
    <col min="14868" max="14868" width="0.85546875" style="42" customWidth="1"/>
    <col min="14869" max="14869" width="8.7109375" style="42" customWidth="1"/>
    <col min="14870" max="14870" width="7" style="42" customWidth="1"/>
    <col min="14871" max="14871" width="10.7109375" style="42" customWidth="1"/>
    <col min="14872" max="14872" width="8.140625" style="42" customWidth="1"/>
    <col min="14873" max="14873" width="8.7109375" style="42" customWidth="1"/>
    <col min="14874" max="14874" width="9.140625" style="42" hidden="1" customWidth="1"/>
    <col min="14875" max="14875" width="13.28515625" style="42" customWidth="1"/>
    <col min="14876" max="14876" width="8.5703125" style="42" customWidth="1"/>
    <col min="14877" max="14877" width="8.42578125" style="42" customWidth="1"/>
    <col min="14878" max="14878" width="0.5703125" style="42" customWidth="1"/>
    <col min="14879" max="14879" width="11.85546875" style="42" customWidth="1"/>
    <col min="14880" max="14880" width="8.140625" style="42" customWidth="1"/>
    <col min="14881" max="14881" width="6.42578125" style="42" customWidth="1"/>
    <col min="14882" max="15104" width="9.140625" style="42"/>
    <col min="15105" max="15105" width="7.85546875" style="42" customWidth="1"/>
    <col min="15106" max="15111" width="10.7109375" style="42" customWidth="1"/>
    <col min="15112" max="15112" width="0.85546875" style="42" customWidth="1"/>
    <col min="15113" max="15113" width="12.7109375" style="42" customWidth="1"/>
    <col min="15114" max="15114" width="0.85546875" style="42" customWidth="1"/>
    <col min="15115" max="15118" width="10.7109375" style="42" customWidth="1"/>
    <col min="15119" max="15119" width="0.85546875" style="42" customWidth="1"/>
    <col min="15120" max="15120" width="12.7109375" style="42" customWidth="1"/>
    <col min="15121" max="15121" width="0.85546875" style="42" customWidth="1"/>
    <col min="15122" max="15122" width="10.7109375" style="42" customWidth="1"/>
    <col min="15123" max="15123" width="12.7109375" style="42" customWidth="1"/>
    <col min="15124" max="15124" width="0.85546875" style="42" customWidth="1"/>
    <col min="15125" max="15125" width="8.7109375" style="42" customWidth="1"/>
    <col min="15126" max="15126" width="7" style="42" customWidth="1"/>
    <col min="15127" max="15127" width="10.7109375" style="42" customWidth="1"/>
    <col min="15128" max="15128" width="8.140625" style="42" customWidth="1"/>
    <col min="15129" max="15129" width="8.7109375" style="42" customWidth="1"/>
    <col min="15130" max="15130" width="9.140625" style="42" hidden="1" customWidth="1"/>
    <col min="15131" max="15131" width="13.28515625" style="42" customWidth="1"/>
    <col min="15132" max="15132" width="8.5703125" style="42" customWidth="1"/>
    <col min="15133" max="15133" width="8.42578125" style="42" customWidth="1"/>
    <col min="15134" max="15134" width="0.5703125" style="42" customWidth="1"/>
    <col min="15135" max="15135" width="11.85546875" style="42" customWidth="1"/>
    <col min="15136" max="15136" width="8.140625" style="42" customWidth="1"/>
    <col min="15137" max="15137" width="6.42578125" style="42" customWidth="1"/>
    <col min="15138" max="15360" width="9.140625" style="42"/>
    <col min="15361" max="15361" width="7.85546875" style="42" customWidth="1"/>
    <col min="15362" max="15367" width="10.7109375" style="42" customWidth="1"/>
    <col min="15368" max="15368" width="0.85546875" style="42" customWidth="1"/>
    <col min="15369" max="15369" width="12.7109375" style="42" customWidth="1"/>
    <col min="15370" max="15370" width="0.85546875" style="42" customWidth="1"/>
    <col min="15371" max="15374" width="10.7109375" style="42" customWidth="1"/>
    <col min="15375" max="15375" width="0.85546875" style="42" customWidth="1"/>
    <col min="15376" max="15376" width="12.7109375" style="42" customWidth="1"/>
    <col min="15377" max="15377" width="0.85546875" style="42" customWidth="1"/>
    <col min="15378" max="15378" width="10.7109375" style="42" customWidth="1"/>
    <col min="15379" max="15379" width="12.7109375" style="42" customWidth="1"/>
    <col min="15380" max="15380" width="0.85546875" style="42" customWidth="1"/>
    <col min="15381" max="15381" width="8.7109375" style="42" customWidth="1"/>
    <col min="15382" max="15382" width="7" style="42" customWidth="1"/>
    <col min="15383" max="15383" width="10.7109375" style="42" customWidth="1"/>
    <col min="15384" max="15384" width="8.140625" style="42" customWidth="1"/>
    <col min="15385" max="15385" width="8.7109375" style="42" customWidth="1"/>
    <col min="15386" max="15386" width="9.140625" style="42" hidden="1" customWidth="1"/>
    <col min="15387" max="15387" width="13.28515625" style="42" customWidth="1"/>
    <col min="15388" max="15388" width="8.5703125" style="42" customWidth="1"/>
    <col min="15389" max="15389" width="8.42578125" style="42" customWidth="1"/>
    <col min="15390" max="15390" width="0.5703125" style="42" customWidth="1"/>
    <col min="15391" max="15391" width="11.85546875" style="42" customWidth="1"/>
    <col min="15392" max="15392" width="8.140625" style="42" customWidth="1"/>
    <col min="15393" max="15393" width="6.42578125" style="42" customWidth="1"/>
    <col min="15394" max="15616" width="9.140625" style="42"/>
    <col min="15617" max="15617" width="7.85546875" style="42" customWidth="1"/>
    <col min="15618" max="15623" width="10.7109375" style="42" customWidth="1"/>
    <col min="15624" max="15624" width="0.85546875" style="42" customWidth="1"/>
    <col min="15625" max="15625" width="12.7109375" style="42" customWidth="1"/>
    <col min="15626" max="15626" width="0.85546875" style="42" customWidth="1"/>
    <col min="15627" max="15630" width="10.7109375" style="42" customWidth="1"/>
    <col min="15631" max="15631" width="0.85546875" style="42" customWidth="1"/>
    <col min="15632" max="15632" width="12.7109375" style="42" customWidth="1"/>
    <col min="15633" max="15633" width="0.85546875" style="42" customWidth="1"/>
    <col min="15634" max="15634" width="10.7109375" style="42" customWidth="1"/>
    <col min="15635" max="15635" width="12.7109375" style="42" customWidth="1"/>
    <col min="15636" max="15636" width="0.85546875" style="42" customWidth="1"/>
    <col min="15637" max="15637" width="8.7109375" style="42" customWidth="1"/>
    <col min="15638" max="15638" width="7" style="42" customWidth="1"/>
    <col min="15639" max="15639" width="10.7109375" style="42" customWidth="1"/>
    <col min="15640" max="15640" width="8.140625" style="42" customWidth="1"/>
    <col min="15641" max="15641" width="8.7109375" style="42" customWidth="1"/>
    <col min="15642" max="15642" width="9.140625" style="42" hidden="1" customWidth="1"/>
    <col min="15643" max="15643" width="13.28515625" style="42" customWidth="1"/>
    <col min="15644" max="15644" width="8.5703125" style="42" customWidth="1"/>
    <col min="15645" max="15645" width="8.42578125" style="42" customWidth="1"/>
    <col min="15646" max="15646" width="0.5703125" style="42" customWidth="1"/>
    <col min="15647" max="15647" width="11.85546875" style="42" customWidth="1"/>
    <col min="15648" max="15648" width="8.140625" style="42" customWidth="1"/>
    <col min="15649" max="15649" width="6.42578125" style="42" customWidth="1"/>
    <col min="15650" max="15872" width="9.140625" style="42"/>
    <col min="15873" max="15873" width="7.85546875" style="42" customWidth="1"/>
    <col min="15874" max="15879" width="10.7109375" style="42" customWidth="1"/>
    <col min="15880" max="15880" width="0.85546875" style="42" customWidth="1"/>
    <col min="15881" max="15881" width="12.7109375" style="42" customWidth="1"/>
    <col min="15882" max="15882" width="0.85546875" style="42" customWidth="1"/>
    <col min="15883" max="15886" width="10.7109375" style="42" customWidth="1"/>
    <col min="15887" max="15887" width="0.85546875" style="42" customWidth="1"/>
    <col min="15888" max="15888" width="12.7109375" style="42" customWidth="1"/>
    <col min="15889" max="15889" width="0.85546875" style="42" customWidth="1"/>
    <col min="15890" max="15890" width="10.7109375" style="42" customWidth="1"/>
    <col min="15891" max="15891" width="12.7109375" style="42" customWidth="1"/>
    <col min="15892" max="15892" width="0.85546875" style="42" customWidth="1"/>
    <col min="15893" max="15893" width="8.7109375" style="42" customWidth="1"/>
    <col min="15894" max="15894" width="7" style="42" customWidth="1"/>
    <col min="15895" max="15895" width="10.7109375" style="42" customWidth="1"/>
    <col min="15896" max="15896" width="8.140625" style="42" customWidth="1"/>
    <col min="15897" max="15897" width="8.7109375" style="42" customWidth="1"/>
    <col min="15898" max="15898" width="9.140625" style="42" hidden="1" customWidth="1"/>
    <col min="15899" max="15899" width="13.28515625" style="42" customWidth="1"/>
    <col min="15900" max="15900" width="8.5703125" style="42" customWidth="1"/>
    <col min="15901" max="15901" width="8.42578125" style="42" customWidth="1"/>
    <col min="15902" max="15902" width="0.5703125" style="42" customWidth="1"/>
    <col min="15903" max="15903" width="11.85546875" style="42" customWidth="1"/>
    <col min="15904" max="15904" width="8.140625" style="42" customWidth="1"/>
    <col min="15905" max="15905" width="6.42578125" style="42" customWidth="1"/>
    <col min="15906" max="16128" width="9.140625" style="42"/>
    <col min="16129" max="16129" width="7.85546875" style="42" customWidth="1"/>
    <col min="16130" max="16135" width="10.7109375" style="42" customWidth="1"/>
    <col min="16136" max="16136" width="0.85546875" style="42" customWidth="1"/>
    <col min="16137" max="16137" width="12.7109375" style="42" customWidth="1"/>
    <col min="16138" max="16138" width="0.85546875" style="42" customWidth="1"/>
    <col min="16139" max="16142" width="10.7109375" style="42" customWidth="1"/>
    <col min="16143" max="16143" width="0.85546875" style="42" customWidth="1"/>
    <col min="16144" max="16144" width="12.7109375" style="42" customWidth="1"/>
    <col min="16145" max="16145" width="0.85546875" style="42" customWidth="1"/>
    <col min="16146" max="16146" width="10.7109375" style="42" customWidth="1"/>
    <col min="16147" max="16147" width="12.7109375" style="42" customWidth="1"/>
    <col min="16148" max="16148" width="0.85546875" style="42" customWidth="1"/>
    <col min="16149" max="16149" width="8.7109375" style="42" customWidth="1"/>
    <col min="16150" max="16150" width="7" style="42" customWidth="1"/>
    <col min="16151" max="16151" width="10.7109375" style="42" customWidth="1"/>
    <col min="16152" max="16152" width="8.140625" style="42" customWidth="1"/>
    <col min="16153" max="16153" width="8.7109375" style="42" customWidth="1"/>
    <col min="16154" max="16154" width="9.140625" style="42" hidden="1" customWidth="1"/>
    <col min="16155" max="16155" width="13.28515625" style="42" customWidth="1"/>
    <col min="16156" max="16156" width="8.5703125" style="42" customWidth="1"/>
    <col min="16157" max="16157" width="8.42578125" style="42" customWidth="1"/>
    <col min="16158" max="16158" width="0.5703125" style="42" customWidth="1"/>
    <col min="16159" max="16159" width="11.85546875" style="42" customWidth="1"/>
    <col min="16160" max="16160" width="8.140625" style="42" customWidth="1"/>
    <col min="16161" max="16161" width="6.42578125" style="42" customWidth="1"/>
    <col min="16162" max="16384" width="9.140625" style="42"/>
  </cols>
  <sheetData>
    <row r="1" spans="1:29" ht="24.95" customHeight="1" x14ac:dyDescent="0.25">
      <c r="D1" s="394" t="s">
        <v>37</v>
      </c>
      <c r="E1" s="394"/>
      <c r="F1" s="394"/>
      <c r="G1" s="394"/>
      <c r="H1" s="394"/>
      <c r="I1" s="394"/>
      <c r="J1" s="394"/>
      <c r="K1" s="394"/>
      <c r="L1" s="394"/>
      <c r="M1" s="394"/>
      <c r="N1" s="394"/>
    </row>
    <row r="2" spans="1:29" ht="24.95" customHeight="1" x14ac:dyDescent="0.2">
      <c r="A2" s="45"/>
      <c r="B2" s="45"/>
      <c r="C2" s="45"/>
      <c r="D2" s="395" t="s">
        <v>24</v>
      </c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46"/>
      <c r="P2" s="91"/>
      <c r="Q2" s="90"/>
      <c r="R2" s="90"/>
      <c r="S2" s="45"/>
      <c r="T2" s="48"/>
      <c r="U2" s="48"/>
      <c r="V2" s="48"/>
      <c r="W2" s="48"/>
      <c r="X2" s="48"/>
      <c r="Y2" s="48"/>
      <c r="Z2" s="48"/>
      <c r="AA2" s="48"/>
      <c r="AB2" s="48"/>
    </row>
    <row r="3" spans="1:29" ht="46.5" customHeight="1" thickBot="1" x14ac:dyDescent="0.35">
      <c r="A3" s="89"/>
      <c r="B3" s="89"/>
      <c r="C3" s="89"/>
      <c r="D3" s="89"/>
      <c r="E3" s="89"/>
      <c r="F3" s="89"/>
      <c r="G3" s="89"/>
      <c r="H3" s="402" t="s">
        <v>103</v>
      </c>
      <c r="I3" s="402"/>
      <c r="J3" s="402"/>
      <c r="K3" s="402"/>
      <c r="L3" s="89"/>
      <c r="M3" s="89"/>
      <c r="N3" s="375"/>
      <c r="O3" s="46"/>
      <c r="P3" s="47" t="s">
        <v>25</v>
      </c>
      <c r="Q3" s="89"/>
      <c r="R3" s="318" t="s">
        <v>120</v>
      </c>
      <c r="S3" s="89">
        <v>2015</v>
      </c>
      <c r="T3" s="48"/>
      <c r="U3" s="48"/>
      <c r="V3" s="48"/>
      <c r="W3" s="48"/>
      <c r="X3" s="48"/>
      <c r="Y3" s="48"/>
      <c r="Z3" s="48"/>
      <c r="AA3" s="48"/>
      <c r="AB3" s="48"/>
    </row>
    <row r="4" spans="1:29" ht="12.75" customHeight="1" x14ac:dyDescent="0.25">
      <c r="A4" s="49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V4" s="51"/>
      <c r="W4" s="51"/>
      <c r="X4" s="44"/>
      <c r="Z4" s="44"/>
      <c r="AA4" s="44"/>
    </row>
    <row r="5" spans="1:29" ht="4.5" customHeight="1" thickBot="1" x14ac:dyDescent="0.3"/>
    <row r="6" spans="1:29" s="65" customFormat="1" ht="24" customHeight="1" thickBot="1" x14ac:dyDescent="0.3">
      <c r="A6" s="396" t="s">
        <v>2</v>
      </c>
      <c r="B6" s="398" t="s">
        <v>26</v>
      </c>
      <c r="C6" s="399"/>
      <c r="D6" s="399"/>
      <c r="E6" s="399"/>
      <c r="F6" s="399"/>
      <c r="G6" s="399"/>
      <c r="H6" s="399"/>
      <c r="I6" s="399"/>
      <c r="J6" s="399"/>
      <c r="K6" s="399"/>
      <c r="L6" s="399"/>
      <c r="M6" s="399"/>
      <c r="N6" s="399"/>
      <c r="O6" s="399"/>
      <c r="P6" s="399"/>
      <c r="Q6" s="399"/>
      <c r="R6" s="399"/>
      <c r="S6" s="400" t="s">
        <v>27</v>
      </c>
      <c r="T6" s="393"/>
      <c r="U6" s="392"/>
      <c r="V6" s="392"/>
      <c r="W6" s="392"/>
      <c r="X6" s="62"/>
      <c r="Y6" s="63"/>
      <c r="Z6" s="64"/>
      <c r="AC6" s="66"/>
    </row>
    <row r="7" spans="1:29" s="68" customFormat="1" ht="15" customHeight="1" thickBot="1" x14ac:dyDescent="0.3">
      <c r="A7" s="397"/>
      <c r="B7" s="69" t="s">
        <v>28</v>
      </c>
      <c r="C7" s="70" t="s">
        <v>29</v>
      </c>
      <c r="D7" s="70" t="s">
        <v>30</v>
      </c>
      <c r="E7" s="70" t="s">
        <v>31</v>
      </c>
      <c r="F7" s="70" t="s">
        <v>32</v>
      </c>
      <c r="G7" s="71" t="s">
        <v>33</v>
      </c>
      <c r="H7" s="72"/>
      <c r="I7" s="73" t="s">
        <v>34</v>
      </c>
      <c r="J7" s="74"/>
      <c r="K7" s="75" t="s">
        <v>99</v>
      </c>
      <c r="L7" s="75" t="s">
        <v>100</v>
      </c>
      <c r="M7" s="75" t="s">
        <v>101</v>
      </c>
      <c r="N7" s="75" t="s">
        <v>102</v>
      </c>
      <c r="O7" s="72"/>
      <c r="P7" s="76" t="s">
        <v>34</v>
      </c>
      <c r="Q7" s="74"/>
      <c r="R7" s="76" t="s">
        <v>35</v>
      </c>
      <c r="S7" s="401"/>
      <c r="T7" s="393"/>
      <c r="U7" s="67"/>
      <c r="V7" s="67"/>
      <c r="W7" s="67"/>
    </row>
    <row r="8" spans="1:29" ht="18" customHeight="1" x14ac:dyDescent="0.25">
      <c r="A8" s="82">
        <v>1</v>
      </c>
      <c r="B8" s="85">
        <f>AutoCal!S4</f>
        <v>18</v>
      </c>
      <c r="C8" s="86">
        <f>AutoCal!T4</f>
        <v>33</v>
      </c>
      <c r="D8" s="86">
        <f>AutoCal!U4</f>
        <v>67</v>
      </c>
      <c r="E8" s="86">
        <f>AutoCal!V4</f>
        <v>49</v>
      </c>
      <c r="F8" s="86">
        <f>AutoCal!W4</f>
        <v>41</v>
      </c>
      <c r="G8" s="87">
        <f>AutoCal!X4</f>
        <v>33</v>
      </c>
      <c r="H8" s="52"/>
      <c r="I8" s="77">
        <f t="shared" ref="I8:I38" si="0">SUM(B8:H8)</f>
        <v>241</v>
      </c>
      <c r="J8" s="53">
        <f t="shared" ref="J8" si="1">SUM(I8)</f>
        <v>241</v>
      </c>
      <c r="K8" s="88">
        <f>AutoCal!Y4</f>
        <v>56</v>
      </c>
      <c r="L8" s="86">
        <f>AutoCal!Z4</f>
        <v>30</v>
      </c>
      <c r="M8" s="86">
        <f>AutoCal!AA4</f>
        <v>25</v>
      </c>
      <c r="N8" s="86">
        <f>AutoCal!AB4</f>
        <v>46</v>
      </c>
      <c r="O8" s="60"/>
      <c r="P8" s="78">
        <f t="shared" ref="P8:P38" si="2">SUM(K8:N8)</f>
        <v>157</v>
      </c>
      <c r="Q8" s="79">
        <f>SUM(K8:P8)</f>
        <v>314</v>
      </c>
      <c r="R8" s="80">
        <f>'VM Report'!AK9</f>
        <v>23</v>
      </c>
      <c r="S8" s="81">
        <f t="shared" ref="S8:S38" si="3">I8+P8+R8</f>
        <v>421</v>
      </c>
      <c r="T8" s="393"/>
    </row>
    <row r="9" spans="1:29" ht="18" customHeight="1" x14ac:dyDescent="0.25">
      <c r="A9" s="83">
        <v>2</v>
      </c>
      <c r="B9" s="85">
        <f>AutoCal!S5</f>
        <v>6</v>
      </c>
      <c r="C9" s="86">
        <f>AutoCal!T5</f>
        <v>7</v>
      </c>
      <c r="D9" s="86">
        <f>AutoCal!U5</f>
        <v>37</v>
      </c>
      <c r="E9" s="86">
        <f>AutoCal!V5</f>
        <v>42</v>
      </c>
      <c r="F9" s="86">
        <f>AutoCal!W5</f>
        <v>24</v>
      </c>
      <c r="G9" s="87">
        <f>AutoCal!X5</f>
        <v>38</v>
      </c>
      <c r="H9" s="52"/>
      <c r="I9" s="77">
        <f t="shared" si="0"/>
        <v>154</v>
      </c>
      <c r="J9" s="53"/>
      <c r="K9" s="88">
        <f>AutoCal!Y5</f>
        <v>28</v>
      </c>
      <c r="L9" s="86">
        <f>AutoCal!Z5</f>
        <v>4</v>
      </c>
      <c r="M9" s="86">
        <f>AutoCal!AA5</f>
        <v>19</v>
      </c>
      <c r="N9" s="86">
        <f>AutoCal!AB5</f>
        <v>23</v>
      </c>
      <c r="O9" s="60"/>
      <c r="P9" s="78">
        <f t="shared" si="2"/>
        <v>74</v>
      </c>
      <c r="Q9" s="79"/>
      <c r="R9" s="80">
        <f>'VM Report'!AK10</f>
        <v>28</v>
      </c>
      <c r="S9" s="81">
        <f t="shared" si="3"/>
        <v>256</v>
      </c>
      <c r="T9" s="393"/>
    </row>
    <row r="10" spans="1:29" ht="18" customHeight="1" x14ac:dyDescent="0.25">
      <c r="A10" s="83">
        <v>3</v>
      </c>
      <c r="B10" s="85">
        <f>AutoCal!S6</f>
        <v>10</v>
      </c>
      <c r="C10" s="86">
        <f>AutoCal!T6</f>
        <v>20</v>
      </c>
      <c r="D10" s="86">
        <f>AutoCal!U6</f>
        <v>39</v>
      </c>
      <c r="E10" s="86">
        <f>AutoCal!V6</f>
        <v>28</v>
      </c>
      <c r="F10" s="86">
        <f>AutoCal!W6</f>
        <v>19</v>
      </c>
      <c r="G10" s="87">
        <f>AutoCal!X6</f>
        <v>35</v>
      </c>
      <c r="H10" s="52"/>
      <c r="I10" s="77">
        <f t="shared" si="0"/>
        <v>151</v>
      </c>
      <c r="J10" s="53"/>
      <c r="K10" s="88">
        <f>AutoCal!Y6</f>
        <v>4</v>
      </c>
      <c r="L10" s="86">
        <f>AutoCal!Z6</f>
        <v>13</v>
      </c>
      <c r="M10" s="86">
        <f>AutoCal!AA6</f>
        <v>18</v>
      </c>
      <c r="N10" s="86">
        <f>AutoCal!AB6</f>
        <v>14</v>
      </c>
      <c r="O10" s="60"/>
      <c r="P10" s="78">
        <f t="shared" si="2"/>
        <v>49</v>
      </c>
      <c r="Q10" s="79"/>
      <c r="R10" s="80">
        <f>'VM Report'!AK11</f>
        <v>10</v>
      </c>
      <c r="S10" s="81">
        <f t="shared" si="3"/>
        <v>210</v>
      </c>
      <c r="T10" s="393"/>
    </row>
    <row r="11" spans="1:29" ht="18" customHeight="1" x14ac:dyDescent="0.25">
      <c r="A11" s="83">
        <v>4</v>
      </c>
      <c r="B11" s="85">
        <f>AutoCal!S7</f>
        <v>7</v>
      </c>
      <c r="C11" s="86">
        <f>AutoCal!T7</f>
        <v>21</v>
      </c>
      <c r="D11" s="86">
        <f>AutoCal!U7</f>
        <v>19</v>
      </c>
      <c r="E11" s="86">
        <f>AutoCal!V7</f>
        <v>48</v>
      </c>
      <c r="F11" s="86">
        <f>AutoCal!W7</f>
        <v>35</v>
      </c>
      <c r="G11" s="87">
        <f>AutoCal!X7</f>
        <v>36</v>
      </c>
      <c r="H11" s="52"/>
      <c r="I11" s="77">
        <f t="shared" si="0"/>
        <v>166</v>
      </c>
      <c r="J11" s="53"/>
      <c r="K11" s="88">
        <f>AutoCal!Y7</f>
        <v>22</v>
      </c>
      <c r="L11" s="86">
        <f>AutoCal!Z7</f>
        <v>19</v>
      </c>
      <c r="M11" s="86">
        <f>AutoCal!AA7</f>
        <v>18</v>
      </c>
      <c r="N11" s="86">
        <f>AutoCal!AB7</f>
        <v>23</v>
      </c>
      <c r="O11" s="60"/>
      <c r="P11" s="78">
        <f t="shared" si="2"/>
        <v>82</v>
      </c>
      <c r="Q11" s="79"/>
      <c r="R11" s="80">
        <f>'VM Report'!AK12</f>
        <v>12</v>
      </c>
      <c r="S11" s="81">
        <f t="shared" si="3"/>
        <v>260</v>
      </c>
      <c r="T11" s="393"/>
    </row>
    <row r="12" spans="1:29" ht="18" customHeight="1" x14ac:dyDescent="0.25">
      <c r="A12" s="83">
        <v>5</v>
      </c>
      <c r="B12" s="85">
        <f>AutoCal!S8</f>
        <v>12</v>
      </c>
      <c r="C12" s="86">
        <f>AutoCal!T8</f>
        <v>38</v>
      </c>
      <c r="D12" s="86">
        <f>AutoCal!U8</f>
        <v>38</v>
      </c>
      <c r="E12" s="86">
        <f>AutoCal!V8</f>
        <v>46</v>
      </c>
      <c r="F12" s="86">
        <f>AutoCal!W8</f>
        <v>33</v>
      </c>
      <c r="G12" s="87">
        <f>AutoCal!X8</f>
        <v>58</v>
      </c>
      <c r="H12" s="52"/>
      <c r="I12" s="77">
        <f t="shared" si="0"/>
        <v>225</v>
      </c>
      <c r="J12" s="53"/>
      <c r="K12" s="88">
        <f>AutoCal!Y8</f>
        <v>36</v>
      </c>
      <c r="L12" s="86">
        <f>AutoCal!Z8</f>
        <v>25</v>
      </c>
      <c r="M12" s="86">
        <f>AutoCal!AA8</f>
        <v>24</v>
      </c>
      <c r="N12" s="86">
        <f>AutoCal!AB8</f>
        <v>41</v>
      </c>
      <c r="O12" s="60"/>
      <c r="P12" s="78">
        <f t="shared" si="2"/>
        <v>126</v>
      </c>
      <c r="Q12" s="79"/>
      <c r="R12" s="80">
        <f>'VM Report'!AK13</f>
        <v>33</v>
      </c>
      <c r="S12" s="81">
        <f t="shared" si="3"/>
        <v>384</v>
      </c>
      <c r="T12" s="393"/>
    </row>
    <row r="13" spans="1:29" ht="18" customHeight="1" x14ac:dyDescent="0.25">
      <c r="A13" s="83">
        <v>6</v>
      </c>
      <c r="B13" s="85">
        <f>AutoCal!S9</f>
        <v>20</v>
      </c>
      <c r="C13" s="86">
        <f>AutoCal!T9</f>
        <v>42</v>
      </c>
      <c r="D13" s="86">
        <f>AutoCal!U9</f>
        <v>77</v>
      </c>
      <c r="E13" s="86">
        <f>AutoCal!V9</f>
        <v>87</v>
      </c>
      <c r="F13" s="86">
        <f>AutoCal!W9</f>
        <v>64</v>
      </c>
      <c r="G13" s="87">
        <f>AutoCal!X9</f>
        <v>69</v>
      </c>
      <c r="H13" s="52"/>
      <c r="I13" s="77">
        <f t="shared" si="0"/>
        <v>359</v>
      </c>
      <c r="J13" s="53"/>
      <c r="K13" s="88">
        <f>AutoCal!Y9</f>
        <v>68</v>
      </c>
      <c r="L13" s="86">
        <f>AutoCal!Z9</f>
        <v>65</v>
      </c>
      <c r="M13" s="86">
        <f>AutoCal!AA9</f>
        <v>64</v>
      </c>
      <c r="N13" s="86">
        <f>AutoCal!AB9</f>
        <v>79</v>
      </c>
      <c r="O13" s="60"/>
      <c r="P13" s="78">
        <f t="shared" si="2"/>
        <v>276</v>
      </c>
      <c r="Q13" s="79"/>
      <c r="R13" s="80">
        <f>'VM Report'!AK14</f>
        <v>26</v>
      </c>
      <c r="S13" s="81">
        <f t="shared" si="3"/>
        <v>661</v>
      </c>
      <c r="T13" s="393"/>
    </row>
    <row r="14" spans="1:29" ht="18" customHeight="1" x14ac:dyDescent="0.25">
      <c r="A14" s="83">
        <v>7</v>
      </c>
      <c r="B14" s="85">
        <f>AutoCal!S10</f>
        <v>25</v>
      </c>
      <c r="C14" s="86">
        <f>AutoCal!T10</f>
        <v>40</v>
      </c>
      <c r="D14" s="86">
        <f>AutoCal!U10</f>
        <v>35</v>
      </c>
      <c r="E14" s="86">
        <f>AutoCal!V10</f>
        <v>26</v>
      </c>
      <c r="F14" s="86">
        <f>AutoCal!W10</f>
        <v>39</v>
      </c>
      <c r="G14" s="87">
        <f>AutoCal!X10</f>
        <v>42</v>
      </c>
      <c r="H14" s="52"/>
      <c r="I14" s="77">
        <f t="shared" si="0"/>
        <v>207</v>
      </c>
      <c r="J14" s="53"/>
      <c r="K14" s="88">
        <f>AutoCal!Y10</f>
        <v>38</v>
      </c>
      <c r="L14" s="86">
        <f>AutoCal!Z10</f>
        <v>28</v>
      </c>
      <c r="M14" s="86">
        <f>AutoCal!AA10</f>
        <v>9</v>
      </c>
      <c r="N14" s="86">
        <f>AutoCal!AB10</f>
        <v>31</v>
      </c>
      <c r="O14" s="60"/>
      <c r="P14" s="78">
        <f t="shared" si="2"/>
        <v>106</v>
      </c>
      <c r="Q14" s="79"/>
      <c r="R14" s="80">
        <f>'VM Report'!AK15</f>
        <v>15</v>
      </c>
      <c r="S14" s="81">
        <f t="shared" si="3"/>
        <v>328</v>
      </c>
      <c r="T14" s="393"/>
      <c r="U14" s="376"/>
      <c r="V14" s="376"/>
      <c r="W14" s="376"/>
    </row>
    <row r="15" spans="1:29" ht="18" customHeight="1" x14ac:dyDescent="0.25">
      <c r="A15" s="83">
        <v>8</v>
      </c>
      <c r="B15" s="85">
        <f>AutoCal!S11</f>
        <v>0</v>
      </c>
      <c r="C15" s="86">
        <f>AutoCal!T11</f>
        <v>0</v>
      </c>
      <c r="D15" s="86">
        <f>AutoCal!U11</f>
        <v>0</v>
      </c>
      <c r="E15" s="86">
        <f>AutoCal!V11</f>
        <v>0</v>
      </c>
      <c r="F15" s="86">
        <f>AutoCal!W11</f>
        <v>0</v>
      </c>
      <c r="G15" s="87">
        <f>AutoCal!X11</f>
        <v>0</v>
      </c>
      <c r="H15" s="52"/>
      <c r="I15" s="77">
        <f t="shared" si="0"/>
        <v>0</v>
      </c>
      <c r="J15" s="53"/>
      <c r="K15" s="88">
        <f>AutoCal!Y11</f>
        <v>0</v>
      </c>
      <c r="L15" s="86">
        <f>AutoCal!Z11</f>
        <v>0</v>
      </c>
      <c r="M15" s="86">
        <f>AutoCal!AA11</f>
        <v>0</v>
      </c>
      <c r="N15" s="86">
        <f>AutoCal!AB11</f>
        <v>0</v>
      </c>
      <c r="O15" s="60"/>
      <c r="P15" s="78">
        <f t="shared" si="2"/>
        <v>0</v>
      </c>
      <c r="Q15" s="79"/>
      <c r="R15" s="80">
        <f>'VM Report'!AK16</f>
        <v>0</v>
      </c>
      <c r="S15" s="81">
        <f t="shared" si="3"/>
        <v>0</v>
      </c>
      <c r="T15" s="393"/>
    </row>
    <row r="16" spans="1:29" ht="18" customHeight="1" x14ac:dyDescent="0.25">
      <c r="A16" s="83">
        <v>9</v>
      </c>
      <c r="B16" s="85">
        <f>AutoCal!S12</f>
        <v>25</v>
      </c>
      <c r="C16" s="86">
        <f>AutoCal!T12</f>
        <v>55</v>
      </c>
      <c r="D16" s="86">
        <f>AutoCal!U12</f>
        <v>87</v>
      </c>
      <c r="E16" s="86">
        <f>AutoCal!V12</f>
        <v>80</v>
      </c>
      <c r="F16" s="86">
        <f>AutoCal!W12</f>
        <v>81</v>
      </c>
      <c r="G16" s="87">
        <f>AutoCal!X12</f>
        <v>67</v>
      </c>
      <c r="H16" s="52"/>
      <c r="I16" s="77">
        <f t="shared" si="0"/>
        <v>395</v>
      </c>
      <c r="J16" s="53"/>
      <c r="K16" s="88">
        <f>AutoCal!Y12</f>
        <v>78</v>
      </c>
      <c r="L16" s="86">
        <f>AutoCal!Z12</f>
        <v>40</v>
      </c>
      <c r="M16" s="86">
        <f>AutoCal!AA12</f>
        <v>39</v>
      </c>
      <c r="N16" s="86">
        <f>AutoCal!AB12</f>
        <v>39</v>
      </c>
      <c r="O16" s="60"/>
      <c r="P16" s="78">
        <f t="shared" si="2"/>
        <v>196</v>
      </c>
      <c r="Q16" s="79"/>
      <c r="R16" s="80">
        <f>'VM Report'!AK17</f>
        <v>36</v>
      </c>
      <c r="S16" s="81">
        <f t="shared" si="3"/>
        <v>627</v>
      </c>
      <c r="T16" s="393"/>
      <c r="U16" s="376"/>
    </row>
    <row r="17" spans="1:27" ht="18" customHeight="1" x14ac:dyDescent="0.25">
      <c r="A17" s="83">
        <v>10</v>
      </c>
      <c r="B17" s="85">
        <f>AutoCal!S13</f>
        <v>22</v>
      </c>
      <c r="C17" s="86">
        <f>AutoCal!T13</f>
        <v>16</v>
      </c>
      <c r="D17" s="86">
        <f>AutoCal!U13</f>
        <v>54</v>
      </c>
      <c r="E17" s="86">
        <f>AutoCal!V13</f>
        <v>40</v>
      </c>
      <c r="F17" s="86">
        <f>AutoCal!W13</f>
        <v>34</v>
      </c>
      <c r="G17" s="87">
        <f>AutoCal!X13</f>
        <v>34</v>
      </c>
      <c r="H17" s="52"/>
      <c r="I17" s="77">
        <f t="shared" si="0"/>
        <v>200</v>
      </c>
      <c r="J17" s="53"/>
      <c r="K17" s="88">
        <f>AutoCal!Y13</f>
        <v>31</v>
      </c>
      <c r="L17" s="86">
        <f>AutoCal!Z13</f>
        <v>27</v>
      </c>
      <c r="M17" s="86">
        <f>AutoCal!AA13</f>
        <v>28</v>
      </c>
      <c r="N17" s="86">
        <f>AutoCal!AB13</f>
        <v>27</v>
      </c>
      <c r="O17" s="60"/>
      <c r="P17" s="78">
        <f t="shared" si="2"/>
        <v>113</v>
      </c>
      <c r="Q17" s="79"/>
      <c r="R17" s="80">
        <f>'VM Report'!AK18</f>
        <v>20</v>
      </c>
      <c r="S17" s="81">
        <f t="shared" si="3"/>
        <v>333</v>
      </c>
      <c r="T17" s="393"/>
    </row>
    <row r="18" spans="1:27" ht="18" customHeight="1" x14ac:dyDescent="0.25">
      <c r="A18" s="83">
        <v>11</v>
      </c>
      <c r="B18" s="85">
        <f>AutoCal!S14</f>
        <v>23</v>
      </c>
      <c r="C18" s="86">
        <f>AutoCal!T14</f>
        <v>18</v>
      </c>
      <c r="D18" s="86">
        <f>AutoCal!U14</f>
        <v>41</v>
      </c>
      <c r="E18" s="86">
        <f>AutoCal!V14</f>
        <v>53</v>
      </c>
      <c r="F18" s="86">
        <f>AutoCal!W14</f>
        <v>26</v>
      </c>
      <c r="G18" s="87">
        <f>AutoCal!X14</f>
        <v>42</v>
      </c>
      <c r="H18" s="52"/>
      <c r="I18" s="77">
        <f t="shared" si="0"/>
        <v>203</v>
      </c>
      <c r="J18" s="53"/>
      <c r="K18" s="88">
        <f>AutoCal!Y14</f>
        <v>45</v>
      </c>
      <c r="L18" s="86">
        <f>AutoCal!Z14</f>
        <v>38</v>
      </c>
      <c r="M18" s="86">
        <f>AutoCal!AA14</f>
        <v>24</v>
      </c>
      <c r="N18" s="86">
        <f>AutoCal!AB14</f>
        <v>34</v>
      </c>
      <c r="O18" s="60"/>
      <c r="P18" s="78">
        <f t="shared" si="2"/>
        <v>141</v>
      </c>
      <c r="Q18" s="79"/>
      <c r="R18" s="80">
        <f>'VM Report'!AK19</f>
        <v>7</v>
      </c>
      <c r="S18" s="81">
        <f t="shared" si="3"/>
        <v>351</v>
      </c>
      <c r="T18" s="393"/>
      <c r="U18" s="54"/>
      <c r="V18" s="54"/>
      <c r="X18" s="56"/>
      <c r="Y18" s="56"/>
      <c r="Z18" s="56"/>
      <c r="AA18" s="56"/>
    </row>
    <row r="19" spans="1:27" ht="18" customHeight="1" x14ac:dyDescent="0.25">
      <c r="A19" s="83">
        <v>12</v>
      </c>
      <c r="B19" s="85">
        <f>AutoCal!S15</f>
        <v>5</v>
      </c>
      <c r="C19" s="86">
        <f>AutoCal!T15</f>
        <v>31</v>
      </c>
      <c r="D19" s="86">
        <f>AutoCal!U15</f>
        <v>74</v>
      </c>
      <c r="E19" s="86">
        <f>AutoCal!V15</f>
        <v>57</v>
      </c>
      <c r="F19" s="86">
        <f>AutoCal!W15</f>
        <v>57</v>
      </c>
      <c r="G19" s="87">
        <f>AutoCal!X15</f>
        <v>54</v>
      </c>
      <c r="H19" s="52"/>
      <c r="I19" s="77">
        <f t="shared" si="0"/>
        <v>278</v>
      </c>
      <c r="J19" s="53"/>
      <c r="K19" s="88">
        <f>AutoCal!Y15</f>
        <v>61</v>
      </c>
      <c r="L19" s="86">
        <f>AutoCal!Z15</f>
        <v>29</v>
      </c>
      <c r="M19" s="86">
        <f>AutoCal!AA15</f>
        <v>22</v>
      </c>
      <c r="N19" s="86">
        <f>AutoCal!AB15</f>
        <v>34</v>
      </c>
      <c r="O19" s="60"/>
      <c r="P19" s="78">
        <f t="shared" si="2"/>
        <v>146</v>
      </c>
      <c r="Q19" s="79"/>
      <c r="R19" s="80">
        <f>'VM Report'!AK20</f>
        <v>16</v>
      </c>
      <c r="S19" s="81">
        <f t="shared" si="3"/>
        <v>440</v>
      </c>
      <c r="T19" s="393"/>
      <c r="W19" s="55"/>
    </row>
    <row r="20" spans="1:27" ht="18" customHeight="1" x14ac:dyDescent="0.25">
      <c r="A20" s="83">
        <v>13</v>
      </c>
      <c r="B20" s="85">
        <f>AutoCal!S16</f>
        <v>23</v>
      </c>
      <c r="C20" s="86">
        <f>AutoCal!T16</f>
        <v>47</v>
      </c>
      <c r="D20" s="86">
        <f>AutoCal!U16</f>
        <v>92</v>
      </c>
      <c r="E20" s="86">
        <f>AutoCal!V16</f>
        <v>95</v>
      </c>
      <c r="F20" s="86">
        <f>AutoCal!W16</f>
        <v>74</v>
      </c>
      <c r="G20" s="87">
        <f>AutoCal!X16</f>
        <v>77</v>
      </c>
      <c r="H20" s="52"/>
      <c r="I20" s="77">
        <f t="shared" si="0"/>
        <v>408</v>
      </c>
      <c r="J20" s="53"/>
      <c r="K20" s="88">
        <f>AutoCal!Y16</f>
        <v>86</v>
      </c>
      <c r="L20" s="86">
        <f>AutoCal!Z16</f>
        <v>43</v>
      </c>
      <c r="M20" s="86">
        <f>AutoCal!AA16</f>
        <v>38</v>
      </c>
      <c r="N20" s="86">
        <f>AutoCal!AB16</f>
        <v>58</v>
      </c>
      <c r="O20" s="60"/>
      <c r="P20" s="78">
        <f t="shared" si="2"/>
        <v>225</v>
      </c>
      <c r="Q20" s="79"/>
      <c r="R20" s="80">
        <f>'VM Report'!AK21</f>
        <v>39</v>
      </c>
      <c r="S20" s="81">
        <f t="shared" si="3"/>
        <v>672</v>
      </c>
      <c r="T20" s="393"/>
    </row>
    <row r="21" spans="1:27" ht="18" customHeight="1" x14ac:dyDescent="0.25">
      <c r="A21" s="83">
        <v>14</v>
      </c>
      <c r="B21" s="85">
        <f>AutoCal!S17</f>
        <v>15</v>
      </c>
      <c r="C21" s="86">
        <f>AutoCal!T17</f>
        <v>20</v>
      </c>
      <c r="D21" s="86">
        <f>AutoCal!U17</f>
        <v>22</v>
      </c>
      <c r="E21" s="86">
        <f>AutoCal!V17</f>
        <v>15</v>
      </c>
      <c r="F21" s="86">
        <f>AutoCal!W17</f>
        <v>7</v>
      </c>
      <c r="G21" s="87">
        <f>AutoCal!X17</f>
        <v>14</v>
      </c>
      <c r="H21" s="52"/>
      <c r="I21" s="77">
        <f t="shared" si="0"/>
        <v>93</v>
      </c>
      <c r="J21" s="53"/>
      <c r="K21" s="88">
        <f>AutoCal!Y17</f>
        <v>32</v>
      </c>
      <c r="L21" s="86">
        <f>AutoCal!Z17</f>
        <v>22</v>
      </c>
      <c r="M21" s="86">
        <f>AutoCal!AA17</f>
        <v>22</v>
      </c>
      <c r="N21" s="86">
        <f>AutoCal!AB17</f>
        <v>39</v>
      </c>
      <c r="O21" s="60"/>
      <c r="P21" s="78">
        <f t="shared" si="2"/>
        <v>115</v>
      </c>
      <c r="Q21" s="79"/>
      <c r="R21" s="80">
        <f>'VM Report'!AK22</f>
        <v>8</v>
      </c>
      <c r="S21" s="81">
        <f t="shared" si="3"/>
        <v>216</v>
      </c>
      <c r="T21" s="393"/>
    </row>
    <row r="22" spans="1:27" ht="18" customHeight="1" x14ac:dyDescent="0.25">
      <c r="A22" s="83">
        <v>15</v>
      </c>
      <c r="B22" s="85">
        <f>AutoCal!S18</f>
        <v>16</v>
      </c>
      <c r="C22" s="86">
        <f>AutoCal!T18</f>
        <v>10</v>
      </c>
      <c r="D22" s="86">
        <f>AutoCal!U18</f>
        <v>47</v>
      </c>
      <c r="E22" s="86">
        <f>AutoCal!V18</f>
        <v>40</v>
      </c>
      <c r="F22" s="86">
        <f>AutoCal!W18</f>
        <v>34</v>
      </c>
      <c r="G22" s="87">
        <f>AutoCal!X18</f>
        <v>56</v>
      </c>
      <c r="H22" s="52"/>
      <c r="I22" s="77">
        <f t="shared" si="0"/>
        <v>203</v>
      </c>
      <c r="J22" s="53"/>
      <c r="K22" s="88">
        <f>AutoCal!Y18</f>
        <v>48</v>
      </c>
      <c r="L22" s="86">
        <f>AutoCal!Z18</f>
        <v>19</v>
      </c>
      <c r="M22" s="86">
        <f>AutoCal!AA18</f>
        <v>19</v>
      </c>
      <c r="N22" s="86">
        <f>AutoCal!AB18</f>
        <v>45</v>
      </c>
      <c r="O22" s="60"/>
      <c r="P22" s="78">
        <f t="shared" si="2"/>
        <v>131</v>
      </c>
      <c r="Q22" s="79"/>
      <c r="R22" s="80">
        <f>'VM Report'!AK23</f>
        <v>12</v>
      </c>
      <c r="S22" s="81">
        <f t="shared" si="3"/>
        <v>346</v>
      </c>
      <c r="T22" s="393"/>
    </row>
    <row r="23" spans="1:27" ht="18" customHeight="1" x14ac:dyDescent="0.25">
      <c r="A23" s="83">
        <v>16</v>
      </c>
      <c r="B23" s="85">
        <f>AutoCal!S19</f>
        <v>26</v>
      </c>
      <c r="C23" s="86">
        <f>AutoCal!T19</f>
        <v>39</v>
      </c>
      <c r="D23" s="86">
        <f>AutoCal!U19</f>
        <v>59</v>
      </c>
      <c r="E23" s="86">
        <f>AutoCal!V19</f>
        <v>73</v>
      </c>
      <c r="F23" s="86">
        <f>AutoCal!W19</f>
        <v>87</v>
      </c>
      <c r="G23" s="87">
        <f>AutoCal!X19</f>
        <v>50</v>
      </c>
      <c r="H23" s="52"/>
      <c r="I23" s="77">
        <f t="shared" si="0"/>
        <v>334</v>
      </c>
      <c r="J23" s="53"/>
      <c r="K23" s="88">
        <f>AutoCal!Y19</f>
        <v>43</v>
      </c>
      <c r="L23" s="86">
        <f>AutoCal!Z19</f>
        <v>32</v>
      </c>
      <c r="M23" s="86">
        <f>AutoCal!AA19</f>
        <v>31</v>
      </c>
      <c r="N23" s="86">
        <f>AutoCal!AB19</f>
        <v>36</v>
      </c>
      <c r="O23" s="60"/>
      <c r="P23" s="78">
        <f t="shared" si="2"/>
        <v>142</v>
      </c>
      <c r="Q23" s="79"/>
      <c r="R23" s="80">
        <f>'VM Report'!AK24</f>
        <v>25</v>
      </c>
      <c r="S23" s="81">
        <f t="shared" si="3"/>
        <v>501</v>
      </c>
      <c r="T23" s="393"/>
    </row>
    <row r="24" spans="1:27" ht="18" customHeight="1" x14ac:dyDescent="0.25">
      <c r="A24" s="83">
        <v>17</v>
      </c>
      <c r="B24" s="85">
        <f>AutoCal!S20</f>
        <v>11</v>
      </c>
      <c r="C24" s="86">
        <f>AutoCal!T20</f>
        <v>17</v>
      </c>
      <c r="D24" s="86">
        <f>AutoCal!U20</f>
        <v>32</v>
      </c>
      <c r="E24" s="86">
        <f>AutoCal!V20</f>
        <v>41</v>
      </c>
      <c r="F24" s="86">
        <f>AutoCal!W20</f>
        <v>28</v>
      </c>
      <c r="G24" s="87">
        <f>AutoCal!X20</f>
        <v>42</v>
      </c>
      <c r="H24" s="52"/>
      <c r="I24" s="77">
        <f t="shared" si="0"/>
        <v>171</v>
      </c>
      <c r="J24" s="53"/>
      <c r="K24" s="88">
        <f>AutoCal!Y20</f>
        <v>45</v>
      </c>
      <c r="L24" s="86">
        <f>AutoCal!Z20</f>
        <v>37</v>
      </c>
      <c r="M24" s="86">
        <f>AutoCal!AA20</f>
        <v>23</v>
      </c>
      <c r="N24" s="86">
        <f>AutoCal!AB20</f>
        <v>31</v>
      </c>
      <c r="O24" s="60"/>
      <c r="P24" s="78">
        <f t="shared" si="2"/>
        <v>136</v>
      </c>
      <c r="Q24" s="79"/>
      <c r="R24" s="80">
        <f>'VM Report'!AK25</f>
        <v>11</v>
      </c>
      <c r="S24" s="81">
        <f t="shared" si="3"/>
        <v>318</v>
      </c>
      <c r="T24" s="393"/>
      <c r="U24" s="385"/>
    </row>
    <row r="25" spans="1:27" ht="18" customHeight="1" x14ac:dyDescent="0.25">
      <c r="A25" s="83">
        <v>18</v>
      </c>
      <c r="B25" s="85">
        <f>AutoCal!S21</f>
        <v>16</v>
      </c>
      <c r="C25" s="86">
        <f>AutoCal!T21</f>
        <v>35</v>
      </c>
      <c r="D25" s="86">
        <f>AutoCal!U21</f>
        <v>48</v>
      </c>
      <c r="E25" s="86">
        <f>AutoCal!V21</f>
        <v>19</v>
      </c>
      <c r="F25" s="86">
        <f>AutoCal!W21</f>
        <v>20</v>
      </c>
      <c r="G25" s="87">
        <f>AutoCal!X21</f>
        <v>45</v>
      </c>
      <c r="H25" s="52"/>
      <c r="I25" s="77">
        <f t="shared" si="0"/>
        <v>183</v>
      </c>
      <c r="J25" s="53"/>
      <c r="K25" s="88">
        <f>AutoCal!Y21</f>
        <v>62</v>
      </c>
      <c r="L25" s="86">
        <f>AutoCal!Z21</f>
        <v>24</v>
      </c>
      <c r="M25" s="86">
        <f>AutoCal!AA21</f>
        <v>9</v>
      </c>
      <c r="N25" s="86">
        <f>AutoCal!AB21</f>
        <v>36</v>
      </c>
      <c r="O25" s="60"/>
      <c r="P25" s="78">
        <f t="shared" si="2"/>
        <v>131</v>
      </c>
      <c r="Q25" s="79"/>
      <c r="R25" s="80">
        <f>'VM Report'!AK26</f>
        <v>16</v>
      </c>
      <c r="S25" s="81">
        <f t="shared" si="3"/>
        <v>330</v>
      </c>
      <c r="T25" s="393"/>
    </row>
    <row r="26" spans="1:27" ht="18" customHeight="1" x14ac:dyDescent="0.25">
      <c r="A26" s="83">
        <v>19</v>
      </c>
      <c r="B26" s="85">
        <f>AutoCal!S22</f>
        <v>10</v>
      </c>
      <c r="C26" s="86">
        <f>AutoCal!T22</f>
        <v>21</v>
      </c>
      <c r="D26" s="86">
        <f>AutoCal!U22</f>
        <v>71</v>
      </c>
      <c r="E26" s="86">
        <f>AutoCal!V22</f>
        <v>56</v>
      </c>
      <c r="F26" s="86">
        <f>AutoCal!W22</f>
        <v>62</v>
      </c>
      <c r="G26" s="87">
        <f>AutoCal!X22</f>
        <v>68</v>
      </c>
      <c r="H26" s="52"/>
      <c r="I26" s="77">
        <f t="shared" si="0"/>
        <v>288</v>
      </c>
      <c r="J26" s="53"/>
      <c r="K26" s="88">
        <f>AutoCal!Y22</f>
        <v>37</v>
      </c>
      <c r="L26" s="86">
        <f>AutoCal!Z22</f>
        <v>20</v>
      </c>
      <c r="M26" s="86">
        <f>AutoCal!AA22</f>
        <v>46</v>
      </c>
      <c r="N26" s="86">
        <f>AutoCal!AB22</f>
        <v>31</v>
      </c>
      <c r="O26" s="60"/>
      <c r="P26" s="78">
        <f t="shared" si="2"/>
        <v>134</v>
      </c>
      <c r="Q26" s="79"/>
      <c r="R26" s="80">
        <f>'VM Report'!AK27</f>
        <v>33</v>
      </c>
      <c r="S26" s="81">
        <f t="shared" si="3"/>
        <v>455</v>
      </c>
      <c r="T26" s="393"/>
    </row>
    <row r="27" spans="1:27" ht="18" customHeight="1" x14ac:dyDescent="0.25">
      <c r="A27" s="83">
        <v>20</v>
      </c>
      <c r="B27" s="85">
        <f>AutoCal!S23</f>
        <v>10</v>
      </c>
      <c r="C27" s="86">
        <f>AutoCal!T23</f>
        <v>27</v>
      </c>
      <c r="D27" s="86">
        <f>AutoCal!U23</f>
        <v>42</v>
      </c>
      <c r="E27" s="86">
        <f>AutoCal!V23</f>
        <v>44</v>
      </c>
      <c r="F27" s="86">
        <f>AutoCal!W23</f>
        <v>59</v>
      </c>
      <c r="G27" s="87">
        <f>AutoCal!X23</f>
        <v>49</v>
      </c>
      <c r="H27" s="52"/>
      <c r="I27" s="77">
        <f t="shared" si="0"/>
        <v>231</v>
      </c>
      <c r="J27" s="53"/>
      <c r="K27" s="88">
        <f>AutoCal!Y23</f>
        <v>40</v>
      </c>
      <c r="L27" s="86">
        <f>AutoCal!Z23</f>
        <v>43</v>
      </c>
      <c r="M27" s="86">
        <f>AutoCal!AA23</f>
        <v>38</v>
      </c>
      <c r="N27" s="86">
        <f>AutoCal!AB23</f>
        <v>35</v>
      </c>
      <c r="O27" s="60"/>
      <c r="P27" s="78">
        <f t="shared" si="2"/>
        <v>156</v>
      </c>
      <c r="Q27" s="79"/>
      <c r="R27" s="80">
        <f>'VM Report'!AK28</f>
        <v>19</v>
      </c>
      <c r="S27" s="81">
        <f t="shared" si="3"/>
        <v>406</v>
      </c>
      <c r="T27" s="393"/>
    </row>
    <row r="28" spans="1:27" ht="18" customHeight="1" x14ac:dyDescent="0.25">
      <c r="A28" s="83">
        <v>21</v>
      </c>
      <c r="B28" s="85">
        <f>AutoCal!S24</f>
        <v>27</v>
      </c>
      <c r="C28" s="86">
        <f>AutoCal!T24</f>
        <v>37</v>
      </c>
      <c r="D28" s="86">
        <f>AutoCal!U24</f>
        <v>59</v>
      </c>
      <c r="E28" s="86">
        <f>AutoCal!V24</f>
        <v>53</v>
      </c>
      <c r="F28" s="86">
        <f>AutoCal!W24</f>
        <v>50</v>
      </c>
      <c r="G28" s="87">
        <f>AutoCal!X24</f>
        <v>51</v>
      </c>
      <c r="H28" s="52"/>
      <c r="I28" s="77">
        <f t="shared" si="0"/>
        <v>277</v>
      </c>
      <c r="J28" s="53"/>
      <c r="K28" s="88">
        <f>AutoCal!Y24</f>
        <v>69</v>
      </c>
      <c r="L28" s="86">
        <f>AutoCal!Z24</f>
        <v>43</v>
      </c>
      <c r="M28" s="86">
        <f>AutoCal!AA24</f>
        <v>46</v>
      </c>
      <c r="N28" s="86">
        <f>AutoCal!AB24</f>
        <v>47</v>
      </c>
      <c r="O28" s="60"/>
      <c r="P28" s="78">
        <f t="shared" si="2"/>
        <v>205</v>
      </c>
      <c r="Q28" s="79"/>
      <c r="R28" s="80">
        <f>'VM Report'!AK29</f>
        <v>27</v>
      </c>
      <c r="S28" s="81">
        <f t="shared" si="3"/>
        <v>509</v>
      </c>
      <c r="T28" s="393"/>
    </row>
    <row r="29" spans="1:27" ht="18" customHeight="1" x14ac:dyDescent="0.25">
      <c r="A29" s="83">
        <v>22</v>
      </c>
      <c r="B29" s="85">
        <f>AutoCal!S25</f>
        <v>25</v>
      </c>
      <c r="C29" s="86">
        <f>AutoCal!T25</f>
        <v>37</v>
      </c>
      <c r="D29" s="86">
        <f>AutoCal!U25</f>
        <v>79</v>
      </c>
      <c r="E29" s="86">
        <f>AutoCal!V25</f>
        <v>65</v>
      </c>
      <c r="F29" s="86">
        <f>AutoCal!W25</f>
        <v>43</v>
      </c>
      <c r="G29" s="87">
        <f>AutoCal!X25</f>
        <v>73</v>
      </c>
      <c r="H29" s="52"/>
      <c r="I29" s="77">
        <f t="shared" si="0"/>
        <v>322</v>
      </c>
      <c r="J29" s="53"/>
      <c r="K29" s="88">
        <f>AutoCal!Y25</f>
        <v>20</v>
      </c>
      <c r="L29" s="86">
        <f>AutoCal!Z25</f>
        <v>22</v>
      </c>
      <c r="M29" s="86">
        <f>AutoCal!AA25</f>
        <v>45</v>
      </c>
      <c r="N29" s="86">
        <f>AutoCal!AB25</f>
        <v>36</v>
      </c>
      <c r="O29" s="60"/>
      <c r="P29" s="78">
        <f t="shared" si="2"/>
        <v>123</v>
      </c>
      <c r="Q29" s="79"/>
      <c r="R29" s="80">
        <f>'VM Report'!AK30</f>
        <v>12</v>
      </c>
      <c r="S29" s="81">
        <f t="shared" si="3"/>
        <v>457</v>
      </c>
      <c r="T29" s="393"/>
    </row>
    <row r="30" spans="1:27" ht="18" customHeight="1" x14ac:dyDescent="0.25">
      <c r="A30" s="83">
        <v>23</v>
      </c>
      <c r="B30" s="85">
        <f>AutoCal!S26</f>
        <v>12</v>
      </c>
      <c r="C30" s="86">
        <f>AutoCal!T26</f>
        <v>16</v>
      </c>
      <c r="D30" s="86">
        <f>AutoCal!U26</f>
        <v>35</v>
      </c>
      <c r="E30" s="86">
        <f>AutoCal!V26</f>
        <v>42</v>
      </c>
      <c r="F30" s="86">
        <f>AutoCal!W26</f>
        <v>42</v>
      </c>
      <c r="G30" s="87">
        <f>AutoCal!X26</f>
        <v>57</v>
      </c>
      <c r="H30" s="52"/>
      <c r="I30" s="77">
        <f t="shared" si="0"/>
        <v>204</v>
      </c>
      <c r="J30" s="53"/>
      <c r="K30" s="88">
        <f>AutoCal!Y26</f>
        <v>37</v>
      </c>
      <c r="L30" s="86">
        <f>AutoCal!Z26</f>
        <v>57</v>
      </c>
      <c r="M30" s="86">
        <f>AutoCal!AA26</f>
        <v>32</v>
      </c>
      <c r="N30" s="86">
        <f>AutoCal!AB26</f>
        <v>44</v>
      </c>
      <c r="O30" s="60"/>
      <c r="P30" s="78">
        <f t="shared" si="2"/>
        <v>170</v>
      </c>
      <c r="Q30" s="79"/>
      <c r="R30" s="80">
        <f>'VM Report'!AK31</f>
        <v>28</v>
      </c>
      <c r="S30" s="81">
        <f t="shared" si="3"/>
        <v>402</v>
      </c>
      <c r="T30" s="393"/>
    </row>
    <row r="31" spans="1:27" ht="18" customHeight="1" x14ac:dyDescent="0.25">
      <c r="A31" s="83">
        <v>24</v>
      </c>
      <c r="B31" s="85">
        <f>AutoCal!S27</f>
        <v>33</v>
      </c>
      <c r="C31" s="86">
        <f>AutoCal!T27</f>
        <v>39</v>
      </c>
      <c r="D31" s="86">
        <f>AutoCal!U27</f>
        <v>56</v>
      </c>
      <c r="E31" s="86">
        <f>AutoCal!V27</f>
        <v>64</v>
      </c>
      <c r="F31" s="86">
        <f>AutoCal!W27</f>
        <v>73</v>
      </c>
      <c r="G31" s="87">
        <f>AutoCal!X27</f>
        <v>43</v>
      </c>
      <c r="H31" s="52"/>
      <c r="I31" s="77">
        <f t="shared" si="0"/>
        <v>308</v>
      </c>
      <c r="J31" s="53"/>
      <c r="K31" s="88">
        <f>AutoCal!Y27</f>
        <v>64</v>
      </c>
      <c r="L31" s="86">
        <f>AutoCal!Z27</f>
        <v>62</v>
      </c>
      <c r="M31" s="86">
        <f>AutoCal!AA27</f>
        <v>61</v>
      </c>
      <c r="N31" s="86">
        <f>AutoCal!AB27</f>
        <v>60</v>
      </c>
      <c r="O31" s="60"/>
      <c r="P31" s="78">
        <f t="shared" si="2"/>
        <v>247</v>
      </c>
      <c r="Q31" s="79"/>
      <c r="R31" s="80">
        <f>'VM Report'!AK32</f>
        <v>40</v>
      </c>
      <c r="S31" s="81">
        <f t="shared" si="3"/>
        <v>595</v>
      </c>
      <c r="T31" s="393"/>
    </row>
    <row r="32" spans="1:27" ht="18" customHeight="1" x14ac:dyDescent="0.25">
      <c r="A32" s="83">
        <v>25</v>
      </c>
      <c r="B32" s="85">
        <f>AutoCal!S28</f>
        <v>10</v>
      </c>
      <c r="C32" s="86">
        <f>AutoCal!T28</f>
        <v>32</v>
      </c>
      <c r="D32" s="86">
        <f>AutoCal!U28</f>
        <v>78</v>
      </c>
      <c r="E32" s="86">
        <f>AutoCal!V28</f>
        <v>63</v>
      </c>
      <c r="F32" s="86">
        <f>AutoCal!W28</f>
        <v>81</v>
      </c>
      <c r="G32" s="87">
        <f>AutoCal!X28</f>
        <v>71</v>
      </c>
      <c r="H32" s="52"/>
      <c r="I32" s="77">
        <f t="shared" si="0"/>
        <v>335</v>
      </c>
      <c r="J32" s="53"/>
      <c r="K32" s="88">
        <f>AutoCal!Y28</f>
        <v>60</v>
      </c>
      <c r="L32" s="86">
        <f>AutoCal!Z28</f>
        <v>51</v>
      </c>
      <c r="M32" s="86">
        <f>AutoCal!AA28</f>
        <v>30</v>
      </c>
      <c r="N32" s="86">
        <f>AutoCal!AB28</f>
        <v>47</v>
      </c>
      <c r="O32" s="60"/>
      <c r="P32" s="78">
        <f t="shared" si="2"/>
        <v>188</v>
      </c>
      <c r="Q32" s="79"/>
      <c r="R32" s="80">
        <f>'VM Report'!AK33</f>
        <v>41</v>
      </c>
      <c r="S32" s="81">
        <f t="shared" si="3"/>
        <v>564</v>
      </c>
      <c r="T32" s="393"/>
    </row>
    <row r="33" spans="1:22" ht="18" customHeight="1" x14ac:dyDescent="0.25">
      <c r="A33" s="83">
        <v>26</v>
      </c>
      <c r="B33" s="85">
        <f>AutoCal!S29</f>
        <v>7</v>
      </c>
      <c r="C33" s="86">
        <f>AutoCal!T29</f>
        <v>20</v>
      </c>
      <c r="D33" s="86">
        <f>AutoCal!U29</f>
        <v>6</v>
      </c>
      <c r="E33" s="86">
        <f>AutoCal!V29</f>
        <v>19</v>
      </c>
      <c r="F33" s="86">
        <f>AutoCal!W29</f>
        <v>29</v>
      </c>
      <c r="G33" s="87">
        <f>AutoCal!X29</f>
        <v>51</v>
      </c>
      <c r="H33" s="52"/>
      <c r="I33" s="77">
        <f t="shared" si="0"/>
        <v>132</v>
      </c>
      <c r="J33" s="53"/>
      <c r="K33" s="88">
        <f>AutoCal!Y29</f>
        <v>41</v>
      </c>
      <c r="L33" s="86">
        <f>AutoCal!Z29</f>
        <v>15</v>
      </c>
      <c r="M33" s="86">
        <f>AutoCal!AA29</f>
        <v>31</v>
      </c>
      <c r="N33" s="86">
        <f>AutoCal!AB29</f>
        <v>35</v>
      </c>
      <c r="O33" s="60"/>
      <c r="P33" s="78">
        <f t="shared" si="2"/>
        <v>122</v>
      </c>
      <c r="Q33" s="79"/>
      <c r="R33" s="80">
        <f>'VM Report'!AK34</f>
        <v>21</v>
      </c>
      <c r="S33" s="81">
        <f t="shared" si="3"/>
        <v>275</v>
      </c>
      <c r="T33" s="393"/>
    </row>
    <row r="34" spans="1:22" ht="18" customHeight="1" x14ac:dyDescent="0.25">
      <c r="A34" s="83">
        <v>27</v>
      </c>
      <c r="B34" s="85">
        <f>AutoCal!S30</f>
        <v>11</v>
      </c>
      <c r="C34" s="86">
        <f>AutoCal!T30</f>
        <v>46</v>
      </c>
      <c r="D34" s="86">
        <f>AutoCal!U30</f>
        <v>64</v>
      </c>
      <c r="E34" s="86">
        <f>AutoCal!V30</f>
        <v>62</v>
      </c>
      <c r="F34" s="86">
        <f>AutoCal!W30</f>
        <v>63</v>
      </c>
      <c r="G34" s="87">
        <f>AutoCal!X30</f>
        <v>71</v>
      </c>
      <c r="H34" s="52"/>
      <c r="I34" s="77">
        <f t="shared" si="0"/>
        <v>317</v>
      </c>
      <c r="J34" s="53"/>
      <c r="K34" s="88">
        <f>AutoCal!Y30</f>
        <v>67</v>
      </c>
      <c r="L34" s="86">
        <f>AutoCal!Z30</f>
        <v>71</v>
      </c>
      <c r="M34" s="86">
        <f>AutoCal!AA30</f>
        <v>57</v>
      </c>
      <c r="N34" s="86">
        <f>AutoCal!AB30</f>
        <v>70</v>
      </c>
      <c r="O34" s="60"/>
      <c r="P34" s="78">
        <f t="shared" si="2"/>
        <v>265</v>
      </c>
      <c r="Q34" s="79"/>
      <c r="R34" s="80">
        <f>'VM Report'!AK35</f>
        <v>16</v>
      </c>
      <c r="S34" s="81">
        <f t="shared" si="3"/>
        <v>598</v>
      </c>
      <c r="T34" s="393"/>
    </row>
    <row r="35" spans="1:22" ht="18" customHeight="1" x14ac:dyDescent="0.25">
      <c r="A35" s="83">
        <v>28</v>
      </c>
      <c r="B35" s="85">
        <f>AutoCal!S31</f>
        <v>21</v>
      </c>
      <c r="C35" s="86">
        <f>AutoCal!T31</f>
        <v>39</v>
      </c>
      <c r="D35" s="86">
        <f>AutoCal!U31</f>
        <v>32</v>
      </c>
      <c r="E35" s="86">
        <f>AutoCal!V31</f>
        <v>53</v>
      </c>
      <c r="F35" s="86">
        <f>AutoCal!W31</f>
        <v>28</v>
      </c>
      <c r="G35" s="87">
        <f>AutoCal!X31</f>
        <v>40</v>
      </c>
      <c r="H35" s="52"/>
      <c r="I35" s="77">
        <f t="shared" si="0"/>
        <v>213</v>
      </c>
      <c r="J35" s="53"/>
      <c r="K35" s="88">
        <f>AutoCal!Y31</f>
        <v>52</v>
      </c>
      <c r="L35" s="86">
        <f>AutoCal!Z31</f>
        <v>61</v>
      </c>
      <c r="M35" s="86">
        <f>AutoCal!AA31</f>
        <v>52</v>
      </c>
      <c r="N35" s="86">
        <f>AutoCal!AB31</f>
        <v>59</v>
      </c>
      <c r="O35" s="60"/>
      <c r="P35" s="78">
        <f t="shared" si="2"/>
        <v>224</v>
      </c>
      <c r="Q35" s="79"/>
      <c r="R35" s="80">
        <f>'VM Report'!AK36</f>
        <v>17</v>
      </c>
      <c r="S35" s="81">
        <f t="shared" si="3"/>
        <v>454</v>
      </c>
      <c r="T35" s="393"/>
    </row>
    <row r="36" spans="1:22" ht="18" customHeight="1" x14ac:dyDescent="0.25">
      <c r="A36" s="83">
        <v>29</v>
      </c>
      <c r="B36" s="85">
        <f>AutoCal!S32</f>
        <v>22</v>
      </c>
      <c r="C36" s="86">
        <f>AutoCal!T32</f>
        <v>27</v>
      </c>
      <c r="D36" s="86">
        <f>AutoCal!U32</f>
        <v>42</v>
      </c>
      <c r="E36" s="86">
        <f>AutoCal!V32</f>
        <v>34</v>
      </c>
      <c r="F36" s="86">
        <f>AutoCal!W32</f>
        <v>35</v>
      </c>
      <c r="G36" s="87">
        <f>AutoCal!X32</f>
        <v>48</v>
      </c>
      <c r="H36" s="52"/>
      <c r="I36" s="77">
        <f t="shared" si="0"/>
        <v>208</v>
      </c>
      <c r="J36" s="53"/>
      <c r="K36" s="88">
        <f>AutoCal!Y32</f>
        <v>23</v>
      </c>
      <c r="L36" s="86">
        <f>AutoCal!Z32</f>
        <v>31</v>
      </c>
      <c r="M36" s="86">
        <f>AutoCal!AA32</f>
        <v>26</v>
      </c>
      <c r="N36" s="86">
        <f>AutoCal!AB32</f>
        <v>26</v>
      </c>
      <c r="O36" s="60"/>
      <c r="P36" s="78">
        <f t="shared" si="2"/>
        <v>106</v>
      </c>
      <c r="Q36" s="79"/>
      <c r="R36" s="80">
        <f>'VM Report'!AK37</f>
        <v>31</v>
      </c>
      <c r="S36" s="81">
        <f t="shared" si="3"/>
        <v>345</v>
      </c>
      <c r="T36" s="393"/>
    </row>
    <row r="37" spans="1:22" ht="18" customHeight="1" x14ac:dyDescent="0.25">
      <c r="A37" s="83">
        <v>30</v>
      </c>
      <c r="B37" s="85">
        <f>AutoCal!S33</f>
        <v>11</v>
      </c>
      <c r="C37" s="86">
        <f>AutoCal!T33</f>
        <v>23</v>
      </c>
      <c r="D37" s="86">
        <f>AutoCal!U33</f>
        <v>29</v>
      </c>
      <c r="E37" s="86">
        <f>AutoCal!V33</f>
        <v>22</v>
      </c>
      <c r="F37" s="86">
        <f>AutoCal!W33</f>
        <v>27</v>
      </c>
      <c r="G37" s="87">
        <f>AutoCal!X33</f>
        <v>50</v>
      </c>
      <c r="H37" s="52"/>
      <c r="I37" s="77">
        <f t="shared" si="0"/>
        <v>162</v>
      </c>
      <c r="J37" s="53"/>
      <c r="K37" s="88">
        <f>AutoCal!Y33</f>
        <v>39</v>
      </c>
      <c r="L37" s="86">
        <f>AutoCal!Z33</f>
        <v>23</v>
      </c>
      <c r="M37" s="86">
        <f>AutoCal!AA33</f>
        <v>30</v>
      </c>
      <c r="N37" s="86">
        <f>AutoCal!AB33</f>
        <v>40</v>
      </c>
      <c r="O37" s="60"/>
      <c r="P37" s="78">
        <f t="shared" si="2"/>
        <v>132</v>
      </c>
      <c r="Q37" s="79"/>
      <c r="R37" s="80">
        <f>'VM Report'!AK38</f>
        <v>18</v>
      </c>
      <c r="S37" s="81">
        <f t="shared" si="3"/>
        <v>312</v>
      </c>
      <c r="T37" s="393"/>
    </row>
    <row r="38" spans="1:22" ht="18" customHeight="1" thickBot="1" x14ac:dyDescent="0.3">
      <c r="A38" s="84">
        <v>31</v>
      </c>
      <c r="B38" s="85">
        <f>AutoCal!S34</f>
        <v>0</v>
      </c>
      <c r="C38" s="86">
        <f>AutoCal!T34</f>
        <v>0</v>
      </c>
      <c r="D38" s="86">
        <f>AutoCal!U34</f>
        <v>0</v>
      </c>
      <c r="E38" s="86">
        <f>AutoCal!V34</f>
        <v>0</v>
      </c>
      <c r="F38" s="86">
        <f>AutoCal!W34</f>
        <v>0</v>
      </c>
      <c r="G38" s="87">
        <f>AutoCal!X34</f>
        <v>0</v>
      </c>
      <c r="H38" s="57"/>
      <c r="I38" s="77">
        <f t="shared" si="0"/>
        <v>0</v>
      </c>
      <c r="J38" s="53"/>
      <c r="K38" s="88">
        <f>AutoCal!Y34</f>
        <v>0</v>
      </c>
      <c r="L38" s="86">
        <f>AutoCal!Z34</f>
        <v>0</v>
      </c>
      <c r="M38" s="86">
        <f>AutoCal!AA34</f>
        <v>0</v>
      </c>
      <c r="N38" s="86">
        <f>AutoCal!AB34</f>
        <v>0</v>
      </c>
      <c r="O38" s="61"/>
      <c r="P38" s="78">
        <f t="shared" si="2"/>
        <v>0</v>
      </c>
      <c r="Q38" s="79"/>
      <c r="R38" s="80">
        <f>'VM Report'!AK39</f>
        <v>0</v>
      </c>
      <c r="S38" s="81">
        <f t="shared" si="3"/>
        <v>0</v>
      </c>
      <c r="T38" s="393"/>
      <c r="V38" s="385"/>
    </row>
    <row r="39" spans="1:22" s="59" customFormat="1" ht="30.75" customHeight="1" thickBot="1" x14ac:dyDescent="0.25">
      <c r="A39" s="319" t="s">
        <v>36</v>
      </c>
      <c r="B39" s="320">
        <f>SUM(B8:B38)</f>
        <v>479</v>
      </c>
      <c r="C39" s="321">
        <f>SUM(C8:C38)</f>
        <v>853</v>
      </c>
      <c r="D39" s="321">
        <f>SUM(D8:D38)</f>
        <v>1461</v>
      </c>
      <c r="E39" s="321">
        <f>SUM(E8:E38)</f>
        <v>1416</v>
      </c>
      <c r="F39" s="321">
        <f>SUM(F8:F38)</f>
        <v>1295</v>
      </c>
      <c r="G39" s="321">
        <f t="shared" ref="G39" si="4">SUM(G8:G38)</f>
        <v>1464</v>
      </c>
      <c r="H39" s="322"/>
      <c r="I39" s="323">
        <f>SUM(I8:I38)</f>
        <v>6968</v>
      </c>
      <c r="J39" s="324"/>
      <c r="K39" s="325">
        <f>SUM(K8:K38)</f>
        <v>1332</v>
      </c>
      <c r="L39" s="326">
        <f>SUM(L8:L38)</f>
        <v>994</v>
      </c>
      <c r="M39" s="326">
        <f t="shared" ref="M39:N39" si="5">SUM(M8:M38)</f>
        <v>926</v>
      </c>
      <c r="N39" s="326">
        <f t="shared" si="5"/>
        <v>1166</v>
      </c>
      <c r="O39" s="327"/>
      <c r="P39" s="328">
        <f>SUM(P8:P38)</f>
        <v>4418</v>
      </c>
      <c r="Q39" s="324"/>
      <c r="R39" s="329">
        <f>SUM(R8:R38)</f>
        <v>640</v>
      </c>
      <c r="S39" s="330">
        <f>SUM(S8:S38)</f>
        <v>12026</v>
      </c>
      <c r="T39" s="58"/>
    </row>
    <row r="40" spans="1:22" ht="13.5" thickTop="1" x14ac:dyDescent="0.25"/>
  </sheetData>
  <protectedRanges>
    <protectedRange algorithmName="SHA-512" hashValue="0/DGbq2KBRPbXAiq0T0jyF/7s44hqTpfmRkNzamAJcKFdBRberuWTu/W2YYBDke5RCSBIYE0r/7gQofowNH8lQ==" saltValue="C6R58hc83iCSDToASInjBg==" spinCount="100000" sqref="R2:R3" name="Month"/>
    <protectedRange algorithmName="SHA-512" hashValue="s2WU+Keyj0dp0p7kxzaznKZOhqEghNrrspgC/o3empyNGEztFiNctcj9BzDdnUZiULVSFeZurRE/KDFRoL2nxw==" saltValue="KTwzSscOvKmsKeE9A1Yvtg==" spinCount="100000" sqref="K8:N38" name="Dryer"/>
    <protectedRange algorithmName="SHA-512" hashValue="8Bz5NKEXhTVsTjIes5lRNPsDLqgzKIylzwaQh0vQnNYPXeEn5DG6IRQLDh0IovuH9xNeiI2W4/MSHqwlrxXokg==" saltValue="H3r5xKRg6dB6GvPocYJAaw==" spinCount="100000" sqref="B8:G38" name="Washing Machine"/>
  </protectedRanges>
  <customSheetViews>
    <customSheetView guid="{4483CD53-383C-4B6D-854D-5F7CF78225D1}" hiddenColumns="1" topLeftCell="D1">
      <pane ySplit="7" topLeftCell="A8" activePane="bottomLeft" state="frozen"/>
      <selection pane="bottomLeft" activeCell="H4" sqref="H4"/>
      <pageMargins left="0.7" right="0.7" top="0.75" bottom="0.75" header="0.3" footer="0.3"/>
      <pageSetup paperSize="9" orientation="portrait" r:id="rId1"/>
    </customSheetView>
    <customSheetView guid="{AD564930-00CA-46AE-A32D-89F5665D5DD7}" hiddenColumns="1">
      <pane ySplit="7" topLeftCell="A8" activePane="bottomLeft" state="frozen"/>
      <selection pane="bottomLeft" activeCell="D13" sqref="D13"/>
      <pageMargins left="0.7" right="0.7" top="0.75" bottom="0.75" header="0.3" footer="0.3"/>
      <pageSetup paperSize="9" orientation="portrait" r:id="rId2"/>
    </customSheetView>
  </customSheetViews>
  <mergeCells count="8">
    <mergeCell ref="U6:W6"/>
    <mergeCell ref="T6:T38"/>
    <mergeCell ref="D1:N1"/>
    <mergeCell ref="D2:N2"/>
    <mergeCell ref="A6:A7"/>
    <mergeCell ref="B6:R6"/>
    <mergeCell ref="S6:S7"/>
    <mergeCell ref="H3:K3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46"/>
  <sheetViews>
    <sheetView topLeftCell="M1" zoomScale="90" zoomScaleNormal="90" workbookViewId="0">
      <pane ySplit="7" topLeftCell="A19" activePane="bottomLeft" state="frozen"/>
      <selection activeCell="G1" sqref="G1"/>
      <selection pane="bottomLeft" activeCell="AL40" sqref="AL40"/>
    </sheetView>
  </sheetViews>
  <sheetFormatPr defaultRowHeight="15" x14ac:dyDescent="0.25"/>
  <cols>
    <col min="1" max="1" width="8.28515625" customWidth="1"/>
    <col min="2" max="6" width="7.7109375" customWidth="1"/>
    <col min="7" max="7" width="0.85546875" customWidth="1"/>
    <col min="8" max="10" width="7.7109375" customWidth="1"/>
    <col min="11" max="11" width="0.85546875" customWidth="1"/>
    <col min="12" max="15" width="7.7109375" customWidth="1"/>
    <col min="16" max="16" width="7.85546875" customWidth="1"/>
    <col min="17" max="17" width="0.85546875" customWidth="1"/>
    <col min="18" max="22" width="7.7109375" customWidth="1"/>
    <col min="23" max="23" width="0.85546875" customWidth="1"/>
    <col min="24" max="28" width="7.7109375" customWidth="1"/>
    <col min="29" max="29" width="0.85546875" customWidth="1"/>
    <col min="30" max="32" width="7.7109375" customWidth="1"/>
    <col min="33" max="33" width="8.7109375" customWidth="1"/>
    <col min="34" max="34" width="7.7109375" customWidth="1"/>
    <col min="35" max="35" width="0.85546875" customWidth="1"/>
    <col min="36" max="36" width="12.7109375" style="4" customWidth="1"/>
    <col min="37" max="37" width="11.140625" customWidth="1"/>
    <col min="38" max="38" width="12.28515625" customWidth="1"/>
    <col min="256" max="256" width="8.28515625" customWidth="1"/>
    <col min="257" max="261" width="7.7109375" customWidth="1"/>
    <col min="262" max="262" width="0.85546875" customWidth="1"/>
    <col min="263" max="266" width="7.7109375" customWidth="1"/>
    <col min="267" max="267" width="0.85546875" customWidth="1"/>
    <col min="268" max="271" width="7.7109375" customWidth="1"/>
    <col min="272" max="272" width="7.85546875" customWidth="1"/>
    <col min="273" max="273" width="0.85546875" customWidth="1"/>
    <col min="274" max="278" width="7.7109375" customWidth="1"/>
    <col min="279" max="279" width="0.85546875" customWidth="1"/>
    <col min="280" max="284" width="7.7109375" customWidth="1"/>
    <col min="285" max="285" width="0.85546875" customWidth="1"/>
    <col min="286" max="288" width="7.7109375" customWidth="1"/>
    <col min="289" max="289" width="8.7109375" customWidth="1"/>
    <col min="290" max="290" width="7.7109375" customWidth="1"/>
    <col min="291" max="291" width="0.85546875" customWidth="1"/>
    <col min="292" max="292" width="12.7109375" customWidth="1"/>
    <col min="293" max="293" width="14" customWidth="1"/>
    <col min="294" max="294" width="10.28515625" customWidth="1"/>
    <col min="512" max="512" width="8.28515625" customWidth="1"/>
    <col min="513" max="517" width="7.7109375" customWidth="1"/>
    <col min="518" max="518" width="0.85546875" customWidth="1"/>
    <col min="519" max="522" width="7.7109375" customWidth="1"/>
    <col min="523" max="523" width="0.85546875" customWidth="1"/>
    <col min="524" max="527" width="7.7109375" customWidth="1"/>
    <col min="528" max="528" width="7.85546875" customWidth="1"/>
    <col min="529" max="529" width="0.85546875" customWidth="1"/>
    <col min="530" max="534" width="7.7109375" customWidth="1"/>
    <col min="535" max="535" width="0.85546875" customWidth="1"/>
    <col min="536" max="540" width="7.7109375" customWidth="1"/>
    <col min="541" max="541" width="0.85546875" customWidth="1"/>
    <col min="542" max="544" width="7.7109375" customWidth="1"/>
    <col min="545" max="545" width="8.7109375" customWidth="1"/>
    <col min="546" max="546" width="7.7109375" customWidth="1"/>
    <col min="547" max="547" width="0.85546875" customWidth="1"/>
    <col min="548" max="548" width="12.7109375" customWidth="1"/>
    <col min="549" max="549" width="14" customWidth="1"/>
    <col min="550" max="550" width="10.28515625" customWidth="1"/>
    <col min="768" max="768" width="8.28515625" customWidth="1"/>
    <col min="769" max="773" width="7.7109375" customWidth="1"/>
    <col min="774" max="774" width="0.85546875" customWidth="1"/>
    <col min="775" max="778" width="7.7109375" customWidth="1"/>
    <col min="779" max="779" width="0.85546875" customWidth="1"/>
    <col min="780" max="783" width="7.7109375" customWidth="1"/>
    <col min="784" max="784" width="7.85546875" customWidth="1"/>
    <col min="785" max="785" width="0.85546875" customWidth="1"/>
    <col min="786" max="790" width="7.7109375" customWidth="1"/>
    <col min="791" max="791" width="0.85546875" customWidth="1"/>
    <col min="792" max="796" width="7.7109375" customWidth="1"/>
    <col min="797" max="797" width="0.85546875" customWidth="1"/>
    <col min="798" max="800" width="7.7109375" customWidth="1"/>
    <col min="801" max="801" width="8.7109375" customWidth="1"/>
    <col min="802" max="802" width="7.7109375" customWidth="1"/>
    <col min="803" max="803" width="0.85546875" customWidth="1"/>
    <col min="804" max="804" width="12.7109375" customWidth="1"/>
    <col min="805" max="805" width="14" customWidth="1"/>
    <col min="806" max="806" width="10.28515625" customWidth="1"/>
    <col min="1024" max="1024" width="8.28515625" customWidth="1"/>
    <col min="1025" max="1029" width="7.7109375" customWidth="1"/>
    <col min="1030" max="1030" width="0.85546875" customWidth="1"/>
    <col min="1031" max="1034" width="7.7109375" customWidth="1"/>
    <col min="1035" max="1035" width="0.85546875" customWidth="1"/>
    <col min="1036" max="1039" width="7.7109375" customWidth="1"/>
    <col min="1040" max="1040" width="7.85546875" customWidth="1"/>
    <col min="1041" max="1041" width="0.85546875" customWidth="1"/>
    <col min="1042" max="1046" width="7.7109375" customWidth="1"/>
    <col min="1047" max="1047" width="0.85546875" customWidth="1"/>
    <col min="1048" max="1052" width="7.7109375" customWidth="1"/>
    <col min="1053" max="1053" width="0.85546875" customWidth="1"/>
    <col min="1054" max="1056" width="7.7109375" customWidth="1"/>
    <col min="1057" max="1057" width="8.7109375" customWidth="1"/>
    <col min="1058" max="1058" width="7.7109375" customWidth="1"/>
    <col min="1059" max="1059" width="0.85546875" customWidth="1"/>
    <col min="1060" max="1060" width="12.7109375" customWidth="1"/>
    <col min="1061" max="1061" width="14" customWidth="1"/>
    <col min="1062" max="1062" width="10.28515625" customWidth="1"/>
    <col min="1280" max="1280" width="8.28515625" customWidth="1"/>
    <col min="1281" max="1285" width="7.7109375" customWidth="1"/>
    <col min="1286" max="1286" width="0.85546875" customWidth="1"/>
    <col min="1287" max="1290" width="7.7109375" customWidth="1"/>
    <col min="1291" max="1291" width="0.85546875" customWidth="1"/>
    <col min="1292" max="1295" width="7.7109375" customWidth="1"/>
    <col min="1296" max="1296" width="7.85546875" customWidth="1"/>
    <col min="1297" max="1297" width="0.85546875" customWidth="1"/>
    <col min="1298" max="1302" width="7.7109375" customWidth="1"/>
    <col min="1303" max="1303" width="0.85546875" customWidth="1"/>
    <col min="1304" max="1308" width="7.7109375" customWidth="1"/>
    <col min="1309" max="1309" width="0.85546875" customWidth="1"/>
    <col min="1310" max="1312" width="7.7109375" customWidth="1"/>
    <col min="1313" max="1313" width="8.7109375" customWidth="1"/>
    <col min="1314" max="1314" width="7.7109375" customWidth="1"/>
    <col min="1315" max="1315" width="0.85546875" customWidth="1"/>
    <col min="1316" max="1316" width="12.7109375" customWidth="1"/>
    <col min="1317" max="1317" width="14" customWidth="1"/>
    <col min="1318" max="1318" width="10.28515625" customWidth="1"/>
    <col min="1536" max="1536" width="8.28515625" customWidth="1"/>
    <col min="1537" max="1541" width="7.7109375" customWidth="1"/>
    <col min="1542" max="1542" width="0.85546875" customWidth="1"/>
    <col min="1543" max="1546" width="7.7109375" customWidth="1"/>
    <col min="1547" max="1547" width="0.85546875" customWidth="1"/>
    <col min="1548" max="1551" width="7.7109375" customWidth="1"/>
    <col min="1552" max="1552" width="7.85546875" customWidth="1"/>
    <col min="1553" max="1553" width="0.85546875" customWidth="1"/>
    <col min="1554" max="1558" width="7.7109375" customWidth="1"/>
    <col min="1559" max="1559" width="0.85546875" customWidth="1"/>
    <col min="1560" max="1564" width="7.7109375" customWidth="1"/>
    <col min="1565" max="1565" width="0.85546875" customWidth="1"/>
    <col min="1566" max="1568" width="7.7109375" customWidth="1"/>
    <col min="1569" max="1569" width="8.7109375" customWidth="1"/>
    <col min="1570" max="1570" width="7.7109375" customWidth="1"/>
    <col min="1571" max="1571" width="0.85546875" customWidth="1"/>
    <col min="1572" max="1572" width="12.7109375" customWidth="1"/>
    <col min="1573" max="1573" width="14" customWidth="1"/>
    <col min="1574" max="1574" width="10.28515625" customWidth="1"/>
    <col min="1792" max="1792" width="8.28515625" customWidth="1"/>
    <col min="1793" max="1797" width="7.7109375" customWidth="1"/>
    <col min="1798" max="1798" width="0.85546875" customWidth="1"/>
    <col min="1799" max="1802" width="7.7109375" customWidth="1"/>
    <col min="1803" max="1803" width="0.85546875" customWidth="1"/>
    <col min="1804" max="1807" width="7.7109375" customWidth="1"/>
    <col min="1808" max="1808" width="7.85546875" customWidth="1"/>
    <col min="1809" max="1809" width="0.85546875" customWidth="1"/>
    <col min="1810" max="1814" width="7.7109375" customWidth="1"/>
    <col min="1815" max="1815" width="0.85546875" customWidth="1"/>
    <col min="1816" max="1820" width="7.7109375" customWidth="1"/>
    <col min="1821" max="1821" width="0.85546875" customWidth="1"/>
    <col min="1822" max="1824" width="7.7109375" customWidth="1"/>
    <col min="1825" max="1825" width="8.7109375" customWidth="1"/>
    <col min="1826" max="1826" width="7.7109375" customWidth="1"/>
    <col min="1827" max="1827" width="0.85546875" customWidth="1"/>
    <col min="1828" max="1828" width="12.7109375" customWidth="1"/>
    <col min="1829" max="1829" width="14" customWidth="1"/>
    <col min="1830" max="1830" width="10.28515625" customWidth="1"/>
    <col min="2048" max="2048" width="8.28515625" customWidth="1"/>
    <col min="2049" max="2053" width="7.7109375" customWidth="1"/>
    <col min="2054" max="2054" width="0.85546875" customWidth="1"/>
    <col min="2055" max="2058" width="7.7109375" customWidth="1"/>
    <col min="2059" max="2059" width="0.85546875" customWidth="1"/>
    <col min="2060" max="2063" width="7.7109375" customWidth="1"/>
    <col min="2064" max="2064" width="7.85546875" customWidth="1"/>
    <col min="2065" max="2065" width="0.85546875" customWidth="1"/>
    <col min="2066" max="2070" width="7.7109375" customWidth="1"/>
    <col min="2071" max="2071" width="0.85546875" customWidth="1"/>
    <col min="2072" max="2076" width="7.7109375" customWidth="1"/>
    <col min="2077" max="2077" width="0.85546875" customWidth="1"/>
    <col min="2078" max="2080" width="7.7109375" customWidth="1"/>
    <col min="2081" max="2081" width="8.7109375" customWidth="1"/>
    <col min="2082" max="2082" width="7.7109375" customWidth="1"/>
    <col min="2083" max="2083" width="0.85546875" customWidth="1"/>
    <col min="2084" max="2084" width="12.7109375" customWidth="1"/>
    <col min="2085" max="2085" width="14" customWidth="1"/>
    <col min="2086" max="2086" width="10.28515625" customWidth="1"/>
    <col min="2304" max="2304" width="8.28515625" customWidth="1"/>
    <col min="2305" max="2309" width="7.7109375" customWidth="1"/>
    <col min="2310" max="2310" width="0.85546875" customWidth="1"/>
    <col min="2311" max="2314" width="7.7109375" customWidth="1"/>
    <col min="2315" max="2315" width="0.85546875" customWidth="1"/>
    <col min="2316" max="2319" width="7.7109375" customWidth="1"/>
    <col min="2320" max="2320" width="7.85546875" customWidth="1"/>
    <col min="2321" max="2321" width="0.85546875" customWidth="1"/>
    <col min="2322" max="2326" width="7.7109375" customWidth="1"/>
    <col min="2327" max="2327" width="0.85546875" customWidth="1"/>
    <col min="2328" max="2332" width="7.7109375" customWidth="1"/>
    <col min="2333" max="2333" width="0.85546875" customWidth="1"/>
    <col min="2334" max="2336" width="7.7109375" customWidth="1"/>
    <col min="2337" max="2337" width="8.7109375" customWidth="1"/>
    <col min="2338" max="2338" width="7.7109375" customWidth="1"/>
    <col min="2339" max="2339" width="0.85546875" customWidth="1"/>
    <col min="2340" max="2340" width="12.7109375" customWidth="1"/>
    <col min="2341" max="2341" width="14" customWidth="1"/>
    <col min="2342" max="2342" width="10.28515625" customWidth="1"/>
    <col min="2560" max="2560" width="8.28515625" customWidth="1"/>
    <col min="2561" max="2565" width="7.7109375" customWidth="1"/>
    <col min="2566" max="2566" width="0.85546875" customWidth="1"/>
    <col min="2567" max="2570" width="7.7109375" customWidth="1"/>
    <col min="2571" max="2571" width="0.85546875" customWidth="1"/>
    <col min="2572" max="2575" width="7.7109375" customWidth="1"/>
    <col min="2576" max="2576" width="7.85546875" customWidth="1"/>
    <col min="2577" max="2577" width="0.85546875" customWidth="1"/>
    <col min="2578" max="2582" width="7.7109375" customWidth="1"/>
    <col min="2583" max="2583" width="0.85546875" customWidth="1"/>
    <col min="2584" max="2588" width="7.7109375" customWidth="1"/>
    <col min="2589" max="2589" width="0.85546875" customWidth="1"/>
    <col min="2590" max="2592" width="7.7109375" customWidth="1"/>
    <col min="2593" max="2593" width="8.7109375" customWidth="1"/>
    <col min="2594" max="2594" width="7.7109375" customWidth="1"/>
    <col min="2595" max="2595" width="0.85546875" customWidth="1"/>
    <col min="2596" max="2596" width="12.7109375" customWidth="1"/>
    <col min="2597" max="2597" width="14" customWidth="1"/>
    <col min="2598" max="2598" width="10.28515625" customWidth="1"/>
    <col min="2816" max="2816" width="8.28515625" customWidth="1"/>
    <col min="2817" max="2821" width="7.7109375" customWidth="1"/>
    <col min="2822" max="2822" width="0.85546875" customWidth="1"/>
    <col min="2823" max="2826" width="7.7109375" customWidth="1"/>
    <col min="2827" max="2827" width="0.85546875" customWidth="1"/>
    <col min="2828" max="2831" width="7.7109375" customWidth="1"/>
    <col min="2832" max="2832" width="7.85546875" customWidth="1"/>
    <col min="2833" max="2833" width="0.85546875" customWidth="1"/>
    <col min="2834" max="2838" width="7.7109375" customWidth="1"/>
    <col min="2839" max="2839" width="0.85546875" customWidth="1"/>
    <col min="2840" max="2844" width="7.7109375" customWidth="1"/>
    <col min="2845" max="2845" width="0.85546875" customWidth="1"/>
    <col min="2846" max="2848" width="7.7109375" customWidth="1"/>
    <col min="2849" max="2849" width="8.7109375" customWidth="1"/>
    <col min="2850" max="2850" width="7.7109375" customWidth="1"/>
    <col min="2851" max="2851" width="0.85546875" customWidth="1"/>
    <col min="2852" max="2852" width="12.7109375" customWidth="1"/>
    <col min="2853" max="2853" width="14" customWidth="1"/>
    <col min="2854" max="2854" width="10.28515625" customWidth="1"/>
    <col min="3072" max="3072" width="8.28515625" customWidth="1"/>
    <col min="3073" max="3077" width="7.7109375" customWidth="1"/>
    <col min="3078" max="3078" width="0.85546875" customWidth="1"/>
    <col min="3079" max="3082" width="7.7109375" customWidth="1"/>
    <col min="3083" max="3083" width="0.85546875" customWidth="1"/>
    <col min="3084" max="3087" width="7.7109375" customWidth="1"/>
    <col min="3088" max="3088" width="7.85546875" customWidth="1"/>
    <col min="3089" max="3089" width="0.85546875" customWidth="1"/>
    <col min="3090" max="3094" width="7.7109375" customWidth="1"/>
    <col min="3095" max="3095" width="0.85546875" customWidth="1"/>
    <col min="3096" max="3100" width="7.7109375" customWidth="1"/>
    <col min="3101" max="3101" width="0.85546875" customWidth="1"/>
    <col min="3102" max="3104" width="7.7109375" customWidth="1"/>
    <col min="3105" max="3105" width="8.7109375" customWidth="1"/>
    <col min="3106" max="3106" width="7.7109375" customWidth="1"/>
    <col min="3107" max="3107" width="0.85546875" customWidth="1"/>
    <col min="3108" max="3108" width="12.7109375" customWidth="1"/>
    <col min="3109" max="3109" width="14" customWidth="1"/>
    <col min="3110" max="3110" width="10.28515625" customWidth="1"/>
    <col min="3328" max="3328" width="8.28515625" customWidth="1"/>
    <col min="3329" max="3333" width="7.7109375" customWidth="1"/>
    <col min="3334" max="3334" width="0.85546875" customWidth="1"/>
    <col min="3335" max="3338" width="7.7109375" customWidth="1"/>
    <col min="3339" max="3339" width="0.85546875" customWidth="1"/>
    <col min="3340" max="3343" width="7.7109375" customWidth="1"/>
    <col min="3344" max="3344" width="7.85546875" customWidth="1"/>
    <col min="3345" max="3345" width="0.85546875" customWidth="1"/>
    <col min="3346" max="3350" width="7.7109375" customWidth="1"/>
    <col min="3351" max="3351" width="0.85546875" customWidth="1"/>
    <col min="3352" max="3356" width="7.7109375" customWidth="1"/>
    <col min="3357" max="3357" width="0.85546875" customWidth="1"/>
    <col min="3358" max="3360" width="7.7109375" customWidth="1"/>
    <col min="3361" max="3361" width="8.7109375" customWidth="1"/>
    <col min="3362" max="3362" width="7.7109375" customWidth="1"/>
    <col min="3363" max="3363" width="0.85546875" customWidth="1"/>
    <col min="3364" max="3364" width="12.7109375" customWidth="1"/>
    <col min="3365" max="3365" width="14" customWidth="1"/>
    <col min="3366" max="3366" width="10.28515625" customWidth="1"/>
    <col min="3584" max="3584" width="8.28515625" customWidth="1"/>
    <col min="3585" max="3589" width="7.7109375" customWidth="1"/>
    <col min="3590" max="3590" width="0.85546875" customWidth="1"/>
    <col min="3591" max="3594" width="7.7109375" customWidth="1"/>
    <col min="3595" max="3595" width="0.85546875" customWidth="1"/>
    <col min="3596" max="3599" width="7.7109375" customWidth="1"/>
    <col min="3600" max="3600" width="7.85546875" customWidth="1"/>
    <col min="3601" max="3601" width="0.85546875" customWidth="1"/>
    <col min="3602" max="3606" width="7.7109375" customWidth="1"/>
    <col min="3607" max="3607" width="0.85546875" customWidth="1"/>
    <col min="3608" max="3612" width="7.7109375" customWidth="1"/>
    <col min="3613" max="3613" width="0.85546875" customWidth="1"/>
    <col min="3614" max="3616" width="7.7109375" customWidth="1"/>
    <col min="3617" max="3617" width="8.7109375" customWidth="1"/>
    <col min="3618" max="3618" width="7.7109375" customWidth="1"/>
    <col min="3619" max="3619" width="0.85546875" customWidth="1"/>
    <col min="3620" max="3620" width="12.7109375" customWidth="1"/>
    <col min="3621" max="3621" width="14" customWidth="1"/>
    <col min="3622" max="3622" width="10.28515625" customWidth="1"/>
    <col min="3840" max="3840" width="8.28515625" customWidth="1"/>
    <col min="3841" max="3845" width="7.7109375" customWidth="1"/>
    <col min="3846" max="3846" width="0.85546875" customWidth="1"/>
    <col min="3847" max="3850" width="7.7109375" customWidth="1"/>
    <col min="3851" max="3851" width="0.85546875" customWidth="1"/>
    <col min="3852" max="3855" width="7.7109375" customWidth="1"/>
    <col min="3856" max="3856" width="7.85546875" customWidth="1"/>
    <col min="3857" max="3857" width="0.85546875" customWidth="1"/>
    <col min="3858" max="3862" width="7.7109375" customWidth="1"/>
    <col min="3863" max="3863" width="0.85546875" customWidth="1"/>
    <col min="3864" max="3868" width="7.7109375" customWidth="1"/>
    <col min="3869" max="3869" width="0.85546875" customWidth="1"/>
    <col min="3870" max="3872" width="7.7109375" customWidth="1"/>
    <col min="3873" max="3873" width="8.7109375" customWidth="1"/>
    <col min="3874" max="3874" width="7.7109375" customWidth="1"/>
    <col min="3875" max="3875" width="0.85546875" customWidth="1"/>
    <col min="3876" max="3876" width="12.7109375" customWidth="1"/>
    <col min="3877" max="3877" width="14" customWidth="1"/>
    <col min="3878" max="3878" width="10.28515625" customWidth="1"/>
    <col min="4096" max="4096" width="8.28515625" customWidth="1"/>
    <col min="4097" max="4101" width="7.7109375" customWidth="1"/>
    <col min="4102" max="4102" width="0.85546875" customWidth="1"/>
    <col min="4103" max="4106" width="7.7109375" customWidth="1"/>
    <col min="4107" max="4107" width="0.85546875" customWidth="1"/>
    <col min="4108" max="4111" width="7.7109375" customWidth="1"/>
    <col min="4112" max="4112" width="7.85546875" customWidth="1"/>
    <col min="4113" max="4113" width="0.85546875" customWidth="1"/>
    <col min="4114" max="4118" width="7.7109375" customWidth="1"/>
    <col min="4119" max="4119" width="0.85546875" customWidth="1"/>
    <col min="4120" max="4124" width="7.7109375" customWidth="1"/>
    <col min="4125" max="4125" width="0.85546875" customWidth="1"/>
    <col min="4126" max="4128" width="7.7109375" customWidth="1"/>
    <col min="4129" max="4129" width="8.7109375" customWidth="1"/>
    <col min="4130" max="4130" width="7.7109375" customWidth="1"/>
    <col min="4131" max="4131" width="0.85546875" customWidth="1"/>
    <col min="4132" max="4132" width="12.7109375" customWidth="1"/>
    <col min="4133" max="4133" width="14" customWidth="1"/>
    <col min="4134" max="4134" width="10.28515625" customWidth="1"/>
    <col min="4352" max="4352" width="8.28515625" customWidth="1"/>
    <col min="4353" max="4357" width="7.7109375" customWidth="1"/>
    <col min="4358" max="4358" width="0.85546875" customWidth="1"/>
    <col min="4359" max="4362" width="7.7109375" customWidth="1"/>
    <col min="4363" max="4363" width="0.85546875" customWidth="1"/>
    <col min="4364" max="4367" width="7.7109375" customWidth="1"/>
    <col min="4368" max="4368" width="7.85546875" customWidth="1"/>
    <col min="4369" max="4369" width="0.85546875" customWidth="1"/>
    <col min="4370" max="4374" width="7.7109375" customWidth="1"/>
    <col min="4375" max="4375" width="0.85546875" customWidth="1"/>
    <col min="4376" max="4380" width="7.7109375" customWidth="1"/>
    <col min="4381" max="4381" width="0.85546875" customWidth="1"/>
    <col min="4382" max="4384" width="7.7109375" customWidth="1"/>
    <col min="4385" max="4385" width="8.7109375" customWidth="1"/>
    <col min="4386" max="4386" width="7.7109375" customWidth="1"/>
    <col min="4387" max="4387" width="0.85546875" customWidth="1"/>
    <col min="4388" max="4388" width="12.7109375" customWidth="1"/>
    <col min="4389" max="4389" width="14" customWidth="1"/>
    <col min="4390" max="4390" width="10.28515625" customWidth="1"/>
    <col min="4608" max="4608" width="8.28515625" customWidth="1"/>
    <col min="4609" max="4613" width="7.7109375" customWidth="1"/>
    <col min="4614" max="4614" width="0.85546875" customWidth="1"/>
    <col min="4615" max="4618" width="7.7109375" customWidth="1"/>
    <col min="4619" max="4619" width="0.85546875" customWidth="1"/>
    <col min="4620" max="4623" width="7.7109375" customWidth="1"/>
    <col min="4624" max="4624" width="7.85546875" customWidth="1"/>
    <col min="4625" max="4625" width="0.85546875" customWidth="1"/>
    <col min="4626" max="4630" width="7.7109375" customWidth="1"/>
    <col min="4631" max="4631" width="0.85546875" customWidth="1"/>
    <col min="4632" max="4636" width="7.7109375" customWidth="1"/>
    <col min="4637" max="4637" width="0.85546875" customWidth="1"/>
    <col min="4638" max="4640" width="7.7109375" customWidth="1"/>
    <col min="4641" max="4641" width="8.7109375" customWidth="1"/>
    <col min="4642" max="4642" width="7.7109375" customWidth="1"/>
    <col min="4643" max="4643" width="0.85546875" customWidth="1"/>
    <col min="4644" max="4644" width="12.7109375" customWidth="1"/>
    <col min="4645" max="4645" width="14" customWidth="1"/>
    <col min="4646" max="4646" width="10.28515625" customWidth="1"/>
    <col min="4864" max="4864" width="8.28515625" customWidth="1"/>
    <col min="4865" max="4869" width="7.7109375" customWidth="1"/>
    <col min="4870" max="4870" width="0.85546875" customWidth="1"/>
    <col min="4871" max="4874" width="7.7109375" customWidth="1"/>
    <col min="4875" max="4875" width="0.85546875" customWidth="1"/>
    <col min="4876" max="4879" width="7.7109375" customWidth="1"/>
    <col min="4880" max="4880" width="7.85546875" customWidth="1"/>
    <col min="4881" max="4881" width="0.85546875" customWidth="1"/>
    <col min="4882" max="4886" width="7.7109375" customWidth="1"/>
    <col min="4887" max="4887" width="0.85546875" customWidth="1"/>
    <col min="4888" max="4892" width="7.7109375" customWidth="1"/>
    <col min="4893" max="4893" width="0.85546875" customWidth="1"/>
    <col min="4894" max="4896" width="7.7109375" customWidth="1"/>
    <col min="4897" max="4897" width="8.7109375" customWidth="1"/>
    <col min="4898" max="4898" width="7.7109375" customWidth="1"/>
    <col min="4899" max="4899" width="0.85546875" customWidth="1"/>
    <col min="4900" max="4900" width="12.7109375" customWidth="1"/>
    <col min="4901" max="4901" width="14" customWidth="1"/>
    <col min="4902" max="4902" width="10.28515625" customWidth="1"/>
    <col min="5120" max="5120" width="8.28515625" customWidth="1"/>
    <col min="5121" max="5125" width="7.7109375" customWidth="1"/>
    <col min="5126" max="5126" width="0.85546875" customWidth="1"/>
    <col min="5127" max="5130" width="7.7109375" customWidth="1"/>
    <col min="5131" max="5131" width="0.85546875" customWidth="1"/>
    <col min="5132" max="5135" width="7.7109375" customWidth="1"/>
    <col min="5136" max="5136" width="7.85546875" customWidth="1"/>
    <col min="5137" max="5137" width="0.85546875" customWidth="1"/>
    <col min="5138" max="5142" width="7.7109375" customWidth="1"/>
    <col min="5143" max="5143" width="0.85546875" customWidth="1"/>
    <col min="5144" max="5148" width="7.7109375" customWidth="1"/>
    <col min="5149" max="5149" width="0.85546875" customWidth="1"/>
    <col min="5150" max="5152" width="7.7109375" customWidth="1"/>
    <col min="5153" max="5153" width="8.7109375" customWidth="1"/>
    <col min="5154" max="5154" width="7.7109375" customWidth="1"/>
    <col min="5155" max="5155" width="0.85546875" customWidth="1"/>
    <col min="5156" max="5156" width="12.7109375" customWidth="1"/>
    <col min="5157" max="5157" width="14" customWidth="1"/>
    <col min="5158" max="5158" width="10.28515625" customWidth="1"/>
    <col min="5376" max="5376" width="8.28515625" customWidth="1"/>
    <col min="5377" max="5381" width="7.7109375" customWidth="1"/>
    <col min="5382" max="5382" width="0.85546875" customWidth="1"/>
    <col min="5383" max="5386" width="7.7109375" customWidth="1"/>
    <col min="5387" max="5387" width="0.85546875" customWidth="1"/>
    <col min="5388" max="5391" width="7.7109375" customWidth="1"/>
    <col min="5392" max="5392" width="7.85546875" customWidth="1"/>
    <col min="5393" max="5393" width="0.85546875" customWidth="1"/>
    <col min="5394" max="5398" width="7.7109375" customWidth="1"/>
    <col min="5399" max="5399" width="0.85546875" customWidth="1"/>
    <col min="5400" max="5404" width="7.7109375" customWidth="1"/>
    <col min="5405" max="5405" width="0.85546875" customWidth="1"/>
    <col min="5406" max="5408" width="7.7109375" customWidth="1"/>
    <col min="5409" max="5409" width="8.7109375" customWidth="1"/>
    <col min="5410" max="5410" width="7.7109375" customWidth="1"/>
    <col min="5411" max="5411" width="0.85546875" customWidth="1"/>
    <col min="5412" max="5412" width="12.7109375" customWidth="1"/>
    <col min="5413" max="5413" width="14" customWidth="1"/>
    <col min="5414" max="5414" width="10.28515625" customWidth="1"/>
    <col min="5632" max="5632" width="8.28515625" customWidth="1"/>
    <col min="5633" max="5637" width="7.7109375" customWidth="1"/>
    <col min="5638" max="5638" width="0.85546875" customWidth="1"/>
    <col min="5639" max="5642" width="7.7109375" customWidth="1"/>
    <col min="5643" max="5643" width="0.85546875" customWidth="1"/>
    <col min="5644" max="5647" width="7.7109375" customWidth="1"/>
    <col min="5648" max="5648" width="7.85546875" customWidth="1"/>
    <col min="5649" max="5649" width="0.85546875" customWidth="1"/>
    <col min="5650" max="5654" width="7.7109375" customWidth="1"/>
    <col min="5655" max="5655" width="0.85546875" customWidth="1"/>
    <col min="5656" max="5660" width="7.7109375" customWidth="1"/>
    <col min="5661" max="5661" width="0.85546875" customWidth="1"/>
    <col min="5662" max="5664" width="7.7109375" customWidth="1"/>
    <col min="5665" max="5665" width="8.7109375" customWidth="1"/>
    <col min="5666" max="5666" width="7.7109375" customWidth="1"/>
    <col min="5667" max="5667" width="0.85546875" customWidth="1"/>
    <col min="5668" max="5668" width="12.7109375" customWidth="1"/>
    <col min="5669" max="5669" width="14" customWidth="1"/>
    <col min="5670" max="5670" width="10.28515625" customWidth="1"/>
    <col min="5888" max="5888" width="8.28515625" customWidth="1"/>
    <col min="5889" max="5893" width="7.7109375" customWidth="1"/>
    <col min="5894" max="5894" width="0.85546875" customWidth="1"/>
    <col min="5895" max="5898" width="7.7109375" customWidth="1"/>
    <col min="5899" max="5899" width="0.85546875" customWidth="1"/>
    <col min="5900" max="5903" width="7.7109375" customWidth="1"/>
    <col min="5904" max="5904" width="7.85546875" customWidth="1"/>
    <col min="5905" max="5905" width="0.85546875" customWidth="1"/>
    <col min="5906" max="5910" width="7.7109375" customWidth="1"/>
    <col min="5911" max="5911" width="0.85546875" customWidth="1"/>
    <col min="5912" max="5916" width="7.7109375" customWidth="1"/>
    <col min="5917" max="5917" width="0.85546875" customWidth="1"/>
    <col min="5918" max="5920" width="7.7109375" customWidth="1"/>
    <col min="5921" max="5921" width="8.7109375" customWidth="1"/>
    <col min="5922" max="5922" width="7.7109375" customWidth="1"/>
    <col min="5923" max="5923" width="0.85546875" customWidth="1"/>
    <col min="5924" max="5924" width="12.7109375" customWidth="1"/>
    <col min="5925" max="5925" width="14" customWidth="1"/>
    <col min="5926" max="5926" width="10.28515625" customWidth="1"/>
    <col min="6144" max="6144" width="8.28515625" customWidth="1"/>
    <col min="6145" max="6149" width="7.7109375" customWidth="1"/>
    <col min="6150" max="6150" width="0.85546875" customWidth="1"/>
    <col min="6151" max="6154" width="7.7109375" customWidth="1"/>
    <col min="6155" max="6155" width="0.85546875" customWidth="1"/>
    <col min="6156" max="6159" width="7.7109375" customWidth="1"/>
    <col min="6160" max="6160" width="7.85546875" customWidth="1"/>
    <col min="6161" max="6161" width="0.85546875" customWidth="1"/>
    <col min="6162" max="6166" width="7.7109375" customWidth="1"/>
    <col min="6167" max="6167" width="0.85546875" customWidth="1"/>
    <col min="6168" max="6172" width="7.7109375" customWidth="1"/>
    <col min="6173" max="6173" width="0.85546875" customWidth="1"/>
    <col min="6174" max="6176" width="7.7109375" customWidth="1"/>
    <col min="6177" max="6177" width="8.7109375" customWidth="1"/>
    <col min="6178" max="6178" width="7.7109375" customWidth="1"/>
    <col min="6179" max="6179" width="0.85546875" customWidth="1"/>
    <col min="6180" max="6180" width="12.7109375" customWidth="1"/>
    <col min="6181" max="6181" width="14" customWidth="1"/>
    <col min="6182" max="6182" width="10.28515625" customWidth="1"/>
    <col min="6400" max="6400" width="8.28515625" customWidth="1"/>
    <col min="6401" max="6405" width="7.7109375" customWidth="1"/>
    <col min="6406" max="6406" width="0.85546875" customWidth="1"/>
    <col min="6407" max="6410" width="7.7109375" customWidth="1"/>
    <col min="6411" max="6411" width="0.85546875" customWidth="1"/>
    <col min="6412" max="6415" width="7.7109375" customWidth="1"/>
    <col min="6416" max="6416" width="7.85546875" customWidth="1"/>
    <col min="6417" max="6417" width="0.85546875" customWidth="1"/>
    <col min="6418" max="6422" width="7.7109375" customWidth="1"/>
    <col min="6423" max="6423" width="0.85546875" customWidth="1"/>
    <col min="6424" max="6428" width="7.7109375" customWidth="1"/>
    <col min="6429" max="6429" width="0.85546875" customWidth="1"/>
    <col min="6430" max="6432" width="7.7109375" customWidth="1"/>
    <col min="6433" max="6433" width="8.7109375" customWidth="1"/>
    <col min="6434" max="6434" width="7.7109375" customWidth="1"/>
    <col min="6435" max="6435" width="0.85546875" customWidth="1"/>
    <col min="6436" max="6436" width="12.7109375" customWidth="1"/>
    <col min="6437" max="6437" width="14" customWidth="1"/>
    <col min="6438" max="6438" width="10.28515625" customWidth="1"/>
    <col min="6656" max="6656" width="8.28515625" customWidth="1"/>
    <col min="6657" max="6661" width="7.7109375" customWidth="1"/>
    <col min="6662" max="6662" width="0.85546875" customWidth="1"/>
    <col min="6663" max="6666" width="7.7109375" customWidth="1"/>
    <col min="6667" max="6667" width="0.85546875" customWidth="1"/>
    <col min="6668" max="6671" width="7.7109375" customWidth="1"/>
    <col min="6672" max="6672" width="7.85546875" customWidth="1"/>
    <col min="6673" max="6673" width="0.85546875" customWidth="1"/>
    <col min="6674" max="6678" width="7.7109375" customWidth="1"/>
    <col min="6679" max="6679" width="0.85546875" customWidth="1"/>
    <col min="6680" max="6684" width="7.7109375" customWidth="1"/>
    <col min="6685" max="6685" width="0.85546875" customWidth="1"/>
    <col min="6686" max="6688" width="7.7109375" customWidth="1"/>
    <col min="6689" max="6689" width="8.7109375" customWidth="1"/>
    <col min="6690" max="6690" width="7.7109375" customWidth="1"/>
    <col min="6691" max="6691" width="0.85546875" customWidth="1"/>
    <col min="6692" max="6692" width="12.7109375" customWidth="1"/>
    <col min="6693" max="6693" width="14" customWidth="1"/>
    <col min="6694" max="6694" width="10.28515625" customWidth="1"/>
    <col min="6912" max="6912" width="8.28515625" customWidth="1"/>
    <col min="6913" max="6917" width="7.7109375" customWidth="1"/>
    <col min="6918" max="6918" width="0.85546875" customWidth="1"/>
    <col min="6919" max="6922" width="7.7109375" customWidth="1"/>
    <col min="6923" max="6923" width="0.85546875" customWidth="1"/>
    <col min="6924" max="6927" width="7.7109375" customWidth="1"/>
    <col min="6928" max="6928" width="7.85546875" customWidth="1"/>
    <col min="6929" max="6929" width="0.85546875" customWidth="1"/>
    <col min="6930" max="6934" width="7.7109375" customWidth="1"/>
    <col min="6935" max="6935" width="0.85546875" customWidth="1"/>
    <col min="6936" max="6940" width="7.7109375" customWidth="1"/>
    <col min="6941" max="6941" width="0.85546875" customWidth="1"/>
    <col min="6942" max="6944" width="7.7109375" customWidth="1"/>
    <col min="6945" max="6945" width="8.7109375" customWidth="1"/>
    <col min="6946" max="6946" width="7.7109375" customWidth="1"/>
    <col min="6947" max="6947" width="0.85546875" customWidth="1"/>
    <col min="6948" max="6948" width="12.7109375" customWidth="1"/>
    <col min="6949" max="6949" width="14" customWidth="1"/>
    <col min="6950" max="6950" width="10.28515625" customWidth="1"/>
    <col min="7168" max="7168" width="8.28515625" customWidth="1"/>
    <col min="7169" max="7173" width="7.7109375" customWidth="1"/>
    <col min="7174" max="7174" width="0.85546875" customWidth="1"/>
    <col min="7175" max="7178" width="7.7109375" customWidth="1"/>
    <col min="7179" max="7179" width="0.85546875" customWidth="1"/>
    <col min="7180" max="7183" width="7.7109375" customWidth="1"/>
    <col min="7184" max="7184" width="7.85546875" customWidth="1"/>
    <col min="7185" max="7185" width="0.85546875" customWidth="1"/>
    <col min="7186" max="7190" width="7.7109375" customWidth="1"/>
    <col min="7191" max="7191" width="0.85546875" customWidth="1"/>
    <col min="7192" max="7196" width="7.7109375" customWidth="1"/>
    <col min="7197" max="7197" width="0.85546875" customWidth="1"/>
    <col min="7198" max="7200" width="7.7109375" customWidth="1"/>
    <col min="7201" max="7201" width="8.7109375" customWidth="1"/>
    <col min="7202" max="7202" width="7.7109375" customWidth="1"/>
    <col min="7203" max="7203" width="0.85546875" customWidth="1"/>
    <col min="7204" max="7204" width="12.7109375" customWidth="1"/>
    <col min="7205" max="7205" width="14" customWidth="1"/>
    <col min="7206" max="7206" width="10.28515625" customWidth="1"/>
    <col min="7424" max="7424" width="8.28515625" customWidth="1"/>
    <col min="7425" max="7429" width="7.7109375" customWidth="1"/>
    <col min="7430" max="7430" width="0.85546875" customWidth="1"/>
    <col min="7431" max="7434" width="7.7109375" customWidth="1"/>
    <col min="7435" max="7435" width="0.85546875" customWidth="1"/>
    <col min="7436" max="7439" width="7.7109375" customWidth="1"/>
    <col min="7440" max="7440" width="7.85546875" customWidth="1"/>
    <col min="7441" max="7441" width="0.85546875" customWidth="1"/>
    <col min="7442" max="7446" width="7.7109375" customWidth="1"/>
    <col min="7447" max="7447" width="0.85546875" customWidth="1"/>
    <col min="7448" max="7452" width="7.7109375" customWidth="1"/>
    <col min="7453" max="7453" width="0.85546875" customWidth="1"/>
    <col min="7454" max="7456" width="7.7109375" customWidth="1"/>
    <col min="7457" max="7457" width="8.7109375" customWidth="1"/>
    <col min="7458" max="7458" width="7.7109375" customWidth="1"/>
    <col min="7459" max="7459" width="0.85546875" customWidth="1"/>
    <col min="7460" max="7460" width="12.7109375" customWidth="1"/>
    <col min="7461" max="7461" width="14" customWidth="1"/>
    <col min="7462" max="7462" width="10.28515625" customWidth="1"/>
    <col min="7680" max="7680" width="8.28515625" customWidth="1"/>
    <col min="7681" max="7685" width="7.7109375" customWidth="1"/>
    <col min="7686" max="7686" width="0.85546875" customWidth="1"/>
    <col min="7687" max="7690" width="7.7109375" customWidth="1"/>
    <col min="7691" max="7691" width="0.85546875" customWidth="1"/>
    <col min="7692" max="7695" width="7.7109375" customWidth="1"/>
    <col min="7696" max="7696" width="7.85546875" customWidth="1"/>
    <col min="7697" max="7697" width="0.85546875" customWidth="1"/>
    <col min="7698" max="7702" width="7.7109375" customWidth="1"/>
    <col min="7703" max="7703" width="0.85546875" customWidth="1"/>
    <col min="7704" max="7708" width="7.7109375" customWidth="1"/>
    <col min="7709" max="7709" width="0.85546875" customWidth="1"/>
    <col min="7710" max="7712" width="7.7109375" customWidth="1"/>
    <col min="7713" max="7713" width="8.7109375" customWidth="1"/>
    <col min="7714" max="7714" width="7.7109375" customWidth="1"/>
    <col min="7715" max="7715" width="0.85546875" customWidth="1"/>
    <col min="7716" max="7716" width="12.7109375" customWidth="1"/>
    <col min="7717" max="7717" width="14" customWidth="1"/>
    <col min="7718" max="7718" width="10.28515625" customWidth="1"/>
    <col min="7936" max="7936" width="8.28515625" customWidth="1"/>
    <col min="7937" max="7941" width="7.7109375" customWidth="1"/>
    <col min="7942" max="7942" width="0.85546875" customWidth="1"/>
    <col min="7943" max="7946" width="7.7109375" customWidth="1"/>
    <col min="7947" max="7947" width="0.85546875" customWidth="1"/>
    <col min="7948" max="7951" width="7.7109375" customWidth="1"/>
    <col min="7952" max="7952" width="7.85546875" customWidth="1"/>
    <col min="7953" max="7953" width="0.85546875" customWidth="1"/>
    <col min="7954" max="7958" width="7.7109375" customWidth="1"/>
    <col min="7959" max="7959" width="0.85546875" customWidth="1"/>
    <col min="7960" max="7964" width="7.7109375" customWidth="1"/>
    <col min="7965" max="7965" width="0.85546875" customWidth="1"/>
    <col min="7966" max="7968" width="7.7109375" customWidth="1"/>
    <col min="7969" max="7969" width="8.7109375" customWidth="1"/>
    <col min="7970" max="7970" width="7.7109375" customWidth="1"/>
    <col min="7971" max="7971" width="0.85546875" customWidth="1"/>
    <col min="7972" max="7972" width="12.7109375" customWidth="1"/>
    <col min="7973" max="7973" width="14" customWidth="1"/>
    <col min="7974" max="7974" width="10.28515625" customWidth="1"/>
    <col min="8192" max="8192" width="8.28515625" customWidth="1"/>
    <col min="8193" max="8197" width="7.7109375" customWidth="1"/>
    <col min="8198" max="8198" width="0.85546875" customWidth="1"/>
    <col min="8199" max="8202" width="7.7109375" customWidth="1"/>
    <col min="8203" max="8203" width="0.85546875" customWidth="1"/>
    <col min="8204" max="8207" width="7.7109375" customWidth="1"/>
    <col min="8208" max="8208" width="7.85546875" customWidth="1"/>
    <col min="8209" max="8209" width="0.85546875" customWidth="1"/>
    <col min="8210" max="8214" width="7.7109375" customWidth="1"/>
    <col min="8215" max="8215" width="0.85546875" customWidth="1"/>
    <col min="8216" max="8220" width="7.7109375" customWidth="1"/>
    <col min="8221" max="8221" width="0.85546875" customWidth="1"/>
    <col min="8222" max="8224" width="7.7109375" customWidth="1"/>
    <col min="8225" max="8225" width="8.7109375" customWidth="1"/>
    <col min="8226" max="8226" width="7.7109375" customWidth="1"/>
    <col min="8227" max="8227" width="0.85546875" customWidth="1"/>
    <col min="8228" max="8228" width="12.7109375" customWidth="1"/>
    <col min="8229" max="8229" width="14" customWidth="1"/>
    <col min="8230" max="8230" width="10.28515625" customWidth="1"/>
    <col min="8448" max="8448" width="8.28515625" customWidth="1"/>
    <col min="8449" max="8453" width="7.7109375" customWidth="1"/>
    <col min="8454" max="8454" width="0.85546875" customWidth="1"/>
    <col min="8455" max="8458" width="7.7109375" customWidth="1"/>
    <col min="8459" max="8459" width="0.85546875" customWidth="1"/>
    <col min="8460" max="8463" width="7.7109375" customWidth="1"/>
    <col min="8464" max="8464" width="7.85546875" customWidth="1"/>
    <col min="8465" max="8465" width="0.85546875" customWidth="1"/>
    <col min="8466" max="8470" width="7.7109375" customWidth="1"/>
    <col min="8471" max="8471" width="0.85546875" customWidth="1"/>
    <col min="8472" max="8476" width="7.7109375" customWidth="1"/>
    <col min="8477" max="8477" width="0.85546875" customWidth="1"/>
    <col min="8478" max="8480" width="7.7109375" customWidth="1"/>
    <col min="8481" max="8481" width="8.7109375" customWidth="1"/>
    <col min="8482" max="8482" width="7.7109375" customWidth="1"/>
    <col min="8483" max="8483" width="0.85546875" customWidth="1"/>
    <col min="8484" max="8484" width="12.7109375" customWidth="1"/>
    <col min="8485" max="8485" width="14" customWidth="1"/>
    <col min="8486" max="8486" width="10.28515625" customWidth="1"/>
    <col min="8704" max="8704" width="8.28515625" customWidth="1"/>
    <col min="8705" max="8709" width="7.7109375" customWidth="1"/>
    <col min="8710" max="8710" width="0.85546875" customWidth="1"/>
    <col min="8711" max="8714" width="7.7109375" customWidth="1"/>
    <col min="8715" max="8715" width="0.85546875" customWidth="1"/>
    <col min="8716" max="8719" width="7.7109375" customWidth="1"/>
    <col min="8720" max="8720" width="7.85546875" customWidth="1"/>
    <col min="8721" max="8721" width="0.85546875" customWidth="1"/>
    <col min="8722" max="8726" width="7.7109375" customWidth="1"/>
    <col min="8727" max="8727" width="0.85546875" customWidth="1"/>
    <col min="8728" max="8732" width="7.7109375" customWidth="1"/>
    <col min="8733" max="8733" width="0.85546875" customWidth="1"/>
    <col min="8734" max="8736" width="7.7109375" customWidth="1"/>
    <col min="8737" max="8737" width="8.7109375" customWidth="1"/>
    <col min="8738" max="8738" width="7.7109375" customWidth="1"/>
    <col min="8739" max="8739" width="0.85546875" customWidth="1"/>
    <col min="8740" max="8740" width="12.7109375" customWidth="1"/>
    <col min="8741" max="8741" width="14" customWidth="1"/>
    <col min="8742" max="8742" width="10.28515625" customWidth="1"/>
    <col min="8960" max="8960" width="8.28515625" customWidth="1"/>
    <col min="8961" max="8965" width="7.7109375" customWidth="1"/>
    <col min="8966" max="8966" width="0.85546875" customWidth="1"/>
    <col min="8967" max="8970" width="7.7109375" customWidth="1"/>
    <col min="8971" max="8971" width="0.85546875" customWidth="1"/>
    <col min="8972" max="8975" width="7.7109375" customWidth="1"/>
    <col min="8976" max="8976" width="7.85546875" customWidth="1"/>
    <col min="8977" max="8977" width="0.85546875" customWidth="1"/>
    <col min="8978" max="8982" width="7.7109375" customWidth="1"/>
    <col min="8983" max="8983" width="0.85546875" customWidth="1"/>
    <col min="8984" max="8988" width="7.7109375" customWidth="1"/>
    <col min="8989" max="8989" width="0.85546875" customWidth="1"/>
    <col min="8990" max="8992" width="7.7109375" customWidth="1"/>
    <col min="8993" max="8993" width="8.7109375" customWidth="1"/>
    <col min="8994" max="8994" width="7.7109375" customWidth="1"/>
    <col min="8995" max="8995" width="0.85546875" customWidth="1"/>
    <col min="8996" max="8996" width="12.7109375" customWidth="1"/>
    <col min="8997" max="8997" width="14" customWidth="1"/>
    <col min="8998" max="8998" width="10.28515625" customWidth="1"/>
    <col min="9216" max="9216" width="8.28515625" customWidth="1"/>
    <col min="9217" max="9221" width="7.7109375" customWidth="1"/>
    <col min="9222" max="9222" width="0.85546875" customWidth="1"/>
    <col min="9223" max="9226" width="7.7109375" customWidth="1"/>
    <col min="9227" max="9227" width="0.85546875" customWidth="1"/>
    <col min="9228" max="9231" width="7.7109375" customWidth="1"/>
    <col min="9232" max="9232" width="7.85546875" customWidth="1"/>
    <col min="9233" max="9233" width="0.85546875" customWidth="1"/>
    <col min="9234" max="9238" width="7.7109375" customWidth="1"/>
    <col min="9239" max="9239" width="0.85546875" customWidth="1"/>
    <col min="9240" max="9244" width="7.7109375" customWidth="1"/>
    <col min="9245" max="9245" width="0.85546875" customWidth="1"/>
    <col min="9246" max="9248" width="7.7109375" customWidth="1"/>
    <col min="9249" max="9249" width="8.7109375" customWidth="1"/>
    <col min="9250" max="9250" width="7.7109375" customWidth="1"/>
    <col min="9251" max="9251" width="0.85546875" customWidth="1"/>
    <col min="9252" max="9252" width="12.7109375" customWidth="1"/>
    <col min="9253" max="9253" width="14" customWidth="1"/>
    <col min="9254" max="9254" width="10.28515625" customWidth="1"/>
    <col min="9472" max="9472" width="8.28515625" customWidth="1"/>
    <col min="9473" max="9477" width="7.7109375" customWidth="1"/>
    <col min="9478" max="9478" width="0.85546875" customWidth="1"/>
    <col min="9479" max="9482" width="7.7109375" customWidth="1"/>
    <col min="9483" max="9483" width="0.85546875" customWidth="1"/>
    <col min="9484" max="9487" width="7.7109375" customWidth="1"/>
    <col min="9488" max="9488" width="7.85546875" customWidth="1"/>
    <col min="9489" max="9489" width="0.85546875" customWidth="1"/>
    <col min="9490" max="9494" width="7.7109375" customWidth="1"/>
    <col min="9495" max="9495" width="0.85546875" customWidth="1"/>
    <col min="9496" max="9500" width="7.7109375" customWidth="1"/>
    <col min="9501" max="9501" width="0.85546875" customWidth="1"/>
    <col min="9502" max="9504" width="7.7109375" customWidth="1"/>
    <col min="9505" max="9505" width="8.7109375" customWidth="1"/>
    <col min="9506" max="9506" width="7.7109375" customWidth="1"/>
    <col min="9507" max="9507" width="0.85546875" customWidth="1"/>
    <col min="9508" max="9508" width="12.7109375" customWidth="1"/>
    <col min="9509" max="9509" width="14" customWidth="1"/>
    <col min="9510" max="9510" width="10.28515625" customWidth="1"/>
    <col min="9728" max="9728" width="8.28515625" customWidth="1"/>
    <col min="9729" max="9733" width="7.7109375" customWidth="1"/>
    <col min="9734" max="9734" width="0.85546875" customWidth="1"/>
    <col min="9735" max="9738" width="7.7109375" customWidth="1"/>
    <col min="9739" max="9739" width="0.85546875" customWidth="1"/>
    <col min="9740" max="9743" width="7.7109375" customWidth="1"/>
    <col min="9744" max="9744" width="7.85546875" customWidth="1"/>
    <col min="9745" max="9745" width="0.85546875" customWidth="1"/>
    <col min="9746" max="9750" width="7.7109375" customWidth="1"/>
    <col min="9751" max="9751" width="0.85546875" customWidth="1"/>
    <col min="9752" max="9756" width="7.7109375" customWidth="1"/>
    <col min="9757" max="9757" width="0.85546875" customWidth="1"/>
    <col min="9758" max="9760" width="7.7109375" customWidth="1"/>
    <col min="9761" max="9761" width="8.7109375" customWidth="1"/>
    <col min="9762" max="9762" width="7.7109375" customWidth="1"/>
    <col min="9763" max="9763" width="0.85546875" customWidth="1"/>
    <col min="9764" max="9764" width="12.7109375" customWidth="1"/>
    <col min="9765" max="9765" width="14" customWidth="1"/>
    <col min="9766" max="9766" width="10.28515625" customWidth="1"/>
    <col min="9984" max="9984" width="8.28515625" customWidth="1"/>
    <col min="9985" max="9989" width="7.7109375" customWidth="1"/>
    <col min="9990" max="9990" width="0.85546875" customWidth="1"/>
    <col min="9991" max="9994" width="7.7109375" customWidth="1"/>
    <col min="9995" max="9995" width="0.85546875" customWidth="1"/>
    <col min="9996" max="9999" width="7.7109375" customWidth="1"/>
    <col min="10000" max="10000" width="7.85546875" customWidth="1"/>
    <col min="10001" max="10001" width="0.85546875" customWidth="1"/>
    <col min="10002" max="10006" width="7.7109375" customWidth="1"/>
    <col min="10007" max="10007" width="0.85546875" customWidth="1"/>
    <col min="10008" max="10012" width="7.7109375" customWidth="1"/>
    <col min="10013" max="10013" width="0.85546875" customWidth="1"/>
    <col min="10014" max="10016" width="7.7109375" customWidth="1"/>
    <col min="10017" max="10017" width="8.7109375" customWidth="1"/>
    <col min="10018" max="10018" width="7.7109375" customWidth="1"/>
    <col min="10019" max="10019" width="0.85546875" customWidth="1"/>
    <col min="10020" max="10020" width="12.7109375" customWidth="1"/>
    <col min="10021" max="10021" width="14" customWidth="1"/>
    <col min="10022" max="10022" width="10.28515625" customWidth="1"/>
    <col min="10240" max="10240" width="8.28515625" customWidth="1"/>
    <col min="10241" max="10245" width="7.7109375" customWidth="1"/>
    <col min="10246" max="10246" width="0.85546875" customWidth="1"/>
    <col min="10247" max="10250" width="7.7109375" customWidth="1"/>
    <col min="10251" max="10251" width="0.85546875" customWidth="1"/>
    <col min="10252" max="10255" width="7.7109375" customWidth="1"/>
    <col min="10256" max="10256" width="7.85546875" customWidth="1"/>
    <col min="10257" max="10257" width="0.85546875" customWidth="1"/>
    <col min="10258" max="10262" width="7.7109375" customWidth="1"/>
    <col min="10263" max="10263" width="0.85546875" customWidth="1"/>
    <col min="10264" max="10268" width="7.7109375" customWidth="1"/>
    <col min="10269" max="10269" width="0.85546875" customWidth="1"/>
    <col min="10270" max="10272" width="7.7109375" customWidth="1"/>
    <col min="10273" max="10273" width="8.7109375" customWidth="1"/>
    <col min="10274" max="10274" width="7.7109375" customWidth="1"/>
    <col min="10275" max="10275" width="0.85546875" customWidth="1"/>
    <col min="10276" max="10276" width="12.7109375" customWidth="1"/>
    <col min="10277" max="10277" width="14" customWidth="1"/>
    <col min="10278" max="10278" width="10.28515625" customWidth="1"/>
    <col min="10496" max="10496" width="8.28515625" customWidth="1"/>
    <col min="10497" max="10501" width="7.7109375" customWidth="1"/>
    <col min="10502" max="10502" width="0.85546875" customWidth="1"/>
    <col min="10503" max="10506" width="7.7109375" customWidth="1"/>
    <col min="10507" max="10507" width="0.85546875" customWidth="1"/>
    <col min="10508" max="10511" width="7.7109375" customWidth="1"/>
    <col min="10512" max="10512" width="7.85546875" customWidth="1"/>
    <col min="10513" max="10513" width="0.85546875" customWidth="1"/>
    <col min="10514" max="10518" width="7.7109375" customWidth="1"/>
    <col min="10519" max="10519" width="0.85546875" customWidth="1"/>
    <col min="10520" max="10524" width="7.7109375" customWidth="1"/>
    <col min="10525" max="10525" width="0.85546875" customWidth="1"/>
    <col min="10526" max="10528" width="7.7109375" customWidth="1"/>
    <col min="10529" max="10529" width="8.7109375" customWidth="1"/>
    <col min="10530" max="10530" width="7.7109375" customWidth="1"/>
    <col min="10531" max="10531" width="0.85546875" customWidth="1"/>
    <col min="10532" max="10532" width="12.7109375" customWidth="1"/>
    <col min="10533" max="10533" width="14" customWidth="1"/>
    <col min="10534" max="10534" width="10.28515625" customWidth="1"/>
    <col min="10752" max="10752" width="8.28515625" customWidth="1"/>
    <col min="10753" max="10757" width="7.7109375" customWidth="1"/>
    <col min="10758" max="10758" width="0.85546875" customWidth="1"/>
    <col min="10759" max="10762" width="7.7109375" customWidth="1"/>
    <col min="10763" max="10763" width="0.85546875" customWidth="1"/>
    <col min="10764" max="10767" width="7.7109375" customWidth="1"/>
    <col min="10768" max="10768" width="7.85546875" customWidth="1"/>
    <col min="10769" max="10769" width="0.85546875" customWidth="1"/>
    <col min="10770" max="10774" width="7.7109375" customWidth="1"/>
    <col min="10775" max="10775" width="0.85546875" customWidth="1"/>
    <col min="10776" max="10780" width="7.7109375" customWidth="1"/>
    <col min="10781" max="10781" width="0.85546875" customWidth="1"/>
    <col min="10782" max="10784" width="7.7109375" customWidth="1"/>
    <col min="10785" max="10785" width="8.7109375" customWidth="1"/>
    <col min="10786" max="10786" width="7.7109375" customWidth="1"/>
    <col min="10787" max="10787" width="0.85546875" customWidth="1"/>
    <col min="10788" max="10788" width="12.7109375" customWidth="1"/>
    <col min="10789" max="10789" width="14" customWidth="1"/>
    <col min="10790" max="10790" width="10.28515625" customWidth="1"/>
    <col min="11008" max="11008" width="8.28515625" customWidth="1"/>
    <col min="11009" max="11013" width="7.7109375" customWidth="1"/>
    <col min="11014" max="11014" width="0.85546875" customWidth="1"/>
    <col min="11015" max="11018" width="7.7109375" customWidth="1"/>
    <col min="11019" max="11019" width="0.85546875" customWidth="1"/>
    <col min="11020" max="11023" width="7.7109375" customWidth="1"/>
    <col min="11024" max="11024" width="7.85546875" customWidth="1"/>
    <col min="11025" max="11025" width="0.85546875" customWidth="1"/>
    <col min="11026" max="11030" width="7.7109375" customWidth="1"/>
    <col min="11031" max="11031" width="0.85546875" customWidth="1"/>
    <col min="11032" max="11036" width="7.7109375" customWidth="1"/>
    <col min="11037" max="11037" width="0.85546875" customWidth="1"/>
    <col min="11038" max="11040" width="7.7109375" customWidth="1"/>
    <col min="11041" max="11041" width="8.7109375" customWidth="1"/>
    <col min="11042" max="11042" width="7.7109375" customWidth="1"/>
    <col min="11043" max="11043" width="0.85546875" customWidth="1"/>
    <col min="11044" max="11044" width="12.7109375" customWidth="1"/>
    <col min="11045" max="11045" width="14" customWidth="1"/>
    <col min="11046" max="11046" width="10.28515625" customWidth="1"/>
    <col min="11264" max="11264" width="8.28515625" customWidth="1"/>
    <col min="11265" max="11269" width="7.7109375" customWidth="1"/>
    <col min="11270" max="11270" width="0.85546875" customWidth="1"/>
    <col min="11271" max="11274" width="7.7109375" customWidth="1"/>
    <col min="11275" max="11275" width="0.85546875" customWidth="1"/>
    <col min="11276" max="11279" width="7.7109375" customWidth="1"/>
    <col min="11280" max="11280" width="7.85546875" customWidth="1"/>
    <col min="11281" max="11281" width="0.85546875" customWidth="1"/>
    <col min="11282" max="11286" width="7.7109375" customWidth="1"/>
    <col min="11287" max="11287" width="0.85546875" customWidth="1"/>
    <col min="11288" max="11292" width="7.7109375" customWidth="1"/>
    <col min="11293" max="11293" width="0.85546875" customWidth="1"/>
    <col min="11294" max="11296" width="7.7109375" customWidth="1"/>
    <col min="11297" max="11297" width="8.7109375" customWidth="1"/>
    <col min="11298" max="11298" width="7.7109375" customWidth="1"/>
    <col min="11299" max="11299" width="0.85546875" customWidth="1"/>
    <col min="11300" max="11300" width="12.7109375" customWidth="1"/>
    <col min="11301" max="11301" width="14" customWidth="1"/>
    <col min="11302" max="11302" width="10.28515625" customWidth="1"/>
    <col min="11520" max="11520" width="8.28515625" customWidth="1"/>
    <col min="11521" max="11525" width="7.7109375" customWidth="1"/>
    <col min="11526" max="11526" width="0.85546875" customWidth="1"/>
    <col min="11527" max="11530" width="7.7109375" customWidth="1"/>
    <col min="11531" max="11531" width="0.85546875" customWidth="1"/>
    <col min="11532" max="11535" width="7.7109375" customWidth="1"/>
    <col min="11536" max="11536" width="7.85546875" customWidth="1"/>
    <col min="11537" max="11537" width="0.85546875" customWidth="1"/>
    <col min="11538" max="11542" width="7.7109375" customWidth="1"/>
    <col min="11543" max="11543" width="0.85546875" customWidth="1"/>
    <col min="11544" max="11548" width="7.7109375" customWidth="1"/>
    <col min="11549" max="11549" width="0.85546875" customWidth="1"/>
    <col min="11550" max="11552" width="7.7109375" customWidth="1"/>
    <col min="11553" max="11553" width="8.7109375" customWidth="1"/>
    <col min="11554" max="11554" width="7.7109375" customWidth="1"/>
    <col min="11555" max="11555" width="0.85546875" customWidth="1"/>
    <col min="11556" max="11556" width="12.7109375" customWidth="1"/>
    <col min="11557" max="11557" width="14" customWidth="1"/>
    <col min="11558" max="11558" width="10.28515625" customWidth="1"/>
    <col min="11776" max="11776" width="8.28515625" customWidth="1"/>
    <col min="11777" max="11781" width="7.7109375" customWidth="1"/>
    <col min="11782" max="11782" width="0.85546875" customWidth="1"/>
    <col min="11783" max="11786" width="7.7109375" customWidth="1"/>
    <col min="11787" max="11787" width="0.85546875" customWidth="1"/>
    <col min="11788" max="11791" width="7.7109375" customWidth="1"/>
    <col min="11792" max="11792" width="7.85546875" customWidth="1"/>
    <col min="11793" max="11793" width="0.85546875" customWidth="1"/>
    <col min="11794" max="11798" width="7.7109375" customWidth="1"/>
    <col min="11799" max="11799" width="0.85546875" customWidth="1"/>
    <col min="11800" max="11804" width="7.7109375" customWidth="1"/>
    <col min="11805" max="11805" width="0.85546875" customWidth="1"/>
    <col min="11806" max="11808" width="7.7109375" customWidth="1"/>
    <col min="11809" max="11809" width="8.7109375" customWidth="1"/>
    <col min="11810" max="11810" width="7.7109375" customWidth="1"/>
    <col min="11811" max="11811" width="0.85546875" customWidth="1"/>
    <col min="11812" max="11812" width="12.7109375" customWidth="1"/>
    <col min="11813" max="11813" width="14" customWidth="1"/>
    <col min="11814" max="11814" width="10.28515625" customWidth="1"/>
    <col min="12032" max="12032" width="8.28515625" customWidth="1"/>
    <col min="12033" max="12037" width="7.7109375" customWidth="1"/>
    <col min="12038" max="12038" width="0.85546875" customWidth="1"/>
    <col min="12039" max="12042" width="7.7109375" customWidth="1"/>
    <col min="12043" max="12043" width="0.85546875" customWidth="1"/>
    <col min="12044" max="12047" width="7.7109375" customWidth="1"/>
    <col min="12048" max="12048" width="7.85546875" customWidth="1"/>
    <col min="12049" max="12049" width="0.85546875" customWidth="1"/>
    <col min="12050" max="12054" width="7.7109375" customWidth="1"/>
    <col min="12055" max="12055" width="0.85546875" customWidth="1"/>
    <col min="12056" max="12060" width="7.7109375" customWidth="1"/>
    <col min="12061" max="12061" width="0.85546875" customWidth="1"/>
    <col min="12062" max="12064" width="7.7109375" customWidth="1"/>
    <col min="12065" max="12065" width="8.7109375" customWidth="1"/>
    <col min="12066" max="12066" width="7.7109375" customWidth="1"/>
    <col min="12067" max="12067" width="0.85546875" customWidth="1"/>
    <col min="12068" max="12068" width="12.7109375" customWidth="1"/>
    <col min="12069" max="12069" width="14" customWidth="1"/>
    <col min="12070" max="12070" width="10.28515625" customWidth="1"/>
    <col min="12288" max="12288" width="8.28515625" customWidth="1"/>
    <col min="12289" max="12293" width="7.7109375" customWidth="1"/>
    <col min="12294" max="12294" width="0.85546875" customWidth="1"/>
    <col min="12295" max="12298" width="7.7109375" customWidth="1"/>
    <col min="12299" max="12299" width="0.85546875" customWidth="1"/>
    <col min="12300" max="12303" width="7.7109375" customWidth="1"/>
    <col min="12304" max="12304" width="7.85546875" customWidth="1"/>
    <col min="12305" max="12305" width="0.85546875" customWidth="1"/>
    <col min="12306" max="12310" width="7.7109375" customWidth="1"/>
    <col min="12311" max="12311" width="0.85546875" customWidth="1"/>
    <col min="12312" max="12316" width="7.7109375" customWidth="1"/>
    <col min="12317" max="12317" width="0.85546875" customWidth="1"/>
    <col min="12318" max="12320" width="7.7109375" customWidth="1"/>
    <col min="12321" max="12321" width="8.7109375" customWidth="1"/>
    <col min="12322" max="12322" width="7.7109375" customWidth="1"/>
    <col min="12323" max="12323" width="0.85546875" customWidth="1"/>
    <col min="12324" max="12324" width="12.7109375" customWidth="1"/>
    <col min="12325" max="12325" width="14" customWidth="1"/>
    <col min="12326" max="12326" width="10.28515625" customWidth="1"/>
    <col min="12544" max="12544" width="8.28515625" customWidth="1"/>
    <col min="12545" max="12549" width="7.7109375" customWidth="1"/>
    <col min="12550" max="12550" width="0.85546875" customWidth="1"/>
    <col min="12551" max="12554" width="7.7109375" customWidth="1"/>
    <col min="12555" max="12555" width="0.85546875" customWidth="1"/>
    <col min="12556" max="12559" width="7.7109375" customWidth="1"/>
    <col min="12560" max="12560" width="7.85546875" customWidth="1"/>
    <col min="12561" max="12561" width="0.85546875" customWidth="1"/>
    <col min="12562" max="12566" width="7.7109375" customWidth="1"/>
    <col min="12567" max="12567" width="0.85546875" customWidth="1"/>
    <col min="12568" max="12572" width="7.7109375" customWidth="1"/>
    <col min="12573" max="12573" width="0.85546875" customWidth="1"/>
    <col min="12574" max="12576" width="7.7109375" customWidth="1"/>
    <col min="12577" max="12577" width="8.7109375" customWidth="1"/>
    <col min="12578" max="12578" width="7.7109375" customWidth="1"/>
    <col min="12579" max="12579" width="0.85546875" customWidth="1"/>
    <col min="12580" max="12580" width="12.7109375" customWidth="1"/>
    <col min="12581" max="12581" width="14" customWidth="1"/>
    <col min="12582" max="12582" width="10.28515625" customWidth="1"/>
    <col min="12800" max="12800" width="8.28515625" customWidth="1"/>
    <col min="12801" max="12805" width="7.7109375" customWidth="1"/>
    <col min="12806" max="12806" width="0.85546875" customWidth="1"/>
    <col min="12807" max="12810" width="7.7109375" customWidth="1"/>
    <col min="12811" max="12811" width="0.85546875" customWidth="1"/>
    <col min="12812" max="12815" width="7.7109375" customWidth="1"/>
    <col min="12816" max="12816" width="7.85546875" customWidth="1"/>
    <col min="12817" max="12817" width="0.85546875" customWidth="1"/>
    <col min="12818" max="12822" width="7.7109375" customWidth="1"/>
    <col min="12823" max="12823" width="0.85546875" customWidth="1"/>
    <col min="12824" max="12828" width="7.7109375" customWidth="1"/>
    <col min="12829" max="12829" width="0.85546875" customWidth="1"/>
    <col min="12830" max="12832" width="7.7109375" customWidth="1"/>
    <col min="12833" max="12833" width="8.7109375" customWidth="1"/>
    <col min="12834" max="12834" width="7.7109375" customWidth="1"/>
    <col min="12835" max="12835" width="0.85546875" customWidth="1"/>
    <col min="12836" max="12836" width="12.7109375" customWidth="1"/>
    <col min="12837" max="12837" width="14" customWidth="1"/>
    <col min="12838" max="12838" width="10.28515625" customWidth="1"/>
    <col min="13056" max="13056" width="8.28515625" customWidth="1"/>
    <col min="13057" max="13061" width="7.7109375" customWidth="1"/>
    <col min="13062" max="13062" width="0.85546875" customWidth="1"/>
    <col min="13063" max="13066" width="7.7109375" customWidth="1"/>
    <col min="13067" max="13067" width="0.85546875" customWidth="1"/>
    <col min="13068" max="13071" width="7.7109375" customWidth="1"/>
    <col min="13072" max="13072" width="7.85546875" customWidth="1"/>
    <col min="13073" max="13073" width="0.85546875" customWidth="1"/>
    <col min="13074" max="13078" width="7.7109375" customWidth="1"/>
    <col min="13079" max="13079" width="0.85546875" customWidth="1"/>
    <col min="13080" max="13084" width="7.7109375" customWidth="1"/>
    <col min="13085" max="13085" width="0.85546875" customWidth="1"/>
    <col min="13086" max="13088" width="7.7109375" customWidth="1"/>
    <col min="13089" max="13089" width="8.7109375" customWidth="1"/>
    <col min="13090" max="13090" width="7.7109375" customWidth="1"/>
    <col min="13091" max="13091" width="0.85546875" customWidth="1"/>
    <col min="13092" max="13092" width="12.7109375" customWidth="1"/>
    <col min="13093" max="13093" width="14" customWidth="1"/>
    <col min="13094" max="13094" width="10.28515625" customWidth="1"/>
    <col min="13312" max="13312" width="8.28515625" customWidth="1"/>
    <col min="13313" max="13317" width="7.7109375" customWidth="1"/>
    <col min="13318" max="13318" width="0.85546875" customWidth="1"/>
    <col min="13319" max="13322" width="7.7109375" customWidth="1"/>
    <col min="13323" max="13323" width="0.85546875" customWidth="1"/>
    <col min="13324" max="13327" width="7.7109375" customWidth="1"/>
    <col min="13328" max="13328" width="7.85546875" customWidth="1"/>
    <col min="13329" max="13329" width="0.85546875" customWidth="1"/>
    <col min="13330" max="13334" width="7.7109375" customWidth="1"/>
    <col min="13335" max="13335" width="0.85546875" customWidth="1"/>
    <col min="13336" max="13340" width="7.7109375" customWidth="1"/>
    <col min="13341" max="13341" width="0.85546875" customWidth="1"/>
    <col min="13342" max="13344" width="7.7109375" customWidth="1"/>
    <col min="13345" max="13345" width="8.7109375" customWidth="1"/>
    <col min="13346" max="13346" width="7.7109375" customWidth="1"/>
    <col min="13347" max="13347" width="0.85546875" customWidth="1"/>
    <col min="13348" max="13348" width="12.7109375" customWidth="1"/>
    <col min="13349" max="13349" width="14" customWidth="1"/>
    <col min="13350" max="13350" width="10.28515625" customWidth="1"/>
    <col min="13568" max="13568" width="8.28515625" customWidth="1"/>
    <col min="13569" max="13573" width="7.7109375" customWidth="1"/>
    <col min="13574" max="13574" width="0.85546875" customWidth="1"/>
    <col min="13575" max="13578" width="7.7109375" customWidth="1"/>
    <col min="13579" max="13579" width="0.85546875" customWidth="1"/>
    <col min="13580" max="13583" width="7.7109375" customWidth="1"/>
    <col min="13584" max="13584" width="7.85546875" customWidth="1"/>
    <col min="13585" max="13585" width="0.85546875" customWidth="1"/>
    <col min="13586" max="13590" width="7.7109375" customWidth="1"/>
    <col min="13591" max="13591" width="0.85546875" customWidth="1"/>
    <col min="13592" max="13596" width="7.7109375" customWidth="1"/>
    <col min="13597" max="13597" width="0.85546875" customWidth="1"/>
    <col min="13598" max="13600" width="7.7109375" customWidth="1"/>
    <col min="13601" max="13601" width="8.7109375" customWidth="1"/>
    <col min="13602" max="13602" width="7.7109375" customWidth="1"/>
    <col min="13603" max="13603" width="0.85546875" customWidth="1"/>
    <col min="13604" max="13604" width="12.7109375" customWidth="1"/>
    <col min="13605" max="13605" width="14" customWidth="1"/>
    <col min="13606" max="13606" width="10.28515625" customWidth="1"/>
    <col min="13824" max="13824" width="8.28515625" customWidth="1"/>
    <col min="13825" max="13829" width="7.7109375" customWidth="1"/>
    <col min="13830" max="13830" width="0.85546875" customWidth="1"/>
    <col min="13831" max="13834" width="7.7109375" customWidth="1"/>
    <col min="13835" max="13835" width="0.85546875" customWidth="1"/>
    <col min="13836" max="13839" width="7.7109375" customWidth="1"/>
    <col min="13840" max="13840" width="7.85546875" customWidth="1"/>
    <col min="13841" max="13841" width="0.85546875" customWidth="1"/>
    <col min="13842" max="13846" width="7.7109375" customWidth="1"/>
    <col min="13847" max="13847" width="0.85546875" customWidth="1"/>
    <col min="13848" max="13852" width="7.7109375" customWidth="1"/>
    <col min="13853" max="13853" width="0.85546875" customWidth="1"/>
    <col min="13854" max="13856" width="7.7109375" customWidth="1"/>
    <col min="13857" max="13857" width="8.7109375" customWidth="1"/>
    <col min="13858" max="13858" width="7.7109375" customWidth="1"/>
    <col min="13859" max="13859" width="0.85546875" customWidth="1"/>
    <col min="13860" max="13860" width="12.7109375" customWidth="1"/>
    <col min="13861" max="13861" width="14" customWidth="1"/>
    <col min="13862" max="13862" width="10.28515625" customWidth="1"/>
    <col min="14080" max="14080" width="8.28515625" customWidth="1"/>
    <col min="14081" max="14085" width="7.7109375" customWidth="1"/>
    <col min="14086" max="14086" width="0.85546875" customWidth="1"/>
    <col min="14087" max="14090" width="7.7109375" customWidth="1"/>
    <col min="14091" max="14091" width="0.85546875" customWidth="1"/>
    <col min="14092" max="14095" width="7.7109375" customWidth="1"/>
    <col min="14096" max="14096" width="7.85546875" customWidth="1"/>
    <col min="14097" max="14097" width="0.85546875" customWidth="1"/>
    <col min="14098" max="14102" width="7.7109375" customWidth="1"/>
    <col min="14103" max="14103" width="0.85546875" customWidth="1"/>
    <col min="14104" max="14108" width="7.7109375" customWidth="1"/>
    <col min="14109" max="14109" width="0.85546875" customWidth="1"/>
    <col min="14110" max="14112" width="7.7109375" customWidth="1"/>
    <col min="14113" max="14113" width="8.7109375" customWidth="1"/>
    <col min="14114" max="14114" width="7.7109375" customWidth="1"/>
    <col min="14115" max="14115" width="0.85546875" customWidth="1"/>
    <col min="14116" max="14116" width="12.7109375" customWidth="1"/>
    <col min="14117" max="14117" width="14" customWidth="1"/>
    <col min="14118" max="14118" width="10.28515625" customWidth="1"/>
    <col min="14336" max="14336" width="8.28515625" customWidth="1"/>
    <col min="14337" max="14341" width="7.7109375" customWidth="1"/>
    <col min="14342" max="14342" width="0.85546875" customWidth="1"/>
    <col min="14343" max="14346" width="7.7109375" customWidth="1"/>
    <col min="14347" max="14347" width="0.85546875" customWidth="1"/>
    <col min="14348" max="14351" width="7.7109375" customWidth="1"/>
    <col min="14352" max="14352" width="7.85546875" customWidth="1"/>
    <col min="14353" max="14353" width="0.85546875" customWidth="1"/>
    <col min="14354" max="14358" width="7.7109375" customWidth="1"/>
    <col min="14359" max="14359" width="0.85546875" customWidth="1"/>
    <col min="14360" max="14364" width="7.7109375" customWidth="1"/>
    <col min="14365" max="14365" width="0.85546875" customWidth="1"/>
    <col min="14366" max="14368" width="7.7109375" customWidth="1"/>
    <col min="14369" max="14369" width="8.7109375" customWidth="1"/>
    <col min="14370" max="14370" width="7.7109375" customWidth="1"/>
    <col min="14371" max="14371" width="0.85546875" customWidth="1"/>
    <col min="14372" max="14372" width="12.7109375" customWidth="1"/>
    <col min="14373" max="14373" width="14" customWidth="1"/>
    <col min="14374" max="14374" width="10.28515625" customWidth="1"/>
    <col min="14592" max="14592" width="8.28515625" customWidth="1"/>
    <col min="14593" max="14597" width="7.7109375" customWidth="1"/>
    <col min="14598" max="14598" width="0.85546875" customWidth="1"/>
    <col min="14599" max="14602" width="7.7109375" customWidth="1"/>
    <col min="14603" max="14603" width="0.85546875" customWidth="1"/>
    <col min="14604" max="14607" width="7.7109375" customWidth="1"/>
    <col min="14608" max="14608" width="7.85546875" customWidth="1"/>
    <col min="14609" max="14609" width="0.85546875" customWidth="1"/>
    <col min="14610" max="14614" width="7.7109375" customWidth="1"/>
    <col min="14615" max="14615" width="0.85546875" customWidth="1"/>
    <col min="14616" max="14620" width="7.7109375" customWidth="1"/>
    <col min="14621" max="14621" width="0.85546875" customWidth="1"/>
    <col min="14622" max="14624" width="7.7109375" customWidth="1"/>
    <col min="14625" max="14625" width="8.7109375" customWidth="1"/>
    <col min="14626" max="14626" width="7.7109375" customWidth="1"/>
    <col min="14627" max="14627" width="0.85546875" customWidth="1"/>
    <col min="14628" max="14628" width="12.7109375" customWidth="1"/>
    <col min="14629" max="14629" width="14" customWidth="1"/>
    <col min="14630" max="14630" width="10.28515625" customWidth="1"/>
    <col min="14848" max="14848" width="8.28515625" customWidth="1"/>
    <col min="14849" max="14853" width="7.7109375" customWidth="1"/>
    <col min="14854" max="14854" width="0.85546875" customWidth="1"/>
    <col min="14855" max="14858" width="7.7109375" customWidth="1"/>
    <col min="14859" max="14859" width="0.85546875" customWidth="1"/>
    <col min="14860" max="14863" width="7.7109375" customWidth="1"/>
    <col min="14864" max="14864" width="7.85546875" customWidth="1"/>
    <col min="14865" max="14865" width="0.85546875" customWidth="1"/>
    <col min="14866" max="14870" width="7.7109375" customWidth="1"/>
    <col min="14871" max="14871" width="0.85546875" customWidth="1"/>
    <col min="14872" max="14876" width="7.7109375" customWidth="1"/>
    <col min="14877" max="14877" width="0.85546875" customWidth="1"/>
    <col min="14878" max="14880" width="7.7109375" customWidth="1"/>
    <col min="14881" max="14881" width="8.7109375" customWidth="1"/>
    <col min="14882" max="14882" width="7.7109375" customWidth="1"/>
    <col min="14883" max="14883" width="0.85546875" customWidth="1"/>
    <col min="14884" max="14884" width="12.7109375" customWidth="1"/>
    <col min="14885" max="14885" width="14" customWidth="1"/>
    <col min="14886" max="14886" width="10.28515625" customWidth="1"/>
    <col min="15104" max="15104" width="8.28515625" customWidth="1"/>
    <col min="15105" max="15109" width="7.7109375" customWidth="1"/>
    <col min="15110" max="15110" width="0.85546875" customWidth="1"/>
    <col min="15111" max="15114" width="7.7109375" customWidth="1"/>
    <col min="15115" max="15115" width="0.85546875" customWidth="1"/>
    <col min="15116" max="15119" width="7.7109375" customWidth="1"/>
    <col min="15120" max="15120" width="7.85546875" customWidth="1"/>
    <col min="15121" max="15121" width="0.85546875" customWidth="1"/>
    <col min="15122" max="15126" width="7.7109375" customWidth="1"/>
    <col min="15127" max="15127" width="0.85546875" customWidth="1"/>
    <col min="15128" max="15132" width="7.7109375" customWidth="1"/>
    <col min="15133" max="15133" width="0.85546875" customWidth="1"/>
    <col min="15134" max="15136" width="7.7109375" customWidth="1"/>
    <col min="15137" max="15137" width="8.7109375" customWidth="1"/>
    <col min="15138" max="15138" width="7.7109375" customWidth="1"/>
    <col min="15139" max="15139" width="0.85546875" customWidth="1"/>
    <col min="15140" max="15140" width="12.7109375" customWidth="1"/>
    <col min="15141" max="15141" width="14" customWidth="1"/>
    <col min="15142" max="15142" width="10.28515625" customWidth="1"/>
    <col min="15360" max="15360" width="8.28515625" customWidth="1"/>
    <col min="15361" max="15365" width="7.7109375" customWidth="1"/>
    <col min="15366" max="15366" width="0.85546875" customWidth="1"/>
    <col min="15367" max="15370" width="7.7109375" customWidth="1"/>
    <col min="15371" max="15371" width="0.85546875" customWidth="1"/>
    <col min="15372" max="15375" width="7.7109375" customWidth="1"/>
    <col min="15376" max="15376" width="7.85546875" customWidth="1"/>
    <col min="15377" max="15377" width="0.85546875" customWidth="1"/>
    <col min="15378" max="15382" width="7.7109375" customWidth="1"/>
    <col min="15383" max="15383" width="0.85546875" customWidth="1"/>
    <col min="15384" max="15388" width="7.7109375" customWidth="1"/>
    <col min="15389" max="15389" width="0.85546875" customWidth="1"/>
    <col min="15390" max="15392" width="7.7109375" customWidth="1"/>
    <col min="15393" max="15393" width="8.7109375" customWidth="1"/>
    <col min="15394" max="15394" width="7.7109375" customWidth="1"/>
    <col min="15395" max="15395" width="0.85546875" customWidth="1"/>
    <col min="15396" max="15396" width="12.7109375" customWidth="1"/>
    <col min="15397" max="15397" width="14" customWidth="1"/>
    <col min="15398" max="15398" width="10.28515625" customWidth="1"/>
    <col min="15616" max="15616" width="8.28515625" customWidth="1"/>
    <col min="15617" max="15621" width="7.7109375" customWidth="1"/>
    <col min="15622" max="15622" width="0.85546875" customWidth="1"/>
    <col min="15623" max="15626" width="7.7109375" customWidth="1"/>
    <col min="15627" max="15627" width="0.85546875" customWidth="1"/>
    <col min="15628" max="15631" width="7.7109375" customWidth="1"/>
    <col min="15632" max="15632" width="7.85546875" customWidth="1"/>
    <col min="15633" max="15633" width="0.85546875" customWidth="1"/>
    <col min="15634" max="15638" width="7.7109375" customWidth="1"/>
    <col min="15639" max="15639" width="0.85546875" customWidth="1"/>
    <col min="15640" max="15644" width="7.7109375" customWidth="1"/>
    <col min="15645" max="15645" width="0.85546875" customWidth="1"/>
    <col min="15646" max="15648" width="7.7109375" customWidth="1"/>
    <col min="15649" max="15649" width="8.7109375" customWidth="1"/>
    <col min="15650" max="15650" width="7.7109375" customWidth="1"/>
    <col min="15651" max="15651" width="0.85546875" customWidth="1"/>
    <col min="15652" max="15652" width="12.7109375" customWidth="1"/>
    <col min="15653" max="15653" width="14" customWidth="1"/>
    <col min="15654" max="15654" width="10.28515625" customWidth="1"/>
    <col min="15872" max="15872" width="8.28515625" customWidth="1"/>
    <col min="15873" max="15877" width="7.7109375" customWidth="1"/>
    <col min="15878" max="15878" width="0.85546875" customWidth="1"/>
    <col min="15879" max="15882" width="7.7109375" customWidth="1"/>
    <col min="15883" max="15883" width="0.85546875" customWidth="1"/>
    <col min="15884" max="15887" width="7.7109375" customWidth="1"/>
    <col min="15888" max="15888" width="7.85546875" customWidth="1"/>
    <col min="15889" max="15889" width="0.85546875" customWidth="1"/>
    <col min="15890" max="15894" width="7.7109375" customWidth="1"/>
    <col min="15895" max="15895" width="0.85546875" customWidth="1"/>
    <col min="15896" max="15900" width="7.7109375" customWidth="1"/>
    <col min="15901" max="15901" width="0.85546875" customWidth="1"/>
    <col min="15902" max="15904" width="7.7109375" customWidth="1"/>
    <col min="15905" max="15905" width="8.7109375" customWidth="1"/>
    <col min="15906" max="15906" width="7.7109375" customWidth="1"/>
    <col min="15907" max="15907" width="0.85546875" customWidth="1"/>
    <col min="15908" max="15908" width="12.7109375" customWidth="1"/>
    <col min="15909" max="15909" width="14" customWidth="1"/>
    <col min="15910" max="15910" width="10.28515625" customWidth="1"/>
    <col min="16128" max="16128" width="8.28515625" customWidth="1"/>
    <col min="16129" max="16133" width="7.7109375" customWidth="1"/>
    <col min="16134" max="16134" width="0.85546875" customWidth="1"/>
    <col min="16135" max="16138" width="7.7109375" customWidth="1"/>
    <col min="16139" max="16139" width="0.85546875" customWidth="1"/>
    <col min="16140" max="16143" width="7.7109375" customWidth="1"/>
    <col min="16144" max="16144" width="7.85546875" customWidth="1"/>
    <col min="16145" max="16145" width="0.85546875" customWidth="1"/>
    <col min="16146" max="16150" width="7.7109375" customWidth="1"/>
    <col min="16151" max="16151" width="0.85546875" customWidth="1"/>
    <col min="16152" max="16156" width="7.7109375" customWidth="1"/>
    <col min="16157" max="16157" width="0.85546875" customWidth="1"/>
    <col min="16158" max="16160" width="7.7109375" customWidth="1"/>
    <col min="16161" max="16161" width="8.7109375" customWidth="1"/>
    <col min="16162" max="16162" width="7.7109375" customWidth="1"/>
    <col min="16163" max="16163" width="0.85546875" customWidth="1"/>
    <col min="16164" max="16164" width="12.7109375" customWidth="1"/>
    <col min="16165" max="16165" width="14" customWidth="1"/>
    <col min="16166" max="16166" width="10.28515625" customWidth="1"/>
  </cols>
  <sheetData>
    <row r="1" spans="1:38" ht="18" customHeight="1" x14ac:dyDescent="0.25">
      <c r="A1" s="404" t="s">
        <v>38</v>
      </c>
      <c r="B1" s="404"/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  <c r="S1" s="404"/>
      <c r="T1" s="404"/>
      <c r="U1" s="404"/>
      <c r="V1" s="404"/>
      <c r="W1" s="404"/>
      <c r="X1" s="404"/>
      <c r="Y1" s="404"/>
      <c r="Z1" s="404"/>
      <c r="AA1" s="404"/>
      <c r="AB1" s="404"/>
      <c r="AC1" s="404"/>
      <c r="AD1" s="404"/>
      <c r="AE1" s="404"/>
      <c r="AF1" s="404"/>
      <c r="AG1" s="404"/>
      <c r="AH1" s="404"/>
      <c r="AI1" s="404"/>
      <c r="AJ1" s="404"/>
    </row>
    <row r="2" spans="1:38" ht="16.5" thickBot="1" x14ac:dyDescent="0.3">
      <c r="B2" s="1"/>
      <c r="C2" s="1"/>
      <c r="D2" s="1">
        <f>60-18</f>
        <v>42</v>
      </c>
      <c r="E2" s="1"/>
      <c r="F2" s="1"/>
      <c r="G2" s="1"/>
      <c r="H2" s="1"/>
      <c r="I2" s="1"/>
      <c r="J2" s="1">
        <f>60-32</f>
        <v>28</v>
      </c>
      <c r="K2" s="1"/>
      <c r="L2" s="1"/>
      <c r="M2" s="1"/>
      <c r="N2" s="1"/>
      <c r="O2" s="403" t="s">
        <v>103</v>
      </c>
      <c r="P2" s="403"/>
      <c r="Q2" s="403"/>
      <c r="R2" s="403"/>
      <c r="S2" s="403"/>
      <c r="T2" s="403"/>
      <c r="AG2" s="2" t="s">
        <v>0</v>
      </c>
      <c r="AH2" s="292" t="str">
        <f>'DAILY SALES REPORT'!R3</f>
        <v>SEPTEMBER</v>
      </c>
      <c r="AJ2" s="3" t="s">
        <v>1</v>
      </c>
      <c r="AK2" s="266">
        <v>2013</v>
      </c>
    </row>
    <row r="3" spans="1:38" ht="15.75" thickBot="1" x14ac:dyDescent="0.3"/>
    <row r="4" spans="1:38" s="35" customFormat="1" ht="16.5" thickBot="1" x14ac:dyDescent="0.3">
      <c r="A4" s="405" t="s">
        <v>2</v>
      </c>
      <c r="B4" s="407" t="s">
        <v>3</v>
      </c>
      <c r="C4" s="408"/>
      <c r="D4" s="408"/>
      <c r="E4" s="408"/>
      <c r="F4" s="408"/>
      <c r="G4" s="408"/>
      <c r="H4" s="408"/>
      <c r="I4" s="408"/>
      <c r="J4" s="408"/>
      <c r="K4" s="408"/>
      <c r="L4" s="408"/>
      <c r="M4" s="408"/>
      <c r="N4" s="408"/>
      <c r="O4" s="408"/>
      <c r="P4" s="408"/>
      <c r="Q4" s="408"/>
      <c r="R4" s="408"/>
      <c r="S4" s="408"/>
      <c r="T4" s="408"/>
      <c r="U4" s="408"/>
      <c r="V4" s="408"/>
      <c r="W4" s="408"/>
      <c r="X4" s="408"/>
      <c r="Y4" s="408"/>
      <c r="Z4" s="408"/>
      <c r="AA4" s="408"/>
      <c r="AB4" s="408"/>
      <c r="AC4" s="408"/>
      <c r="AD4" s="408"/>
      <c r="AE4" s="408"/>
      <c r="AF4" s="408"/>
      <c r="AG4" s="408"/>
      <c r="AH4" s="408"/>
      <c r="AI4" s="408"/>
      <c r="AJ4" s="408"/>
      <c r="AK4" s="408"/>
      <c r="AL4" s="409"/>
    </row>
    <row r="5" spans="1:38" s="35" customFormat="1" ht="13.5" thickBot="1" x14ac:dyDescent="0.25">
      <c r="A5" s="406"/>
      <c r="B5" s="410" t="s">
        <v>4</v>
      </c>
      <c r="C5" s="410"/>
      <c r="D5" s="410"/>
      <c r="E5" s="410"/>
      <c r="F5" s="410"/>
      <c r="G5" s="30"/>
      <c r="H5" s="411" t="s">
        <v>5</v>
      </c>
      <c r="I5" s="412"/>
      <c r="J5" s="412"/>
      <c r="K5" s="30"/>
      <c r="L5" s="410" t="s">
        <v>6</v>
      </c>
      <c r="M5" s="410"/>
      <c r="N5" s="410"/>
      <c r="O5" s="410"/>
      <c r="P5" s="410"/>
      <c r="Q5" s="30"/>
      <c r="R5" s="410" t="s">
        <v>7</v>
      </c>
      <c r="S5" s="410"/>
      <c r="T5" s="410"/>
      <c r="U5" s="410"/>
      <c r="V5" s="410"/>
      <c r="W5" s="30"/>
      <c r="X5" s="410" t="s">
        <v>8</v>
      </c>
      <c r="Y5" s="410"/>
      <c r="Z5" s="410"/>
      <c r="AA5" s="410"/>
      <c r="AB5" s="410"/>
      <c r="AC5" s="30"/>
      <c r="AD5" s="410" t="s">
        <v>9</v>
      </c>
      <c r="AE5" s="410"/>
      <c r="AF5" s="410"/>
      <c r="AG5" s="410"/>
      <c r="AH5" s="410"/>
      <c r="AI5" s="30"/>
      <c r="AJ5" s="413" t="s">
        <v>10</v>
      </c>
      <c r="AK5" s="413"/>
      <c r="AL5" s="414"/>
    </row>
    <row r="6" spans="1:38" s="35" customFormat="1" ht="12.75" x14ac:dyDescent="0.2">
      <c r="A6" s="406"/>
      <c r="B6" s="417" t="s">
        <v>11</v>
      </c>
      <c r="C6" s="417" t="s">
        <v>12</v>
      </c>
      <c r="D6" s="419" t="s">
        <v>13</v>
      </c>
      <c r="E6" s="36" t="s">
        <v>14</v>
      </c>
      <c r="F6" s="37" t="s">
        <v>15</v>
      </c>
      <c r="G6" s="38"/>
      <c r="H6" s="421" t="s">
        <v>11</v>
      </c>
      <c r="I6" s="423" t="s">
        <v>12</v>
      </c>
      <c r="J6" s="423" t="s">
        <v>13</v>
      </c>
      <c r="K6" s="38"/>
      <c r="L6" s="415" t="s">
        <v>11</v>
      </c>
      <c r="M6" s="423" t="s">
        <v>12</v>
      </c>
      <c r="N6" s="417" t="s">
        <v>13</v>
      </c>
      <c r="O6" s="36" t="s">
        <v>16</v>
      </c>
      <c r="P6" s="37" t="s">
        <v>15</v>
      </c>
      <c r="Q6" s="38"/>
      <c r="R6" s="415" t="s">
        <v>11</v>
      </c>
      <c r="S6" s="423" t="s">
        <v>12</v>
      </c>
      <c r="T6" s="415" t="s">
        <v>13</v>
      </c>
      <c r="U6" s="36" t="s">
        <v>16</v>
      </c>
      <c r="V6" s="37" t="s">
        <v>15</v>
      </c>
      <c r="W6" s="38"/>
      <c r="X6" s="415" t="s">
        <v>11</v>
      </c>
      <c r="Y6" s="423" t="s">
        <v>12</v>
      </c>
      <c r="Z6" s="37" t="s">
        <v>13</v>
      </c>
      <c r="AA6" s="36" t="s">
        <v>16</v>
      </c>
      <c r="AB6" s="37" t="s">
        <v>15</v>
      </c>
      <c r="AC6" s="38"/>
      <c r="AD6" s="415" t="s">
        <v>11</v>
      </c>
      <c r="AE6" s="423" t="s">
        <v>12</v>
      </c>
      <c r="AF6" s="417" t="s">
        <v>13</v>
      </c>
      <c r="AG6" s="36" t="s">
        <v>16</v>
      </c>
      <c r="AH6" s="37" t="s">
        <v>15</v>
      </c>
      <c r="AI6" s="38"/>
      <c r="AJ6" s="31" t="s">
        <v>17</v>
      </c>
      <c r="AK6" s="32" t="s">
        <v>18</v>
      </c>
      <c r="AL6" s="31" t="s">
        <v>19</v>
      </c>
    </row>
    <row r="7" spans="1:38" s="35" customFormat="1" ht="15.75" customHeight="1" thickBot="1" x14ac:dyDescent="0.25">
      <c r="A7" s="406"/>
      <c r="B7" s="418"/>
      <c r="C7" s="418"/>
      <c r="D7" s="420"/>
      <c r="E7" s="39" t="s">
        <v>15</v>
      </c>
      <c r="F7" s="40" t="s">
        <v>20</v>
      </c>
      <c r="G7" s="38"/>
      <c r="H7" s="422"/>
      <c r="I7" s="424"/>
      <c r="J7" s="424"/>
      <c r="K7" s="38"/>
      <c r="L7" s="416"/>
      <c r="M7" s="424"/>
      <c r="N7" s="418"/>
      <c r="O7" s="39" t="s">
        <v>15</v>
      </c>
      <c r="P7" s="40" t="s">
        <v>20</v>
      </c>
      <c r="Q7" s="38"/>
      <c r="R7" s="416"/>
      <c r="S7" s="424"/>
      <c r="T7" s="416"/>
      <c r="U7" s="39" t="s">
        <v>15</v>
      </c>
      <c r="V7" s="40" t="s">
        <v>20</v>
      </c>
      <c r="W7" s="38"/>
      <c r="X7" s="416"/>
      <c r="Y7" s="424"/>
      <c r="Z7" s="41"/>
      <c r="AA7" s="39" t="s">
        <v>15</v>
      </c>
      <c r="AB7" s="40" t="s">
        <v>20</v>
      </c>
      <c r="AC7" s="38"/>
      <c r="AD7" s="416"/>
      <c r="AE7" s="424"/>
      <c r="AF7" s="418"/>
      <c r="AG7" s="39" t="s">
        <v>15</v>
      </c>
      <c r="AH7" s="40" t="s">
        <v>20</v>
      </c>
      <c r="AI7" s="38"/>
      <c r="AJ7" s="33" t="s">
        <v>21</v>
      </c>
      <c r="AK7" s="34" t="s">
        <v>21</v>
      </c>
      <c r="AL7" s="33" t="s">
        <v>21</v>
      </c>
    </row>
    <row r="8" spans="1:38" s="12" customFormat="1" ht="25.5" customHeight="1" x14ac:dyDescent="0.2">
      <c r="A8" s="6" t="s">
        <v>22</v>
      </c>
      <c r="B8" s="364">
        <v>40</v>
      </c>
      <c r="C8" s="8"/>
      <c r="D8" s="9"/>
      <c r="E8" s="9"/>
      <c r="F8" s="29">
        <v>100</v>
      </c>
      <c r="G8" s="10"/>
      <c r="H8" s="370">
        <v>40</v>
      </c>
      <c r="I8" s="9"/>
      <c r="J8" s="8"/>
      <c r="K8" s="10"/>
      <c r="L8" s="374">
        <v>28</v>
      </c>
      <c r="M8" s="8"/>
      <c r="N8" s="9"/>
      <c r="O8" s="9"/>
      <c r="P8" s="29">
        <v>194</v>
      </c>
      <c r="Q8" s="10"/>
      <c r="R8" s="370">
        <v>51</v>
      </c>
      <c r="S8" s="9"/>
      <c r="T8" s="8"/>
      <c r="U8" s="9"/>
      <c r="V8" s="29">
        <v>72</v>
      </c>
      <c r="W8" s="10"/>
      <c r="X8" s="374">
        <v>45</v>
      </c>
      <c r="Y8" s="8"/>
      <c r="Z8" s="11"/>
      <c r="AA8" s="11"/>
      <c r="AB8" s="29">
        <v>67</v>
      </c>
      <c r="AC8" s="10"/>
      <c r="AD8" s="374">
        <v>44</v>
      </c>
      <c r="AE8" s="9"/>
      <c r="AF8" s="7"/>
      <c r="AG8" s="9"/>
      <c r="AH8" s="29">
        <v>47</v>
      </c>
      <c r="AI8" s="23"/>
      <c r="AJ8" s="26"/>
      <c r="AK8" s="28"/>
      <c r="AL8" s="27"/>
    </row>
    <row r="9" spans="1:38" s="5" customFormat="1" ht="21" customHeight="1" x14ac:dyDescent="0.2">
      <c r="A9" s="13">
        <v>1</v>
      </c>
      <c r="B9" s="364">
        <f>Reading!G4+Reading!H4</f>
        <v>38</v>
      </c>
      <c r="C9" s="14">
        <f>B8-B9+D8</f>
        <v>2</v>
      </c>
      <c r="D9" s="367">
        <v>0</v>
      </c>
      <c r="E9" s="367">
        <v>0</v>
      </c>
      <c r="F9" s="14">
        <f>F8-D9+E9-J9</f>
        <v>100</v>
      </c>
      <c r="G9" s="15"/>
      <c r="H9" s="370">
        <f>Reading!I4+Reading!J4</f>
        <v>35</v>
      </c>
      <c r="I9" s="16">
        <f>H8-H9+J8</f>
        <v>5</v>
      </c>
      <c r="J9" s="373">
        <v>0</v>
      </c>
      <c r="K9" s="15"/>
      <c r="L9" s="374">
        <f>Reading!K4+Reading!L4</f>
        <v>24</v>
      </c>
      <c r="M9" s="14">
        <f>L8-L9+N8</f>
        <v>4</v>
      </c>
      <c r="N9" s="367">
        <v>0</v>
      </c>
      <c r="O9" s="367">
        <v>0</v>
      </c>
      <c r="P9" s="14">
        <f>P8-N9+O9</f>
        <v>194</v>
      </c>
      <c r="Q9" s="15"/>
      <c r="R9" s="370">
        <f>Reading!M4+Reading!N4</f>
        <v>50</v>
      </c>
      <c r="S9" s="16">
        <f>R8-R9+T8</f>
        <v>1</v>
      </c>
      <c r="T9" s="367">
        <v>0</v>
      </c>
      <c r="U9" s="367">
        <v>0</v>
      </c>
      <c r="V9" s="14">
        <f>V8-T9+U9</f>
        <v>72</v>
      </c>
      <c r="W9" s="15"/>
      <c r="X9" s="374">
        <f>Reading!O4+Reading!P4</f>
        <v>44</v>
      </c>
      <c r="Y9" s="16">
        <f t="shared" ref="Y9:Y24" si="0">X8-X9+Z8</f>
        <v>1</v>
      </c>
      <c r="Z9" s="367">
        <v>0</v>
      </c>
      <c r="AA9" s="367">
        <v>0</v>
      </c>
      <c r="AB9" s="14">
        <f>AB8-Z9+AA9</f>
        <v>67</v>
      </c>
      <c r="AC9" s="15"/>
      <c r="AD9" s="374">
        <f>Reading!Q4+Reading!R4</f>
        <v>39</v>
      </c>
      <c r="AE9" s="16">
        <f>AD8-AD9+AF8</f>
        <v>5</v>
      </c>
      <c r="AF9" s="367">
        <v>0</v>
      </c>
      <c r="AG9" s="367">
        <v>0</v>
      </c>
      <c r="AH9" s="14">
        <f>AH8-AF9+AG9</f>
        <v>47</v>
      </c>
      <c r="AI9" s="17"/>
      <c r="AJ9" s="24">
        <f>(C9+I9+M9+S9+Y9)*1.5+AE9</f>
        <v>24.5</v>
      </c>
      <c r="AK9" s="331">
        <f>AutoCal!F4</f>
        <v>23</v>
      </c>
      <c r="AL9" s="25">
        <f>AK9-AJ9</f>
        <v>-1.5</v>
      </c>
    </row>
    <row r="10" spans="1:38" s="5" customFormat="1" ht="21" customHeight="1" x14ac:dyDescent="0.2">
      <c r="A10" s="19">
        <v>2</v>
      </c>
      <c r="B10" s="364">
        <f>Reading!G5+Reading!H5</f>
        <v>35</v>
      </c>
      <c r="C10" s="14">
        <f t="shared" ref="C10:C39" si="1">B9-B10+D9</f>
        <v>3</v>
      </c>
      <c r="D10" s="368">
        <v>0</v>
      </c>
      <c r="E10" s="368">
        <v>0</v>
      </c>
      <c r="F10" s="14">
        <f t="shared" ref="F10:F38" si="2">F9-D10+E10-J10</f>
        <v>100</v>
      </c>
      <c r="G10" s="15"/>
      <c r="H10" s="370">
        <f>Reading!I5+Reading!J5</f>
        <v>28</v>
      </c>
      <c r="I10" s="16">
        <f t="shared" ref="I10:I37" si="3">H9-H10+J9</f>
        <v>7</v>
      </c>
      <c r="J10" s="371">
        <v>0</v>
      </c>
      <c r="K10" s="15"/>
      <c r="L10" s="374">
        <f>Reading!K5+Reading!L5</f>
        <v>20</v>
      </c>
      <c r="M10" s="14">
        <f t="shared" ref="M10:M37" si="4">L9-L10+N9</f>
        <v>4</v>
      </c>
      <c r="N10" s="368">
        <v>0</v>
      </c>
      <c r="O10" s="368">
        <v>0</v>
      </c>
      <c r="P10" s="14">
        <f t="shared" ref="P10:P39" si="5">P9-N10+O10</f>
        <v>194</v>
      </c>
      <c r="Q10" s="15"/>
      <c r="R10" s="370">
        <f>Reading!M5+Reading!N5</f>
        <v>48</v>
      </c>
      <c r="S10" s="16">
        <f t="shared" ref="S10:S37" si="6">R9-R10+T9</f>
        <v>2</v>
      </c>
      <c r="T10" s="368">
        <v>0</v>
      </c>
      <c r="U10" s="368">
        <v>0</v>
      </c>
      <c r="V10" s="14">
        <f t="shared" ref="V10:V39" si="7">V9-T10+U10</f>
        <v>72</v>
      </c>
      <c r="W10" s="15"/>
      <c r="X10" s="374">
        <f>Reading!O5+Reading!P5</f>
        <v>43</v>
      </c>
      <c r="Y10" s="16">
        <f t="shared" si="0"/>
        <v>1</v>
      </c>
      <c r="Z10" s="368">
        <v>0</v>
      </c>
      <c r="AA10" s="368">
        <v>0</v>
      </c>
      <c r="AB10" s="14">
        <f t="shared" ref="AB10:AB39" si="8">AB9-Z10+AA10</f>
        <v>67</v>
      </c>
      <c r="AC10" s="15"/>
      <c r="AD10" s="374">
        <f>Reading!Q5+Reading!R5</f>
        <v>37</v>
      </c>
      <c r="AE10" s="16">
        <f t="shared" ref="AE10:AE37" si="9">AD9-AD10+AF9</f>
        <v>2</v>
      </c>
      <c r="AF10" s="368">
        <v>0</v>
      </c>
      <c r="AG10" s="368">
        <v>0</v>
      </c>
      <c r="AH10" s="14">
        <f t="shared" ref="AH10:AH39" si="10">AH9-AF10+AG10</f>
        <v>47</v>
      </c>
      <c r="AI10" s="15"/>
      <c r="AJ10" s="24">
        <f t="shared" ref="AJ10:AJ39" si="11">(C10+I10+M10+S10+Y10)*1.5+AE10</f>
        <v>27.5</v>
      </c>
      <c r="AK10" s="331">
        <f>AutoCal!F5</f>
        <v>28</v>
      </c>
      <c r="AL10" s="18">
        <f t="shared" ref="AL10:AL39" si="12">AK10-AJ10</f>
        <v>0.5</v>
      </c>
    </row>
    <row r="11" spans="1:38" s="5" customFormat="1" ht="21" customHeight="1" x14ac:dyDescent="0.2">
      <c r="A11" s="15">
        <v>3</v>
      </c>
      <c r="B11" s="364">
        <f>Reading!G6+Reading!H6</f>
        <v>35</v>
      </c>
      <c r="C11" s="14">
        <f t="shared" si="1"/>
        <v>0</v>
      </c>
      <c r="D11" s="369">
        <v>0</v>
      </c>
      <c r="E11" s="369">
        <v>0</v>
      </c>
      <c r="F11" s="14">
        <f t="shared" si="2"/>
        <v>100</v>
      </c>
      <c r="G11" s="15"/>
      <c r="H11" s="370">
        <f>Reading!I6+Reading!J6</f>
        <v>25</v>
      </c>
      <c r="I11" s="16">
        <f t="shared" si="3"/>
        <v>3</v>
      </c>
      <c r="J11" s="372">
        <v>0</v>
      </c>
      <c r="K11" s="15"/>
      <c r="L11" s="374">
        <f>Reading!K6+Reading!L6</f>
        <v>20</v>
      </c>
      <c r="M11" s="14">
        <f t="shared" si="4"/>
        <v>0</v>
      </c>
      <c r="N11" s="369">
        <v>0</v>
      </c>
      <c r="O11" s="369">
        <v>0</v>
      </c>
      <c r="P11" s="14">
        <f t="shared" si="5"/>
        <v>194</v>
      </c>
      <c r="Q11" s="15"/>
      <c r="R11" s="370">
        <f>Reading!M6+Reading!N6</f>
        <v>46</v>
      </c>
      <c r="S11" s="16">
        <f t="shared" si="6"/>
        <v>2</v>
      </c>
      <c r="T11" s="369">
        <v>0</v>
      </c>
      <c r="U11" s="369">
        <v>0</v>
      </c>
      <c r="V11" s="14">
        <f t="shared" si="7"/>
        <v>72</v>
      </c>
      <c r="W11" s="15"/>
      <c r="X11" s="374">
        <f>Reading!O6+Reading!P6</f>
        <v>43</v>
      </c>
      <c r="Y11" s="16">
        <f t="shared" si="0"/>
        <v>0</v>
      </c>
      <c r="Z11" s="369">
        <v>0</v>
      </c>
      <c r="AA11" s="369">
        <v>0</v>
      </c>
      <c r="AB11" s="14">
        <f t="shared" si="8"/>
        <v>67</v>
      </c>
      <c r="AC11" s="15"/>
      <c r="AD11" s="374">
        <f>Reading!Q6+Reading!R6</f>
        <v>35</v>
      </c>
      <c r="AE11" s="16">
        <f t="shared" si="9"/>
        <v>2</v>
      </c>
      <c r="AF11" s="369">
        <v>0</v>
      </c>
      <c r="AG11" s="369">
        <v>0</v>
      </c>
      <c r="AH11" s="14">
        <f t="shared" si="10"/>
        <v>47</v>
      </c>
      <c r="AI11" s="19"/>
      <c r="AJ11" s="24">
        <f t="shared" si="11"/>
        <v>9.5</v>
      </c>
      <c r="AK11" s="331">
        <f>AutoCal!F6</f>
        <v>10</v>
      </c>
      <c r="AL11" s="18">
        <f t="shared" si="12"/>
        <v>0.5</v>
      </c>
    </row>
    <row r="12" spans="1:38" s="5" customFormat="1" ht="21" customHeight="1" x14ac:dyDescent="0.2">
      <c r="A12" s="19">
        <v>4</v>
      </c>
      <c r="B12" s="364">
        <f>Reading!G7+Reading!H7</f>
        <v>35</v>
      </c>
      <c r="C12" s="14">
        <f t="shared" si="1"/>
        <v>0</v>
      </c>
      <c r="D12" s="368">
        <v>20</v>
      </c>
      <c r="E12" s="368">
        <v>0</v>
      </c>
      <c r="F12" s="14">
        <f t="shared" si="2"/>
        <v>63</v>
      </c>
      <c r="G12" s="15"/>
      <c r="H12" s="370">
        <f>Reading!I7+Reading!J7</f>
        <v>25</v>
      </c>
      <c r="I12" s="16">
        <f t="shared" si="3"/>
        <v>0</v>
      </c>
      <c r="J12" s="371">
        <v>17</v>
      </c>
      <c r="K12" s="15"/>
      <c r="L12" s="374">
        <f>Reading!K7+Reading!L7</f>
        <v>18</v>
      </c>
      <c r="M12" s="14">
        <f t="shared" si="4"/>
        <v>2</v>
      </c>
      <c r="N12" s="368">
        <v>20</v>
      </c>
      <c r="O12" s="368">
        <v>0</v>
      </c>
      <c r="P12" s="14">
        <f t="shared" si="5"/>
        <v>174</v>
      </c>
      <c r="Q12" s="15"/>
      <c r="R12" s="370">
        <f>Reading!M7+Reading!N7</f>
        <v>43</v>
      </c>
      <c r="S12" s="16">
        <f t="shared" si="6"/>
        <v>3</v>
      </c>
      <c r="T12" s="368">
        <v>0</v>
      </c>
      <c r="U12" s="368">
        <v>0</v>
      </c>
      <c r="V12" s="14">
        <f t="shared" si="7"/>
        <v>72</v>
      </c>
      <c r="W12" s="15"/>
      <c r="X12" s="374">
        <f>Reading!O7+Reading!P7</f>
        <v>41</v>
      </c>
      <c r="Y12" s="16">
        <f t="shared" si="0"/>
        <v>2</v>
      </c>
      <c r="Z12" s="368">
        <v>0</v>
      </c>
      <c r="AA12" s="368">
        <v>0</v>
      </c>
      <c r="AB12" s="14">
        <f t="shared" si="8"/>
        <v>67</v>
      </c>
      <c r="AC12" s="15"/>
      <c r="AD12" s="374">
        <f>Reading!Q7+Reading!R7</f>
        <v>34</v>
      </c>
      <c r="AE12" s="16">
        <f t="shared" si="9"/>
        <v>1</v>
      </c>
      <c r="AF12" s="368">
        <v>0</v>
      </c>
      <c r="AG12" s="368">
        <v>0</v>
      </c>
      <c r="AH12" s="14">
        <f t="shared" si="10"/>
        <v>47</v>
      </c>
      <c r="AI12" s="15"/>
      <c r="AJ12" s="24">
        <f t="shared" si="11"/>
        <v>11.5</v>
      </c>
      <c r="AK12" s="331">
        <f>AutoCal!F7</f>
        <v>12</v>
      </c>
      <c r="AL12" s="18">
        <f t="shared" si="12"/>
        <v>0.5</v>
      </c>
    </row>
    <row r="13" spans="1:38" s="5" customFormat="1" ht="21" customHeight="1" x14ac:dyDescent="0.2">
      <c r="A13" s="15">
        <v>5</v>
      </c>
      <c r="B13" s="364">
        <f>Reading!G8+Reading!H8</f>
        <v>51</v>
      </c>
      <c r="C13" s="14">
        <f t="shared" si="1"/>
        <v>4</v>
      </c>
      <c r="D13" s="369">
        <v>0</v>
      </c>
      <c r="E13" s="369">
        <v>0</v>
      </c>
      <c r="F13" s="14">
        <f t="shared" si="2"/>
        <v>63</v>
      </c>
      <c r="G13" s="15"/>
      <c r="H13" s="370">
        <f>Reading!I8+Reading!J8</f>
        <v>37</v>
      </c>
      <c r="I13" s="16">
        <f t="shared" si="3"/>
        <v>5</v>
      </c>
      <c r="J13" s="372">
        <v>0</v>
      </c>
      <c r="K13" s="15"/>
      <c r="L13" s="374">
        <f>Reading!K8+Reading!L8</f>
        <v>33</v>
      </c>
      <c r="M13" s="14">
        <f t="shared" si="4"/>
        <v>5</v>
      </c>
      <c r="N13" s="369">
        <v>0</v>
      </c>
      <c r="O13" s="369">
        <v>0</v>
      </c>
      <c r="P13" s="14">
        <f t="shared" si="5"/>
        <v>174</v>
      </c>
      <c r="Q13" s="15"/>
      <c r="R13" s="370">
        <f>Reading!M8+Reading!N8</f>
        <v>41</v>
      </c>
      <c r="S13" s="16">
        <f t="shared" si="6"/>
        <v>2</v>
      </c>
      <c r="T13" s="369">
        <v>0</v>
      </c>
      <c r="U13" s="369">
        <v>0</v>
      </c>
      <c r="V13" s="14">
        <f t="shared" si="7"/>
        <v>72</v>
      </c>
      <c r="W13" s="15"/>
      <c r="X13" s="374">
        <f>Reading!O8+Reading!P8</f>
        <v>38</v>
      </c>
      <c r="Y13" s="16">
        <f t="shared" si="0"/>
        <v>3</v>
      </c>
      <c r="Z13" s="369">
        <v>0</v>
      </c>
      <c r="AA13" s="369">
        <v>0</v>
      </c>
      <c r="AB13" s="14">
        <f t="shared" si="8"/>
        <v>67</v>
      </c>
      <c r="AC13" s="15"/>
      <c r="AD13" s="374">
        <f>Reading!Q8+Reading!R8</f>
        <v>30</v>
      </c>
      <c r="AE13" s="16">
        <f t="shared" si="9"/>
        <v>4</v>
      </c>
      <c r="AF13" s="369">
        <v>0</v>
      </c>
      <c r="AG13" s="369">
        <v>0</v>
      </c>
      <c r="AH13" s="14">
        <f t="shared" si="10"/>
        <v>47</v>
      </c>
      <c r="AI13" s="19"/>
      <c r="AJ13" s="24">
        <f t="shared" si="11"/>
        <v>32.5</v>
      </c>
      <c r="AK13" s="331">
        <f>AutoCal!F8</f>
        <v>33</v>
      </c>
      <c r="AL13" s="18">
        <f t="shared" si="12"/>
        <v>0.5</v>
      </c>
    </row>
    <row r="14" spans="1:38" s="5" customFormat="1" ht="21" customHeight="1" x14ac:dyDescent="0.2">
      <c r="A14" s="19">
        <v>6</v>
      </c>
      <c r="B14" s="364">
        <f>Reading!G9+Reading!H9</f>
        <v>44</v>
      </c>
      <c r="C14" s="14">
        <f t="shared" si="1"/>
        <v>7</v>
      </c>
      <c r="D14" s="368">
        <v>0</v>
      </c>
      <c r="E14" s="368">
        <v>0</v>
      </c>
      <c r="F14" s="14">
        <f t="shared" si="2"/>
        <v>63</v>
      </c>
      <c r="G14" s="15"/>
      <c r="H14" s="370">
        <f>Reading!I9+Reading!J9</f>
        <v>34</v>
      </c>
      <c r="I14" s="16">
        <f t="shared" si="3"/>
        <v>3</v>
      </c>
      <c r="J14" s="371">
        <v>0</v>
      </c>
      <c r="K14" s="15"/>
      <c r="L14" s="374">
        <f>Reading!K9+Reading!L9</f>
        <v>31</v>
      </c>
      <c r="M14" s="14">
        <f t="shared" si="4"/>
        <v>2</v>
      </c>
      <c r="N14" s="368">
        <v>0</v>
      </c>
      <c r="O14" s="368">
        <v>0</v>
      </c>
      <c r="P14" s="14">
        <f t="shared" si="5"/>
        <v>174</v>
      </c>
      <c r="Q14" s="15"/>
      <c r="R14" s="370">
        <f>Reading!M9+Reading!N9</f>
        <v>41</v>
      </c>
      <c r="S14" s="16">
        <f t="shared" si="6"/>
        <v>0</v>
      </c>
      <c r="T14" s="368">
        <v>0</v>
      </c>
      <c r="U14" s="368">
        <v>0</v>
      </c>
      <c r="V14" s="14">
        <f t="shared" si="7"/>
        <v>72</v>
      </c>
      <c r="W14" s="15"/>
      <c r="X14" s="374">
        <f>Reading!O9+Reading!P9</f>
        <v>35</v>
      </c>
      <c r="Y14" s="16">
        <f t="shared" si="0"/>
        <v>3</v>
      </c>
      <c r="Z14" s="368">
        <v>0</v>
      </c>
      <c r="AA14" s="368">
        <v>0</v>
      </c>
      <c r="AB14" s="14">
        <f t="shared" si="8"/>
        <v>67</v>
      </c>
      <c r="AC14" s="15"/>
      <c r="AD14" s="374">
        <f>Reading!Q9+Reading!R9</f>
        <v>27</v>
      </c>
      <c r="AE14" s="16">
        <f t="shared" si="9"/>
        <v>3</v>
      </c>
      <c r="AF14" s="368">
        <v>0</v>
      </c>
      <c r="AG14" s="368">
        <v>0</v>
      </c>
      <c r="AH14" s="14">
        <f t="shared" si="10"/>
        <v>47</v>
      </c>
      <c r="AI14" s="15"/>
      <c r="AJ14" s="24">
        <f>(C14+I14+M14+S14+Y14)*1.5+AE14</f>
        <v>25.5</v>
      </c>
      <c r="AK14" s="331">
        <f>AutoCal!F9</f>
        <v>26</v>
      </c>
      <c r="AL14" s="18">
        <f t="shared" si="12"/>
        <v>0.5</v>
      </c>
    </row>
    <row r="15" spans="1:38" s="5" customFormat="1" ht="21" customHeight="1" x14ac:dyDescent="0.2">
      <c r="A15" s="15">
        <v>7</v>
      </c>
      <c r="B15" s="364">
        <f>Reading!G10+Reading!H10</f>
        <v>42</v>
      </c>
      <c r="C15" s="14">
        <f t="shared" si="1"/>
        <v>2</v>
      </c>
      <c r="D15" s="369">
        <v>0</v>
      </c>
      <c r="E15" s="369">
        <v>0</v>
      </c>
      <c r="F15" s="14">
        <f t="shared" si="2"/>
        <v>63</v>
      </c>
      <c r="G15" s="15"/>
      <c r="H15" s="370">
        <f>Reading!I10+Reading!J10</f>
        <v>32</v>
      </c>
      <c r="I15" s="16">
        <f t="shared" si="3"/>
        <v>2</v>
      </c>
      <c r="J15" s="372">
        <v>0</v>
      </c>
      <c r="K15" s="15"/>
      <c r="L15" s="374">
        <f>Reading!K10+Reading!L10</f>
        <v>29</v>
      </c>
      <c r="M15" s="14">
        <f t="shared" si="4"/>
        <v>2</v>
      </c>
      <c r="N15" s="369">
        <v>0</v>
      </c>
      <c r="O15" s="369">
        <v>0</v>
      </c>
      <c r="P15" s="14">
        <f>P14-N15+O15</f>
        <v>174</v>
      </c>
      <c r="Q15" s="15"/>
      <c r="R15" s="370">
        <f>Reading!M10+Reading!N10</f>
        <v>41</v>
      </c>
      <c r="S15" s="16">
        <f t="shared" si="6"/>
        <v>0</v>
      </c>
      <c r="T15" s="369">
        <v>0</v>
      </c>
      <c r="U15" s="369">
        <v>0</v>
      </c>
      <c r="V15" s="14">
        <f t="shared" si="7"/>
        <v>72</v>
      </c>
      <c r="W15" s="15"/>
      <c r="X15" s="374">
        <f>Reading!O10+Reading!P10</f>
        <v>33</v>
      </c>
      <c r="Y15" s="16">
        <f t="shared" si="0"/>
        <v>2</v>
      </c>
      <c r="Z15" s="369">
        <v>0</v>
      </c>
      <c r="AA15" s="369">
        <v>0</v>
      </c>
      <c r="AB15" s="14">
        <f t="shared" si="8"/>
        <v>67</v>
      </c>
      <c r="AC15" s="15"/>
      <c r="AD15" s="374">
        <f>Reading!Q10+Reading!R10</f>
        <v>24</v>
      </c>
      <c r="AE15" s="16">
        <f t="shared" si="9"/>
        <v>3</v>
      </c>
      <c r="AF15" s="369">
        <v>0</v>
      </c>
      <c r="AG15" s="369">
        <v>0</v>
      </c>
      <c r="AH15" s="14">
        <f t="shared" si="10"/>
        <v>47</v>
      </c>
      <c r="AI15" s="19"/>
      <c r="AJ15" s="24">
        <f t="shared" si="11"/>
        <v>15</v>
      </c>
      <c r="AK15" s="331">
        <f>AutoCal!F10</f>
        <v>15</v>
      </c>
      <c r="AL15" s="18">
        <f t="shared" si="12"/>
        <v>0</v>
      </c>
    </row>
    <row r="16" spans="1:38" s="5" customFormat="1" ht="21" customHeight="1" x14ac:dyDescent="0.2">
      <c r="A16" s="19">
        <v>8</v>
      </c>
      <c r="B16" s="364">
        <v>42</v>
      </c>
      <c r="C16" s="14">
        <f t="shared" si="1"/>
        <v>0</v>
      </c>
      <c r="D16" s="369">
        <v>0</v>
      </c>
      <c r="E16" s="369">
        <v>0</v>
      </c>
      <c r="F16" s="14">
        <f t="shared" si="2"/>
        <v>63</v>
      </c>
      <c r="G16" s="15"/>
      <c r="H16" s="370">
        <v>32</v>
      </c>
      <c r="I16" s="16">
        <f t="shared" si="3"/>
        <v>0</v>
      </c>
      <c r="J16" s="372">
        <v>0</v>
      </c>
      <c r="K16" s="15"/>
      <c r="L16" s="374">
        <v>29</v>
      </c>
      <c r="M16" s="14">
        <f>L15-L16+N15</f>
        <v>0</v>
      </c>
      <c r="N16" s="369">
        <v>0</v>
      </c>
      <c r="O16" s="369">
        <v>0</v>
      </c>
      <c r="P16" s="14">
        <f>P15-N16+O16</f>
        <v>174</v>
      </c>
      <c r="Q16" s="15"/>
      <c r="R16" s="370">
        <v>41</v>
      </c>
      <c r="S16" s="16">
        <f t="shared" si="6"/>
        <v>0</v>
      </c>
      <c r="T16" s="369">
        <v>0</v>
      </c>
      <c r="U16" s="369">
        <v>0</v>
      </c>
      <c r="V16" s="14">
        <f t="shared" si="7"/>
        <v>72</v>
      </c>
      <c r="W16" s="15"/>
      <c r="X16" s="374">
        <v>33</v>
      </c>
      <c r="Y16" s="16">
        <f t="shared" si="0"/>
        <v>0</v>
      </c>
      <c r="Z16" s="369">
        <v>0</v>
      </c>
      <c r="AA16" s="369">
        <v>0</v>
      </c>
      <c r="AB16" s="14">
        <f t="shared" si="8"/>
        <v>67</v>
      </c>
      <c r="AC16" s="15"/>
      <c r="AD16" s="374">
        <v>24</v>
      </c>
      <c r="AE16" s="16">
        <f t="shared" si="9"/>
        <v>0</v>
      </c>
      <c r="AF16" s="369">
        <v>0</v>
      </c>
      <c r="AG16" s="369">
        <v>0</v>
      </c>
      <c r="AH16" s="14">
        <f t="shared" si="10"/>
        <v>47</v>
      </c>
      <c r="AI16" s="15"/>
      <c r="AJ16" s="24">
        <f t="shared" si="11"/>
        <v>0</v>
      </c>
      <c r="AK16" s="331">
        <f>AutoCal!F11</f>
        <v>0</v>
      </c>
      <c r="AL16" s="18">
        <f t="shared" si="12"/>
        <v>0</v>
      </c>
    </row>
    <row r="17" spans="1:38" s="5" customFormat="1" ht="21" customHeight="1" x14ac:dyDescent="0.2">
      <c r="A17" s="15">
        <v>9</v>
      </c>
      <c r="B17" s="364">
        <f>Reading!G12+Reading!H12</f>
        <v>35</v>
      </c>
      <c r="C17" s="14">
        <f t="shared" si="1"/>
        <v>7</v>
      </c>
      <c r="D17" s="369">
        <v>0</v>
      </c>
      <c r="E17" s="369">
        <v>0</v>
      </c>
      <c r="F17" s="14">
        <f t="shared" si="2"/>
        <v>63</v>
      </c>
      <c r="G17" s="15"/>
      <c r="H17" s="370">
        <f>Reading!I12+Reading!J12</f>
        <v>31</v>
      </c>
      <c r="I17" s="16">
        <f t="shared" si="3"/>
        <v>1</v>
      </c>
      <c r="J17" s="372">
        <v>0</v>
      </c>
      <c r="K17" s="15"/>
      <c r="L17" s="374">
        <f>Reading!K12+Reading!L12</f>
        <v>23</v>
      </c>
      <c r="M17" s="14">
        <f>L16-L17+N16</f>
        <v>6</v>
      </c>
      <c r="N17" s="369">
        <v>0</v>
      </c>
      <c r="O17" s="369">
        <v>0</v>
      </c>
      <c r="P17" s="14">
        <f t="shared" si="5"/>
        <v>174</v>
      </c>
      <c r="Q17" s="15"/>
      <c r="R17" s="370">
        <f>Reading!M12+Reading!N12</f>
        <v>41</v>
      </c>
      <c r="S17" s="16">
        <f t="shared" si="6"/>
        <v>0</v>
      </c>
      <c r="T17" s="369">
        <v>0</v>
      </c>
      <c r="U17" s="369">
        <v>0</v>
      </c>
      <c r="V17" s="14">
        <f t="shared" si="7"/>
        <v>72</v>
      </c>
      <c r="W17" s="15"/>
      <c r="X17" s="374">
        <f>Reading!O12+Reading!P12</f>
        <v>26</v>
      </c>
      <c r="Y17" s="16">
        <f t="shared" si="0"/>
        <v>7</v>
      </c>
      <c r="Z17" s="369">
        <v>0</v>
      </c>
      <c r="AA17" s="369">
        <v>0</v>
      </c>
      <c r="AB17" s="14">
        <f t="shared" si="8"/>
        <v>67</v>
      </c>
      <c r="AC17" s="15"/>
      <c r="AD17" s="374">
        <f>Reading!Q12+Reading!R12</f>
        <v>20</v>
      </c>
      <c r="AE17" s="16">
        <f t="shared" si="9"/>
        <v>4</v>
      </c>
      <c r="AF17" s="369">
        <v>0</v>
      </c>
      <c r="AG17" s="369">
        <v>0</v>
      </c>
      <c r="AH17" s="14">
        <f t="shared" si="10"/>
        <v>47</v>
      </c>
      <c r="AI17" s="19"/>
      <c r="AJ17" s="24">
        <f t="shared" si="11"/>
        <v>35.5</v>
      </c>
      <c r="AK17" s="331">
        <f>AutoCal!F12</f>
        <v>36</v>
      </c>
      <c r="AL17" s="18">
        <f t="shared" si="12"/>
        <v>0.5</v>
      </c>
    </row>
    <row r="18" spans="1:38" s="5" customFormat="1" ht="21" customHeight="1" x14ac:dyDescent="0.2">
      <c r="A18" s="19">
        <v>10</v>
      </c>
      <c r="B18" s="364">
        <f>Reading!G13+Reading!H13</f>
        <v>33</v>
      </c>
      <c r="C18" s="14">
        <f t="shared" si="1"/>
        <v>2</v>
      </c>
      <c r="D18" s="369">
        <v>0</v>
      </c>
      <c r="E18" s="369">
        <v>0</v>
      </c>
      <c r="F18" s="14">
        <f t="shared" si="2"/>
        <v>63</v>
      </c>
      <c r="G18" s="15"/>
      <c r="H18" s="370">
        <f>Reading!I13+Reading!J13</f>
        <v>26</v>
      </c>
      <c r="I18" s="16">
        <f t="shared" si="3"/>
        <v>5</v>
      </c>
      <c r="J18" s="372">
        <v>0</v>
      </c>
      <c r="K18" s="15"/>
      <c r="L18" s="374">
        <f>Reading!K13+Reading!L13</f>
        <v>22</v>
      </c>
      <c r="M18" s="14">
        <f t="shared" si="4"/>
        <v>1</v>
      </c>
      <c r="N18" s="369">
        <v>0</v>
      </c>
      <c r="O18" s="369">
        <v>0</v>
      </c>
      <c r="P18" s="14">
        <f t="shared" si="5"/>
        <v>174</v>
      </c>
      <c r="Q18" s="15"/>
      <c r="R18" s="370">
        <f>Reading!M13+Reading!N13</f>
        <v>40</v>
      </c>
      <c r="S18" s="16">
        <f t="shared" si="6"/>
        <v>1</v>
      </c>
      <c r="T18" s="369">
        <v>0</v>
      </c>
      <c r="U18" s="369">
        <v>0</v>
      </c>
      <c r="V18" s="14">
        <f t="shared" si="7"/>
        <v>72</v>
      </c>
      <c r="W18" s="15"/>
      <c r="X18" s="374">
        <f>Reading!O13+Reading!P13</f>
        <v>24</v>
      </c>
      <c r="Y18" s="16">
        <f t="shared" si="0"/>
        <v>2</v>
      </c>
      <c r="Z18" s="369">
        <v>0</v>
      </c>
      <c r="AA18" s="369">
        <v>0</v>
      </c>
      <c r="AB18" s="14">
        <f t="shared" si="8"/>
        <v>67</v>
      </c>
      <c r="AC18" s="15"/>
      <c r="AD18" s="374">
        <f>Reading!Q13+Reading!R13</f>
        <v>19</v>
      </c>
      <c r="AE18" s="16">
        <f t="shared" si="9"/>
        <v>1</v>
      </c>
      <c r="AF18" s="369">
        <v>0</v>
      </c>
      <c r="AG18" s="369">
        <v>0</v>
      </c>
      <c r="AH18" s="14">
        <f t="shared" si="10"/>
        <v>47</v>
      </c>
      <c r="AI18" s="15"/>
      <c r="AJ18" s="24">
        <f t="shared" si="11"/>
        <v>17.5</v>
      </c>
      <c r="AK18" s="331">
        <f>AutoCal!F13</f>
        <v>20</v>
      </c>
      <c r="AL18" s="18">
        <f t="shared" si="12"/>
        <v>2.5</v>
      </c>
    </row>
    <row r="19" spans="1:38" s="5" customFormat="1" ht="21" customHeight="1" x14ac:dyDescent="0.2">
      <c r="A19" s="15">
        <v>11</v>
      </c>
      <c r="B19" s="364">
        <f>Reading!G14+Reading!H14</f>
        <v>33</v>
      </c>
      <c r="C19" s="14">
        <f t="shared" si="1"/>
        <v>0</v>
      </c>
      <c r="D19" s="369">
        <v>0</v>
      </c>
      <c r="E19" s="369">
        <v>0</v>
      </c>
      <c r="F19" s="14">
        <f t="shared" si="2"/>
        <v>63</v>
      </c>
      <c r="G19" s="15"/>
      <c r="H19" s="370">
        <f>Reading!I14+Reading!J14</f>
        <v>24</v>
      </c>
      <c r="I19" s="16">
        <f t="shared" si="3"/>
        <v>2</v>
      </c>
      <c r="J19" s="372">
        <v>0</v>
      </c>
      <c r="K19" s="15"/>
      <c r="L19" s="374">
        <f>Reading!K14+Reading!L14</f>
        <v>22</v>
      </c>
      <c r="M19" s="14">
        <f t="shared" si="4"/>
        <v>0</v>
      </c>
      <c r="N19" s="369">
        <v>0</v>
      </c>
      <c r="O19" s="369">
        <v>0</v>
      </c>
      <c r="P19" s="14">
        <f t="shared" si="5"/>
        <v>174</v>
      </c>
      <c r="Q19" s="15"/>
      <c r="R19" s="370">
        <f>Reading!M14+Reading!N14</f>
        <v>39</v>
      </c>
      <c r="S19" s="16">
        <f t="shared" si="6"/>
        <v>1</v>
      </c>
      <c r="T19" s="369">
        <v>0</v>
      </c>
      <c r="U19" s="369">
        <v>0</v>
      </c>
      <c r="V19" s="14">
        <f t="shared" si="7"/>
        <v>72</v>
      </c>
      <c r="W19" s="15"/>
      <c r="X19" s="374">
        <f>Reading!O14+Reading!P14</f>
        <v>23</v>
      </c>
      <c r="Y19" s="16">
        <f t="shared" si="0"/>
        <v>1</v>
      </c>
      <c r="Z19" s="369">
        <v>0</v>
      </c>
      <c r="AA19" s="369">
        <v>0</v>
      </c>
      <c r="AB19" s="14">
        <f t="shared" si="8"/>
        <v>67</v>
      </c>
      <c r="AC19" s="15"/>
      <c r="AD19" s="374">
        <f>Reading!Q14+Reading!R14</f>
        <v>20</v>
      </c>
      <c r="AE19" s="16">
        <f t="shared" si="9"/>
        <v>-1</v>
      </c>
      <c r="AF19" s="369">
        <v>0</v>
      </c>
      <c r="AG19" s="369">
        <v>0</v>
      </c>
      <c r="AH19" s="14">
        <f t="shared" si="10"/>
        <v>47</v>
      </c>
      <c r="AI19" s="19"/>
      <c r="AJ19" s="24">
        <f t="shared" si="11"/>
        <v>5</v>
      </c>
      <c r="AK19" s="331">
        <f>AutoCal!F14</f>
        <v>7</v>
      </c>
      <c r="AL19" s="18">
        <f t="shared" si="12"/>
        <v>2</v>
      </c>
    </row>
    <row r="20" spans="1:38" s="5" customFormat="1" ht="21" customHeight="1" x14ac:dyDescent="0.2">
      <c r="A20" s="19">
        <v>12</v>
      </c>
      <c r="B20" s="364">
        <f>Reading!G15+Reading!H15</f>
        <v>31</v>
      </c>
      <c r="C20" s="14">
        <f t="shared" si="1"/>
        <v>2</v>
      </c>
      <c r="D20" s="369">
        <v>0</v>
      </c>
      <c r="E20" s="369">
        <v>0</v>
      </c>
      <c r="F20" s="14">
        <f t="shared" si="2"/>
        <v>63</v>
      </c>
      <c r="G20" s="15"/>
      <c r="H20" s="370">
        <f>Reading!I15+Reading!J15</f>
        <v>22</v>
      </c>
      <c r="I20" s="16">
        <f t="shared" si="3"/>
        <v>2</v>
      </c>
      <c r="J20" s="372">
        <v>0</v>
      </c>
      <c r="K20" s="15"/>
      <c r="L20" s="374">
        <f>Reading!K15+Reading!L15</f>
        <v>18</v>
      </c>
      <c r="M20" s="14">
        <f t="shared" si="4"/>
        <v>4</v>
      </c>
      <c r="N20" s="369">
        <v>20</v>
      </c>
      <c r="O20" s="369">
        <v>0</v>
      </c>
      <c r="P20" s="14">
        <f t="shared" si="5"/>
        <v>154</v>
      </c>
      <c r="Q20" s="15"/>
      <c r="R20" s="370">
        <f>Reading!M15+Reading!N15</f>
        <v>39</v>
      </c>
      <c r="S20" s="16">
        <f t="shared" si="6"/>
        <v>0</v>
      </c>
      <c r="T20" s="369">
        <v>0</v>
      </c>
      <c r="U20" s="369">
        <v>0</v>
      </c>
      <c r="V20" s="14">
        <f t="shared" si="7"/>
        <v>72</v>
      </c>
      <c r="W20" s="15"/>
      <c r="X20" s="374">
        <f>Reading!O15+Reading!P15</f>
        <v>21</v>
      </c>
      <c r="Y20" s="16">
        <f t="shared" si="0"/>
        <v>2</v>
      </c>
      <c r="Z20" s="369">
        <v>20</v>
      </c>
      <c r="AA20" s="369">
        <v>0</v>
      </c>
      <c r="AB20" s="14">
        <f t="shared" si="8"/>
        <v>47</v>
      </c>
      <c r="AC20" s="15"/>
      <c r="AD20" s="374">
        <f>Reading!Q15+Reading!R15</f>
        <v>17</v>
      </c>
      <c r="AE20" s="16">
        <f t="shared" si="9"/>
        <v>3</v>
      </c>
      <c r="AF20" s="369">
        <v>20</v>
      </c>
      <c r="AG20" s="369">
        <v>0</v>
      </c>
      <c r="AH20" s="14">
        <f t="shared" si="10"/>
        <v>27</v>
      </c>
      <c r="AI20" s="15"/>
      <c r="AJ20" s="24">
        <f t="shared" si="11"/>
        <v>18</v>
      </c>
      <c r="AK20" s="331">
        <f>AutoCal!F15</f>
        <v>16</v>
      </c>
      <c r="AL20" s="18">
        <f t="shared" si="12"/>
        <v>-2</v>
      </c>
    </row>
    <row r="21" spans="1:38" s="5" customFormat="1" ht="21" customHeight="1" x14ac:dyDescent="0.2">
      <c r="A21" s="15">
        <v>13</v>
      </c>
      <c r="B21" s="364">
        <f>Reading!G16+Reading!H16</f>
        <v>20</v>
      </c>
      <c r="C21" s="14">
        <f t="shared" si="1"/>
        <v>11</v>
      </c>
      <c r="D21" s="369">
        <v>0</v>
      </c>
      <c r="E21" s="369">
        <v>0</v>
      </c>
      <c r="F21" s="14">
        <f t="shared" si="2"/>
        <v>63</v>
      </c>
      <c r="G21" s="15"/>
      <c r="H21" s="370">
        <f>Reading!I16+Reading!J16</f>
        <v>18</v>
      </c>
      <c r="I21" s="16">
        <f t="shared" si="3"/>
        <v>4</v>
      </c>
      <c r="J21" s="372">
        <v>0</v>
      </c>
      <c r="K21" s="15"/>
      <c r="L21" s="374">
        <f>Reading!K16+Reading!L16</f>
        <v>32</v>
      </c>
      <c r="M21" s="14">
        <f t="shared" si="4"/>
        <v>6</v>
      </c>
      <c r="N21" s="369">
        <v>0</v>
      </c>
      <c r="O21" s="369">
        <v>0</v>
      </c>
      <c r="P21" s="14">
        <f t="shared" si="5"/>
        <v>154</v>
      </c>
      <c r="Q21" s="15"/>
      <c r="R21" s="370">
        <f>Reading!M16+Reading!N16</f>
        <v>38</v>
      </c>
      <c r="S21" s="16">
        <f t="shared" si="6"/>
        <v>1</v>
      </c>
      <c r="T21" s="372">
        <v>0</v>
      </c>
      <c r="U21" s="369">
        <v>0</v>
      </c>
      <c r="V21" s="14">
        <f t="shared" si="7"/>
        <v>72</v>
      </c>
      <c r="W21" s="15"/>
      <c r="X21" s="374">
        <f>Reading!O16+Reading!P16</f>
        <v>39</v>
      </c>
      <c r="Y21" s="16">
        <f t="shared" si="0"/>
        <v>2</v>
      </c>
      <c r="Z21" s="369">
        <v>0</v>
      </c>
      <c r="AA21" s="369">
        <v>0</v>
      </c>
      <c r="AB21" s="14">
        <f t="shared" si="8"/>
        <v>47</v>
      </c>
      <c r="AC21" s="15"/>
      <c r="AD21" s="374">
        <f>Reading!Q16+Reading!R16</f>
        <v>34</v>
      </c>
      <c r="AE21" s="16">
        <f t="shared" si="9"/>
        <v>3</v>
      </c>
      <c r="AF21" s="366">
        <v>0</v>
      </c>
      <c r="AG21" s="369">
        <v>0</v>
      </c>
      <c r="AH21" s="14">
        <f t="shared" si="10"/>
        <v>27</v>
      </c>
      <c r="AI21" s="19">
        <v>2.5</v>
      </c>
      <c r="AJ21" s="24">
        <f t="shared" si="11"/>
        <v>39</v>
      </c>
      <c r="AK21" s="331">
        <f>AutoCal!F16</f>
        <v>39</v>
      </c>
      <c r="AL21" s="18">
        <f t="shared" si="12"/>
        <v>0</v>
      </c>
    </row>
    <row r="22" spans="1:38" s="5" customFormat="1" ht="21" customHeight="1" x14ac:dyDescent="0.2">
      <c r="A22" s="19">
        <v>14</v>
      </c>
      <c r="B22" s="364">
        <f>Reading!G17+Reading!H17</f>
        <v>19</v>
      </c>
      <c r="C22" s="14">
        <f t="shared" si="1"/>
        <v>1</v>
      </c>
      <c r="D22" s="368">
        <v>0</v>
      </c>
      <c r="E22" s="368">
        <v>0</v>
      </c>
      <c r="F22" s="14">
        <f t="shared" si="2"/>
        <v>63</v>
      </c>
      <c r="G22" s="15"/>
      <c r="H22" s="370">
        <f>Reading!I17+Reading!J17</f>
        <v>18</v>
      </c>
      <c r="I22" s="16">
        <f t="shared" si="3"/>
        <v>0</v>
      </c>
      <c r="J22" s="371">
        <v>0</v>
      </c>
      <c r="K22" s="15"/>
      <c r="L22" s="374">
        <f>Reading!K17+Reading!L17</f>
        <v>31</v>
      </c>
      <c r="M22" s="14">
        <f t="shared" si="4"/>
        <v>1</v>
      </c>
      <c r="N22" s="368">
        <v>0</v>
      </c>
      <c r="O22" s="368">
        <v>0</v>
      </c>
      <c r="P22" s="14">
        <f t="shared" si="5"/>
        <v>154</v>
      </c>
      <c r="Q22" s="15"/>
      <c r="R22" s="370">
        <f>Reading!M17+Reading!N17</f>
        <v>37</v>
      </c>
      <c r="S22" s="16">
        <f t="shared" si="6"/>
        <v>1</v>
      </c>
      <c r="T22" s="371">
        <v>0</v>
      </c>
      <c r="U22" s="368">
        <v>0</v>
      </c>
      <c r="V22" s="14">
        <f t="shared" si="7"/>
        <v>72</v>
      </c>
      <c r="W22" s="15"/>
      <c r="X22" s="374">
        <f>Reading!O17+Reading!P17</f>
        <v>37</v>
      </c>
      <c r="Y22" s="16">
        <f t="shared" si="0"/>
        <v>2</v>
      </c>
      <c r="Z22" s="368">
        <v>0</v>
      </c>
      <c r="AA22" s="368">
        <v>0</v>
      </c>
      <c r="AB22" s="14">
        <f t="shared" si="8"/>
        <v>47</v>
      </c>
      <c r="AC22" s="15"/>
      <c r="AD22" s="374">
        <f>Reading!Q17+Reading!R17</f>
        <v>34</v>
      </c>
      <c r="AE22" s="16">
        <f t="shared" si="9"/>
        <v>0</v>
      </c>
      <c r="AF22" s="365">
        <v>0</v>
      </c>
      <c r="AG22" s="368">
        <v>0</v>
      </c>
      <c r="AH22" s="14">
        <f t="shared" si="10"/>
        <v>27</v>
      </c>
      <c r="AI22" s="15"/>
      <c r="AJ22" s="24">
        <f t="shared" si="11"/>
        <v>7.5</v>
      </c>
      <c r="AK22" s="331">
        <f>AutoCal!F17</f>
        <v>8</v>
      </c>
      <c r="AL22" s="18">
        <f t="shared" si="12"/>
        <v>0.5</v>
      </c>
    </row>
    <row r="23" spans="1:38" s="5" customFormat="1" ht="21" customHeight="1" x14ac:dyDescent="0.2">
      <c r="A23" s="15">
        <v>15</v>
      </c>
      <c r="B23" s="364">
        <f>Reading!G18+Reading!H18</f>
        <v>17</v>
      </c>
      <c r="C23" s="14">
        <f t="shared" si="1"/>
        <v>2</v>
      </c>
      <c r="D23" s="369">
        <v>20</v>
      </c>
      <c r="E23" s="369">
        <v>0</v>
      </c>
      <c r="F23" s="14">
        <f t="shared" si="2"/>
        <v>23</v>
      </c>
      <c r="G23" s="15"/>
      <c r="H23" s="370">
        <v>18</v>
      </c>
      <c r="I23" s="16">
        <f t="shared" si="3"/>
        <v>0</v>
      </c>
      <c r="J23" s="372">
        <v>20</v>
      </c>
      <c r="K23" s="15"/>
      <c r="L23" s="374">
        <f>Reading!K18+Reading!L18</f>
        <v>29</v>
      </c>
      <c r="M23" s="14">
        <f t="shared" si="4"/>
        <v>2</v>
      </c>
      <c r="N23" s="369">
        <v>20</v>
      </c>
      <c r="O23" s="369">
        <v>0</v>
      </c>
      <c r="P23" s="14">
        <f t="shared" si="5"/>
        <v>134</v>
      </c>
      <c r="Q23" s="15"/>
      <c r="R23" s="370">
        <f>Reading!M18+Reading!N18</f>
        <v>37</v>
      </c>
      <c r="S23" s="16">
        <f t="shared" si="6"/>
        <v>0</v>
      </c>
      <c r="T23" s="372">
        <v>20</v>
      </c>
      <c r="U23" s="369">
        <v>0</v>
      </c>
      <c r="V23" s="14">
        <f t="shared" si="7"/>
        <v>52</v>
      </c>
      <c r="W23" s="15"/>
      <c r="X23" s="374">
        <f>Reading!O18+Reading!P18</f>
        <v>35</v>
      </c>
      <c r="Y23" s="16">
        <f t="shared" si="0"/>
        <v>2</v>
      </c>
      <c r="Z23" s="369">
        <v>20</v>
      </c>
      <c r="AA23" s="369">
        <v>0</v>
      </c>
      <c r="AB23" s="14">
        <f t="shared" si="8"/>
        <v>27</v>
      </c>
      <c r="AC23" s="15"/>
      <c r="AD23" s="374">
        <f>Reading!Q18+Reading!R18</f>
        <v>33</v>
      </c>
      <c r="AE23" s="16">
        <f t="shared" si="9"/>
        <v>1</v>
      </c>
      <c r="AF23" s="366">
        <v>20</v>
      </c>
      <c r="AG23" s="369">
        <v>0</v>
      </c>
      <c r="AH23" s="14">
        <f t="shared" si="10"/>
        <v>7</v>
      </c>
      <c r="AI23" s="19"/>
      <c r="AJ23" s="24">
        <f t="shared" si="11"/>
        <v>10</v>
      </c>
      <c r="AK23" s="331">
        <f>AutoCal!F18</f>
        <v>12</v>
      </c>
      <c r="AL23" s="18">
        <f t="shared" si="12"/>
        <v>2</v>
      </c>
    </row>
    <row r="24" spans="1:38" s="5" customFormat="1" ht="21" customHeight="1" x14ac:dyDescent="0.2">
      <c r="A24" s="19">
        <v>16</v>
      </c>
      <c r="B24" s="364">
        <f>Reading!G19+Reading!H19</f>
        <v>32</v>
      </c>
      <c r="C24" s="14">
        <f t="shared" si="1"/>
        <v>5</v>
      </c>
      <c r="D24" s="368">
        <v>0</v>
      </c>
      <c r="E24" s="368">
        <v>0</v>
      </c>
      <c r="F24" s="14">
        <f t="shared" si="2"/>
        <v>23</v>
      </c>
      <c r="G24" s="15"/>
      <c r="H24" s="370">
        <f>Reading!I19+Reading!J19</f>
        <v>32</v>
      </c>
      <c r="I24" s="16">
        <f t="shared" si="3"/>
        <v>6</v>
      </c>
      <c r="J24" s="371">
        <v>0</v>
      </c>
      <c r="K24" s="15"/>
      <c r="L24" s="374">
        <f>Reading!K19+Reading!L19</f>
        <v>44</v>
      </c>
      <c r="M24" s="14">
        <f t="shared" si="4"/>
        <v>5</v>
      </c>
      <c r="N24" s="368">
        <v>0</v>
      </c>
      <c r="O24" s="368">
        <v>0</v>
      </c>
      <c r="P24" s="14">
        <f t="shared" si="5"/>
        <v>134</v>
      </c>
      <c r="Q24" s="15"/>
      <c r="R24" s="370">
        <f>Reading!M19+Reading!N19</f>
        <v>56</v>
      </c>
      <c r="S24" s="16">
        <f t="shared" si="6"/>
        <v>1</v>
      </c>
      <c r="T24" s="371">
        <v>0</v>
      </c>
      <c r="U24" s="368">
        <v>0</v>
      </c>
      <c r="V24" s="14">
        <f t="shared" si="7"/>
        <v>52</v>
      </c>
      <c r="W24" s="15"/>
      <c r="X24" s="374">
        <f>Reading!O19+Reading!P19</f>
        <v>55</v>
      </c>
      <c r="Y24" s="16">
        <f t="shared" si="0"/>
        <v>0</v>
      </c>
      <c r="Z24" s="368">
        <v>0</v>
      </c>
      <c r="AA24" s="368">
        <v>0</v>
      </c>
      <c r="AB24" s="14">
        <f t="shared" si="8"/>
        <v>27</v>
      </c>
      <c r="AC24" s="15"/>
      <c r="AD24" s="374">
        <f>Reading!Q19+Reading!R19</f>
        <v>52</v>
      </c>
      <c r="AE24" s="16">
        <f t="shared" si="9"/>
        <v>1</v>
      </c>
      <c r="AF24" s="365">
        <v>0</v>
      </c>
      <c r="AG24" s="368">
        <v>0</v>
      </c>
      <c r="AH24" s="14">
        <f t="shared" si="10"/>
        <v>7</v>
      </c>
      <c r="AI24" s="15"/>
      <c r="AJ24" s="24">
        <f t="shared" si="11"/>
        <v>26.5</v>
      </c>
      <c r="AK24" s="331">
        <f>AutoCal!F19</f>
        <v>25</v>
      </c>
      <c r="AL24" s="18">
        <f t="shared" si="12"/>
        <v>-1.5</v>
      </c>
    </row>
    <row r="25" spans="1:38" s="5" customFormat="1" ht="21" customHeight="1" x14ac:dyDescent="0.2">
      <c r="A25" s="15">
        <v>17</v>
      </c>
      <c r="B25" s="364">
        <f>Reading!G20+Reading!H20</f>
        <v>31</v>
      </c>
      <c r="C25" s="14">
        <f t="shared" si="1"/>
        <v>1</v>
      </c>
      <c r="D25" s="369">
        <v>0</v>
      </c>
      <c r="E25" s="369">
        <v>0</v>
      </c>
      <c r="F25" s="14">
        <f t="shared" si="2"/>
        <v>23</v>
      </c>
      <c r="G25" s="15"/>
      <c r="H25" s="370">
        <f>Reading!I20+Reading!J20</f>
        <v>30</v>
      </c>
      <c r="I25" s="16">
        <f t="shared" si="3"/>
        <v>2</v>
      </c>
      <c r="J25" s="372">
        <v>0</v>
      </c>
      <c r="K25" s="15"/>
      <c r="L25" s="374">
        <f>Reading!K20+Reading!L20</f>
        <v>41</v>
      </c>
      <c r="M25" s="14">
        <f t="shared" si="4"/>
        <v>3</v>
      </c>
      <c r="N25" s="369">
        <v>0</v>
      </c>
      <c r="O25" s="369">
        <v>0</v>
      </c>
      <c r="P25" s="14">
        <f t="shared" si="5"/>
        <v>134</v>
      </c>
      <c r="Q25" s="15"/>
      <c r="R25" s="370">
        <f>Reading!M20+Reading!N20</f>
        <v>56</v>
      </c>
      <c r="S25" s="16">
        <f t="shared" si="6"/>
        <v>0</v>
      </c>
      <c r="T25" s="372">
        <v>0</v>
      </c>
      <c r="U25" s="369">
        <v>0</v>
      </c>
      <c r="V25" s="14">
        <f t="shared" si="7"/>
        <v>52</v>
      </c>
      <c r="W25" s="15"/>
      <c r="X25" s="374">
        <f>Reading!O20+Reading!P20</f>
        <v>55</v>
      </c>
      <c r="Y25" s="16">
        <f t="shared" ref="Y25:Y39" si="13">X24-X25+Z24</f>
        <v>0</v>
      </c>
      <c r="Z25" s="369">
        <v>0</v>
      </c>
      <c r="AA25" s="369">
        <v>0</v>
      </c>
      <c r="AB25" s="14">
        <f t="shared" si="8"/>
        <v>27</v>
      </c>
      <c r="AC25" s="15"/>
      <c r="AD25" s="374">
        <f>Reading!Q20+Reading!R20</f>
        <v>50</v>
      </c>
      <c r="AE25" s="16">
        <f t="shared" si="9"/>
        <v>2</v>
      </c>
      <c r="AF25" s="366">
        <v>0</v>
      </c>
      <c r="AG25" s="369">
        <v>0</v>
      </c>
      <c r="AH25" s="14">
        <f t="shared" si="10"/>
        <v>7</v>
      </c>
      <c r="AI25" s="19"/>
      <c r="AJ25" s="24">
        <f t="shared" si="11"/>
        <v>11</v>
      </c>
      <c r="AK25" s="331">
        <f>AutoCal!F20</f>
        <v>11</v>
      </c>
      <c r="AL25" s="18">
        <f t="shared" si="12"/>
        <v>0</v>
      </c>
    </row>
    <row r="26" spans="1:38" s="5" customFormat="1" ht="21" customHeight="1" x14ac:dyDescent="0.2">
      <c r="A26" s="19">
        <v>18</v>
      </c>
      <c r="B26" s="364">
        <f>Reading!G21+Reading!H21</f>
        <v>27</v>
      </c>
      <c r="C26" s="14">
        <f t="shared" si="1"/>
        <v>4</v>
      </c>
      <c r="D26" s="368">
        <v>0</v>
      </c>
      <c r="E26" s="368">
        <v>0</v>
      </c>
      <c r="F26" s="14">
        <f t="shared" si="2"/>
        <v>23</v>
      </c>
      <c r="G26" s="15"/>
      <c r="H26" s="370">
        <f>Reading!I21+Reading!J21</f>
        <v>29</v>
      </c>
      <c r="I26" s="16">
        <f t="shared" si="3"/>
        <v>1</v>
      </c>
      <c r="J26" s="371">
        <v>0</v>
      </c>
      <c r="K26" s="15"/>
      <c r="L26" s="374">
        <f>Reading!K21+Reading!L21</f>
        <v>39</v>
      </c>
      <c r="M26" s="14">
        <f t="shared" si="4"/>
        <v>2</v>
      </c>
      <c r="N26" s="368">
        <v>0</v>
      </c>
      <c r="O26" s="368">
        <v>0</v>
      </c>
      <c r="P26" s="14">
        <f t="shared" si="5"/>
        <v>134</v>
      </c>
      <c r="Q26" s="15"/>
      <c r="R26" s="370">
        <f>Reading!M21+Reading!N21</f>
        <v>56</v>
      </c>
      <c r="S26" s="16">
        <f t="shared" si="6"/>
        <v>0</v>
      </c>
      <c r="T26" s="371">
        <v>0</v>
      </c>
      <c r="U26" s="368">
        <v>0</v>
      </c>
      <c r="V26" s="14">
        <f t="shared" si="7"/>
        <v>52</v>
      </c>
      <c r="W26" s="15"/>
      <c r="X26" s="374">
        <f>Reading!O21+Reading!P21</f>
        <v>53</v>
      </c>
      <c r="Y26" s="16">
        <f t="shared" si="13"/>
        <v>2</v>
      </c>
      <c r="Z26" s="368">
        <v>0</v>
      </c>
      <c r="AA26" s="368">
        <v>0</v>
      </c>
      <c r="AB26" s="14">
        <f t="shared" si="8"/>
        <v>27</v>
      </c>
      <c r="AC26" s="15"/>
      <c r="AD26" s="374">
        <f>Reading!Q21+Reading!R21</f>
        <v>48</v>
      </c>
      <c r="AE26" s="16">
        <f t="shared" si="9"/>
        <v>2</v>
      </c>
      <c r="AF26" s="365">
        <v>0</v>
      </c>
      <c r="AG26" s="368">
        <v>0</v>
      </c>
      <c r="AH26" s="14">
        <f t="shared" si="10"/>
        <v>7</v>
      </c>
      <c r="AI26" s="15"/>
      <c r="AJ26" s="24">
        <f t="shared" si="11"/>
        <v>15.5</v>
      </c>
      <c r="AK26" s="331">
        <f>AutoCal!F21</f>
        <v>16</v>
      </c>
      <c r="AL26" s="18">
        <f t="shared" si="12"/>
        <v>0.5</v>
      </c>
    </row>
    <row r="27" spans="1:38" s="5" customFormat="1" ht="21" customHeight="1" x14ac:dyDescent="0.2">
      <c r="A27" s="15">
        <v>19</v>
      </c>
      <c r="B27" s="364">
        <f>Reading!G22+Reading!H22</f>
        <v>22</v>
      </c>
      <c r="C27" s="14">
        <f t="shared" si="1"/>
        <v>5</v>
      </c>
      <c r="D27" s="369">
        <v>0</v>
      </c>
      <c r="E27" s="369">
        <v>0</v>
      </c>
      <c r="F27" s="14">
        <f t="shared" si="2"/>
        <v>23</v>
      </c>
      <c r="G27" s="15"/>
      <c r="H27" s="370">
        <f>Reading!I22+Reading!J22</f>
        <v>25</v>
      </c>
      <c r="I27" s="16">
        <f t="shared" si="3"/>
        <v>4</v>
      </c>
      <c r="J27" s="372">
        <v>0</v>
      </c>
      <c r="K27" s="15"/>
      <c r="L27" s="374">
        <f>Reading!K22+Reading!L22</f>
        <v>33</v>
      </c>
      <c r="M27" s="14">
        <f t="shared" si="4"/>
        <v>6</v>
      </c>
      <c r="N27" s="369">
        <v>0</v>
      </c>
      <c r="O27" s="369">
        <v>0</v>
      </c>
      <c r="P27" s="14">
        <f t="shared" si="5"/>
        <v>134</v>
      </c>
      <c r="Q27" s="15"/>
      <c r="R27" s="370">
        <f>Reading!M22+Reading!N22</f>
        <v>56</v>
      </c>
      <c r="S27" s="16">
        <f t="shared" si="6"/>
        <v>0</v>
      </c>
      <c r="T27" s="372">
        <v>0</v>
      </c>
      <c r="U27" s="369">
        <v>0</v>
      </c>
      <c r="V27" s="14">
        <f t="shared" si="7"/>
        <v>52</v>
      </c>
      <c r="W27" s="15"/>
      <c r="X27" s="374">
        <f>Reading!O22+Reading!P22</f>
        <v>50</v>
      </c>
      <c r="Y27" s="16">
        <f t="shared" si="13"/>
        <v>3</v>
      </c>
      <c r="Z27" s="369">
        <v>0</v>
      </c>
      <c r="AA27" s="369">
        <v>0</v>
      </c>
      <c r="AB27" s="14">
        <f t="shared" si="8"/>
        <v>27</v>
      </c>
      <c r="AC27" s="15"/>
      <c r="AD27" s="374">
        <f>Reading!Q22+Reading!R22</f>
        <v>42</v>
      </c>
      <c r="AE27" s="16">
        <f t="shared" si="9"/>
        <v>6</v>
      </c>
      <c r="AF27" s="366">
        <v>0</v>
      </c>
      <c r="AG27" s="369">
        <v>0</v>
      </c>
      <c r="AH27" s="14">
        <f t="shared" si="10"/>
        <v>7</v>
      </c>
      <c r="AI27" s="19"/>
      <c r="AJ27" s="24">
        <f t="shared" si="11"/>
        <v>33</v>
      </c>
      <c r="AK27" s="331">
        <f>AutoCal!F22</f>
        <v>33</v>
      </c>
      <c r="AL27" s="18">
        <f t="shared" si="12"/>
        <v>0</v>
      </c>
    </row>
    <row r="28" spans="1:38" s="5" customFormat="1" ht="21" customHeight="1" x14ac:dyDescent="0.2">
      <c r="A28" s="19">
        <v>20</v>
      </c>
      <c r="B28" s="364">
        <f>Reading!G23+Reading!H23</f>
        <v>18</v>
      </c>
      <c r="C28" s="14">
        <f t="shared" si="1"/>
        <v>4</v>
      </c>
      <c r="D28" s="368">
        <v>20</v>
      </c>
      <c r="E28" s="368">
        <v>0</v>
      </c>
      <c r="F28" s="14">
        <f t="shared" si="2"/>
        <v>-17</v>
      </c>
      <c r="G28" s="15"/>
      <c r="H28" s="370">
        <f>Reading!I23+Reading!J23</f>
        <v>23</v>
      </c>
      <c r="I28" s="16">
        <f t="shared" si="3"/>
        <v>2</v>
      </c>
      <c r="J28" s="371">
        <v>20</v>
      </c>
      <c r="K28" s="15"/>
      <c r="L28" s="374">
        <f>Reading!K23+Reading!L23</f>
        <v>31</v>
      </c>
      <c r="M28" s="14">
        <f t="shared" si="4"/>
        <v>2</v>
      </c>
      <c r="N28" s="368">
        <v>0</v>
      </c>
      <c r="O28" s="368">
        <v>0</v>
      </c>
      <c r="P28" s="14">
        <f t="shared" si="5"/>
        <v>134</v>
      </c>
      <c r="Q28" s="15"/>
      <c r="R28" s="370">
        <f>Reading!M23+Reading!N23</f>
        <v>54</v>
      </c>
      <c r="S28" s="16">
        <f t="shared" si="6"/>
        <v>2</v>
      </c>
      <c r="T28" s="371">
        <v>0</v>
      </c>
      <c r="U28" s="368">
        <v>0</v>
      </c>
      <c r="V28" s="14">
        <f t="shared" si="7"/>
        <v>52</v>
      </c>
      <c r="W28" s="15"/>
      <c r="X28" s="374">
        <f>Reading!O23+Reading!P23</f>
        <v>50</v>
      </c>
      <c r="Y28" s="16">
        <f t="shared" si="13"/>
        <v>0</v>
      </c>
      <c r="Z28" s="368">
        <v>0</v>
      </c>
      <c r="AA28" s="368">
        <v>0</v>
      </c>
      <c r="AB28" s="14">
        <f t="shared" si="8"/>
        <v>27</v>
      </c>
      <c r="AC28" s="15"/>
      <c r="AD28" s="374">
        <f>Reading!Q23+Reading!R23</f>
        <v>38</v>
      </c>
      <c r="AE28" s="16">
        <f t="shared" si="9"/>
        <v>4</v>
      </c>
      <c r="AF28" s="365">
        <v>0</v>
      </c>
      <c r="AG28" s="368">
        <v>0</v>
      </c>
      <c r="AH28" s="14">
        <f t="shared" si="10"/>
        <v>7</v>
      </c>
      <c r="AI28" s="15"/>
      <c r="AJ28" s="24">
        <f t="shared" si="11"/>
        <v>19</v>
      </c>
      <c r="AK28" s="331">
        <f>AutoCal!F23</f>
        <v>19</v>
      </c>
      <c r="AL28" s="18">
        <f t="shared" si="12"/>
        <v>0</v>
      </c>
    </row>
    <row r="29" spans="1:38" s="5" customFormat="1" ht="21" customHeight="1" x14ac:dyDescent="0.2">
      <c r="A29" s="15">
        <v>21</v>
      </c>
      <c r="B29" s="364">
        <f>Reading!G24+Reading!H24</f>
        <v>32</v>
      </c>
      <c r="C29" s="14">
        <f t="shared" si="1"/>
        <v>6</v>
      </c>
      <c r="D29" s="369">
        <v>0</v>
      </c>
      <c r="E29" s="369">
        <v>0</v>
      </c>
      <c r="F29" s="14">
        <f t="shared" si="2"/>
        <v>-17</v>
      </c>
      <c r="G29" s="15"/>
      <c r="H29" s="370">
        <f>Reading!I24+Reading!J24</f>
        <v>38</v>
      </c>
      <c r="I29" s="16">
        <f t="shared" si="3"/>
        <v>5</v>
      </c>
      <c r="J29" s="372">
        <v>0</v>
      </c>
      <c r="K29" s="15"/>
      <c r="L29" s="374">
        <f>Reading!K24+Reading!L24</f>
        <v>30</v>
      </c>
      <c r="M29" s="14">
        <f t="shared" si="4"/>
        <v>1</v>
      </c>
      <c r="N29" s="369">
        <v>0</v>
      </c>
      <c r="O29" s="369">
        <v>0</v>
      </c>
      <c r="P29" s="14">
        <f t="shared" si="5"/>
        <v>134</v>
      </c>
      <c r="Q29" s="15"/>
      <c r="R29" s="370">
        <f>Reading!M24+Reading!N24</f>
        <v>52</v>
      </c>
      <c r="S29" s="16">
        <f t="shared" si="6"/>
        <v>2</v>
      </c>
      <c r="T29" s="372">
        <v>0</v>
      </c>
      <c r="U29" s="369">
        <v>0</v>
      </c>
      <c r="V29" s="14">
        <f t="shared" si="7"/>
        <v>52</v>
      </c>
      <c r="W29" s="15"/>
      <c r="X29" s="374">
        <f>Reading!O24+Reading!P24</f>
        <v>47</v>
      </c>
      <c r="Y29" s="16">
        <f t="shared" si="13"/>
        <v>3</v>
      </c>
      <c r="Z29" s="369">
        <v>0</v>
      </c>
      <c r="AA29" s="369">
        <v>0</v>
      </c>
      <c r="AB29" s="14">
        <f t="shared" si="8"/>
        <v>27</v>
      </c>
      <c r="AC29" s="15"/>
      <c r="AD29" s="374">
        <f>Reading!Q24+Reading!R24</f>
        <v>37</v>
      </c>
      <c r="AE29" s="16">
        <f t="shared" si="9"/>
        <v>1</v>
      </c>
      <c r="AF29" s="366">
        <v>0</v>
      </c>
      <c r="AG29" s="369">
        <v>0</v>
      </c>
      <c r="AH29" s="14">
        <f t="shared" si="10"/>
        <v>7</v>
      </c>
      <c r="AI29" s="19"/>
      <c r="AJ29" s="24">
        <f t="shared" si="11"/>
        <v>26.5</v>
      </c>
      <c r="AK29" s="331">
        <f>AutoCal!F24</f>
        <v>27</v>
      </c>
      <c r="AL29" s="18">
        <f t="shared" si="12"/>
        <v>0.5</v>
      </c>
    </row>
    <row r="30" spans="1:38" s="5" customFormat="1" ht="21" customHeight="1" x14ac:dyDescent="0.2">
      <c r="A30" s="19">
        <v>22</v>
      </c>
      <c r="B30" s="364">
        <f>Reading!G25+Reading!H25</f>
        <v>32</v>
      </c>
      <c r="C30" s="14">
        <f t="shared" si="1"/>
        <v>0</v>
      </c>
      <c r="D30" s="368">
        <v>0</v>
      </c>
      <c r="E30" s="368">
        <v>0</v>
      </c>
      <c r="F30" s="14">
        <f t="shared" si="2"/>
        <v>-17</v>
      </c>
      <c r="G30" s="15"/>
      <c r="H30" s="370">
        <f>Reading!I25+Reading!J25</f>
        <v>35</v>
      </c>
      <c r="I30" s="16">
        <f t="shared" si="3"/>
        <v>3</v>
      </c>
      <c r="J30" s="371">
        <v>0</v>
      </c>
      <c r="K30" s="15"/>
      <c r="L30" s="374">
        <f>Reading!K25+Reading!L25</f>
        <v>29</v>
      </c>
      <c r="M30" s="14">
        <f t="shared" si="4"/>
        <v>1</v>
      </c>
      <c r="N30" s="368">
        <v>0</v>
      </c>
      <c r="O30" s="368">
        <v>0</v>
      </c>
      <c r="P30" s="14">
        <f t="shared" si="5"/>
        <v>134</v>
      </c>
      <c r="Q30" s="15"/>
      <c r="R30" s="370">
        <f>Reading!M25+Reading!N25</f>
        <v>52</v>
      </c>
      <c r="S30" s="16">
        <f t="shared" si="6"/>
        <v>0</v>
      </c>
      <c r="T30" s="371">
        <v>0</v>
      </c>
      <c r="U30" s="368">
        <v>0</v>
      </c>
      <c r="V30" s="14">
        <f t="shared" si="7"/>
        <v>52</v>
      </c>
      <c r="W30" s="15"/>
      <c r="X30" s="374">
        <f>Reading!O25+Reading!P25</f>
        <v>45</v>
      </c>
      <c r="Y30" s="16">
        <f t="shared" si="13"/>
        <v>2</v>
      </c>
      <c r="Z30" s="368">
        <v>0</v>
      </c>
      <c r="AA30" s="368">
        <v>0</v>
      </c>
      <c r="AB30" s="14">
        <f t="shared" si="8"/>
        <v>27</v>
      </c>
      <c r="AC30" s="15"/>
      <c r="AD30" s="374">
        <f>Reading!Q25+Reading!R25</f>
        <v>34</v>
      </c>
      <c r="AE30" s="16">
        <f t="shared" si="9"/>
        <v>3</v>
      </c>
      <c r="AF30" s="365">
        <v>0</v>
      </c>
      <c r="AG30" s="368">
        <v>0</v>
      </c>
      <c r="AH30" s="14">
        <f t="shared" si="10"/>
        <v>7</v>
      </c>
      <c r="AI30" s="15"/>
      <c r="AJ30" s="24">
        <f t="shared" si="11"/>
        <v>12</v>
      </c>
      <c r="AK30" s="331">
        <f>AutoCal!F25</f>
        <v>12</v>
      </c>
      <c r="AL30" s="18">
        <f t="shared" si="12"/>
        <v>0</v>
      </c>
    </row>
    <row r="31" spans="1:38" s="5" customFormat="1" ht="21" customHeight="1" x14ac:dyDescent="0.2">
      <c r="A31" s="15">
        <v>23</v>
      </c>
      <c r="B31" s="364">
        <f>Reading!G26+Reading!H26</f>
        <v>27</v>
      </c>
      <c r="C31" s="14">
        <f t="shared" si="1"/>
        <v>5</v>
      </c>
      <c r="D31" s="369">
        <v>0</v>
      </c>
      <c r="E31" s="369">
        <v>0</v>
      </c>
      <c r="F31" s="14">
        <f t="shared" si="2"/>
        <v>-17</v>
      </c>
      <c r="G31" s="15"/>
      <c r="H31" s="370">
        <f>Reading!I26+Reading!J26</f>
        <v>35</v>
      </c>
      <c r="I31" s="16">
        <f t="shared" si="3"/>
        <v>0</v>
      </c>
      <c r="J31" s="372">
        <v>0</v>
      </c>
      <c r="K31" s="15"/>
      <c r="L31" s="374">
        <f>Reading!K26+Reading!L26</f>
        <v>21</v>
      </c>
      <c r="M31" s="14">
        <f t="shared" si="4"/>
        <v>8</v>
      </c>
      <c r="N31" s="369">
        <v>0</v>
      </c>
      <c r="O31" s="369">
        <v>0</v>
      </c>
      <c r="P31" s="14">
        <f t="shared" si="5"/>
        <v>134</v>
      </c>
      <c r="Q31" s="15"/>
      <c r="R31" s="370">
        <f>Reading!M26+Reading!N26</f>
        <v>51</v>
      </c>
      <c r="S31" s="16">
        <f t="shared" si="6"/>
        <v>1</v>
      </c>
      <c r="T31" s="372">
        <v>0</v>
      </c>
      <c r="U31" s="369">
        <v>0</v>
      </c>
      <c r="V31" s="14">
        <f t="shared" si="7"/>
        <v>52</v>
      </c>
      <c r="W31" s="15"/>
      <c r="X31" s="374">
        <f>Reading!O26+Reading!P26</f>
        <v>42</v>
      </c>
      <c r="Y31" s="16">
        <f t="shared" si="13"/>
        <v>3</v>
      </c>
      <c r="Z31" s="369">
        <v>0</v>
      </c>
      <c r="AA31" s="369">
        <v>0</v>
      </c>
      <c r="AB31" s="14">
        <f t="shared" si="8"/>
        <v>27</v>
      </c>
      <c r="AC31" s="15"/>
      <c r="AD31" s="374">
        <f>Reading!Q26+Reading!R26</f>
        <v>32</v>
      </c>
      <c r="AE31" s="16">
        <f t="shared" si="9"/>
        <v>2</v>
      </c>
      <c r="AF31" s="366">
        <v>0</v>
      </c>
      <c r="AG31" s="369">
        <v>0</v>
      </c>
      <c r="AH31" s="14">
        <f t="shared" si="10"/>
        <v>7</v>
      </c>
      <c r="AI31" s="19"/>
      <c r="AJ31" s="24">
        <f t="shared" si="11"/>
        <v>27.5</v>
      </c>
      <c r="AK31" s="331">
        <f>AutoCal!F26</f>
        <v>28</v>
      </c>
      <c r="AL31" s="18">
        <f t="shared" si="12"/>
        <v>0.5</v>
      </c>
    </row>
    <row r="32" spans="1:38" s="5" customFormat="1" ht="21" customHeight="1" x14ac:dyDescent="0.2">
      <c r="A32" s="19">
        <v>24</v>
      </c>
      <c r="B32" s="364">
        <f>Reading!G27+Reading!H27</f>
        <v>18</v>
      </c>
      <c r="C32" s="14">
        <f t="shared" si="1"/>
        <v>9</v>
      </c>
      <c r="D32" s="368">
        <v>42</v>
      </c>
      <c r="E32" s="368">
        <v>0</v>
      </c>
      <c r="F32" s="14">
        <f t="shared" si="2"/>
        <v>-87</v>
      </c>
      <c r="G32" s="15"/>
      <c r="H32" s="370">
        <f>Reading!I27+Reading!J27</f>
        <v>32</v>
      </c>
      <c r="I32" s="16">
        <f t="shared" si="3"/>
        <v>3</v>
      </c>
      <c r="J32" s="371">
        <v>28</v>
      </c>
      <c r="K32" s="15"/>
      <c r="L32" s="374">
        <f>Reading!K27+Reading!L27</f>
        <v>15</v>
      </c>
      <c r="M32" s="14">
        <f t="shared" si="4"/>
        <v>6</v>
      </c>
      <c r="N32" s="368">
        <v>45</v>
      </c>
      <c r="O32" s="368">
        <v>0</v>
      </c>
      <c r="P32" s="14">
        <f t="shared" si="5"/>
        <v>89</v>
      </c>
      <c r="Q32" s="15"/>
      <c r="R32" s="370">
        <f>Reading!M27+Reading!N27</f>
        <v>51</v>
      </c>
      <c r="S32" s="16">
        <f t="shared" si="6"/>
        <v>0</v>
      </c>
      <c r="T32" s="371">
        <v>0</v>
      </c>
      <c r="U32" s="368">
        <v>0</v>
      </c>
      <c r="V32" s="14">
        <f t="shared" si="7"/>
        <v>52</v>
      </c>
      <c r="W32" s="15"/>
      <c r="X32" s="374">
        <f>Reading!O27+Reading!P27</f>
        <v>37</v>
      </c>
      <c r="Y32" s="16">
        <f t="shared" si="13"/>
        <v>5</v>
      </c>
      <c r="Z32" s="368">
        <v>0</v>
      </c>
      <c r="AA32" s="368">
        <v>0</v>
      </c>
      <c r="AB32" s="14">
        <f t="shared" si="8"/>
        <v>27</v>
      </c>
      <c r="AC32" s="15"/>
      <c r="AD32" s="374">
        <f>Reading!Q27+Reading!R27</f>
        <v>27</v>
      </c>
      <c r="AE32" s="16">
        <f t="shared" si="9"/>
        <v>5</v>
      </c>
      <c r="AF32" s="365">
        <v>0</v>
      </c>
      <c r="AG32" s="368">
        <v>0</v>
      </c>
      <c r="AH32" s="14">
        <f t="shared" si="10"/>
        <v>7</v>
      </c>
      <c r="AI32" s="15"/>
      <c r="AJ32" s="24">
        <f t="shared" si="11"/>
        <v>39.5</v>
      </c>
      <c r="AK32" s="331">
        <f>AutoCal!F27</f>
        <v>40</v>
      </c>
      <c r="AL32" s="18">
        <f t="shared" si="12"/>
        <v>0.5</v>
      </c>
    </row>
    <row r="33" spans="1:38" s="5" customFormat="1" ht="21" customHeight="1" x14ac:dyDescent="0.2">
      <c r="A33" s="15">
        <v>25</v>
      </c>
      <c r="B33" s="364">
        <f>Reading!G28+Reading!H28</f>
        <v>51</v>
      </c>
      <c r="C33" s="14">
        <f t="shared" si="1"/>
        <v>9</v>
      </c>
      <c r="D33" s="369">
        <v>0</v>
      </c>
      <c r="E33" s="369">
        <v>0</v>
      </c>
      <c r="F33" s="14">
        <f t="shared" si="2"/>
        <v>-87</v>
      </c>
      <c r="G33" s="15"/>
      <c r="H33" s="370">
        <f>Reading!I28+Reading!J28</f>
        <v>56</v>
      </c>
      <c r="I33" s="16">
        <f t="shared" si="3"/>
        <v>4</v>
      </c>
      <c r="J33" s="372">
        <v>0</v>
      </c>
      <c r="K33" s="15"/>
      <c r="L33" s="374">
        <f>Reading!K28+Reading!L28</f>
        <v>51</v>
      </c>
      <c r="M33" s="14">
        <f t="shared" si="4"/>
        <v>9</v>
      </c>
      <c r="N33" s="369">
        <v>0</v>
      </c>
      <c r="O33" s="369">
        <v>0</v>
      </c>
      <c r="P33" s="14">
        <f t="shared" si="5"/>
        <v>89</v>
      </c>
      <c r="Q33" s="15"/>
      <c r="R33" s="370">
        <f>Reading!M28+Reading!N28</f>
        <v>50</v>
      </c>
      <c r="S33" s="16">
        <f t="shared" si="6"/>
        <v>1</v>
      </c>
      <c r="T33" s="372">
        <v>0</v>
      </c>
      <c r="U33" s="369">
        <v>0</v>
      </c>
      <c r="V33" s="14">
        <f t="shared" si="7"/>
        <v>52</v>
      </c>
      <c r="W33" s="15"/>
      <c r="X33" s="374">
        <f>Reading!O28+Reading!P28</f>
        <v>35</v>
      </c>
      <c r="Y33" s="16">
        <f t="shared" si="13"/>
        <v>2</v>
      </c>
      <c r="Z33" s="369">
        <v>0</v>
      </c>
      <c r="AA33" s="369">
        <v>0</v>
      </c>
      <c r="AB33" s="14">
        <f t="shared" si="8"/>
        <v>27</v>
      </c>
      <c r="AC33" s="15"/>
      <c r="AD33" s="374">
        <f>Reading!Q28+Reading!R28</f>
        <v>24</v>
      </c>
      <c r="AE33" s="16">
        <f t="shared" si="9"/>
        <v>3</v>
      </c>
      <c r="AF33" s="366">
        <v>0</v>
      </c>
      <c r="AG33" s="369">
        <v>0</v>
      </c>
      <c r="AH33" s="14">
        <f t="shared" si="10"/>
        <v>7</v>
      </c>
      <c r="AI33" s="19"/>
      <c r="AJ33" s="24">
        <f t="shared" si="11"/>
        <v>40.5</v>
      </c>
      <c r="AK33" s="331">
        <f>AutoCal!F28</f>
        <v>41</v>
      </c>
      <c r="AL33" s="18">
        <f t="shared" si="12"/>
        <v>0.5</v>
      </c>
    </row>
    <row r="34" spans="1:38" s="5" customFormat="1" ht="21" customHeight="1" x14ac:dyDescent="0.2">
      <c r="A34" s="19">
        <v>26</v>
      </c>
      <c r="B34" s="364">
        <f>Reading!G29+Reading!H29</f>
        <v>46</v>
      </c>
      <c r="C34" s="14">
        <f t="shared" si="1"/>
        <v>5</v>
      </c>
      <c r="D34" s="368">
        <v>0</v>
      </c>
      <c r="E34" s="368">
        <v>0</v>
      </c>
      <c r="F34" s="14">
        <f t="shared" si="2"/>
        <v>-87</v>
      </c>
      <c r="G34" s="15"/>
      <c r="H34" s="370">
        <f>Reading!I29+Reading!J29</f>
        <v>52</v>
      </c>
      <c r="I34" s="16">
        <f t="shared" si="3"/>
        <v>4</v>
      </c>
      <c r="J34" s="371">
        <v>0</v>
      </c>
      <c r="K34" s="15"/>
      <c r="L34" s="374">
        <f>Reading!K29+Reading!L29</f>
        <v>49</v>
      </c>
      <c r="M34" s="14">
        <f t="shared" si="4"/>
        <v>2</v>
      </c>
      <c r="N34" s="368">
        <v>0</v>
      </c>
      <c r="O34" s="368">
        <v>0</v>
      </c>
      <c r="P34" s="14">
        <f t="shared" si="5"/>
        <v>89</v>
      </c>
      <c r="Q34" s="15"/>
      <c r="R34" s="370">
        <f>Reading!M29+Reading!N29</f>
        <v>50</v>
      </c>
      <c r="S34" s="16">
        <f t="shared" si="6"/>
        <v>0</v>
      </c>
      <c r="T34" s="371">
        <v>0</v>
      </c>
      <c r="U34" s="368">
        <v>0</v>
      </c>
      <c r="V34" s="14">
        <f t="shared" si="7"/>
        <v>52</v>
      </c>
      <c r="W34" s="15"/>
      <c r="X34" s="374">
        <f>Reading!O29+Reading!P29</f>
        <v>35</v>
      </c>
      <c r="Y34" s="16">
        <f t="shared" si="13"/>
        <v>0</v>
      </c>
      <c r="Z34" s="368">
        <v>0</v>
      </c>
      <c r="AA34" s="368">
        <v>0</v>
      </c>
      <c r="AB34" s="14">
        <f t="shared" si="8"/>
        <v>27</v>
      </c>
      <c r="AC34" s="15"/>
      <c r="AD34" s="374">
        <f>Reading!Q29+Reading!R29</f>
        <v>21</v>
      </c>
      <c r="AE34" s="16">
        <f t="shared" si="9"/>
        <v>3</v>
      </c>
      <c r="AF34" s="365">
        <v>0</v>
      </c>
      <c r="AG34" s="368">
        <v>0</v>
      </c>
      <c r="AH34" s="14">
        <f t="shared" si="10"/>
        <v>7</v>
      </c>
      <c r="AI34" s="15"/>
      <c r="AJ34" s="24">
        <f t="shared" si="11"/>
        <v>19.5</v>
      </c>
      <c r="AK34" s="331">
        <f>AutoCal!F29</f>
        <v>21</v>
      </c>
      <c r="AL34" s="18">
        <f t="shared" si="12"/>
        <v>1.5</v>
      </c>
    </row>
    <row r="35" spans="1:38" s="5" customFormat="1" ht="21" customHeight="1" x14ac:dyDescent="0.2">
      <c r="A35" s="15">
        <v>27</v>
      </c>
      <c r="B35" s="364">
        <f>Reading!G30+Reading!H30</f>
        <v>41</v>
      </c>
      <c r="C35" s="14">
        <f t="shared" si="1"/>
        <v>5</v>
      </c>
      <c r="D35" s="369">
        <v>0</v>
      </c>
      <c r="E35" s="369">
        <v>0</v>
      </c>
      <c r="F35" s="14">
        <f t="shared" si="2"/>
        <v>-87</v>
      </c>
      <c r="G35" s="15"/>
      <c r="H35" s="370">
        <f>Reading!I30+Reading!J30</f>
        <v>50</v>
      </c>
      <c r="I35" s="16">
        <f t="shared" si="3"/>
        <v>2</v>
      </c>
      <c r="J35" s="372">
        <v>0</v>
      </c>
      <c r="K35" s="15"/>
      <c r="L35" s="374">
        <f>Reading!K30+Reading!L30</f>
        <v>47</v>
      </c>
      <c r="M35" s="14">
        <f t="shared" si="4"/>
        <v>2</v>
      </c>
      <c r="N35" s="369">
        <v>0</v>
      </c>
      <c r="O35" s="369">
        <v>0</v>
      </c>
      <c r="P35" s="14">
        <f t="shared" si="5"/>
        <v>89</v>
      </c>
      <c r="Q35" s="15"/>
      <c r="R35" s="370">
        <f>Reading!M30+Reading!N30</f>
        <v>48</v>
      </c>
      <c r="S35" s="16">
        <f t="shared" si="6"/>
        <v>2</v>
      </c>
      <c r="T35" s="372">
        <v>0</v>
      </c>
      <c r="U35" s="369">
        <v>0</v>
      </c>
      <c r="V35" s="14">
        <f t="shared" si="7"/>
        <v>52</v>
      </c>
      <c r="W35" s="15"/>
      <c r="X35" s="374">
        <f>Reading!O30+Reading!P30</f>
        <v>35</v>
      </c>
      <c r="Y35" s="16">
        <f t="shared" si="13"/>
        <v>0</v>
      </c>
      <c r="Z35" s="369">
        <v>0</v>
      </c>
      <c r="AA35" s="369">
        <v>0</v>
      </c>
      <c r="AB35" s="14">
        <f t="shared" si="8"/>
        <v>27</v>
      </c>
      <c r="AC35" s="15"/>
      <c r="AD35" s="374">
        <f>Reading!Q30+Reading!R30</f>
        <v>20</v>
      </c>
      <c r="AE35" s="16">
        <f t="shared" si="9"/>
        <v>1</v>
      </c>
      <c r="AF35" s="366">
        <v>0</v>
      </c>
      <c r="AG35" s="369">
        <v>0</v>
      </c>
      <c r="AH35" s="14">
        <f t="shared" si="10"/>
        <v>7</v>
      </c>
      <c r="AI35" s="19"/>
      <c r="AJ35" s="24">
        <f t="shared" si="11"/>
        <v>17.5</v>
      </c>
      <c r="AK35" s="331">
        <f>AutoCal!F30</f>
        <v>16</v>
      </c>
      <c r="AL35" s="18">
        <f t="shared" si="12"/>
        <v>-1.5</v>
      </c>
    </row>
    <row r="36" spans="1:38" s="5" customFormat="1" ht="21" customHeight="1" x14ac:dyDescent="0.2">
      <c r="A36" s="19">
        <v>28</v>
      </c>
      <c r="B36" s="364">
        <f>Reading!G31+Reading!H31</f>
        <v>38</v>
      </c>
      <c r="C36" s="14">
        <f t="shared" si="1"/>
        <v>3</v>
      </c>
      <c r="D36" s="368">
        <v>0</v>
      </c>
      <c r="E36" s="368">
        <v>0</v>
      </c>
      <c r="F36" s="14">
        <f t="shared" si="2"/>
        <v>-87</v>
      </c>
      <c r="G36" s="15"/>
      <c r="H36" s="370">
        <f>Reading!I31+Reading!J31</f>
        <v>48</v>
      </c>
      <c r="I36" s="16">
        <f t="shared" si="3"/>
        <v>2</v>
      </c>
      <c r="J36" s="371">
        <v>0</v>
      </c>
      <c r="K36" s="15"/>
      <c r="L36" s="374">
        <f>Reading!K31+Reading!L31</f>
        <v>46</v>
      </c>
      <c r="M36" s="14">
        <f t="shared" si="4"/>
        <v>1</v>
      </c>
      <c r="N36" s="368">
        <v>0</v>
      </c>
      <c r="O36" s="368">
        <v>0</v>
      </c>
      <c r="P36" s="14">
        <f t="shared" si="5"/>
        <v>89</v>
      </c>
      <c r="Q36" s="15"/>
      <c r="R36" s="370">
        <f>Reading!M31+Reading!N31</f>
        <v>47</v>
      </c>
      <c r="S36" s="16">
        <f t="shared" si="6"/>
        <v>1</v>
      </c>
      <c r="T36" s="371">
        <v>0</v>
      </c>
      <c r="U36" s="368">
        <v>0</v>
      </c>
      <c r="V36" s="14">
        <f t="shared" si="7"/>
        <v>52</v>
      </c>
      <c r="W36" s="15"/>
      <c r="X36" s="374">
        <f>Reading!O31+Reading!P31</f>
        <v>33</v>
      </c>
      <c r="Y36" s="16">
        <f t="shared" si="13"/>
        <v>2</v>
      </c>
      <c r="Z36" s="368">
        <v>0</v>
      </c>
      <c r="AA36" s="368">
        <v>0</v>
      </c>
      <c r="AB36" s="14">
        <f t="shared" si="8"/>
        <v>27</v>
      </c>
      <c r="AC36" s="15"/>
      <c r="AD36" s="374">
        <f>Reading!Q31+Reading!R31</f>
        <v>17</v>
      </c>
      <c r="AE36" s="16">
        <f t="shared" si="9"/>
        <v>3</v>
      </c>
      <c r="AF36" s="365">
        <v>0</v>
      </c>
      <c r="AG36" s="368">
        <v>0</v>
      </c>
      <c r="AH36" s="14">
        <f t="shared" si="10"/>
        <v>7</v>
      </c>
      <c r="AI36" s="15"/>
      <c r="AJ36" s="24">
        <f t="shared" si="11"/>
        <v>16.5</v>
      </c>
      <c r="AK36" s="331">
        <f>AutoCal!F31</f>
        <v>17</v>
      </c>
      <c r="AL36" s="18">
        <f t="shared" si="12"/>
        <v>0.5</v>
      </c>
    </row>
    <row r="37" spans="1:38" s="5" customFormat="1" ht="21" customHeight="1" x14ac:dyDescent="0.2">
      <c r="A37" s="15">
        <v>29</v>
      </c>
      <c r="B37" s="364">
        <f>Reading!G32+Reading!H32</f>
        <v>31</v>
      </c>
      <c r="C37" s="14">
        <f t="shared" si="1"/>
        <v>7</v>
      </c>
      <c r="D37" s="369">
        <v>0</v>
      </c>
      <c r="E37" s="369">
        <v>0</v>
      </c>
      <c r="F37" s="14">
        <f t="shared" si="2"/>
        <v>-87</v>
      </c>
      <c r="G37" s="15"/>
      <c r="H37" s="370">
        <f>Reading!I32+Reading!J32</f>
        <v>45</v>
      </c>
      <c r="I37" s="16">
        <f t="shared" si="3"/>
        <v>3</v>
      </c>
      <c r="J37" s="372">
        <v>0</v>
      </c>
      <c r="K37" s="15"/>
      <c r="L37" s="374">
        <f>Reading!K32+Reading!L32</f>
        <v>41</v>
      </c>
      <c r="M37" s="14">
        <f t="shared" si="4"/>
        <v>5</v>
      </c>
      <c r="N37" s="369">
        <v>0</v>
      </c>
      <c r="O37" s="369">
        <v>0</v>
      </c>
      <c r="P37" s="14">
        <f t="shared" si="5"/>
        <v>89</v>
      </c>
      <c r="Q37" s="15"/>
      <c r="R37" s="370">
        <f>Reading!M32+Reading!N32</f>
        <v>47</v>
      </c>
      <c r="S37" s="16">
        <f t="shared" si="6"/>
        <v>0</v>
      </c>
      <c r="T37" s="372">
        <v>0</v>
      </c>
      <c r="U37" s="369">
        <v>0</v>
      </c>
      <c r="V37" s="14">
        <f t="shared" si="7"/>
        <v>52</v>
      </c>
      <c r="W37" s="15"/>
      <c r="X37" s="374">
        <f>Reading!O32+Reading!P32</f>
        <v>29</v>
      </c>
      <c r="Y37" s="16">
        <f t="shared" si="13"/>
        <v>4</v>
      </c>
      <c r="Z37" s="369">
        <v>0</v>
      </c>
      <c r="AA37" s="369">
        <v>0</v>
      </c>
      <c r="AB37" s="14">
        <f t="shared" si="8"/>
        <v>27</v>
      </c>
      <c r="AC37" s="15"/>
      <c r="AD37" s="374">
        <f>Reading!Q32+Reading!R32</f>
        <v>15</v>
      </c>
      <c r="AE37" s="16">
        <f t="shared" si="9"/>
        <v>2</v>
      </c>
      <c r="AF37" s="366">
        <v>20</v>
      </c>
      <c r="AG37" s="369">
        <v>0</v>
      </c>
      <c r="AH37" s="14">
        <f t="shared" si="10"/>
        <v>-13</v>
      </c>
      <c r="AI37" s="19"/>
      <c r="AJ37" s="24">
        <f t="shared" si="11"/>
        <v>30.5</v>
      </c>
      <c r="AK37" s="331">
        <f>AutoCal!F32</f>
        <v>31</v>
      </c>
      <c r="AL37" s="18">
        <f t="shared" si="12"/>
        <v>0.5</v>
      </c>
    </row>
    <row r="38" spans="1:38" s="5" customFormat="1" ht="21" customHeight="1" x14ac:dyDescent="0.2">
      <c r="A38" s="13">
        <v>30</v>
      </c>
      <c r="B38" s="364">
        <f>Reading!G33+Reading!H33</f>
        <v>28</v>
      </c>
      <c r="C38" s="14">
        <f t="shared" si="1"/>
        <v>3</v>
      </c>
      <c r="D38" s="369"/>
      <c r="E38" s="369"/>
      <c r="F38" s="14">
        <f t="shared" si="2"/>
        <v>-87</v>
      </c>
      <c r="G38" s="15"/>
      <c r="H38" s="370">
        <f>Reading!I33+Reading!J33</f>
        <v>42</v>
      </c>
      <c r="I38" s="16">
        <f t="shared" ref="I38:I39" si="14">H37-H38+J37</f>
        <v>3</v>
      </c>
      <c r="J38" s="372"/>
      <c r="K38" s="15"/>
      <c r="L38" s="374">
        <f>Reading!K33+Reading!L33</f>
        <v>39</v>
      </c>
      <c r="M38" s="14">
        <f t="shared" ref="M38:M39" si="15">L37-L38+N37</f>
        <v>2</v>
      </c>
      <c r="N38" s="369"/>
      <c r="O38" s="369"/>
      <c r="P38" s="14">
        <f t="shared" si="5"/>
        <v>89</v>
      </c>
      <c r="Q38" s="15"/>
      <c r="R38" s="370">
        <f>Reading!M33+Reading!N33</f>
        <v>47</v>
      </c>
      <c r="S38" s="16">
        <f t="shared" ref="S38:S39" si="16">R37-R38+T37</f>
        <v>0</v>
      </c>
      <c r="T38" s="372"/>
      <c r="U38" s="369"/>
      <c r="V38" s="14">
        <f t="shared" si="7"/>
        <v>52</v>
      </c>
      <c r="W38" s="15"/>
      <c r="X38" s="374">
        <f>Reading!O33+Reading!P33</f>
        <v>27</v>
      </c>
      <c r="Y38" s="16">
        <f t="shared" si="13"/>
        <v>2</v>
      </c>
      <c r="Z38" s="369"/>
      <c r="AA38" s="369"/>
      <c r="AB38" s="14">
        <f t="shared" si="8"/>
        <v>27</v>
      </c>
      <c r="AC38" s="15"/>
      <c r="AD38" s="374">
        <f>Reading!Q33+Reading!R33</f>
        <v>33</v>
      </c>
      <c r="AE38" s="16">
        <f t="shared" ref="AE38:AE39" si="17">AD37-AD38+AF37</f>
        <v>2</v>
      </c>
      <c r="AF38" s="366"/>
      <c r="AG38" s="369"/>
      <c r="AH38" s="14">
        <f t="shared" si="10"/>
        <v>-13</v>
      </c>
      <c r="AI38" s="15"/>
      <c r="AJ38" s="24">
        <f t="shared" si="11"/>
        <v>17</v>
      </c>
      <c r="AK38" s="331">
        <f>AutoCal!F33</f>
        <v>18</v>
      </c>
      <c r="AL38" s="18">
        <f t="shared" si="12"/>
        <v>1</v>
      </c>
    </row>
    <row r="39" spans="1:38" s="20" customFormat="1" ht="21" customHeight="1" thickBot="1" x14ac:dyDescent="0.25">
      <c r="A39" s="13">
        <v>31</v>
      </c>
      <c r="B39" s="364">
        <f>Reading!G34+Reading!H34</f>
        <v>0</v>
      </c>
      <c r="C39" s="22">
        <f t="shared" si="1"/>
        <v>28</v>
      </c>
      <c r="D39" s="369"/>
      <c r="E39" s="369"/>
      <c r="F39" s="14">
        <f>F38-D39+E39-J39</f>
        <v>-87</v>
      </c>
      <c r="G39" s="15"/>
      <c r="H39" s="370">
        <f>Reading!I34+Reading!J34</f>
        <v>0</v>
      </c>
      <c r="I39" s="16">
        <f t="shared" si="14"/>
        <v>42</v>
      </c>
      <c r="J39" s="372"/>
      <c r="K39" s="15"/>
      <c r="L39" s="374">
        <f>Reading!K34+Reading!L34</f>
        <v>0</v>
      </c>
      <c r="M39" s="14">
        <f t="shared" si="15"/>
        <v>39</v>
      </c>
      <c r="N39" s="369"/>
      <c r="O39" s="369"/>
      <c r="P39" s="22">
        <f t="shared" si="5"/>
        <v>89</v>
      </c>
      <c r="Q39" s="15"/>
      <c r="R39" s="370">
        <f>Reading!M34+Reading!N34</f>
        <v>0</v>
      </c>
      <c r="S39" s="16">
        <f t="shared" si="16"/>
        <v>47</v>
      </c>
      <c r="T39" s="372"/>
      <c r="U39" s="369"/>
      <c r="V39" s="22">
        <f t="shared" si="7"/>
        <v>52</v>
      </c>
      <c r="W39" s="15"/>
      <c r="X39" s="374">
        <f>Reading!O34+Reading!P34</f>
        <v>0</v>
      </c>
      <c r="Y39" s="16">
        <f t="shared" si="13"/>
        <v>27</v>
      </c>
      <c r="Z39" s="369"/>
      <c r="AA39" s="369"/>
      <c r="AB39" s="22">
        <f t="shared" si="8"/>
        <v>27</v>
      </c>
      <c r="AC39" s="15"/>
      <c r="AD39" s="374">
        <f>Reading!Q34+Reading!R34</f>
        <v>0</v>
      </c>
      <c r="AE39" s="16">
        <f t="shared" si="17"/>
        <v>33</v>
      </c>
      <c r="AF39" s="366"/>
      <c r="AG39" s="369"/>
      <c r="AH39" s="14">
        <f t="shared" si="10"/>
        <v>-13</v>
      </c>
      <c r="AI39" s="13"/>
      <c r="AJ39" s="24">
        <f t="shared" si="11"/>
        <v>307.5</v>
      </c>
      <c r="AK39" s="331">
        <f>AutoCal!F34</f>
        <v>0</v>
      </c>
      <c r="AL39" s="18">
        <f t="shared" si="12"/>
        <v>-307.5</v>
      </c>
    </row>
    <row r="40" spans="1:38" s="163" customFormat="1" ht="27" customHeight="1" thickBot="1" x14ac:dyDescent="0.3">
      <c r="A40" s="153" t="s">
        <v>23</v>
      </c>
      <c r="B40" s="154"/>
      <c r="C40" s="155">
        <f>SUM(C9:C39)</f>
        <v>142</v>
      </c>
      <c r="D40" s="156"/>
      <c r="E40" s="156"/>
      <c r="F40" s="157"/>
      <c r="G40" s="158"/>
      <c r="H40" s="159"/>
      <c r="I40" s="155">
        <f>SUM(I9:I39)</f>
        <v>125</v>
      </c>
      <c r="J40" s="156"/>
      <c r="K40" s="158"/>
      <c r="L40" s="159"/>
      <c r="M40" s="155">
        <f>SUM(M9:M39)</f>
        <v>133</v>
      </c>
      <c r="N40" s="156"/>
      <c r="O40" s="156"/>
      <c r="P40" s="157"/>
      <c r="Q40" s="158"/>
      <c r="R40" s="159"/>
      <c r="S40" s="155">
        <f>SUM(S9:S39)</f>
        <v>71</v>
      </c>
      <c r="T40" s="156"/>
      <c r="U40" s="156"/>
      <c r="V40" s="157"/>
      <c r="W40" s="158"/>
      <c r="X40" s="159"/>
      <c r="Y40" s="155"/>
      <c r="Z40" s="156"/>
      <c r="AA40" s="156"/>
      <c r="AB40" s="157"/>
      <c r="AC40" s="158"/>
      <c r="AD40" s="159"/>
      <c r="AE40" s="155">
        <f>SUM(AE9:AE39)</f>
        <v>104</v>
      </c>
      <c r="AF40" s="160"/>
      <c r="AG40" s="160"/>
      <c r="AH40" s="161"/>
      <c r="AI40" s="162"/>
      <c r="AJ40" s="164">
        <f>SUM(AJ8:AJ39)</f>
        <v>938</v>
      </c>
      <c r="AK40" s="165">
        <f>SUM(AK8:AK39)</f>
        <v>640</v>
      </c>
      <c r="AL40" s="166">
        <f>SUM(AL9:AL39)</f>
        <v>-298</v>
      </c>
    </row>
    <row r="41" spans="1:38" ht="15.75" thickTop="1" x14ac:dyDescent="0.25"/>
    <row r="43" spans="1:38" x14ac:dyDescent="0.25">
      <c r="L43" s="21"/>
      <c r="M43" s="21"/>
      <c r="N43" s="21"/>
      <c r="O43" s="21"/>
      <c r="P43" s="21"/>
    </row>
    <row r="44" spans="1:38" x14ac:dyDescent="0.25">
      <c r="L44" s="21"/>
      <c r="M44" s="21"/>
      <c r="N44" s="21"/>
      <c r="O44" s="21"/>
      <c r="P44" s="21"/>
    </row>
    <row r="45" spans="1:38" x14ac:dyDescent="0.25">
      <c r="L45" s="21"/>
      <c r="M45" s="21"/>
      <c r="N45" s="21"/>
      <c r="O45" s="21"/>
      <c r="P45" s="21"/>
    </row>
    <row r="46" spans="1:38" x14ac:dyDescent="0.25">
      <c r="L46" s="21"/>
      <c r="M46" s="21"/>
      <c r="N46" s="21"/>
      <c r="O46" s="21"/>
      <c r="P46" s="21"/>
    </row>
  </sheetData>
  <protectedRanges>
    <protectedRange algorithmName="SHA-512" hashValue="xh+J7d8jjH8N7GkrRBTCSRXvw88o/NGiOjx5v+00mHfyX6piPHzwYqZ/e0D2q4vOcgSg0zXwmZ/Tk+3h0+anpw==" saltValue="MwqCnCP1fFyJcjICoE7p9w==" spinCount="100000" sqref="O21:O39" name="Add Stock 2"/>
    <protectedRange algorithmName="SHA-512" hashValue="TeLP496MMh6PaTFAHEY9aBaMBrztRhDagm4pKxmpcThe7bSNykvLb+JttV+Ykw8/IqAzrh+NMtM0q6fqsN11DQ==" saltValue="RcglrpGBG8FnaYdFhiS7fA==" spinCount="100000" sqref="E21:E39" name="Add Stock"/>
    <protectedRange algorithmName="SHA-512" hashValue="0MnpCWb6RwTQRnnI0tZ03VCGB+RnhGWeEEzWiZR0LMIWMmkZ8952EAlHB4+n1k/8pMogC7A00kUFjZjbkh57Hg==" saltValue="HNQ1GotWDJfhE0N+n51MZA==" spinCount="100000" sqref="AH2" name="Month"/>
    <protectedRange algorithmName="SHA-512" hashValue="O0ABWCfXCPKU7+PcUxVxS3UoGUqeRLirRfllDH/8E7j3fgcRFmVOq0ooLIlg5+Hzo898r9uGMHjn/1OpGf6FnA==" saltValue="KppAKSdva+Lb08wWe6wB1w==" spinCount="100000" sqref="AH8" name="Stock Balance 6"/>
    <protectedRange algorithmName="SHA-512" hashValue="XP5IZ0ULMBBytrMATVHGBalnjS09DXqOJnpI6V84QtwCrACSnSNk+4IP0m7Zr7n/dhrJ62ZzTwE9uuwEsMV4jg==" saltValue="c7WvDcJWJcTnm/fLX299Ww==" spinCount="100000" sqref="AD8" name="Balance 6"/>
    <protectedRange algorithmName="SHA-512" hashValue="j6q/a9jEHRhzg9OiAQbJ/6H8PWXvt/zYWVJNHULrJBRdphF+kA3yBJswRsguN+rdoyp8Q4M1RQSDxEzXKFT2ww==" saltValue="vj/tuywu7Z9CkUwBOTLlAA==" spinCount="100000" sqref="Z21:AA39" name="Top up 5"/>
    <protectedRange algorithmName="SHA-512" hashValue="LTfIHG2DSjc50F3rUbNHWNOnVGy+IugvarIaMYoPs9yyj979fJYpLPP9CJYOXu5YyJoj4ap0z/yFpqq+LZsfVw==" saltValue="KZRe8IFTrxy7zph7OF9DSw==" spinCount="100000" sqref="V8" name="Stock Balance 4"/>
    <protectedRange algorithmName="SHA-512" hashValue="R66lL+j9AScgm1SadIhV5M5o6fcgV0vrd+XvFt7KMrOAKlRly6czIcfka+9tIy/I1CodwYeim5xFhTFt4W+2UA==" saltValue="F71rAP8a5uEksxZwQF0Fzw==" spinCount="100000" sqref="R8" name="Balance 4"/>
    <protectedRange algorithmName="SHA-512" hashValue="J8j6Z/UwxYGKoEXwfP7DGy/ZUy2FeQXJWFmvCy03UrHeCie8/5YSo2NVTKUt9TvRbAD8usBxHpklBVeD8hYmeQ==" saltValue="wa6ifFYIzh9uH1OHGbeh+A==" spinCount="100000" sqref="L8" name="Balance 3"/>
    <protectedRange algorithmName="SHA-512" hashValue="oLFxzXVzgINKKdsa4iFf+jzQi46yL5daiLV+sZZCpwE4hpWp3bBkfPyUoiCbDHpOgLnBtx4JknUeLgmpqx9I6Q==" saltValue="o3XMqD0vGQciEWQRPjSXqw==" spinCount="100000" sqref="H8" name="Balance 2"/>
    <protectedRange algorithmName="SHA-512" hashValue="2fQ4cW9UeMe4gIcZw+R6JCX+4DfkLpU0vXhvCYumqZ9TttDNPts1/Fq3fg/Aj2KEL6DDBnkUmUZ0Nmn2Wu6HUg==" saltValue="73/3iAw9v7qdC0+qS3/lLw==" spinCount="100000" sqref="D21:E39" name="Top Up"/>
    <protectedRange algorithmName="SHA-512" hashValue="WtLgy9B27SWoVeYOOe9Ewcxo5P/9pmpULnLSS5cn1/caBmMB3NpfUlx4vcR3MU/YnVxxdA70YbeIZc+6+NEwTA==" saltValue="VeeqGyyobb69nRgllGSISA==" spinCount="100000" sqref="B8" name="Balance"/>
    <protectedRange algorithmName="SHA-512" hashValue="iiMwF59Mezu6k6Cq1rL2cDUkuyNIgEcadEFxe7+OX0zCX2RQIB9HexaKjxv+JG11gvdXv8Qn2skM5blHJ5pFpQ==" saltValue="8CA8tvcZp+SBpSAKnz8DmQ==" spinCount="100000" sqref="F8" name="Stock Balance"/>
    <protectedRange algorithmName="SHA-512" hashValue="Ri95QYrdBV8wvOxa/QZbfW+L+NqDdD9sJbfamz8HmHmNrFhXoJ798/hWiFrq8+9qqdnZEccbAE+yDUJUf8+0nA==" saltValue="kTModRiw2owbcGkmUwqGAg==" spinCount="100000" sqref="J9:J39" name="Top up 2"/>
    <protectedRange algorithmName="SHA-512" hashValue="1GyfuMHmIEfwBgxn+Yx89PYXOvzbmiqum9p7kNXwdCBtZnTguqjjbYKdbwuyNSfMNwtZa0FSNKjxCmZIRAGkNQ==" saltValue="3VqevBm7ZoIoW2UnAKBvOQ==" spinCount="100000" sqref="N21:O39" name="Top up 3"/>
    <protectedRange algorithmName="SHA-512" hashValue="SSbrWIIOvLVug88BUNLt6ZXei2dbWD/VpKqhhW31QjpMtth6n5D3kbLZjRhLsPy00Q81T2Sc/B/O0Rhts2BrfQ==" saltValue="ubj38rPKj3IJzEQGyHq2hw==" spinCount="100000" sqref="P8" name="Stock Balance 3"/>
    <protectedRange algorithmName="SHA-512" hashValue="MwNGuPAzgaFofnR7DH+MuZfTcnz8Rnk6wgSUTD6NArBr8m7557/tHcNchhBXb8ON6RgbNvdo5KfbBePgj0ltmA==" saltValue="5tuULPnDZUF1SrxgreAyZg==" spinCount="100000" sqref="T21:U39" name="Top up 4"/>
    <protectedRange algorithmName="SHA-512" hashValue="a/Mgs6t3RuYOODZ1nRJ4e4JT1aAjUhiWISGhMGuHHNhNya7W4yBJGOHm4QT9q9svOtQyP6mxpW6WfPpyXSxCjQ==" saltValue="pKyfYpHGRZ7E4T1Wag1PfQ==" spinCount="100000" sqref="X8" name="Balance 5"/>
    <protectedRange algorithmName="SHA-512" hashValue="2hHrQjvi1UaxHJ6LCP1D2KFtUA/zdhR1w45nl6S6Q+xDJrYfGC9rbl/vP0xPgSU4XC22n69Bs3UxXgwOvYXbFA==" saltValue="nY386nE4GMOegXoSt43j4w==" spinCount="100000" sqref="AB8" name="Stock Balance 5"/>
    <protectedRange algorithmName="SHA-512" hashValue="oCvamuguWMo3FKSn8M9BORY1kRTxepmuGnB6WEnXRQbv8D9pQopzHj/jk1mQ8sEZyfEEASjXPnDI2OIl3n/0pg==" saltValue="W1BCBkCfqAFrY11HAmADuQ==" spinCount="100000" sqref="AF21:AG39" name="Top up 6"/>
    <protectedRange algorithmName="SHA-512" hashValue="81t37AaIpjvdTZU1gh5F2tXwURCbXGx+AC8u728hbaG9oq6S1hNHBblXAyaS12laTwXdOqCqQAgsmdo7NBNwJg==" saltValue="nzR2Hgbems8DU0a2KgtEXA==" spinCount="100000" sqref="AK9:AK39" name="VM Record"/>
    <protectedRange algorithmName="SHA-512" hashValue="I+fFkkZ9KlJUCtaDBuj9IiCgmt2t0YN4JVvWifo2T8Y5fr/aR7vo0gfLUDQPRKMsRvML/HZNyr4Ta5ob02Cwpw==" saltValue="41tk2/hZVuuau+jKP2ErAQ==" spinCount="100000" sqref="AK2" name="Year"/>
    <protectedRange algorithmName="SHA-512" hashValue="WtLgy9B27SWoVeYOOe9Ewcxo5P/9pmpULnLSS5cn1/caBmMB3NpfUlx4vcR3MU/YnVxxdA70YbeIZc+6+NEwTA==" saltValue="VeeqGyyobb69nRgllGSISA==" spinCount="100000" sqref="B9:B39" name="Balance_1"/>
    <protectedRange algorithmName="SHA-512" hashValue="TeLP496MMh6PaTFAHEY9aBaMBrztRhDagm4pKxmpcThe7bSNykvLb+JttV+Ykw8/IqAzrh+NMtM0q6fqsN11DQ==" saltValue="RcglrpGBG8FnaYdFhiS7fA==" spinCount="100000" sqref="E9:E20 O9:O20 U9:U20 AA9:AA20 AG9:AG20" name="Add Stock_1"/>
    <protectedRange algorithmName="SHA-512" hashValue="2fQ4cW9UeMe4gIcZw+R6JCX+4DfkLpU0vXhvCYumqZ9TttDNPts1/Fq3fg/Aj2KEL6DDBnkUmUZ0Nmn2Wu6HUg==" saltValue="73/3iAw9v7qdC0+qS3/lLw==" spinCount="100000" sqref="D9:E20 N9:O20 T9:U20 Z9:AA20 AF9:AG20" name="Top Up_1"/>
    <protectedRange algorithmName="SHA-512" hashValue="oLFxzXVzgINKKdsa4iFf+jzQi46yL5daiLV+sZZCpwE4hpWp3bBkfPyUoiCbDHpOgLnBtx4JknUeLgmpqx9I6Q==" saltValue="o3XMqD0vGQciEWQRPjSXqw==" spinCount="100000" sqref="H9:H39" name="Balance 2_1"/>
    <protectedRange algorithmName="SHA-512" hashValue="J8j6Z/UwxYGKoEXwfP7DGy/ZUy2FeQXJWFmvCy03UrHeCie8/5YSo2NVTKUt9TvRbAD8usBxHpklBVeD8hYmeQ==" saltValue="wa6ifFYIzh9uH1OHGbeh+A==" spinCount="100000" sqref="L9:L39" name="Balance 3_1"/>
    <protectedRange algorithmName="SHA-512" hashValue="R66lL+j9AScgm1SadIhV5M5o6fcgV0vrd+XvFt7KMrOAKlRly6czIcfka+9tIy/I1CodwYeim5xFhTFt4W+2UA==" saltValue="F71rAP8a5uEksxZwQF0Fzw==" spinCount="100000" sqref="R9:R39" name="Balance 4_1"/>
    <protectedRange algorithmName="SHA-512" hashValue="a/Mgs6t3RuYOODZ1nRJ4e4JT1aAjUhiWISGhMGuHHNhNya7W4yBJGOHm4QT9q9svOtQyP6mxpW6WfPpyXSxCjQ==" saltValue="pKyfYpHGRZ7E4T1Wag1PfQ==" spinCount="100000" sqref="X9:X39" name="Balance 5_1"/>
    <protectedRange algorithmName="SHA-512" hashValue="XP5IZ0ULMBBytrMATVHGBalnjS09DXqOJnpI6V84QtwCrACSnSNk+4IP0m7Zr7n/dhrJ62ZzTwE9uuwEsMV4jg==" saltValue="c7WvDcJWJcTnm/fLX299Ww==" spinCount="100000" sqref="AD9:AD39" name="Balance 6_1"/>
  </protectedRanges>
  <customSheetViews>
    <customSheetView guid="{4483CD53-383C-4B6D-854D-5F7CF78225D1}" scale="90" topLeftCell="G1">
      <pane ySplit="7" topLeftCell="A8" activePane="bottomLeft" state="frozen"/>
      <selection pane="bottomLeft" activeCell="V3" sqref="V3"/>
      <pageMargins left="0.7" right="0.7" top="0.75" bottom="0.75" header="0.3" footer="0.3"/>
    </customSheetView>
    <customSheetView guid="{AD564930-00CA-46AE-A32D-89F5665D5DD7}" scale="90" topLeftCell="G1">
      <pane ySplit="7" topLeftCell="A29" activePane="bottomLeft" state="frozen"/>
      <selection pane="bottomLeft" activeCell="Y37" sqref="Y37"/>
      <pageMargins left="0.7" right="0.7" top="0.75" bottom="0.75" header="0.3" footer="0.3"/>
    </customSheetView>
  </customSheetViews>
  <mergeCells count="28">
    <mergeCell ref="R6:R7"/>
    <mergeCell ref="AF6:AF7"/>
    <mergeCell ref="S6:S7"/>
    <mergeCell ref="X6:X7"/>
    <mergeCell ref="Y6:Y7"/>
    <mergeCell ref="AD6:AD7"/>
    <mergeCell ref="AE6:AE7"/>
    <mergeCell ref="I6:I7"/>
    <mergeCell ref="J6:J7"/>
    <mergeCell ref="L6:L7"/>
    <mergeCell ref="M6:M7"/>
    <mergeCell ref="N6:N7"/>
    <mergeCell ref="O2:T2"/>
    <mergeCell ref="A1:AJ1"/>
    <mergeCell ref="A4:A7"/>
    <mergeCell ref="B4:AL4"/>
    <mergeCell ref="B5:F5"/>
    <mergeCell ref="H5:J5"/>
    <mergeCell ref="L5:P5"/>
    <mergeCell ref="R5:V5"/>
    <mergeCell ref="X5:AB5"/>
    <mergeCell ref="AD5:AH5"/>
    <mergeCell ref="AJ5:AL5"/>
    <mergeCell ref="T6:T7"/>
    <mergeCell ref="B6:B7"/>
    <mergeCell ref="C6:C7"/>
    <mergeCell ref="D6:D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</sheetPr>
  <dimension ref="A1:AF57"/>
  <sheetViews>
    <sheetView zoomScaleNormal="100" workbookViewId="0">
      <pane ySplit="7" topLeftCell="A31" activePane="bottomLeft" state="frozen"/>
      <selection pane="bottomLeft" activeCell="F37" sqref="F37"/>
    </sheetView>
  </sheetViews>
  <sheetFormatPr defaultRowHeight="15" x14ac:dyDescent="0.25"/>
  <cols>
    <col min="1" max="1" width="8.85546875" style="97" customWidth="1"/>
    <col min="2" max="2" width="7.85546875" style="97" customWidth="1"/>
    <col min="3" max="4" width="8.7109375" style="97" customWidth="1"/>
    <col min="5" max="6" width="7.85546875" style="97" customWidth="1"/>
    <col min="7" max="7" width="8.85546875" style="97" customWidth="1"/>
    <col min="8" max="8" width="8.5703125" customWidth="1"/>
    <col min="9" max="9" width="8.42578125" customWidth="1"/>
    <col min="10" max="10" width="7.140625" customWidth="1"/>
    <col min="11" max="11" width="8.7109375" customWidth="1"/>
    <col min="12" max="13" width="8.42578125" customWidth="1"/>
    <col min="14" max="14" width="9.42578125" customWidth="1"/>
    <col min="15" max="15" width="8" customWidth="1"/>
    <col min="16" max="16" width="10.7109375" customWidth="1"/>
    <col min="17" max="17" width="10.28515625" customWidth="1"/>
    <col min="18" max="18" width="11" customWidth="1"/>
    <col min="19" max="19" width="10.28515625" customWidth="1"/>
    <col min="20" max="20" width="12.5703125" customWidth="1"/>
    <col min="21" max="21" width="10.28515625" customWidth="1"/>
    <col min="22" max="22" width="31.28515625" customWidth="1"/>
    <col min="23" max="23" width="0.85546875" customWidth="1"/>
    <col min="24" max="24" width="12.5703125" customWidth="1"/>
    <col min="25" max="26" width="8.7109375" customWidth="1"/>
    <col min="27" max="27" width="13.5703125" customWidth="1"/>
    <col min="28" max="28" width="10.5703125" customWidth="1"/>
    <col min="254" max="254" width="7.85546875" customWidth="1"/>
    <col min="255" max="272" width="14.7109375" customWidth="1"/>
    <col min="273" max="273" width="19.28515625" customWidth="1"/>
    <col min="274" max="275" width="10.28515625" customWidth="1"/>
    <col min="276" max="276" width="12" customWidth="1"/>
    <col min="277" max="277" width="10.28515625" customWidth="1"/>
    <col min="278" max="278" width="20.7109375" customWidth="1"/>
    <col min="279" max="279" width="0.85546875" customWidth="1"/>
    <col min="280" max="280" width="12.5703125" customWidth="1"/>
    <col min="281" max="282" width="8.7109375" customWidth="1"/>
    <col min="283" max="283" width="13.5703125" customWidth="1"/>
    <col min="284" max="284" width="10.5703125" customWidth="1"/>
    <col min="510" max="510" width="7.85546875" customWidth="1"/>
    <col min="511" max="528" width="14.7109375" customWidth="1"/>
    <col min="529" max="529" width="19.28515625" customWidth="1"/>
    <col min="530" max="531" width="10.28515625" customWidth="1"/>
    <col min="532" max="532" width="12" customWidth="1"/>
    <col min="533" max="533" width="10.28515625" customWidth="1"/>
    <col min="534" max="534" width="20.7109375" customWidth="1"/>
    <col min="535" max="535" width="0.85546875" customWidth="1"/>
    <col min="536" max="536" width="12.5703125" customWidth="1"/>
    <col min="537" max="538" width="8.7109375" customWidth="1"/>
    <col min="539" max="539" width="13.5703125" customWidth="1"/>
    <col min="540" max="540" width="10.5703125" customWidth="1"/>
    <col min="766" max="766" width="7.85546875" customWidth="1"/>
    <col min="767" max="784" width="14.7109375" customWidth="1"/>
    <col min="785" max="785" width="19.28515625" customWidth="1"/>
    <col min="786" max="787" width="10.28515625" customWidth="1"/>
    <col min="788" max="788" width="12" customWidth="1"/>
    <col min="789" max="789" width="10.28515625" customWidth="1"/>
    <col min="790" max="790" width="20.7109375" customWidth="1"/>
    <col min="791" max="791" width="0.85546875" customWidth="1"/>
    <col min="792" max="792" width="12.5703125" customWidth="1"/>
    <col min="793" max="794" width="8.7109375" customWidth="1"/>
    <col min="795" max="795" width="13.5703125" customWidth="1"/>
    <col min="796" max="796" width="10.5703125" customWidth="1"/>
    <col min="1022" max="1022" width="7.85546875" customWidth="1"/>
    <col min="1023" max="1040" width="14.7109375" customWidth="1"/>
    <col min="1041" max="1041" width="19.28515625" customWidth="1"/>
    <col min="1042" max="1043" width="10.28515625" customWidth="1"/>
    <col min="1044" max="1044" width="12" customWidth="1"/>
    <col min="1045" max="1045" width="10.28515625" customWidth="1"/>
    <col min="1046" max="1046" width="20.7109375" customWidth="1"/>
    <col min="1047" max="1047" width="0.85546875" customWidth="1"/>
    <col min="1048" max="1048" width="12.5703125" customWidth="1"/>
    <col min="1049" max="1050" width="8.7109375" customWidth="1"/>
    <col min="1051" max="1051" width="13.5703125" customWidth="1"/>
    <col min="1052" max="1052" width="10.5703125" customWidth="1"/>
    <col min="1278" max="1278" width="7.85546875" customWidth="1"/>
    <col min="1279" max="1296" width="14.7109375" customWidth="1"/>
    <col min="1297" max="1297" width="19.28515625" customWidth="1"/>
    <col min="1298" max="1299" width="10.28515625" customWidth="1"/>
    <col min="1300" max="1300" width="12" customWidth="1"/>
    <col min="1301" max="1301" width="10.28515625" customWidth="1"/>
    <col min="1302" max="1302" width="20.7109375" customWidth="1"/>
    <col min="1303" max="1303" width="0.85546875" customWidth="1"/>
    <col min="1304" max="1304" width="12.5703125" customWidth="1"/>
    <col min="1305" max="1306" width="8.7109375" customWidth="1"/>
    <col min="1307" max="1307" width="13.5703125" customWidth="1"/>
    <col min="1308" max="1308" width="10.5703125" customWidth="1"/>
    <col min="1534" max="1534" width="7.85546875" customWidth="1"/>
    <col min="1535" max="1552" width="14.7109375" customWidth="1"/>
    <col min="1553" max="1553" width="19.28515625" customWidth="1"/>
    <col min="1554" max="1555" width="10.28515625" customWidth="1"/>
    <col min="1556" max="1556" width="12" customWidth="1"/>
    <col min="1557" max="1557" width="10.28515625" customWidth="1"/>
    <col min="1558" max="1558" width="20.7109375" customWidth="1"/>
    <col min="1559" max="1559" width="0.85546875" customWidth="1"/>
    <col min="1560" max="1560" width="12.5703125" customWidth="1"/>
    <col min="1561" max="1562" width="8.7109375" customWidth="1"/>
    <col min="1563" max="1563" width="13.5703125" customWidth="1"/>
    <col min="1564" max="1564" width="10.5703125" customWidth="1"/>
    <col min="1790" max="1790" width="7.85546875" customWidth="1"/>
    <col min="1791" max="1808" width="14.7109375" customWidth="1"/>
    <col min="1809" max="1809" width="19.28515625" customWidth="1"/>
    <col min="1810" max="1811" width="10.28515625" customWidth="1"/>
    <col min="1812" max="1812" width="12" customWidth="1"/>
    <col min="1813" max="1813" width="10.28515625" customWidth="1"/>
    <col min="1814" max="1814" width="20.7109375" customWidth="1"/>
    <col min="1815" max="1815" width="0.85546875" customWidth="1"/>
    <col min="1816" max="1816" width="12.5703125" customWidth="1"/>
    <col min="1817" max="1818" width="8.7109375" customWidth="1"/>
    <col min="1819" max="1819" width="13.5703125" customWidth="1"/>
    <col min="1820" max="1820" width="10.5703125" customWidth="1"/>
    <col min="2046" max="2046" width="7.85546875" customWidth="1"/>
    <col min="2047" max="2064" width="14.7109375" customWidth="1"/>
    <col min="2065" max="2065" width="19.28515625" customWidth="1"/>
    <col min="2066" max="2067" width="10.28515625" customWidth="1"/>
    <col min="2068" max="2068" width="12" customWidth="1"/>
    <col min="2069" max="2069" width="10.28515625" customWidth="1"/>
    <col min="2070" max="2070" width="20.7109375" customWidth="1"/>
    <col min="2071" max="2071" width="0.85546875" customWidth="1"/>
    <col min="2072" max="2072" width="12.5703125" customWidth="1"/>
    <col min="2073" max="2074" width="8.7109375" customWidth="1"/>
    <col min="2075" max="2075" width="13.5703125" customWidth="1"/>
    <col min="2076" max="2076" width="10.5703125" customWidth="1"/>
    <col min="2302" max="2302" width="7.85546875" customWidth="1"/>
    <col min="2303" max="2320" width="14.7109375" customWidth="1"/>
    <col min="2321" max="2321" width="19.28515625" customWidth="1"/>
    <col min="2322" max="2323" width="10.28515625" customWidth="1"/>
    <col min="2324" max="2324" width="12" customWidth="1"/>
    <col min="2325" max="2325" width="10.28515625" customWidth="1"/>
    <col min="2326" max="2326" width="20.7109375" customWidth="1"/>
    <col min="2327" max="2327" width="0.85546875" customWidth="1"/>
    <col min="2328" max="2328" width="12.5703125" customWidth="1"/>
    <col min="2329" max="2330" width="8.7109375" customWidth="1"/>
    <col min="2331" max="2331" width="13.5703125" customWidth="1"/>
    <col min="2332" max="2332" width="10.5703125" customWidth="1"/>
    <col min="2558" max="2558" width="7.85546875" customWidth="1"/>
    <col min="2559" max="2576" width="14.7109375" customWidth="1"/>
    <col min="2577" max="2577" width="19.28515625" customWidth="1"/>
    <col min="2578" max="2579" width="10.28515625" customWidth="1"/>
    <col min="2580" max="2580" width="12" customWidth="1"/>
    <col min="2581" max="2581" width="10.28515625" customWidth="1"/>
    <col min="2582" max="2582" width="20.7109375" customWidth="1"/>
    <col min="2583" max="2583" width="0.85546875" customWidth="1"/>
    <col min="2584" max="2584" width="12.5703125" customWidth="1"/>
    <col min="2585" max="2586" width="8.7109375" customWidth="1"/>
    <col min="2587" max="2587" width="13.5703125" customWidth="1"/>
    <col min="2588" max="2588" width="10.5703125" customWidth="1"/>
    <col min="2814" max="2814" width="7.85546875" customWidth="1"/>
    <col min="2815" max="2832" width="14.7109375" customWidth="1"/>
    <col min="2833" max="2833" width="19.28515625" customWidth="1"/>
    <col min="2834" max="2835" width="10.28515625" customWidth="1"/>
    <col min="2836" max="2836" width="12" customWidth="1"/>
    <col min="2837" max="2837" width="10.28515625" customWidth="1"/>
    <col min="2838" max="2838" width="20.7109375" customWidth="1"/>
    <col min="2839" max="2839" width="0.85546875" customWidth="1"/>
    <col min="2840" max="2840" width="12.5703125" customWidth="1"/>
    <col min="2841" max="2842" width="8.7109375" customWidth="1"/>
    <col min="2843" max="2843" width="13.5703125" customWidth="1"/>
    <col min="2844" max="2844" width="10.5703125" customWidth="1"/>
    <col min="3070" max="3070" width="7.85546875" customWidth="1"/>
    <col min="3071" max="3088" width="14.7109375" customWidth="1"/>
    <col min="3089" max="3089" width="19.28515625" customWidth="1"/>
    <col min="3090" max="3091" width="10.28515625" customWidth="1"/>
    <col min="3092" max="3092" width="12" customWidth="1"/>
    <col min="3093" max="3093" width="10.28515625" customWidth="1"/>
    <col min="3094" max="3094" width="20.7109375" customWidth="1"/>
    <col min="3095" max="3095" width="0.85546875" customWidth="1"/>
    <col min="3096" max="3096" width="12.5703125" customWidth="1"/>
    <col min="3097" max="3098" width="8.7109375" customWidth="1"/>
    <col min="3099" max="3099" width="13.5703125" customWidth="1"/>
    <col min="3100" max="3100" width="10.5703125" customWidth="1"/>
    <col min="3326" max="3326" width="7.85546875" customWidth="1"/>
    <col min="3327" max="3344" width="14.7109375" customWidth="1"/>
    <col min="3345" max="3345" width="19.28515625" customWidth="1"/>
    <col min="3346" max="3347" width="10.28515625" customWidth="1"/>
    <col min="3348" max="3348" width="12" customWidth="1"/>
    <col min="3349" max="3349" width="10.28515625" customWidth="1"/>
    <col min="3350" max="3350" width="20.7109375" customWidth="1"/>
    <col min="3351" max="3351" width="0.85546875" customWidth="1"/>
    <col min="3352" max="3352" width="12.5703125" customWidth="1"/>
    <col min="3353" max="3354" width="8.7109375" customWidth="1"/>
    <col min="3355" max="3355" width="13.5703125" customWidth="1"/>
    <col min="3356" max="3356" width="10.5703125" customWidth="1"/>
    <col min="3582" max="3582" width="7.85546875" customWidth="1"/>
    <col min="3583" max="3600" width="14.7109375" customWidth="1"/>
    <col min="3601" max="3601" width="19.28515625" customWidth="1"/>
    <col min="3602" max="3603" width="10.28515625" customWidth="1"/>
    <col min="3604" max="3604" width="12" customWidth="1"/>
    <col min="3605" max="3605" width="10.28515625" customWidth="1"/>
    <col min="3606" max="3606" width="20.7109375" customWidth="1"/>
    <col min="3607" max="3607" width="0.85546875" customWidth="1"/>
    <col min="3608" max="3608" width="12.5703125" customWidth="1"/>
    <col min="3609" max="3610" width="8.7109375" customWidth="1"/>
    <col min="3611" max="3611" width="13.5703125" customWidth="1"/>
    <col min="3612" max="3612" width="10.5703125" customWidth="1"/>
    <col min="3838" max="3838" width="7.85546875" customWidth="1"/>
    <col min="3839" max="3856" width="14.7109375" customWidth="1"/>
    <col min="3857" max="3857" width="19.28515625" customWidth="1"/>
    <col min="3858" max="3859" width="10.28515625" customWidth="1"/>
    <col min="3860" max="3860" width="12" customWidth="1"/>
    <col min="3861" max="3861" width="10.28515625" customWidth="1"/>
    <col min="3862" max="3862" width="20.7109375" customWidth="1"/>
    <col min="3863" max="3863" width="0.85546875" customWidth="1"/>
    <col min="3864" max="3864" width="12.5703125" customWidth="1"/>
    <col min="3865" max="3866" width="8.7109375" customWidth="1"/>
    <col min="3867" max="3867" width="13.5703125" customWidth="1"/>
    <col min="3868" max="3868" width="10.5703125" customWidth="1"/>
    <col min="4094" max="4094" width="7.85546875" customWidth="1"/>
    <col min="4095" max="4112" width="14.7109375" customWidth="1"/>
    <col min="4113" max="4113" width="19.28515625" customWidth="1"/>
    <col min="4114" max="4115" width="10.28515625" customWidth="1"/>
    <col min="4116" max="4116" width="12" customWidth="1"/>
    <col min="4117" max="4117" width="10.28515625" customWidth="1"/>
    <col min="4118" max="4118" width="20.7109375" customWidth="1"/>
    <col min="4119" max="4119" width="0.85546875" customWidth="1"/>
    <col min="4120" max="4120" width="12.5703125" customWidth="1"/>
    <col min="4121" max="4122" width="8.7109375" customWidth="1"/>
    <col min="4123" max="4123" width="13.5703125" customWidth="1"/>
    <col min="4124" max="4124" width="10.5703125" customWidth="1"/>
    <col min="4350" max="4350" width="7.85546875" customWidth="1"/>
    <col min="4351" max="4368" width="14.7109375" customWidth="1"/>
    <col min="4369" max="4369" width="19.28515625" customWidth="1"/>
    <col min="4370" max="4371" width="10.28515625" customWidth="1"/>
    <col min="4372" max="4372" width="12" customWidth="1"/>
    <col min="4373" max="4373" width="10.28515625" customWidth="1"/>
    <col min="4374" max="4374" width="20.7109375" customWidth="1"/>
    <col min="4375" max="4375" width="0.85546875" customWidth="1"/>
    <col min="4376" max="4376" width="12.5703125" customWidth="1"/>
    <col min="4377" max="4378" width="8.7109375" customWidth="1"/>
    <col min="4379" max="4379" width="13.5703125" customWidth="1"/>
    <col min="4380" max="4380" width="10.5703125" customWidth="1"/>
    <col min="4606" max="4606" width="7.85546875" customWidth="1"/>
    <col min="4607" max="4624" width="14.7109375" customWidth="1"/>
    <col min="4625" max="4625" width="19.28515625" customWidth="1"/>
    <col min="4626" max="4627" width="10.28515625" customWidth="1"/>
    <col min="4628" max="4628" width="12" customWidth="1"/>
    <col min="4629" max="4629" width="10.28515625" customWidth="1"/>
    <col min="4630" max="4630" width="20.7109375" customWidth="1"/>
    <col min="4631" max="4631" width="0.85546875" customWidth="1"/>
    <col min="4632" max="4632" width="12.5703125" customWidth="1"/>
    <col min="4633" max="4634" width="8.7109375" customWidth="1"/>
    <col min="4635" max="4635" width="13.5703125" customWidth="1"/>
    <col min="4636" max="4636" width="10.5703125" customWidth="1"/>
    <col min="4862" max="4862" width="7.85546875" customWidth="1"/>
    <col min="4863" max="4880" width="14.7109375" customWidth="1"/>
    <col min="4881" max="4881" width="19.28515625" customWidth="1"/>
    <col min="4882" max="4883" width="10.28515625" customWidth="1"/>
    <col min="4884" max="4884" width="12" customWidth="1"/>
    <col min="4885" max="4885" width="10.28515625" customWidth="1"/>
    <col min="4886" max="4886" width="20.7109375" customWidth="1"/>
    <col min="4887" max="4887" width="0.85546875" customWidth="1"/>
    <col min="4888" max="4888" width="12.5703125" customWidth="1"/>
    <col min="4889" max="4890" width="8.7109375" customWidth="1"/>
    <col min="4891" max="4891" width="13.5703125" customWidth="1"/>
    <col min="4892" max="4892" width="10.5703125" customWidth="1"/>
    <col min="5118" max="5118" width="7.85546875" customWidth="1"/>
    <col min="5119" max="5136" width="14.7109375" customWidth="1"/>
    <col min="5137" max="5137" width="19.28515625" customWidth="1"/>
    <col min="5138" max="5139" width="10.28515625" customWidth="1"/>
    <col min="5140" max="5140" width="12" customWidth="1"/>
    <col min="5141" max="5141" width="10.28515625" customWidth="1"/>
    <col min="5142" max="5142" width="20.7109375" customWidth="1"/>
    <col min="5143" max="5143" width="0.85546875" customWidth="1"/>
    <col min="5144" max="5144" width="12.5703125" customWidth="1"/>
    <col min="5145" max="5146" width="8.7109375" customWidth="1"/>
    <col min="5147" max="5147" width="13.5703125" customWidth="1"/>
    <col min="5148" max="5148" width="10.5703125" customWidth="1"/>
    <col min="5374" max="5374" width="7.85546875" customWidth="1"/>
    <col min="5375" max="5392" width="14.7109375" customWidth="1"/>
    <col min="5393" max="5393" width="19.28515625" customWidth="1"/>
    <col min="5394" max="5395" width="10.28515625" customWidth="1"/>
    <col min="5396" max="5396" width="12" customWidth="1"/>
    <col min="5397" max="5397" width="10.28515625" customWidth="1"/>
    <col min="5398" max="5398" width="20.7109375" customWidth="1"/>
    <col min="5399" max="5399" width="0.85546875" customWidth="1"/>
    <col min="5400" max="5400" width="12.5703125" customWidth="1"/>
    <col min="5401" max="5402" width="8.7109375" customWidth="1"/>
    <col min="5403" max="5403" width="13.5703125" customWidth="1"/>
    <col min="5404" max="5404" width="10.5703125" customWidth="1"/>
    <col min="5630" max="5630" width="7.85546875" customWidth="1"/>
    <col min="5631" max="5648" width="14.7109375" customWidth="1"/>
    <col min="5649" max="5649" width="19.28515625" customWidth="1"/>
    <col min="5650" max="5651" width="10.28515625" customWidth="1"/>
    <col min="5652" max="5652" width="12" customWidth="1"/>
    <col min="5653" max="5653" width="10.28515625" customWidth="1"/>
    <col min="5654" max="5654" width="20.7109375" customWidth="1"/>
    <col min="5655" max="5655" width="0.85546875" customWidth="1"/>
    <col min="5656" max="5656" width="12.5703125" customWidth="1"/>
    <col min="5657" max="5658" width="8.7109375" customWidth="1"/>
    <col min="5659" max="5659" width="13.5703125" customWidth="1"/>
    <col min="5660" max="5660" width="10.5703125" customWidth="1"/>
    <col min="5886" max="5886" width="7.85546875" customWidth="1"/>
    <col min="5887" max="5904" width="14.7109375" customWidth="1"/>
    <col min="5905" max="5905" width="19.28515625" customWidth="1"/>
    <col min="5906" max="5907" width="10.28515625" customWidth="1"/>
    <col min="5908" max="5908" width="12" customWidth="1"/>
    <col min="5909" max="5909" width="10.28515625" customWidth="1"/>
    <col min="5910" max="5910" width="20.7109375" customWidth="1"/>
    <col min="5911" max="5911" width="0.85546875" customWidth="1"/>
    <col min="5912" max="5912" width="12.5703125" customWidth="1"/>
    <col min="5913" max="5914" width="8.7109375" customWidth="1"/>
    <col min="5915" max="5915" width="13.5703125" customWidth="1"/>
    <col min="5916" max="5916" width="10.5703125" customWidth="1"/>
    <col min="6142" max="6142" width="7.85546875" customWidth="1"/>
    <col min="6143" max="6160" width="14.7109375" customWidth="1"/>
    <col min="6161" max="6161" width="19.28515625" customWidth="1"/>
    <col min="6162" max="6163" width="10.28515625" customWidth="1"/>
    <col min="6164" max="6164" width="12" customWidth="1"/>
    <col min="6165" max="6165" width="10.28515625" customWidth="1"/>
    <col min="6166" max="6166" width="20.7109375" customWidth="1"/>
    <col min="6167" max="6167" width="0.85546875" customWidth="1"/>
    <col min="6168" max="6168" width="12.5703125" customWidth="1"/>
    <col min="6169" max="6170" width="8.7109375" customWidth="1"/>
    <col min="6171" max="6171" width="13.5703125" customWidth="1"/>
    <col min="6172" max="6172" width="10.5703125" customWidth="1"/>
    <col min="6398" max="6398" width="7.85546875" customWidth="1"/>
    <col min="6399" max="6416" width="14.7109375" customWidth="1"/>
    <col min="6417" max="6417" width="19.28515625" customWidth="1"/>
    <col min="6418" max="6419" width="10.28515625" customWidth="1"/>
    <col min="6420" max="6420" width="12" customWidth="1"/>
    <col min="6421" max="6421" width="10.28515625" customWidth="1"/>
    <col min="6422" max="6422" width="20.7109375" customWidth="1"/>
    <col min="6423" max="6423" width="0.85546875" customWidth="1"/>
    <col min="6424" max="6424" width="12.5703125" customWidth="1"/>
    <col min="6425" max="6426" width="8.7109375" customWidth="1"/>
    <col min="6427" max="6427" width="13.5703125" customWidth="1"/>
    <col min="6428" max="6428" width="10.5703125" customWidth="1"/>
    <col min="6654" max="6654" width="7.85546875" customWidth="1"/>
    <col min="6655" max="6672" width="14.7109375" customWidth="1"/>
    <col min="6673" max="6673" width="19.28515625" customWidth="1"/>
    <col min="6674" max="6675" width="10.28515625" customWidth="1"/>
    <col min="6676" max="6676" width="12" customWidth="1"/>
    <col min="6677" max="6677" width="10.28515625" customWidth="1"/>
    <col min="6678" max="6678" width="20.7109375" customWidth="1"/>
    <col min="6679" max="6679" width="0.85546875" customWidth="1"/>
    <col min="6680" max="6680" width="12.5703125" customWidth="1"/>
    <col min="6681" max="6682" width="8.7109375" customWidth="1"/>
    <col min="6683" max="6683" width="13.5703125" customWidth="1"/>
    <col min="6684" max="6684" width="10.5703125" customWidth="1"/>
    <col min="6910" max="6910" width="7.85546875" customWidth="1"/>
    <col min="6911" max="6928" width="14.7109375" customWidth="1"/>
    <col min="6929" max="6929" width="19.28515625" customWidth="1"/>
    <col min="6930" max="6931" width="10.28515625" customWidth="1"/>
    <col min="6932" max="6932" width="12" customWidth="1"/>
    <col min="6933" max="6933" width="10.28515625" customWidth="1"/>
    <col min="6934" max="6934" width="20.7109375" customWidth="1"/>
    <col min="6935" max="6935" width="0.85546875" customWidth="1"/>
    <col min="6936" max="6936" width="12.5703125" customWidth="1"/>
    <col min="6937" max="6938" width="8.7109375" customWidth="1"/>
    <col min="6939" max="6939" width="13.5703125" customWidth="1"/>
    <col min="6940" max="6940" width="10.5703125" customWidth="1"/>
    <col min="7166" max="7166" width="7.85546875" customWidth="1"/>
    <col min="7167" max="7184" width="14.7109375" customWidth="1"/>
    <col min="7185" max="7185" width="19.28515625" customWidth="1"/>
    <col min="7186" max="7187" width="10.28515625" customWidth="1"/>
    <col min="7188" max="7188" width="12" customWidth="1"/>
    <col min="7189" max="7189" width="10.28515625" customWidth="1"/>
    <col min="7190" max="7190" width="20.7109375" customWidth="1"/>
    <col min="7191" max="7191" width="0.85546875" customWidth="1"/>
    <col min="7192" max="7192" width="12.5703125" customWidth="1"/>
    <col min="7193" max="7194" width="8.7109375" customWidth="1"/>
    <col min="7195" max="7195" width="13.5703125" customWidth="1"/>
    <col min="7196" max="7196" width="10.5703125" customWidth="1"/>
    <col min="7422" max="7422" width="7.85546875" customWidth="1"/>
    <col min="7423" max="7440" width="14.7109375" customWidth="1"/>
    <col min="7441" max="7441" width="19.28515625" customWidth="1"/>
    <col min="7442" max="7443" width="10.28515625" customWidth="1"/>
    <col min="7444" max="7444" width="12" customWidth="1"/>
    <col min="7445" max="7445" width="10.28515625" customWidth="1"/>
    <col min="7446" max="7446" width="20.7109375" customWidth="1"/>
    <col min="7447" max="7447" width="0.85546875" customWidth="1"/>
    <col min="7448" max="7448" width="12.5703125" customWidth="1"/>
    <col min="7449" max="7450" width="8.7109375" customWidth="1"/>
    <col min="7451" max="7451" width="13.5703125" customWidth="1"/>
    <col min="7452" max="7452" width="10.5703125" customWidth="1"/>
    <col min="7678" max="7678" width="7.85546875" customWidth="1"/>
    <col min="7679" max="7696" width="14.7109375" customWidth="1"/>
    <col min="7697" max="7697" width="19.28515625" customWidth="1"/>
    <col min="7698" max="7699" width="10.28515625" customWidth="1"/>
    <col min="7700" max="7700" width="12" customWidth="1"/>
    <col min="7701" max="7701" width="10.28515625" customWidth="1"/>
    <col min="7702" max="7702" width="20.7109375" customWidth="1"/>
    <col min="7703" max="7703" width="0.85546875" customWidth="1"/>
    <col min="7704" max="7704" width="12.5703125" customWidth="1"/>
    <col min="7705" max="7706" width="8.7109375" customWidth="1"/>
    <col min="7707" max="7707" width="13.5703125" customWidth="1"/>
    <col min="7708" max="7708" width="10.5703125" customWidth="1"/>
    <col min="7934" max="7934" width="7.85546875" customWidth="1"/>
    <col min="7935" max="7952" width="14.7109375" customWidth="1"/>
    <col min="7953" max="7953" width="19.28515625" customWidth="1"/>
    <col min="7954" max="7955" width="10.28515625" customWidth="1"/>
    <col min="7956" max="7956" width="12" customWidth="1"/>
    <col min="7957" max="7957" width="10.28515625" customWidth="1"/>
    <col min="7958" max="7958" width="20.7109375" customWidth="1"/>
    <col min="7959" max="7959" width="0.85546875" customWidth="1"/>
    <col min="7960" max="7960" width="12.5703125" customWidth="1"/>
    <col min="7961" max="7962" width="8.7109375" customWidth="1"/>
    <col min="7963" max="7963" width="13.5703125" customWidth="1"/>
    <col min="7964" max="7964" width="10.5703125" customWidth="1"/>
    <col min="8190" max="8190" width="7.85546875" customWidth="1"/>
    <col min="8191" max="8208" width="14.7109375" customWidth="1"/>
    <col min="8209" max="8209" width="19.28515625" customWidth="1"/>
    <col min="8210" max="8211" width="10.28515625" customWidth="1"/>
    <col min="8212" max="8212" width="12" customWidth="1"/>
    <col min="8213" max="8213" width="10.28515625" customWidth="1"/>
    <col min="8214" max="8214" width="20.7109375" customWidth="1"/>
    <col min="8215" max="8215" width="0.85546875" customWidth="1"/>
    <col min="8216" max="8216" width="12.5703125" customWidth="1"/>
    <col min="8217" max="8218" width="8.7109375" customWidth="1"/>
    <col min="8219" max="8219" width="13.5703125" customWidth="1"/>
    <col min="8220" max="8220" width="10.5703125" customWidth="1"/>
    <col min="8446" max="8446" width="7.85546875" customWidth="1"/>
    <col min="8447" max="8464" width="14.7109375" customWidth="1"/>
    <col min="8465" max="8465" width="19.28515625" customWidth="1"/>
    <col min="8466" max="8467" width="10.28515625" customWidth="1"/>
    <col min="8468" max="8468" width="12" customWidth="1"/>
    <col min="8469" max="8469" width="10.28515625" customWidth="1"/>
    <col min="8470" max="8470" width="20.7109375" customWidth="1"/>
    <col min="8471" max="8471" width="0.85546875" customWidth="1"/>
    <col min="8472" max="8472" width="12.5703125" customWidth="1"/>
    <col min="8473" max="8474" width="8.7109375" customWidth="1"/>
    <col min="8475" max="8475" width="13.5703125" customWidth="1"/>
    <col min="8476" max="8476" width="10.5703125" customWidth="1"/>
    <col min="8702" max="8702" width="7.85546875" customWidth="1"/>
    <col min="8703" max="8720" width="14.7109375" customWidth="1"/>
    <col min="8721" max="8721" width="19.28515625" customWidth="1"/>
    <col min="8722" max="8723" width="10.28515625" customWidth="1"/>
    <col min="8724" max="8724" width="12" customWidth="1"/>
    <col min="8725" max="8725" width="10.28515625" customWidth="1"/>
    <col min="8726" max="8726" width="20.7109375" customWidth="1"/>
    <col min="8727" max="8727" width="0.85546875" customWidth="1"/>
    <col min="8728" max="8728" width="12.5703125" customWidth="1"/>
    <col min="8729" max="8730" width="8.7109375" customWidth="1"/>
    <col min="8731" max="8731" width="13.5703125" customWidth="1"/>
    <col min="8732" max="8732" width="10.5703125" customWidth="1"/>
    <col min="8958" max="8958" width="7.85546875" customWidth="1"/>
    <col min="8959" max="8976" width="14.7109375" customWidth="1"/>
    <col min="8977" max="8977" width="19.28515625" customWidth="1"/>
    <col min="8978" max="8979" width="10.28515625" customWidth="1"/>
    <col min="8980" max="8980" width="12" customWidth="1"/>
    <col min="8981" max="8981" width="10.28515625" customWidth="1"/>
    <col min="8982" max="8982" width="20.7109375" customWidth="1"/>
    <col min="8983" max="8983" width="0.85546875" customWidth="1"/>
    <col min="8984" max="8984" width="12.5703125" customWidth="1"/>
    <col min="8985" max="8986" width="8.7109375" customWidth="1"/>
    <col min="8987" max="8987" width="13.5703125" customWidth="1"/>
    <col min="8988" max="8988" width="10.5703125" customWidth="1"/>
    <col min="9214" max="9214" width="7.85546875" customWidth="1"/>
    <col min="9215" max="9232" width="14.7109375" customWidth="1"/>
    <col min="9233" max="9233" width="19.28515625" customWidth="1"/>
    <col min="9234" max="9235" width="10.28515625" customWidth="1"/>
    <col min="9236" max="9236" width="12" customWidth="1"/>
    <col min="9237" max="9237" width="10.28515625" customWidth="1"/>
    <col min="9238" max="9238" width="20.7109375" customWidth="1"/>
    <col min="9239" max="9239" width="0.85546875" customWidth="1"/>
    <col min="9240" max="9240" width="12.5703125" customWidth="1"/>
    <col min="9241" max="9242" width="8.7109375" customWidth="1"/>
    <col min="9243" max="9243" width="13.5703125" customWidth="1"/>
    <col min="9244" max="9244" width="10.5703125" customWidth="1"/>
    <col min="9470" max="9470" width="7.85546875" customWidth="1"/>
    <col min="9471" max="9488" width="14.7109375" customWidth="1"/>
    <col min="9489" max="9489" width="19.28515625" customWidth="1"/>
    <col min="9490" max="9491" width="10.28515625" customWidth="1"/>
    <col min="9492" max="9492" width="12" customWidth="1"/>
    <col min="9493" max="9493" width="10.28515625" customWidth="1"/>
    <col min="9494" max="9494" width="20.7109375" customWidth="1"/>
    <col min="9495" max="9495" width="0.85546875" customWidth="1"/>
    <col min="9496" max="9496" width="12.5703125" customWidth="1"/>
    <col min="9497" max="9498" width="8.7109375" customWidth="1"/>
    <col min="9499" max="9499" width="13.5703125" customWidth="1"/>
    <col min="9500" max="9500" width="10.5703125" customWidth="1"/>
    <col min="9726" max="9726" width="7.85546875" customWidth="1"/>
    <col min="9727" max="9744" width="14.7109375" customWidth="1"/>
    <col min="9745" max="9745" width="19.28515625" customWidth="1"/>
    <col min="9746" max="9747" width="10.28515625" customWidth="1"/>
    <col min="9748" max="9748" width="12" customWidth="1"/>
    <col min="9749" max="9749" width="10.28515625" customWidth="1"/>
    <col min="9750" max="9750" width="20.7109375" customWidth="1"/>
    <col min="9751" max="9751" width="0.85546875" customWidth="1"/>
    <col min="9752" max="9752" width="12.5703125" customWidth="1"/>
    <col min="9753" max="9754" width="8.7109375" customWidth="1"/>
    <col min="9755" max="9755" width="13.5703125" customWidth="1"/>
    <col min="9756" max="9756" width="10.5703125" customWidth="1"/>
    <col min="9982" max="9982" width="7.85546875" customWidth="1"/>
    <col min="9983" max="10000" width="14.7109375" customWidth="1"/>
    <col min="10001" max="10001" width="19.28515625" customWidth="1"/>
    <col min="10002" max="10003" width="10.28515625" customWidth="1"/>
    <col min="10004" max="10004" width="12" customWidth="1"/>
    <col min="10005" max="10005" width="10.28515625" customWidth="1"/>
    <col min="10006" max="10006" width="20.7109375" customWidth="1"/>
    <col min="10007" max="10007" width="0.85546875" customWidth="1"/>
    <col min="10008" max="10008" width="12.5703125" customWidth="1"/>
    <col min="10009" max="10010" width="8.7109375" customWidth="1"/>
    <col min="10011" max="10011" width="13.5703125" customWidth="1"/>
    <col min="10012" max="10012" width="10.5703125" customWidth="1"/>
    <col min="10238" max="10238" width="7.85546875" customWidth="1"/>
    <col min="10239" max="10256" width="14.7109375" customWidth="1"/>
    <col min="10257" max="10257" width="19.28515625" customWidth="1"/>
    <col min="10258" max="10259" width="10.28515625" customWidth="1"/>
    <col min="10260" max="10260" width="12" customWidth="1"/>
    <col min="10261" max="10261" width="10.28515625" customWidth="1"/>
    <col min="10262" max="10262" width="20.7109375" customWidth="1"/>
    <col min="10263" max="10263" width="0.85546875" customWidth="1"/>
    <col min="10264" max="10264" width="12.5703125" customWidth="1"/>
    <col min="10265" max="10266" width="8.7109375" customWidth="1"/>
    <col min="10267" max="10267" width="13.5703125" customWidth="1"/>
    <col min="10268" max="10268" width="10.5703125" customWidth="1"/>
    <col min="10494" max="10494" width="7.85546875" customWidth="1"/>
    <col min="10495" max="10512" width="14.7109375" customWidth="1"/>
    <col min="10513" max="10513" width="19.28515625" customWidth="1"/>
    <col min="10514" max="10515" width="10.28515625" customWidth="1"/>
    <col min="10516" max="10516" width="12" customWidth="1"/>
    <col min="10517" max="10517" width="10.28515625" customWidth="1"/>
    <col min="10518" max="10518" width="20.7109375" customWidth="1"/>
    <col min="10519" max="10519" width="0.85546875" customWidth="1"/>
    <col min="10520" max="10520" width="12.5703125" customWidth="1"/>
    <col min="10521" max="10522" width="8.7109375" customWidth="1"/>
    <col min="10523" max="10523" width="13.5703125" customWidth="1"/>
    <col min="10524" max="10524" width="10.5703125" customWidth="1"/>
    <col min="10750" max="10750" width="7.85546875" customWidth="1"/>
    <col min="10751" max="10768" width="14.7109375" customWidth="1"/>
    <col min="10769" max="10769" width="19.28515625" customWidth="1"/>
    <col min="10770" max="10771" width="10.28515625" customWidth="1"/>
    <col min="10772" max="10772" width="12" customWidth="1"/>
    <col min="10773" max="10773" width="10.28515625" customWidth="1"/>
    <col min="10774" max="10774" width="20.7109375" customWidth="1"/>
    <col min="10775" max="10775" width="0.85546875" customWidth="1"/>
    <col min="10776" max="10776" width="12.5703125" customWidth="1"/>
    <col min="10777" max="10778" width="8.7109375" customWidth="1"/>
    <col min="10779" max="10779" width="13.5703125" customWidth="1"/>
    <col min="10780" max="10780" width="10.5703125" customWidth="1"/>
    <col min="11006" max="11006" width="7.85546875" customWidth="1"/>
    <col min="11007" max="11024" width="14.7109375" customWidth="1"/>
    <col min="11025" max="11025" width="19.28515625" customWidth="1"/>
    <col min="11026" max="11027" width="10.28515625" customWidth="1"/>
    <col min="11028" max="11028" width="12" customWidth="1"/>
    <col min="11029" max="11029" width="10.28515625" customWidth="1"/>
    <col min="11030" max="11030" width="20.7109375" customWidth="1"/>
    <col min="11031" max="11031" width="0.85546875" customWidth="1"/>
    <col min="11032" max="11032" width="12.5703125" customWidth="1"/>
    <col min="11033" max="11034" width="8.7109375" customWidth="1"/>
    <col min="11035" max="11035" width="13.5703125" customWidth="1"/>
    <col min="11036" max="11036" width="10.5703125" customWidth="1"/>
    <col min="11262" max="11262" width="7.85546875" customWidth="1"/>
    <col min="11263" max="11280" width="14.7109375" customWidth="1"/>
    <col min="11281" max="11281" width="19.28515625" customWidth="1"/>
    <col min="11282" max="11283" width="10.28515625" customWidth="1"/>
    <col min="11284" max="11284" width="12" customWidth="1"/>
    <col min="11285" max="11285" width="10.28515625" customWidth="1"/>
    <col min="11286" max="11286" width="20.7109375" customWidth="1"/>
    <col min="11287" max="11287" width="0.85546875" customWidth="1"/>
    <col min="11288" max="11288" width="12.5703125" customWidth="1"/>
    <col min="11289" max="11290" width="8.7109375" customWidth="1"/>
    <col min="11291" max="11291" width="13.5703125" customWidth="1"/>
    <col min="11292" max="11292" width="10.5703125" customWidth="1"/>
    <col min="11518" max="11518" width="7.85546875" customWidth="1"/>
    <col min="11519" max="11536" width="14.7109375" customWidth="1"/>
    <col min="11537" max="11537" width="19.28515625" customWidth="1"/>
    <col min="11538" max="11539" width="10.28515625" customWidth="1"/>
    <col min="11540" max="11540" width="12" customWidth="1"/>
    <col min="11541" max="11541" width="10.28515625" customWidth="1"/>
    <col min="11542" max="11542" width="20.7109375" customWidth="1"/>
    <col min="11543" max="11543" width="0.85546875" customWidth="1"/>
    <col min="11544" max="11544" width="12.5703125" customWidth="1"/>
    <col min="11545" max="11546" width="8.7109375" customWidth="1"/>
    <col min="11547" max="11547" width="13.5703125" customWidth="1"/>
    <col min="11548" max="11548" width="10.5703125" customWidth="1"/>
    <col min="11774" max="11774" width="7.85546875" customWidth="1"/>
    <col min="11775" max="11792" width="14.7109375" customWidth="1"/>
    <col min="11793" max="11793" width="19.28515625" customWidth="1"/>
    <col min="11794" max="11795" width="10.28515625" customWidth="1"/>
    <col min="11796" max="11796" width="12" customWidth="1"/>
    <col min="11797" max="11797" width="10.28515625" customWidth="1"/>
    <col min="11798" max="11798" width="20.7109375" customWidth="1"/>
    <col min="11799" max="11799" width="0.85546875" customWidth="1"/>
    <col min="11800" max="11800" width="12.5703125" customWidth="1"/>
    <col min="11801" max="11802" width="8.7109375" customWidth="1"/>
    <col min="11803" max="11803" width="13.5703125" customWidth="1"/>
    <col min="11804" max="11804" width="10.5703125" customWidth="1"/>
    <col min="12030" max="12030" width="7.85546875" customWidth="1"/>
    <col min="12031" max="12048" width="14.7109375" customWidth="1"/>
    <col min="12049" max="12049" width="19.28515625" customWidth="1"/>
    <col min="12050" max="12051" width="10.28515625" customWidth="1"/>
    <col min="12052" max="12052" width="12" customWidth="1"/>
    <col min="12053" max="12053" width="10.28515625" customWidth="1"/>
    <col min="12054" max="12054" width="20.7109375" customWidth="1"/>
    <col min="12055" max="12055" width="0.85546875" customWidth="1"/>
    <col min="12056" max="12056" width="12.5703125" customWidth="1"/>
    <col min="12057" max="12058" width="8.7109375" customWidth="1"/>
    <col min="12059" max="12059" width="13.5703125" customWidth="1"/>
    <col min="12060" max="12060" width="10.5703125" customWidth="1"/>
    <col min="12286" max="12286" width="7.85546875" customWidth="1"/>
    <col min="12287" max="12304" width="14.7109375" customWidth="1"/>
    <col min="12305" max="12305" width="19.28515625" customWidth="1"/>
    <col min="12306" max="12307" width="10.28515625" customWidth="1"/>
    <col min="12308" max="12308" width="12" customWidth="1"/>
    <col min="12309" max="12309" width="10.28515625" customWidth="1"/>
    <col min="12310" max="12310" width="20.7109375" customWidth="1"/>
    <col min="12311" max="12311" width="0.85546875" customWidth="1"/>
    <col min="12312" max="12312" width="12.5703125" customWidth="1"/>
    <col min="12313" max="12314" width="8.7109375" customWidth="1"/>
    <col min="12315" max="12315" width="13.5703125" customWidth="1"/>
    <col min="12316" max="12316" width="10.5703125" customWidth="1"/>
    <col min="12542" max="12542" width="7.85546875" customWidth="1"/>
    <col min="12543" max="12560" width="14.7109375" customWidth="1"/>
    <col min="12561" max="12561" width="19.28515625" customWidth="1"/>
    <col min="12562" max="12563" width="10.28515625" customWidth="1"/>
    <col min="12564" max="12564" width="12" customWidth="1"/>
    <col min="12565" max="12565" width="10.28515625" customWidth="1"/>
    <col min="12566" max="12566" width="20.7109375" customWidth="1"/>
    <col min="12567" max="12567" width="0.85546875" customWidth="1"/>
    <col min="12568" max="12568" width="12.5703125" customWidth="1"/>
    <col min="12569" max="12570" width="8.7109375" customWidth="1"/>
    <col min="12571" max="12571" width="13.5703125" customWidth="1"/>
    <col min="12572" max="12572" width="10.5703125" customWidth="1"/>
    <col min="12798" max="12798" width="7.85546875" customWidth="1"/>
    <col min="12799" max="12816" width="14.7109375" customWidth="1"/>
    <col min="12817" max="12817" width="19.28515625" customWidth="1"/>
    <col min="12818" max="12819" width="10.28515625" customWidth="1"/>
    <col min="12820" max="12820" width="12" customWidth="1"/>
    <col min="12821" max="12821" width="10.28515625" customWidth="1"/>
    <col min="12822" max="12822" width="20.7109375" customWidth="1"/>
    <col min="12823" max="12823" width="0.85546875" customWidth="1"/>
    <col min="12824" max="12824" width="12.5703125" customWidth="1"/>
    <col min="12825" max="12826" width="8.7109375" customWidth="1"/>
    <col min="12827" max="12827" width="13.5703125" customWidth="1"/>
    <col min="12828" max="12828" width="10.5703125" customWidth="1"/>
    <col min="13054" max="13054" width="7.85546875" customWidth="1"/>
    <col min="13055" max="13072" width="14.7109375" customWidth="1"/>
    <col min="13073" max="13073" width="19.28515625" customWidth="1"/>
    <col min="13074" max="13075" width="10.28515625" customWidth="1"/>
    <col min="13076" max="13076" width="12" customWidth="1"/>
    <col min="13077" max="13077" width="10.28515625" customWidth="1"/>
    <col min="13078" max="13078" width="20.7109375" customWidth="1"/>
    <col min="13079" max="13079" width="0.85546875" customWidth="1"/>
    <col min="13080" max="13080" width="12.5703125" customWidth="1"/>
    <col min="13081" max="13082" width="8.7109375" customWidth="1"/>
    <col min="13083" max="13083" width="13.5703125" customWidth="1"/>
    <col min="13084" max="13084" width="10.5703125" customWidth="1"/>
    <col min="13310" max="13310" width="7.85546875" customWidth="1"/>
    <col min="13311" max="13328" width="14.7109375" customWidth="1"/>
    <col min="13329" max="13329" width="19.28515625" customWidth="1"/>
    <col min="13330" max="13331" width="10.28515625" customWidth="1"/>
    <col min="13332" max="13332" width="12" customWidth="1"/>
    <col min="13333" max="13333" width="10.28515625" customWidth="1"/>
    <col min="13334" max="13334" width="20.7109375" customWidth="1"/>
    <col min="13335" max="13335" width="0.85546875" customWidth="1"/>
    <col min="13336" max="13336" width="12.5703125" customWidth="1"/>
    <col min="13337" max="13338" width="8.7109375" customWidth="1"/>
    <col min="13339" max="13339" width="13.5703125" customWidth="1"/>
    <col min="13340" max="13340" width="10.5703125" customWidth="1"/>
    <col min="13566" max="13566" width="7.85546875" customWidth="1"/>
    <col min="13567" max="13584" width="14.7109375" customWidth="1"/>
    <col min="13585" max="13585" width="19.28515625" customWidth="1"/>
    <col min="13586" max="13587" width="10.28515625" customWidth="1"/>
    <col min="13588" max="13588" width="12" customWidth="1"/>
    <col min="13589" max="13589" width="10.28515625" customWidth="1"/>
    <col min="13590" max="13590" width="20.7109375" customWidth="1"/>
    <col min="13591" max="13591" width="0.85546875" customWidth="1"/>
    <col min="13592" max="13592" width="12.5703125" customWidth="1"/>
    <col min="13593" max="13594" width="8.7109375" customWidth="1"/>
    <col min="13595" max="13595" width="13.5703125" customWidth="1"/>
    <col min="13596" max="13596" width="10.5703125" customWidth="1"/>
    <col min="13822" max="13822" width="7.85546875" customWidth="1"/>
    <col min="13823" max="13840" width="14.7109375" customWidth="1"/>
    <col min="13841" max="13841" width="19.28515625" customWidth="1"/>
    <col min="13842" max="13843" width="10.28515625" customWidth="1"/>
    <col min="13844" max="13844" width="12" customWidth="1"/>
    <col min="13845" max="13845" width="10.28515625" customWidth="1"/>
    <col min="13846" max="13846" width="20.7109375" customWidth="1"/>
    <col min="13847" max="13847" width="0.85546875" customWidth="1"/>
    <col min="13848" max="13848" width="12.5703125" customWidth="1"/>
    <col min="13849" max="13850" width="8.7109375" customWidth="1"/>
    <col min="13851" max="13851" width="13.5703125" customWidth="1"/>
    <col min="13852" max="13852" width="10.5703125" customWidth="1"/>
    <col min="14078" max="14078" width="7.85546875" customWidth="1"/>
    <col min="14079" max="14096" width="14.7109375" customWidth="1"/>
    <col min="14097" max="14097" width="19.28515625" customWidth="1"/>
    <col min="14098" max="14099" width="10.28515625" customWidth="1"/>
    <col min="14100" max="14100" width="12" customWidth="1"/>
    <col min="14101" max="14101" width="10.28515625" customWidth="1"/>
    <col min="14102" max="14102" width="20.7109375" customWidth="1"/>
    <col min="14103" max="14103" width="0.85546875" customWidth="1"/>
    <col min="14104" max="14104" width="12.5703125" customWidth="1"/>
    <col min="14105" max="14106" width="8.7109375" customWidth="1"/>
    <col min="14107" max="14107" width="13.5703125" customWidth="1"/>
    <col min="14108" max="14108" width="10.5703125" customWidth="1"/>
    <col min="14334" max="14334" width="7.85546875" customWidth="1"/>
    <col min="14335" max="14352" width="14.7109375" customWidth="1"/>
    <col min="14353" max="14353" width="19.28515625" customWidth="1"/>
    <col min="14354" max="14355" width="10.28515625" customWidth="1"/>
    <col min="14356" max="14356" width="12" customWidth="1"/>
    <col min="14357" max="14357" width="10.28515625" customWidth="1"/>
    <col min="14358" max="14358" width="20.7109375" customWidth="1"/>
    <col min="14359" max="14359" width="0.85546875" customWidth="1"/>
    <col min="14360" max="14360" width="12.5703125" customWidth="1"/>
    <col min="14361" max="14362" width="8.7109375" customWidth="1"/>
    <col min="14363" max="14363" width="13.5703125" customWidth="1"/>
    <col min="14364" max="14364" width="10.5703125" customWidth="1"/>
    <col min="14590" max="14590" width="7.85546875" customWidth="1"/>
    <col min="14591" max="14608" width="14.7109375" customWidth="1"/>
    <col min="14609" max="14609" width="19.28515625" customWidth="1"/>
    <col min="14610" max="14611" width="10.28515625" customWidth="1"/>
    <col min="14612" max="14612" width="12" customWidth="1"/>
    <col min="14613" max="14613" width="10.28515625" customWidth="1"/>
    <col min="14614" max="14614" width="20.7109375" customWidth="1"/>
    <col min="14615" max="14615" width="0.85546875" customWidth="1"/>
    <col min="14616" max="14616" width="12.5703125" customWidth="1"/>
    <col min="14617" max="14618" width="8.7109375" customWidth="1"/>
    <col min="14619" max="14619" width="13.5703125" customWidth="1"/>
    <col min="14620" max="14620" width="10.5703125" customWidth="1"/>
    <col min="14846" max="14846" width="7.85546875" customWidth="1"/>
    <col min="14847" max="14864" width="14.7109375" customWidth="1"/>
    <col min="14865" max="14865" width="19.28515625" customWidth="1"/>
    <col min="14866" max="14867" width="10.28515625" customWidth="1"/>
    <col min="14868" max="14868" width="12" customWidth="1"/>
    <col min="14869" max="14869" width="10.28515625" customWidth="1"/>
    <col min="14870" max="14870" width="20.7109375" customWidth="1"/>
    <col min="14871" max="14871" width="0.85546875" customWidth="1"/>
    <col min="14872" max="14872" width="12.5703125" customWidth="1"/>
    <col min="14873" max="14874" width="8.7109375" customWidth="1"/>
    <col min="14875" max="14875" width="13.5703125" customWidth="1"/>
    <col min="14876" max="14876" width="10.5703125" customWidth="1"/>
    <col min="15102" max="15102" width="7.85546875" customWidth="1"/>
    <col min="15103" max="15120" width="14.7109375" customWidth="1"/>
    <col min="15121" max="15121" width="19.28515625" customWidth="1"/>
    <col min="15122" max="15123" width="10.28515625" customWidth="1"/>
    <col min="15124" max="15124" width="12" customWidth="1"/>
    <col min="15125" max="15125" width="10.28515625" customWidth="1"/>
    <col min="15126" max="15126" width="20.7109375" customWidth="1"/>
    <col min="15127" max="15127" width="0.85546875" customWidth="1"/>
    <col min="15128" max="15128" width="12.5703125" customWidth="1"/>
    <col min="15129" max="15130" width="8.7109375" customWidth="1"/>
    <col min="15131" max="15131" width="13.5703125" customWidth="1"/>
    <col min="15132" max="15132" width="10.5703125" customWidth="1"/>
    <col min="15358" max="15358" width="7.85546875" customWidth="1"/>
    <col min="15359" max="15376" width="14.7109375" customWidth="1"/>
    <col min="15377" max="15377" width="19.28515625" customWidth="1"/>
    <col min="15378" max="15379" width="10.28515625" customWidth="1"/>
    <col min="15380" max="15380" width="12" customWidth="1"/>
    <col min="15381" max="15381" width="10.28515625" customWidth="1"/>
    <col min="15382" max="15382" width="20.7109375" customWidth="1"/>
    <col min="15383" max="15383" width="0.85546875" customWidth="1"/>
    <col min="15384" max="15384" width="12.5703125" customWidth="1"/>
    <col min="15385" max="15386" width="8.7109375" customWidth="1"/>
    <col min="15387" max="15387" width="13.5703125" customWidth="1"/>
    <col min="15388" max="15388" width="10.5703125" customWidth="1"/>
    <col min="15614" max="15614" width="7.85546875" customWidth="1"/>
    <col min="15615" max="15632" width="14.7109375" customWidth="1"/>
    <col min="15633" max="15633" width="19.28515625" customWidth="1"/>
    <col min="15634" max="15635" width="10.28515625" customWidth="1"/>
    <col min="15636" max="15636" width="12" customWidth="1"/>
    <col min="15637" max="15637" width="10.28515625" customWidth="1"/>
    <col min="15638" max="15638" width="20.7109375" customWidth="1"/>
    <col min="15639" max="15639" width="0.85546875" customWidth="1"/>
    <col min="15640" max="15640" width="12.5703125" customWidth="1"/>
    <col min="15641" max="15642" width="8.7109375" customWidth="1"/>
    <col min="15643" max="15643" width="13.5703125" customWidth="1"/>
    <col min="15644" max="15644" width="10.5703125" customWidth="1"/>
    <col min="15870" max="15870" width="7.85546875" customWidth="1"/>
    <col min="15871" max="15888" width="14.7109375" customWidth="1"/>
    <col min="15889" max="15889" width="19.28515625" customWidth="1"/>
    <col min="15890" max="15891" width="10.28515625" customWidth="1"/>
    <col min="15892" max="15892" width="12" customWidth="1"/>
    <col min="15893" max="15893" width="10.28515625" customWidth="1"/>
    <col min="15894" max="15894" width="20.7109375" customWidth="1"/>
    <col min="15895" max="15895" width="0.85546875" customWidth="1"/>
    <col min="15896" max="15896" width="12.5703125" customWidth="1"/>
    <col min="15897" max="15898" width="8.7109375" customWidth="1"/>
    <col min="15899" max="15899" width="13.5703125" customWidth="1"/>
    <col min="15900" max="15900" width="10.5703125" customWidth="1"/>
    <col min="16126" max="16126" width="7.85546875" customWidth="1"/>
    <col min="16127" max="16144" width="14.7109375" customWidth="1"/>
    <col min="16145" max="16145" width="19.28515625" customWidth="1"/>
    <col min="16146" max="16147" width="10.28515625" customWidth="1"/>
    <col min="16148" max="16148" width="12" customWidth="1"/>
    <col min="16149" max="16149" width="10.28515625" customWidth="1"/>
    <col min="16150" max="16150" width="20.7109375" customWidth="1"/>
    <col min="16151" max="16151" width="0.85546875" customWidth="1"/>
    <col min="16152" max="16152" width="12.5703125" customWidth="1"/>
    <col min="16153" max="16154" width="8.7109375" customWidth="1"/>
    <col min="16155" max="16155" width="13.5703125" customWidth="1"/>
    <col min="16156" max="16156" width="10.5703125" customWidth="1"/>
  </cols>
  <sheetData>
    <row r="1" spans="1:32" ht="18" customHeight="1" x14ac:dyDescent="0.25">
      <c r="A1" s="425" t="s">
        <v>92</v>
      </c>
      <c r="B1" s="425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94"/>
      <c r="X1" s="95"/>
      <c r="Y1" s="95"/>
      <c r="Z1" s="95"/>
      <c r="AA1" s="96"/>
      <c r="AB1" s="96"/>
      <c r="AC1" s="96"/>
      <c r="AD1" s="96"/>
      <c r="AE1" s="96"/>
    </row>
    <row r="2" spans="1:32" ht="12.75" customHeight="1" x14ac:dyDescent="0.25">
      <c r="A2" s="273"/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316"/>
      <c r="R2" s="273"/>
      <c r="S2" s="273"/>
      <c r="T2" s="273"/>
      <c r="U2" s="273"/>
      <c r="V2" s="273"/>
      <c r="W2" s="94"/>
      <c r="X2" s="95"/>
      <c r="Y2" s="95"/>
      <c r="Z2" s="95"/>
      <c r="AA2" s="96"/>
      <c r="AB2" s="96"/>
      <c r="AC2" s="96"/>
      <c r="AD2" s="96"/>
      <c r="AE2" s="96"/>
    </row>
    <row r="3" spans="1:32" ht="15.95" customHeight="1" thickBot="1" x14ac:dyDescent="0.3">
      <c r="H3" s="93"/>
      <c r="I3" s="93"/>
      <c r="J3" s="93"/>
      <c r="K3" s="389"/>
      <c r="L3" s="439"/>
      <c r="M3" s="439"/>
      <c r="N3" s="270"/>
      <c r="O3" s="98"/>
      <c r="P3" s="3"/>
      <c r="Q3" s="96"/>
      <c r="R3" s="269"/>
      <c r="S3" s="272" t="s">
        <v>93</v>
      </c>
      <c r="T3" s="219" t="str">
        <f>'DAILY SALES REPORT'!R3</f>
        <v>SEPTEMBER</v>
      </c>
      <c r="U3" s="96"/>
      <c r="V3" s="271" t="s">
        <v>103</v>
      </c>
      <c r="X3" s="99"/>
      <c r="Y3" s="95"/>
      <c r="Z3" s="95"/>
      <c r="AA3" s="96"/>
      <c r="AB3" s="96"/>
      <c r="AC3" s="96"/>
      <c r="AD3" s="96"/>
      <c r="AE3" s="96"/>
    </row>
    <row r="4" spans="1:32" ht="14.25" customHeight="1" thickBot="1" x14ac:dyDescent="0.3">
      <c r="H4" s="93"/>
      <c r="I4" s="93"/>
      <c r="J4" s="93"/>
      <c r="L4" s="268"/>
      <c r="M4" s="268"/>
      <c r="N4" s="267"/>
      <c r="O4" s="98"/>
      <c r="P4" s="3"/>
      <c r="Q4" s="96"/>
      <c r="R4" s="231"/>
      <c r="S4" s="96"/>
      <c r="T4" s="96"/>
      <c r="U4" s="96"/>
      <c r="X4" s="99"/>
      <c r="Y4" s="95"/>
      <c r="Z4" s="95"/>
      <c r="AA4" s="96"/>
      <c r="AB4" s="96"/>
      <c r="AC4" s="96"/>
      <c r="AD4" s="96"/>
      <c r="AE4" s="96"/>
    </row>
    <row r="5" spans="1:32" s="244" customFormat="1" ht="27.95" customHeight="1" thickBot="1" x14ac:dyDescent="0.3">
      <c r="A5" s="436" t="s">
        <v>2</v>
      </c>
      <c r="B5" s="432" t="s">
        <v>87</v>
      </c>
      <c r="C5" s="432"/>
      <c r="D5" s="432"/>
      <c r="E5" s="432"/>
      <c r="F5" s="432"/>
      <c r="G5" s="433"/>
      <c r="H5" s="426" t="s">
        <v>39</v>
      </c>
      <c r="I5" s="427"/>
      <c r="J5" s="428"/>
      <c r="K5" s="450" t="s">
        <v>89</v>
      </c>
      <c r="L5" s="450"/>
      <c r="M5" s="450"/>
      <c r="N5" s="450"/>
      <c r="O5" s="450"/>
      <c r="P5" s="451"/>
      <c r="Q5" s="315"/>
      <c r="R5" s="452" t="s">
        <v>90</v>
      </c>
      <c r="S5" s="452"/>
      <c r="T5" s="452"/>
      <c r="U5" s="453"/>
      <c r="V5" s="440" t="s">
        <v>91</v>
      </c>
      <c r="W5" s="218"/>
      <c r="X5" s="240"/>
      <c r="Y5" s="169"/>
      <c r="Z5" s="240"/>
      <c r="AA5" s="239"/>
      <c r="AB5" s="241"/>
      <c r="AC5" s="242"/>
      <c r="AD5" s="239"/>
      <c r="AE5" s="243"/>
    </row>
    <row r="6" spans="1:32" s="105" customFormat="1" ht="18" customHeight="1" thickBot="1" x14ac:dyDescent="0.25">
      <c r="A6" s="437"/>
      <c r="B6" s="434"/>
      <c r="C6" s="434"/>
      <c r="D6" s="434"/>
      <c r="E6" s="434"/>
      <c r="F6" s="434"/>
      <c r="G6" s="435"/>
      <c r="H6" s="429"/>
      <c r="I6" s="430"/>
      <c r="J6" s="431"/>
      <c r="K6" s="454" t="s">
        <v>40</v>
      </c>
      <c r="L6" s="454"/>
      <c r="M6" s="455"/>
      <c r="N6" s="445" t="s">
        <v>41</v>
      </c>
      <c r="O6" s="443" t="s">
        <v>42</v>
      </c>
      <c r="P6" s="456" t="s">
        <v>43</v>
      </c>
      <c r="Q6" s="443" t="s">
        <v>45</v>
      </c>
      <c r="R6" s="448" t="s">
        <v>44</v>
      </c>
      <c r="S6" s="443" t="s">
        <v>46</v>
      </c>
      <c r="T6" s="443" t="s">
        <v>47</v>
      </c>
      <c r="U6" s="445" t="s">
        <v>48</v>
      </c>
      <c r="V6" s="441"/>
      <c r="W6" s="447"/>
      <c r="Z6" s="106"/>
      <c r="AD6" s="97"/>
      <c r="AE6" s="97"/>
    </row>
    <row r="7" spans="1:32" s="105" customFormat="1" ht="51.6" customHeight="1" thickBot="1" x14ac:dyDescent="0.3">
      <c r="A7" s="438"/>
      <c r="B7" s="309" t="s">
        <v>85</v>
      </c>
      <c r="C7" s="258" t="s">
        <v>86</v>
      </c>
      <c r="D7" s="258" t="s">
        <v>51</v>
      </c>
      <c r="E7" s="258" t="s">
        <v>52</v>
      </c>
      <c r="F7" s="258" t="s">
        <v>88</v>
      </c>
      <c r="G7" s="259" t="s">
        <v>41</v>
      </c>
      <c r="H7" s="260" t="s">
        <v>50</v>
      </c>
      <c r="I7" s="261" t="s">
        <v>86</v>
      </c>
      <c r="J7" s="262" t="s">
        <v>51</v>
      </c>
      <c r="K7" s="263" t="s">
        <v>52</v>
      </c>
      <c r="L7" s="261" t="s">
        <v>53</v>
      </c>
      <c r="M7" s="261" t="s">
        <v>54</v>
      </c>
      <c r="N7" s="446"/>
      <c r="O7" s="444"/>
      <c r="P7" s="457"/>
      <c r="Q7" s="444"/>
      <c r="R7" s="449"/>
      <c r="S7" s="444"/>
      <c r="T7" s="444"/>
      <c r="U7" s="446"/>
      <c r="V7" s="442"/>
      <c r="W7" s="447"/>
      <c r="X7" s="107"/>
      <c r="Y7" s="108"/>
      <c r="Z7" s="95"/>
      <c r="AA7" s="97"/>
      <c r="AB7" s="109"/>
      <c r="AC7" s="109"/>
      <c r="AD7" s="96"/>
      <c r="AE7" s="104"/>
    </row>
    <row r="8" spans="1:32" s="105" customFormat="1" ht="25.5" customHeight="1" thickBot="1" x14ac:dyDescent="0.3">
      <c r="A8" s="110" t="s">
        <v>98</v>
      </c>
      <c r="B8" s="221"/>
      <c r="C8" s="110"/>
      <c r="D8" s="308"/>
      <c r="E8" s="110"/>
      <c r="F8" s="221"/>
      <c r="G8" s="226"/>
      <c r="H8" s="333">
        <v>9225</v>
      </c>
      <c r="I8" s="111"/>
      <c r="J8" s="250"/>
      <c r="K8" s="245"/>
      <c r="L8" s="112"/>
      <c r="M8" s="388">
        <v>1242</v>
      </c>
      <c r="N8" s="113"/>
      <c r="O8" s="317"/>
      <c r="P8" s="250"/>
      <c r="Q8" s="332"/>
      <c r="R8" s="227"/>
      <c r="S8" s="114"/>
      <c r="T8" s="114"/>
      <c r="U8" s="115"/>
      <c r="V8" s="227"/>
      <c r="W8" s="447"/>
      <c r="X8" s="107"/>
      <c r="Y8" s="116"/>
      <c r="Z8" s="95"/>
      <c r="AA8" s="96"/>
      <c r="AB8" s="117"/>
      <c r="AC8" s="117"/>
      <c r="AD8" s="96"/>
      <c r="AE8" s="96"/>
    </row>
    <row r="9" spans="1:32" s="96" customFormat="1" ht="18" customHeight="1" x14ac:dyDescent="0.25">
      <c r="A9" s="118">
        <v>1</v>
      </c>
      <c r="B9" s="222"/>
      <c r="C9" s="119">
        <f>B9-B8</f>
        <v>0</v>
      </c>
      <c r="D9" s="222"/>
      <c r="E9" s="119">
        <f>F8-(C9*2)</f>
        <v>0</v>
      </c>
      <c r="F9" s="222"/>
      <c r="G9" s="264">
        <f>E9+F9</f>
        <v>0</v>
      </c>
      <c r="H9" s="386">
        <f>Reading!E4</f>
        <v>9683</v>
      </c>
      <c r="I9" s="387">
        <f t="shared" ref="I9:I39" si="0">H9-H8</f>
        <v>458</v>
      </c>
      <c r="J9" s="247"/>
      <c r="K9" s="246">
        <f>M8-(I9*2)</f>
        <v>326</v>
      </c>
      <c r="L9" s="253">
        <f>'DAILY SALES REPORT'!S8*2</f>
        <v>842</v>
      </c>
      <c r="M9" s="228"/>
      <c r="N9" s="238">
        <f>K9+L9+M9</f>
        <v>1168</v>
      </c>
      <c r="O9" s="229"/>
      <c r="P9" s="251">
        <f>O9-N9</f>
        <v>-1168</v>
      </c>
      <c r="Q9" s="256"/>
      <c r="R9" s="249">
        <f>R8-F9-M9+Q9</f>
        <v>0</v>
      </c>
      <c r="S9" s="232"/>
      <c r="T9" s="120">
        <f>S9-R9</f>
        <v>0</v>
      </c>
      <c r="U9" s="257">
        <f>S9</f>
        <v>0</v>
      </c>
      <c r="V9" s="334"/>
      <c r="W9" s="447"/>
      <c r="X9" s="107"/>
      <c r="Y9" s="116"/>
      <c r="Z9" s="95"/>
      <c r="AB9" s="117"/>
      <c r="AC9" s="117"/>
    </row>
    <row r="10" spans="1:32" s="96" customFormat="1" ht="18" customHeight="1" x14ac:dyDescent="0.25">
      <c r="A10" s="121">
        <v>2</v>
      </c>
      <c r="B10" s="223"/>
      <c r="C10" s="119">
        <f t="shared" ref="C10:C39" si="1">B10-B9</f>
        <v>0</v>
      </c>
      <c r="D10" s="223"/>
      <c r="E10" s="119">
        <f>G9-(C10*2)</f>
        <v>0</v>
      </c>
      <c r="F10" s="223"/>
      <c r="G10" s="264">
        <f t="shared" ref="G10:G39" si="2">E10+F10</f>
        <v>0</v>
      </c>
      <c r="H10" s="386">
        <f>Reading!E5</f>
        <v>9944</v>
      </c>
      <c r="I10" s="387">
        <f t="shared" si="0"/>
        <v>261</v>
      </c>
      <c r="J10" s="247"/>
      <c r="K10" s="246">
        <f>N9-(I10*2)</f>
        <v>646</v>
      </c>
      <c r="L10" s="254">
        <f>'DAILY SALES REPORT'!S9*2</f>
        <v>512</v>
      </c>
      <c r="M10" s="229"/>
      <c r="N10" s="238">
        <f t="shared" ref="N10:N39" si="3">K10+L10+M10</f>
        <v>1158</v>
      </c>
      <c r="O10" s="229"/>
      <c r="P10" s="251">
        <f>O10-N10</f>
        <v>-1158</v>
      </c>
      <c r="Q10" s="233"/>
      <c r="R10" s="249">
        <f t="shared" ref="R10:R39" si="4">R9-F10-M10+Q10</f>
        <v>0</v>
      </c>
      <c r="S10" s="233"/>
      <c r="T10" s="120">
        <f t="shared" ref="T10:T39" si="5">S10-R10</f>
        <v>0</v>
      </c>
      <c r="U10" s="257">
        <f t="shared" ref="U10:U39" si="6">S10</f>
        <v>0</v>
      </c>
      <c r="V10" s="335"/>
      <c r="W10" s="447"/>
      <c r="X10" s="107"/>
      <c r="Y10" s="116"/>
      <c r="Z10" s="95"/>
      <c r="AB10" s="117"/>
      <c r="AC10" s="117"/>
    </row>
    <row r="11" spans="1:32" s="96" customFormat="1" ht="18" customHeight="1" x14ac:dyDescent="0.25">
      <c r="A11" s="121">
        <v>3</v>
      </c>
      <c r="B11" s="223"/>
      <c r="C11" s="119">
        <f t="shared" si="1"/>
        <v>0</v>
      </c>
      <c r="D11" s="223"/>
      <c r="E11" s="119">
        <f t="shared" ref="E11:E39" si="7">G10-(C11*2)</f>
        <v>0</v>
      </c>
      <c r="F11" s="223"/>
      <c r="G11" s="264">
        <f t="shared" si="2"/>
        <v>0</v>
      </c>
      <c r="H11" s="386">
        <f>Reading!E6</f>
        <v>10171</v>
      </c>
      <c r="I11" s="387">
        <f t="shared" si="0"/>
        <v>227</v>
      </c>
      <c r="J11" s="247"/>
      <c r="K11" s="246">
        <f t="shared" ref="K11:K39" si="8">N10-(I11*2)</f>
        <v>704</v>
      </c>
      <c r="L11" s="254">
        <f>'DAILY SALES REPORT'!S10*2</f>
        <v>420</v>
      </c>
      <c r="M11" s="229"/>
      <c r="N11" s="238">
        <f t="shared" si="3"/>
        <v>1124</v>
      </c>
      <c r="O11" s="229"/>
      <c r="P11" s="251">
        <f t="shared" ref="P11:P39" si="9">O11-N11</f>
        <v>-1124</v>
      </c>
      <c r="Q11" s="233"/>
      <c r="R11" s="249">
        <f t="shared" si="4"/>
        <v>0</v>
      </c>
      <c r="S11" s="233"/>
      <c r="T11" s="120">
        <f t="shared" si="5"/>
        <v>0</v>
      </c>
      <c r="U11" s="257">
        <f t="shared" si="6"/>
        <v>0</v>
      </c>
      <c r="V11" s="335"/>
      <c r="W11" s="447"/>
      <c r="X11" s="107"/>
      <c r="Y11" s="116"/>
      <c r="Z11" s="95"/>
      <c r="AB11" s="117"/>
      <c r="AC11" s="117"/>
      <c r="AE11" s="104"/>
      <c r="AF11" s="104"/>
    </row>
    <row r="12" spans="1:32" s="96" customFormat="1" ht="18" customHeight="1" x14ac:dyDescent="0.25">
      <c r="A12" s="121">
        <v>4</v>
      </c>
      <c r="B12" s="223"/>
      <c r="C12" s="119">
        <f t="shared" si="1"/>
        <v>0</v>
      </c>
      <c r="D12" s="223"/>
      <c r="E12" s="119">
        <f t="shared" si="7"/>
        <v>0</v>
      </c>
      <c r="F12" s="223"/>
      <c r="G12" s="264">
        <f t="shared" si="2"/>
        <v>0</v>
      </c>
      <c r="H12" s="386">
        <f>Reading!E7</f>
        <v>10510</v>
      </c>
      <c r="I12" s="387">
        <f t="shared" si="0"/>
        <v>339</v>
      </c>
      <c r="J12" s="247"/>
      <c r="K12" s="246">
        <f t="shared" si="8"/>
        <v>446</v>
      </c>
      <c r="L12" s="254">
        <f>'DAILY SALES REPORT'!S11*2</f>
        <v>520</v>
      </c>
      <c r="M12" s="229"/>
      <c r="N12" s="238">
        <f t="shared" si="3"/>
        <v>966</v>
      </c>
      <c r="O12" s="229"/>
      <c r="P12" s="251">
        <f t="shared" si="9"/>
        <v>-966</v>
      </c>
      <c r="Q12" s="233"/>
      <c r="R12" s="249">
        <f t="shared" si="4"/>
        <v>0</v>
      </c>
      <c r="S12" s="233"/>
      <c r="T12" s="120">
        <f t="shared" si="5"/>
        <v>0</v>
      </c>
      <c r="U12" s="257">
        <f t="shared" si="6"/>
        <v>0</v>
      </c>
      <c r="V12" s="335"/>
      <c r="W12" s="447"/>
      <c r="X12" s="107"/>
      <c r="Y12" s="116"/>
      <c r="Z12" s="95"/>
      <c r="AB12" s="117"/>
      <c r="AC12" s="117"/>
      <c r="AF12" s="104"/>
    </row>
    <row r="13" spans="1:32" s="96" customFormat="1" ht="18" customHeight="1" x14ac:dyDescent="0.25">
      <c r="A13" s="121">
        <v>5</v>
      </c>
      <c r="B13" s="223"/>
      <c r="C13" s="119">
        <f t="shared" si="1"/>
        <v>0</v>
      </c>
      <c r="D13" s="223"/>
      <c r="E13" s="119">
        <f t="shared" si="7"/>
        <v>0</v>
      </c>
      <c r="F13" s="223"/>
      <c r="G13" s="264">
        <f t="shared" si="2"/>
        <v>0</v>
      </c>
      <c r="H13" s="386">
        <f>Reading!E8</f>
        <v>10928</v>
      </c>
      <c r="I13" s="387">
        <f t="shared" si="0"/>
        <v>418</v>
      </c>
      <c r="J13" s="247"/>
      <c r="K13" s="246">
        <f t="shared" si="8"/>
        <v>130</v>
      </c>
      <c r="L13" s="254">
        <f>'DAILY SALES REPORT'!S12*2</f>
        <v>768</v>
      </c>
      <c r="M13" s="229">
        <v>100</v>
      </c>
      <c r="N13" s="238">
        <f t="shared" si="3"/>
        <v>998</v>
      </c>
      <c r="O13" s="229"/>
      <c r="P13" s="251">
        <f t="shared" si="9"/>
        <v>-998</v>
      </c>
      <c r="Q13" s="233"/>
      <c r="R13" s="249">
        <f t="shared" si="4"/>
        <v>-100</v>
      </c>
      <c r="S13" s="233"/>
      <c r="T13" s="120">
        <f t="shared" si="5"/>
        <v>100</v>
      </c>
      <c r="U13" s="257">
        <f t="shared" si="6"/>
        <v>0</v>
      </c>
      <c r="V13" s="335"/>
      <c r="W13" s="447"/>
      <c r="X13" s="107"/>
      <c r="Y13" s="116"/>
      <c r="Z13" s="95"/>
      <c r="AB13" s="117"/>
      <c r="AC13" s="117"/>
      <c r="AE13" s="104"/>
      <c r="AF13" s="104"/>
    </row>
    <row r="14" spans="1:32" s="96" customFormat="1" ht="18" customHeight="1" x14ac:dyDescent="0.25">
      <c r="A14" s="121">
        <v>6</v>
      </c>
      <c r="B14" s="223"/>
      <c r="C14" s="119">
        <f t="shared" si="1"/>
        <v>0</v>
      </c>
      <c r="D14" s="223"/>
      <c r="E14" s="119">
        <f t="shared" si="7"/>
        <v>0</v>
      </c>
      <c r="F14" s="223"/>
      <c r="G14" s="264">
        <f t="shared" si="2"/>
        <v>0</v>
      </c>
      <c r="H14" s="386">
        <f>Reading!E9</f>
        <v>11592</v>
      </c>
      <c r="I14" s="387">
        <f t="shared" si="0"/>
        <v>664</v>
      </c>
      <c r="J14" s="247"/>
      <c r="K14" s="246">
        <f t="shared" si="8"/>
        <v>-330</v>
      </c>
      <c r="L14" s="254">
        <f>'DAILY SALES REPORT'!S13*2</f>
        <v>1322</v>
      </c>
      <c r="M14" s="229"/>
      <c r="N14" s="238">
        <f t="shared" si="3"/>
        <v>992</v>
      </c>
      <c r="O14" s="229"/>
      <c r="P14" s="251">
        <f t="shared" si="9"/>
        <v>-992</v>
      </c>
      <c r="Q14" s="233"/>
      <c r="R14" s="249">
        <f t="shared" si="4"/>
        <v>-100</v>
      </c>
      <c r="S14" s="233"/>
      <c r="T14" s="120">
        <f t="shared" si="5"/>
        <v>100</v>
      </c>
      <c r="U14" s="257">
        <f t="shared" si="6"/>
        <v>0</v>
      </c>
      <c r="V14" s="335"/>
      <c r="W14" s="447"/>
      <c r="X14" s="107"/>
      <c r="Y14" s="116"/>
      <c r="AB14" s="117"/>
      <c r="AC14" s="117"/>
      <c r="AD14" s="122"/>
      <c r="AF14" s="104"/>
    </row>
    <row r="15" spans="1:32" s="96" customFormat="1" ht="18" customHeight="1" x14ac:dyDescent="0.25">
      <c r="A15" s="121">
        <v>7</v>
      </c>
      <c r="B15" s="223"/>
      <c r="C15" s="119">
        <f t="shared" si="1"/>
        <v>0</v>
      </c>
      <c r="D15" s="223"/>
      <c r="E15" s="119">
        <f t="shared" si="7"/>
        <v>0</v>
      </c>
      <c r="F15" s="223"/>
      <c r="G15" s="264">
        <f t="shared" si="2"/>
        <v>0</v>
      </c>
      <c r="H15" s="386">
        <f>Reading!E10</f>
        <v>11911</v>
      </c>
      <c r="I15" s="387">
        <f t="shared" si="0"/>
        <v>319</v>
      </c>
      <c r="J15" s="247"/>
      <c r="K15" s="246">
        <f t="shared" si="8"/>
        <v>354</v>
      </c>
      <c r="L15" s="254">
        <f>'DAILY SALES REPORT'!S14*2</f>
        <v>656</v>
      </c>
      <c r="M15" s="229"/>
      <c r="N15" s="238">
        <f t="shared" si="3"/>
        <v>1010</v>
      </c>
      <c r="O15" s="229"/>
      <c r="P15" s="251">
        <f t="shared" si="9"/>
        <v>-1010</v>
      </c>
      <c r="Q15" s="233"/>
      <c r="R15" s="249">
        <f t="shared" si="4"/>
        <v>-100</v>
      </c>
      <c r="S15" s="233"/>
      <c r="T15" s="120">
        <f t="shared" si="5"/>
        <v>100</v>
      </c>
      <c r="U15" s="257">
        <f t="shared" si="6"/>
        <v>0</v>
      </c>
      <c r="V15" s="335"/>
      <c r="W15" s="447"/>
      <c r="X15" s="107"/>
      <c r="Y15" s="116"/>
      <c r="AB15" s="117"/>
      <c r="AC15" s="117"/>
      <c r="AE15" s="104"/>
      <c r="AF15" s="104"/>
    </row>
    <row r="16" spans="1:32" s="96" customFormat="1" ht="18" customHeight="1" x14ac:dyDescent="0.25">
      <c r="A16" s="121">
        <v>8</v>
      </c>
      <c r="B16" s="223"/>
      <c r="C16" s="119">
        <f t="shared" si="1"/>
        <v>0</v>
      </c>
      <c r="D16" s="223"/>
      <c r="E16" s="119">
        <f t="shared" si="7"/>
        <v>0</v>
      </c>
      <c r="F16" s="223"/>
      <c r="G16" s="264">
        <f t="shared" si="2"/>
        <v>0</v>
      </c>
      <c r="H16" s="386">
        <f>Reading!E11</f>
        <v>0</v>
      </c>
      <c r="I16" s="387"/>
      <c r="J16" s="247"/>
      <c r="K16" s="246">
        <f>N15-(I16*2)</f>
        <v>1010</v>
      </c>
      <c r="L16" s="254">
        <f>'DAILY SALES REPORT'!S15*2</f>
        <v>0</v>
      </c>
      <c r="M16" s="229">
        <v>200</v>
      </c>
      <c r="N16" s="238">
        <f t="shared" si="3"/>
        <v>1210</v>
      </c>
      <c r="O16" s="229"/>
      <c r="P16" s="251">
        <f t="shared" si="9"/>
        <v>-1210</v>
      </c>
      <c r="Q16" s="233"/>
      <c r="R16" s="249">
        <f t="shared" si="4"/>
        <v>-300</v>
      </c>
      <c r="S16" s="233"/>
      <c r="T16" s="120">
        <f t="shared" si="5"/>
        <v>300</v>
      </c>
      <c r="U16" s="257">
        <f t="shared" si="6"/>
        <v>0</v>
      </c>
      <c r="V16" s="335"/>
      <c r="W16" s="447"/>
      <c r="X16" s="107"/>
      <c r="Y16" s="116"/>
      <c r="AB16" s="117"/>
      <c r="AC16" s="117"/>
    </row>
    <row r="17" spans="1:32" s="96" customFormat="1" ht="18" customHeight="1" x14ac:dyDescent="0.25">
      <c r="A17" s="121">
        <v>9</v>
      </c>
      <c r="B17" s="223"/>
      <c r="C17" s="119">
        <f t="shared" si="1"/>
        <v>0</v>
      </c>
      <c r="D17" s="223"/>
      <c r="E17" s="119">
        <f t="shared" si="7"/>
        <v>0</v>
      </c>
      <c r="F17" s="223"/>
      <c r="G17" s="264">
        <f t="shared" si="2"/>
        <v>0</v>
      </c>
      <c r="H17" s="386">
        <f>Reading!E12</f>
        <v>12604</v>
      </c>
      <c r="I17" s="387">
        <f>H17-H15</f>
        <v>693</v>
      </c>
      <c r="J17" s="247"/>
      <c r="K17" s="246">
        <f t="shared" si="8"/>
        <v>-176</v>
      </c>
      <c r="L17" s="254">
        <f>'DAILY SALES REPORT'!S16*2</f>
        <v>1254</v>
      </c>
      <c r="M17" s="229">
        <v>100</v>
      </c>
      <c r="N17" s="238">
        <f t="shared" si="3"/>
        <v>1178</v>
      </c>
      <c r="O17" s="229"/>
      <c r="P17" s="251">
        <f t="shared" si="9"/>
        <v>-1178</v>
      </c>
      <c r="Q17" s="233"/>
      <c r="R17" s="249">
        <f t="shared" si="4"/>
        <v>-400</v>
      </c>
      <c r="S17" s="233"/>
      <c r="T17" s="120">
        <f t="shared" si="5"/>
        <v>400</v>
      </c>
      <c r="U17" s="257">
        <f t="shared" si="6"/>
        <v>0</v>
      </c>
      <c r="V17" s="335"/>
      <c r="W17" s="447"/>
      <c r="X17" s="107"/>
      <c r="Y17" s="116"/>
      <c r="AB17" s="117"/>
      <c r="AC17" s="117"/>
    </row>
    <row r="18" spans="1:32" s="96" customFormat="1" ht="18" customHeight="1" x14ac:dyDescent="0.25">
      <c r="A18" s="121">
        <v>10</v>
      </c>
      <c r="B18" s="223"/>
      <c r="C18" s="119">
        <f t="shared" si="1"/>
        <v>0</v>
      </c>
      <c r="D18" s="223"/>
      <c r="E18" s="119">
        <f t="shared" si="7"/>
        <v>0</v>
      </c>
      <c r="F18" s="223"/>
      <c r="G18" s="264">
        <f t="shared" si="2"/>
        <v>0</v>
      </c>
      <c r="H18" s="386">
        <f>Reading!E13</f>
        <v>12949</v>
      </c>
      <c r="I18" s="387">
        <f t="shared" si="0"/>
        <v>345</v>
      </c>
      <c r="J18" s="247"/>
      <c r="K18" s="246">
        <f t="shared" si="8"/>
        <v>488</v>
      </c>
      <c r="L18" s="254">
        <f>'DAILY SALES REPORT'!S17*2</f>
        <v>666</v>
      </c>
      <c r="M18" s="229"/>
      <c r="N18" s="238">
        <f t="shared" si="3"/>
        <v>1154</v>
      </c>
      <c r="O18" s="229"/>
      <c r="P18" s="251">
        <f t="shared" si="9"/>
        <v>-1154</v>
      </c>
      <c r="Q18" s="233"/>
      <c r="R18" s="249">
        <f t="shared" si="4"/>
        <v>-400</v>
      </c>
      <c r="S18" s="233"/>
      <c r="T18" s="120">
        <f t="shared" si="5"/>
        <v>400</v>
      </c>
      <c r="U18" s="257">
        <f t="shared" si="6"/>
        <v>0</v>
      </c>
      <c r="V18" s="335"/>
      <c r="W18" s="447"/>
      <c r="X18" s="107"/>
      <c r="Y18" s="116"/>
      <c r="AB18" s="117"/>
      <c r="AC18" s="117"/>
    </row>
    <row r="19" spans="1:32" s="96" customFormat="1" ht="18" customHeight="1" x14ac:dyDescent="0.25">
      <c r="A19" s="121">
        <v>11</v>
      </c>
      <c r="B19" s="223"/>
      <c r="C19" s="119">
        <f t="shared" si="1"/>
        <v>0</v>
      </c>
      <c r="D19" s="223"/>
      <c r="E19" s="119">
        <f t="shared" si="7"/>
        <v>0</v>
      </c>
      <c r="F19" s="223"/>
      <c r="G19" s="264">
        <f t="shared" si="2"/>
        <v>0</v>
      </c>
      <c r="H19" s="386">
        <v>13336</v>
      </c>
      <c r="I19" s="387">
        <f t="shared" si="0"/>
        <v>387</v>
      </c>
      <c r="J19" s="247"/>
      <c r="K19" s="246">
        <f>N18-(I19*2)</f>
        <v>380</v>
      </c>
      <c r="L19" s="254">
        <f>'DAILY SALES REPORT'!S18*2</f>
        <v>702</v>
      </c>
      <c r="M19" s="229"/>
      <c r="N19" s="238">
        <f t="shared" si="3"/>
        <v>1082</v>
      </c>
      <c r="O19" s="229"/>
      <c r="P19" s="251">
        <f t="shared" si="9"/>
        <v>-1082</v>
      </c>
      <c r="Q19" s="233"/>
      <c r="R19" s="249">
        <f t="shared" si="4"/>
        <v>-400</v>
      </c>
      <c r="S19" s="233"/>
      <c r="T19" s="120">
        <f t="shared" si="5"/>
        <v>400</v>
      </c>
      <c r="U19" s="257">
        <f t="shared" si="6"/>
        <v>0</v>
      </c>
      <c r="V19" s="335"/>
      <c r="W19" s="447"/>
      <c r="X19" s="107"/>
      <c r="Y19" s="116"/>
      <c r="AB19" s="117"/>
      <c r="AC19" s="117"/>
    </row>
    <row r="20" spans="1:32" s="96" customFormat="1" ht="18" customHeight="1" x14ac:dyDescent="0.25">
      <c r="A20" s="121">
        <v>12</v>
      </c>
      <c r="B20" s="223"/>
      <c r="C20" s="119">
        <f t="shared" si="1"/>
        <v>0</v>
      </c>
      <c r="D20" s="223"/>
      <c r="E20" s="119">
        <f t="shared" si="7"/>
        <v>0</v>
      </c>
      <c r="F20" s="223"/>
      <c r="G20" s="264">
        <f t="shared" si="2"/>
        <v>0</v>
      </c>
      <c r="H20" s="386">
        <f>Reading!E15</f>
        <v>13799</v>
      </c>
      <c r="I20" s="387">
        <f t="shared" si="0"/>
        <v>463</v>
      </c>
      <c r="J20" s="247"/>
      <c r="K20" s="246">
        <f t="shared" si="8"/>
        <v>156</v>
      </c>
      <c r="L20" s="254">
        <f>'DAILY SALES REPORT'!S19*2</f>
        <v>880</v>
      </c>
      <c r="M20" s="229">
        <v>200</v>
      </c>
      <c r="N20" s="238">
        <f t="shared" si="3"/>
        <v>1236</v>
      </c>
      <c r="O20" s="229"/>
      <c r="P20" s="251">
        <f t="shared" si="9"/>
        <v>-1236</v>
      </c>
      <c r="Q20" s="233"/>
      <c r="R20" s="249">
        <f t="shared" si="4"/>
        <v>-600</v>
      </c>
      <c r="S20" s="233"/>
      <c r="T20" s="120">
        <f t="shared" si="5"/>
        <v>600</v>
      </c>
      <c r="U20" s="257">
        <f t="shared" si="6"/>
        <v>0</v>
      </c>
      <c r="V20" s="335"/>
      <c r="W20" s="447"/>
      <c r="X20" s="107"/>
      <c r="Y20" s="116"/>
      <c r="Z20" s="95"/>
      <c r="AB20" s="117"/>
      <c r="AC20" s="117"/>
    </row>
    <row r="21" spans="1:32" s="96" customFormat="1" ht="18" customHeight="1" x14ac:dyDescent="0.25">
      <c r="A21" s="121">
        <v>13</v>
      </c>
      <c r="B21" s="223"/>
      <c r="C21" s="119">
        <f t="shared" si="1"/>
        <v>0</v>
      </c>
      <c r="D21" s="223"/>
      <c r="E21" s="119">
        <f t="shared" si="7"/>
        <v>0</v>
      </c>
      <c r="F21" s="223"/>
      <c r="G21" s="264">
        <f t="shared" si="2"/>
        <v>0</v>
      </c>
      <c r="H21" s="386">
        <f>Reading!E16</f>
        <v>14525</v>
      </c>
      <c r="I21" s="387">
        <f t="shared" si="0"/>
        <v>726</v>
      </c>
      <c r="J21" s="247"/>
      <c r="K21" s="246">
        <f t="shared" si="8"/>
        <v>-216</v>
      </c>
      <c r="L21" s="254">
        <f>'DAILY SALES REPORT'!S20*2</f>
        <v>1344</v>
      </c>
      <c r="M21" s="229"/>
      <c r="N21" s="238">
        <f t="shared" si="3"/>
        <v>1128</v>
      </c>
      <c r="O21" s="229"/>
      <c r="P21" s="251">
        <f t="shared" si="9"/>
        <v>-1128</v>
      </c>
      <c r="Q21" s="233"/>
      <c r="R21" s="249">
        <f t="shared" si="4"/>
        <v>-600</v>
      </c>
      <c r="S21" s="233"/>
      <c r="T21" s="120">
        <f t="shared" si="5"/>
        <v>600</v>
      </c>
      <c r="U21" s="257">
        <f t="shared" si="6"/>
        <v>0</v>
      </c>
      <c r="V21" s="336"/>
      <c r="W21" s="447"/>
      <c r="X21" s="107"/>
      <c r="Y21" s="116"/>
      <c r="Z21" s="95"/>
      <c r="AB21" s="117"/>
      <c r="AC21" s="117"/>
    </row>
    <row r="22" spans="1:32" s="96" customFormat="1" ht="18" customHeight="1" x14ac:dyDescent="0.25">
      <c r="A22" s="121">
        <v>14</v>
      </c>
      <c r="B22" s="223"/>
      <c r="C22" s="119">
        <f t="shared" si="1"/>
        <v>0</v>
      </c>
      <c r="D22" s="223"/>
      <c r="E22" s="119">
        <f t="shared" si="7"/>
        <v>0</v>
      </c>
      <c r="F22" s="223"/>
      <c r="G22" s="264">
        <f t="shared" si="2"/>
        <v>0</v>
      </c>
      <c r="H22" s="386">
        <f>Reading!E17</f>
        <v>14775</v>
      </c>
      <c r="I22" s="390">
        <f t="shared" si="0"/>
        <v>250</v>
      </c>
      <c r="J22" s="247"/>
      <c r="K22" s="246">
        <f t="shared" si="8"/>
        <v>628</v>
      </c>
      <c r="L22" s="254">
        <f>'DAILY SALES REPORT'!S21*2</f>
        <v>432</v>
      </c>
      <c r="M22" s="229"/>
      <c r="N22" s="238">
        <f t="shared" si="3"/>
        <v>1060</v>
      </c>
      <c r="O22" s="229"/>
      <c r="P22" s="251">
        <f t="shared" si="9"/>
        <v>-1060</v>
      </c>
      <c r="Q22" s="234">
        <v>4000</v>
      </c>
      <c r="R22" s="249">
        <f t="shared" si="4"/>
        <v>3400</v>
      </c>
      <c r="S22" s="234"/>
      <c r="T22" s="120">
        <f t="shared" si="5"/>
        <v>-3400</v>
      </c>
      <c r="U22" s="257">
        <f t="shared" si="6"/>
        <v>0</v>
      </c>
      <c r="V22" s="335"/>
      <c r="W22" s="447"/>
      <c r="X22" s="107"/>
      <c r="Y22" s="116"/>
      <c r="Z22" s="93"/>
      <c r="AA22" s="4"/>
      <c r="AB22" s="117"/>
      <c r="AC22" s="117"/>
      <c r="AD22"/>
      <c r="AF22" s="122"/>
    </row>
    <row r="23" spans="1:32" s="96" customFormat="1" ht="18" customHeight="1" x14ac:dyDescent="0.25">
      <c r="A23" s="121">
        <v>15</v>
      </c>
      <c r="B23" s="224"/>
      <c r="C23" s="119">
        <f t="shared" si="1"/>
        <v>0</v>
      </c>
      <c r="D23" s="224"/>
      <c r="E23" s="119">
        <f t="shared" si="7"/>
        <v>0</v>
      </c>
      <c r="F23" s="224"/>
      <c r="G23" s="264">
        <v>3</v>
      </c>
      <c r="H23" s="386">
        <f>Reading!E18</f>
        <v>15165</v>
      </c>
      <c r="I23" s="390">
        <f t="shared" si="0"/>
        <v>390</v>
      </c>
      <c r="J23" s="247"/>
      <c r="K23" s="246">
        <f t="shared" si="8"/>
        <v>280</v>
      </c>
      <c r="L23" s="254">
        <f>'DAILY SALES REPORT'!S22*2</f>
        <v>692</v>
      </c>
      <c r="M23" s="229"/>
      <c r="N23" s="238">
        <f t="shared" si="3"/>
        <v>972</v>
      </c>
      <c r="O23" s="229"/>
      <c r="P23" s="251">
        <f t="shared" si="9"/>
        <v>-972</v>
      </c>
      <c r="Q23" s="235"/>
      <c r="R23" s="249">
        <f t="shared" si="4"/>
        <v>3400</v>
      </c>
      <c r="S23" s="235"/>
      <c r="T23" s="120">
        <f t="shared" si="5"/>
        <v>-3400</v>
      </c>
      <c r="U23" s="257">
        <f t="shared" si="6"/>
        <v>0</v>
      </c>
      <c r="V23" s="335"/>
      <c r="W23" s="447"/>
      <c r="X23" s="107"/>
      <c r="Y23" s="116"/>
      <c r="Z23"/>
      <c r="AA23"/>
      <c r="AB23" s="117"/>
      <c r="AC23" s="117"/>
      <c r="AD23"/>
    </row>
    <row r="24" spans="1:32" s="96" customFormat="1" ht="18" customHeight="1" x14ac:dyDescent="0.25">
      <c r="A24" s="121">
        <v>16</v>
      </c>
      <c r="B24" s="223"/>
      <c r="C24" s="119">
        <f t="shared" si="1"/>
        <v>0</v>
      </c>
      <c r="D24" s="223"/>
      <c r="E24" s="119">
        <f t="shared" si="7"/>
        <v>3</v>
      </c>
      <c r="F24" s="223"/>
      <c r="G24" s="264">
        <f t="shared" si="2"/>
        <v>3</v>
      </c>
      <c r="H24" s="386">
        <f>Reading!E19</f>
        <v>15641</v>
      </c>
      <c r="I24" s="390">
        <f t="shared" si="0"/>
        <v>476</v>
      </c>
      <c r="J24" s="247"/>
      <c r="K24" s="246">
        <f t="shared" si="8"/>
        <v>20</v>
      </c>
      <c r="L24" s="254">
        <f>'DAILY SALES REPORT'!S23*2</f>
        <v>1002</v>
      </c>
      <c r="M24" s="229"/>
      <c r="N24" s="238">
        <f t="shared" si="3"/>
        <v>1022</v>
      </c>
      <c r="O24" s="229"/>
      <c r="P24" s="251">
        <f t="shared" si="9"/>
        <v>-1022</v>
      </c>
      <c r="Q24" s="235"/>
      <c r="R24" s="249">
        <f t="shared" si="4"/>
        <v>3400</v>
      </c>
      <c r="S24" s="235"/>
      <c r="T24" s="120">
        <f t="shared" si="5"/>
        <v>-3400</v>
      </c>
      <c r="U24" s="257">
        <f t="shared" si="6"/>
        <v>0</v>
      </c>
      <c r="V24" s="335"/>
      <c r="W24" s="447"/>
      <c r="X24" s="107"/>
      <c r="Y24" s="116"/>
      <c r="Z24" s="95"/>
      <c r="AA24" s="123"/>
      <c r="AB24" s="117"/>
      <c r="AC24" s="117"/>
    </row>
    <row r="25" spans="1:32" s="96" customFormat="1" ht="18" customHeight="1" x14ac:dyDescent="0.25">
      <c r="A25" s="121">
        <v>17</v>
      </c>
      <c r="B25" s="223"/>
      <c r="C25" s="119">
        <f t="shared" si="1"/>
        <v>0</v>
      </c>
      <c r="D25" s="223"/>
      <c r="E25" s="119">
        <f t="shared" si="7"/>
        <v>3</v>
      </c>
      <c r="F25" s="223"/>
      <c r="G25" s="264">
        <f t="shared" si="2"/>
        <v>3</v>
      </c>
      <c r="H25" s="386">
        <f>Reading!E20</f>
        <v>15983</v>
      </c>
      <c r="I25" s="390">
        <f t="shared" si="0"/>
        <v>342</v>
      </c>
      <c r="J25" s="247"/>
      <c r="K25" s="246">
        <f t="shared" si="8"/>
        <v>338</v>
      </c>
      <c r="L25" s="254">
        <f>'DAILY SALES REPORT'!S24*2</f>
        <v>636</v>
      </c>
      <c r="M25" s="229"/>
      <c r="N25" s="238">
        <f t="shared" si="3"/>
        <v>974</v>
      </c>
      <c r="O25" s="229"/>
      <c r="P25" s="251">
        <f t="shared" si="9"/>
        <v>-974</v>
      </c>
      <c r="Q25" s="235"/>
      <c r="R25" s="249">
        <f t="shared" si="4"/>
        <v>3400</v>
      </c>
      <c r="S25" s="235"/>
      <c r="T25" s="120">
        <f t="shared" si="5"/>
        <v>-3400</v>
      </c>
      <c r="U25" s="257">
        <f t="shared" si="6"/>
        <v>0</v>
      </c>
      <c r="V25" s="335"/>
      <c r="W25" s="447"/>
      <c r="X25" s="107"/>
      <c r="Y25" s="116"/>
      <c r="Z25" s="95"/>
      <c r="AB25" s="117"/>
      <c r="AC25" s="117"/>
    </row>
    <row r="26" spans="1:32" s="96" customFormat="1" ht="18" customHeight="1" x14ac:dyDescent="0.25">
      <c r="A26" s="121">
        <v>18</v>
      </c>
      <c r="B26" s="223"/>
      <c r="C26" s="119">
        <f t="shared" si="1"/>
        <v>0</v>
      </c>
      <c r="D26" s="223"/>
      <c r="E26" s="119">
        <f t="shared" si="7"/>
        <v>3</v>
      </c>
      <c r="F26" s="223"/>
      <c r="G26" s="264">
        <f t="shared" si="2"/>
        <v>3</v>
      </c>
      <c r="H26" s="386">
        <f>Reading!E21</f>
        <v>16372</v>
      </c>
      <c r="I26" s="390">
        <f t="shared" si="0"/>
        <v>389</v>
      </c>
      <c r="J26" s="247"/>
      <c r="K26" s="246">
        <f t="shared" si="8"/>
        <v>196</v>
      </c>
      <c r="L26" s="254">
        <f>'DAILY SALES REPORT'!S25*2</f>
        <v>660</v>
      </c>
      <c r="M26" s="229"/>
      <c r="N26" s="238">
        <f t="shared" si="3"/>
        <v>856</v>
      </c>
      <c r="O26" s="229"/>
      <c r="P26" s="251">
        <f t="shared" si="9"/>
        <v>-856</v>
      </c>
      <c r="Q26" s="235"/>
      <c r="R26" s="249">
        <f t="shared" si="4"/>
        <v>3400</v>
      </c>
      <c r="S26" s="235"/>
      <c r="T26" s="120">
        <f t="shared" si="5"/>
        <v>-3400</v>
      </c>
      <c r="U26" s="257">
        <f t="shared" si="6"/>
        <v>0</v>
      </c>
      <c r="V26" s="335"/>
      <c r="W26" s="447"/>
      <c r="X26" s="107"/>
      <c r="Y26" s="116"/>
      <c r="AB26" s="117"/>
      <c r="AC26" s="117"/>
    </row>
    <row r="27" spans="1:32" s="96" customFormat="1" ht="18" customHeight="1" x14ac:dyDescent="0.25">
      <c r="A27" s="121">
        <v>19</v>
      </c>
      <c r="B27" s="223"/>
      <c r="C27" s="119">
        <f t="shared" si="1"/>
        <v>0</v>
      </c>
      <c r="D27" s="223"/>
      <c r="E27" s="119">
        <f t="shared" si="7"/>
        <v>3</v>
      </c>
      <c r="F27" s="223"/>
      <c r="G27" s="264">
        <f t="shared" si="2"/>
        <v>3</v>
      </c>
      <c r="H27" s="386">
        <f>Reading!E22</f>
        <v>16926</v>
      </c>
      <c r="I27" s="390">
        <f t="shared" si="0"/>
        <v>554</v>
      </c>
      <c r="J27" s="247"/>
      <c r="K27" s="246">
        <f t="shared" si="8"/>
        <v>-252</v>
      </c>
      <c r="L27" s="254">
        <f>'DAILY SALES REPORT'!S26*2</f>
        <v>910</v>
      </c>
      <c r="M27" s="229">
        <v>200</v>
      </c>
      <c r="N27" s="238">
        <f>O27</f>
        <v>1225</v>
      </c>
      <c r="O27" s="229">
        <v>1225</v>
      </c>
      <c r="P27" s="251">
        <f t="shared" si="9"/>
        <v>0</v>
      </c>
      <c r="Q27" s="235"/>
      <c r="R27" s="249">
        <f t="shared" si="4"/>
        <v>3200</v>
      </c>
      <c r="S27" s="235"/>
      <c r="T27" s="120">
        <f t="shared" si="5"/>
        <v>-3200</v>
      </c>
      <c r="U27" s="257">
        <f t="shared" si="6"/>
        <v>0</v>
      </c>
      <c r="V27" s="335"/>
      <c r="W27" s="447"/>
      <c r="X27" s="107"/>
      <c r="Y27" s="116"/>
      <c r="AB27" s="117"/>
      <c r="AC27" s="117"/>
    </row>
    <row r="28" spans="1:32" s="96" customFormat="1" ht="18" customHeight="1" x14ac:dyDescent="0.25">
      <c r="A28" s="121">
        <v>20</v>
      </c>
      <c r="B28" s="223"/>
      <c r="C28" s="119">
        <f t="shared" si="1"/>
        <v>0</v>
      </c>
      <c r="D28" s="223"/>
      <c r="E28" s="119">
        <f t="shared" si="7"/>
        <v>3</v>
      </c>
      <c r="F28" s="223"/>
      <c r="G28" s="264">
        <f t="shared" si="2"/>
        <v>3</v>
      </c>
      <c r="H28" s="386">
        <f>Reading!E23</f>
        <v>17378</v>
      </c>
      <c r="I28" s="390">
        <f t="shared" si="0"/>
        <v>452</v>
      </c>
      <c r="J28" s="247"/>
      <c r="K28" s="246">
        <f t="shared" si="8"/>
        <v>321</v>
      </c>
      <c r="L28" s="254">
        <f>'DAILY SALES REPORT'!S27*2</f>
        <v>812</v>
      </c>
      <c r="M28" s="229"/>
      <c r="N28" s="238">
        <f>K28+L28+M28</f>
        <v>1133</v>
      </c>
      <c r="O28" s="229"/>
      <c r="P28" s="251">
        <f t="shared" si="9"/>
        <v>-1133</v>
      </c>
      <c r="Q28" s="235"/>
      <c r="R28" s="249">
        <f t="shared" si="4"/>
        <v>3200</v>
      </c>
      <c r="S28" s="235"/>
      <c r="T28" s="120">
        <f t="shared" si="5"/>
        <v>-3200</v>
      </c>
      <c r="U28" s="257">
        <f t="shared" si="6"/>
        <v>0</v>
      </c>
      <c r="V28" s="335"/>
      <c r="W28" s="447"/>
      <c r="X28" s="107"/>
      <c r="Y28" s="116"/>
      <c r="Z28" s="100"/>
      <c r="AA28" s="97"/>
      <c r="AB28" s="117"/>
      <c r="AC28" s="117"/>
    </row>
    <row r="29" spans="1:32" s="96" customFormat="1" ht="18" customHeight="1" x14ac:dyDescent="0.25">
      <c r="A29" s="121">
        <v>21</v>
      </c>
      <c r="B29" s="223"/>
      <c r="C29" s="119">
        <f t="shared" si="1"/>
        <v>0</v>
      </c>
      <c r="D29" s="223"/>
      <c r="E29" s="119">
        <f t="shared" si="7"/>
        <v>3</v>
      </c>
      <c r="F29" s="223"/>
      <c r="G29" s="264">
        <f t="shared" si="2"/>
        <v>3</v>
      </c>
      <c r="H29" s="386">
        <f>Reading!E24</f>
        <v>17948</v>
      </c>
      <c r="I29" s="390">
        <f t="shared" si="0"/>
        <v>570</v>
      </c>
      <c r="J29" s="247"/>
      <c r="K29" s="246">
        <v>0</v>
      </c>
      <c r="L29" s="254">
        <f>'DAILY SALES REPORT'!S28*2</f>
        <v>1018</v>
      </c>
      <c r="M29" s="229">
        <v>300</v>
      </c>
      <c r="N29" s="238">
        <f t="shared" si="3"/>
        <v>1318</v>
      </c>
      <c r="O29" s="229"/>
      <c r="P29" s="251">
        <f t="shared" si="9"/>
        <v>-1318</v>
      </c>
      <c r="Q29" s="235"/>
      <c r="R29" s="249">
        <f t="shared" si="4"/>
        <v>2900</v>
      </c>
      <c r="S29" s="235"/>
      <c r="T29" s="120">
        <f t="shared" si="5"/>
        <v>-2900</v>
      </c>
      <c r="U29" s="257">
        <f t="shared" si="6"/>
        <v>0</v>
      </c>
      <c r="V29" s="335"/>
      <c r="W29" s="447"/>
      <c r="X29" s="107"/>
      <c r="Y29" s="116"/>
      <c r="Z29" s="95"/>
      <c r="AB29" s="117"/>
      <c r="AC29" s="117"/>
    </row>
    <row r="30" spans="1:32" s="96" customFormat="1" ht="18" customHeight="1" x14ac:dyDescent="0.25">
      <c r="A30" s="121">
        <v>22</v>
      </c>
      <c r="B30" s="223"/>
      <c r="C30" s="119">
        <f t="shared" si="1"/>
        <v>0</v>
      </c>
      <c r="D30" s="223"/>
      <c r="E30" s="119">
        <f t="shared" si="7"/>
        <v>3</v>
      </c>
      <c r="F30" s="223"/>
      <c r="G30" s="264">
        <f t="shared" si="2"/>
        <v>3</v>
      </c>
      <c r="H30" s="386">
        <f>Reading!E25</f>
        <v>18488</v>
      </c>
      <c r="I30" s="390">
        <f t="shared" si="0"/>
        <v>540</v>
      </c>
      <c r="J30" s="247"/>
      <c r="K30" s="246">
        <f t="shared" si="8"/>
        <v>238</v>
      </c>
      <c r="L30" s="254">
        <f>'DAILY SALES REPORT'!S29*2</f>
        <v>914</v>
      </c>
      <c r="M30" s="229"/>
      <c r="N30" s="238">
        <f t="shared" si="3"/>
        <v>1152</v>
      </c>
      <c r="O30" s="229"/>
      <c r="P30" s="251">
        <f t="shared" si="9"/>
        <v>-1152</v>
      </c>
      <c r="Q30" s="235"/>
      <c r="R30" s="249">
        <f t="shared" si="4"/>
        <v>2900</v>
      </c>
      <c r="S30" s="235"/>
      <c r="T30" s="120">
        <f t="shared" si="5"/>
        <v>-2900</v>
      </c>
      <c r="U30" s="257">
        <f t="shared" si="6"/>
        <v>0</v>
      </c>
      <c r="V30" s="335"/>
      <c r="W30" s="447"/>
      <c r="X30" s="107"/>
      <c r="Y30" s="116"/>
      <c r="Z30" s="95"/>
      <c r="AB30" s="117"/>
      <c r="AC30" s="117"/>
    </row>
    <row r="31" spans="1:32" s="96" customFormat="1" ht="18" customHeight="1" x14ac:dyDescent="0.25">
      <c r="A31" s="121">
        <v>23</v>
      </c>
      <c r="B31" s="223"/>
      <c r="C31" s="119">
        <f t="shared" si="1"/>
        <v>0</v>
      </c>
      <c r="D31" s="223"/>
      <c r="E31" s="119">
        <f>G30-(C31*2)</f>
        <v>3</v>
      </c>
      <c r="F31" s="223"/>
      <c r="G31" s="264">
        <f t="shared" si="2"/>
        <v>3</v>
      </c>
      <c r="H31" s="386">
        <f>Reading!E26</f>
        <v>18911</v>
      </c>
      <c r="I31" s="390">
        <f t="shared" si="0"/>
        <v>423</v>
      </c>
      <c r="J31" s="247"/>
      <c r="K31" s="246">
        <f t="shared" si="8"/>
        <v>306</v>
      </c>
      <c r="L31" s="254">
        <f>'DAILY SALES REPORT'!S30*2</f>
        <v>804</v>
      </c>
      <c r="M31" s="229">
        <v>400</v>
      </c>
      <c r="N31" s="238">
        <f t="shared" si="3"/>
        <v>1510</v>
      </c>
      <c r="O31" s="229"/>
      <c r="P31" s="251">
        <f t="shared" si="9"/>
        <v>-1510</v>
      </c>
      <c r="Q31" s="235"/>
      <c r="R31" s="249">
        <f t="shared" si="4"/>
        <v>2500</v>
      </c>
      <c r="S31" s="235"/>
      <c r="T31" s="120">
        <f t="shared" si="5"/>
        <v>-2500</v>
      </c>
      <c r="U31" s="257">
        <f t="shared" si="6"/>
        <v>0</v>
      </c>
      <c r="V31" s="335"/>
      <c r="W31" s="447"/>
      <c r="X31" s="107"/>
      <c r="Y31" s="116"/>
      <c r="Z31" s="95"/>
      <c r="AB31" s="117"/>
      <c r="AC31" s="117"/>
    </row>
    <row r="32" spans="1:32" s="96" customFormat="1" ht="18" customHeight="1" x14ac:dyDescent="0.25">
      <c r="A32" s="121">
        <v>24</v>
      </c>
      <c r="B32" s="223"/>
      <c r="C32" s="119">
        <f t="shared" si="1"/>
        <v>0</v>
      </c>
      <c r="D32" s="223"/>
      <c r="E32" s="119">
        <f t="shared" si="7"/>
        <v>3</v>
      </c>
      <c r="F32" s="223"/>
      <c r="G32" s="264">
        <f t="shared" si="2"/>
        <v>3</v>
      </c>
      <c r="H32" s="386">
        <f>Reading!E27</f>
        <v>19561</v>
      </c>
      <c r="I32" s="390">
        <f t="shared" si="0"/>
        <v>650</v>
      </c>
      <c r="J32" s="247"/>
      <c r="K32" s="246">
        <f t="shared" si="8"/>
        <v>210</v>
      </c>
      <c r="L32" s="254">
        <f>'DAILY SALES REPORT'!S31*2</f>
        <v>1190</v>
      </c>
      <c r="M32" s="229"/>
      <c r="N32" s="238">
        <f t="shared" si="3"/>
        <v>1400</v>
      </c>
      <c r="O32" s="229"/>
      <c r="P32" s="251">
        <f t="shared" si="9"/>
        <v>-1400</v>
      </c>
      <c r="Q32" s="235"/>
      <c r="R32" s="249">
        <f t="shared" si="4"/>
        <v>2500</v>
      </c>
      <c r="S32" s="235"/>
      <c r="T32" s="120">
        <f t="shared" si="5"/>
        <v>-2500</v>
      </c>
      <c r="U32" s="257">
        <f t="shared" si="6"/>
        <v>0</v>
      </c>
      <c r="V32" s="335"/>
      <c r="W32" s="447"/>
      <c r="X32" s="107"/>
      <c r="Y32" s="116"/>
      <c r="Z32" s="95"/>
      <c r="AB32" s="117"/>
      <c r="AC32" s="117"/>
    </row>
    <row r="33" spans="1:32" s="96" customFormat="1" ht="18" customHeight="1" x14ac:dyDescent="0.25">
      <c r="A33" s="121">
        <v>25</v>
      </c>
      <c r="B33" s="223"/>
      <c r="C33" s="119">
        <f t="shared" si="1"/>
        <v>0</v>
      </c>
      <c r="D33" s="223"/>
      <c r="E33" s="119">
        <f t="shared" si="7"/>
        <v>3</v>
      </c>
      <c r="F33" s="223"/>
      <c r="G33" s="264">
        <f t="shared" si="2"/>
        <v>3</v>
      </c>
      <c r="H33" s="386">
        <f>Reading!E28</f>
        <v>20197</v>
      </c>
      <c r="I33" s="377">
        <f t="shared" si="0"/>
        <v>636</v>
      </c>
      <c r="J33" s="247"/>
      <c r="K33" s="246">
        <f t="shared" si="8"/>
        <v>128</v>
      </c>
      <c r="L33" s="254">
        <f>'DAILY SALES REPORT'!S32*2</f>
        <v>1128</v>
      </c>
      <c r="M33" s="229"/>
      <c r="N33" s="238">
        <f t="shared" si="3"/>
        <v>1256</v>
      </c>
      <c r="O33" s="229"/>
      <c r="P33" s="251">
        <f t="shared" si="9"/>
        <v>-1256</v>
      </c>
      <c r="Q33" s="235"/>
      <c r="R33" s="249">
        <f t="shared" si="4"/>
        <v>2500</v>
      </c>
      <c r="S33" s="236"/>
      <c r="T33" s="120">
        <f t="shared" si="5"/>
        <v>-2500</v>
      </c>
      <c r="U33" s="257">
        <f t="shared" si="6"/>
        <v>0</v>
      </c>
      <c r="V33" s="337"/>
      <c r="W33" s="447"/>
      <c r="X33" s="107"/>
      <c r="Y33" s="116"/>
      <c r="Z33" s="95"/>
      <c r="AB33" s="117"/>
      <c r="AC33" s="117"/>
    </row>
    <row r="34" spans="1:32" s="96" customFormat="1" ht="18" customHeight="1" x14ac:dyDescent="0.25">
      <c r="A34" s="121">
        <v>26</v>
      </c>
      <c r="B34" s="223"/>
      <c r="C34" s="119">
        <f t="shared" si="1"/>
        <v>0</v>
      </c>
      <c r="D34" s="223"/>
      <c r="E34" s="119">
        <f t="shared" si="7"/>
        <v>3</v>
      </c>
      <c r="F34" s="223"/>
      <c r="G34" s="264">
        <f t="shared" si="2"/>
        <v>3</v>
      </c>
      <c r="H34" s="386">
        <f>Reading!E29</f>
        <v>20497</v>
      </c>
      <c r="I34" s="377">
        <f t="shared" si="0"/>
        <v>300</v>
      </c>
      <c r="J34" s="247"/>
      <c r="K34" s="246">
        <f t="shared" si="8"/>
        <v>656</v>
      </c>
      <c r="L34" s="254">
        <f>'DAILY SALES REPORT'!S33*2</f>
        <v>550</v>
      </c>
      <c r="M34" s="229">
        <v>300</v>
      </c>
      <c r="N34" s="238">
        <f t="shared" si="3"/>
        <v>1506</v>
      </c>
      <c r="O34" s="229"/>
      <c r="P34" s="251">
        <f t="shared" si="9"/>
        <v>-1506</v>
      </c>
      <c r="Q34" s="235"/>
      <c r="R34" s="249">
        <f t="shared" si="4"/>
        <v>2200</v>
      </c>
      <c r="S34" s="235"/>
      <c r="T34" s="120">
        <f t="shared" si="5"/>
        <v>-2200</v>
      </c>
      <c r="U34" s="257">
        <f t="shared" si="6"/>
        <v>0</v>
      </c>
      <c r="V34" s="335"/>
      <c r="W34" s="447"/>
      <c r="X34" s="107"/>
      <c r="Y34" s="116"/>
      <c r="Z34" s="95"/>
      <c r="AB34" s="117"/>
      <c r="AC34" s="117"/>
    </row>
    <row r="35" spans="1:32" s="96" customFormat="1" ht="18" customHeight="1" x14ac:dyDescent="0.25">
      <c r="A35" s="121">
        <v>27</v>
      </c>
      <c r="B35" s="223"/>
      <c r="C35" s="119">
        <f t="shared" si="1"/>
        <v>0</v>
      </c>
      <c r="D35" s="223"/>
      <c r="E35" s="119">
        <f t="shared" si="7"/>
        <v>3</v>
      </c>
      <c r="F35" s="223"/>
      <c r="G35" s="264">
        <f t="shared" si="2"/>
        <v>3</v>
      </c>
      <c r="H35" s="386">
        <f>Reading!E30</f>
        <v>21116</v>
      </c>
      <c r="I35" s="377">
        <f t="shared" si="0"/>
        <v>619</v>
      </c>
      <c r="J35" s="247"/>
      <c r="K35" s="246">
        <f t="shared" si="8"/>
        <v>268</v>
      </c>
      <c r="L35" s="254">
        <f>'DAILY SALES REPORT'!S34*2</f>
        <v>1196</v>
      </c>
      <c r="M35" s="229"/>
      <c r="N35" s="238">
        <f t="shared" si="3"/>
        <v>1464</v>
      </c>
      <c r="O35" s="229"/>
      <c r="P35" s="251">
        <f t="shared" si="9"/>
        <v>-1464</v>
      </c>
      <c r="Q35" s="235"/>
      <c r="R35" s="249">
        <f t="shared" si="4"/>
        <v>2200</v>
      </c>
      <c r="S35" s="235"/>
      <c r="T35" s="120">
        <f t="shared" si="5"/>
        <v>-2200</v>
      </c>
      <c r="U35" s="257">
        <f t="shared" si="6"/>
        <v>0</v>
      </c>
      <c r="V35" s="335"/>
      <c r="W35" s="447"/>
      <c r="X35" s="107"/>
      <c r="Y35" s="116"/>
      <c r="Z35" s="95"/>
      <c r="AB35" s="117"/>
      <c r="AC35" s="117"/>
    </row>
    <row r="36" spans="1:32" s="96" customFormat="1" ht="18" customHeight="1" x14ac:dyDescent="0.25">
      <c r="A36" s="121">
        <v>28</v>
      </c>
      <c r="B36" s="223"/>
      <c r="C36" s="119">
        <f t="shared" si="1"/>
        <v>0</v>
      </c>
      <c r="D36" s="223"/>
      <c r="E36" s="119">
        <f t="shared" si="7"/>
        <v>3</v>
      </c>
      <c r="F36" s="223"/>
      <c r="G36" s="264">
        <f t="shared" si="2"/>
        <v>3</v>
      </c>
      <c r="H36" s="386">
        <f>Reading!E31</f>
        <v>21638</v>
      </c>
      <c r="I36" s="377">
        <f t="shared" si="0"/>
        <v>522</v>
      </c>
      <c r="J36" s="247"/>
      <c r="K36" s="246">
        <f t="shared" si="8"/>
        <v>420</v>
      </c>
      <c r="L36" s="254">
        <f>'DAILY SALES REPORT'!S35*2</f>
        <v>908</v>
      </c>
      <c r="M36" s="229"/>
      <c r="N36" s="238">
        <f t="shared" si="3"/>
        <v>1328</v>
      </c>
      <c r="O36" s="229"/>
      <c r="P36" s="251">
        <f t="shared" si="9"/>
        <v>-1328</v>
      </c>
      <c r="Q36" s="233"/>
      <c r="R36" s="249">
        <f t="shared" si="4"/>
        <v>2200</v>
      </c>
      <c r="S36" s="233"/>
      <c r="T36" s="120">
        <f t="shared" si="5"/>
        <v>-2200</v>
      </c>
      <c r="U36" s="257">
        <f t="shared" si="6"/>
        <v>0</v>
      </c>
      <c r="V36" s="335"/>
      <c r="W36" s="447"/>
      <c r="X36" s="107"/>
      <c r="Y36" s="116"/>
      <c r="Z36" s="95"/>
      <c r="AB36" s="117"/>
      <c r="AC36" s="117"/>
    </row>
    <row r="37" spans="1:32" s="96" customFormat="1" ht="18" customHeight="1" x14ac:dyDescent="0.25">
      <c r="A37" s="121">
        <v>29</v>
      </c>
      <c r="B37" s="223"/>
      <c r="C37" s="119">
        <f t="shared" si="1"/>
        <v>0</v>
      </c>
      <c r="D37" s="223"/>
      <c r="E37" s="119">
        <f t="shared" si="7"/>
        <v>3</v>
      </c>
      <c r="F37" s="223"/>
      <c r="G37" s="264">
        <f t="shared" si="2"/>
        <v>3</v>
      </c>
      <c r="H37" s="386">
        <f>Reading!E32</f>
        <v>22062</v>
      </c>
      <c r="I37" s="377">
        <f t="shared" si="0"/>
        <v>424</v>
      </c>
      <c r="J37" s="247"/>
      <c r="K37" s="246">
        <f t="shared" si="8"/>
        <v>480</v>
      </c>
      <c r="L37" s="254">
        <f>'DAILY SALES REPORT'!S36*2</f>
        <v>690</v>
      </c>
      <c r="M37" s="229"/>
      <c r="N37" s="238">
        <f t="shared" si="3"/>
        <v>1170</v>
      </c>
      <c r="O37" s="229"/>
      <c r="P37" s="251">
        <f t="shared" si="9"/>
        <v>-1170</v>
      </c>
      <c r="Q37" s="233"/>
      <c r="R37" s="249">
        <f t="shared" si="4"/>
        <v>2200</v>
      </c>
      <c r="S37" s="233"/>
      <c r="T37" s="120">
        <f t="shared" si="5"/>
        <v>-2200</v>
      </c>
      <c r="U37" s="257">
        <f t="shared" si="6"/>
        <v>0</v>
      </c>
      <c r="V37" s="335"/>
      <c r="W37" s="447"/>
      <c r="X37" s="107"/>
      <c r="Y37" s="116"/>
      <c r="Z37" s="95"/>
      <c r="AB37" s="117"/>
      <c r="AC37" s="117"/>
    </row>
    <row r="38" spans="1:32" s="96" customFormat="1" ht="18" customHeight="1" x14ac:dyDescent="0.25">
      <c r="A38" s="121">
        <v>30</v>
      </c>
      <c r="B38" s="223"/>
      <c r="C38" s="119">
        <f t="shared" si="1"/>
        <v>0</v>
      </c>
      <c r="D38" s="223"/>
      <c r="E38" s="119">
        <f t="shared" si="7"/>
        <v>3</v>
      </c>
      <c r="F38" s="223"/>
      <c r="G38" s="264">
        <f t="shared" si="2"/>
        <v>3</v>
      </c>
      <c r="H38" s="386">
        <f>Reading!E33</f>
        <v>22477</v>
      </c>
      <c r="I38" s="377">
        <f t="shared" si="0"/>
        <v>415</v>
      </c>
      <c r="J38" s="247"/>
      <c r="K38" s="246">
        <f t="shared" si="8"/>
        <v>340</v>
      </c>
      <c r="L38" s="254">
        <f>'DAILY SALES REPORT'!S37*2</f>
        <v>624</v>
      </c>
      <c r="M38" s="229"/>
      <c r="N38" s="238">
        <f t="shared" si="3"/>
        <v>964</v>
      </c>
      <c r="O38" s="229"/>
      <c r="P38" s="251">
        <f t="shared" si="9"/>
        <v>-964</v>
      </c>
      <c r="Q38" s="235"/>
      <c r="R38" s="249">
        <f t="shared" si="4"/>
        <v>2200</v>
      </c>
      <c r="S38" s="235"/>
      <c r="T38" s="120">
        <f t="shared" si="5"/>
        <v>-2200</v>
      </c>
      <c r="U38" s="257">
        <f t="shared" si="6"/>
        <v>0</v>
      </c>
      <c r="V38" s="335"/>
      <c r="W38" s="447"/>
      <c r="X38" s="108"/>
      <c r="Y38" s="116"/>
      <c r="Z38" s="124"/>
      <c r="AA38" s="125"/>
      <c r="AB38" s="117"/>
      <c r="AC38" s="117"/>
      <c r="AE38" s="125"/>
      <c r="AF38" s="125"/>
    </row>
    <row r="39" spans="1:32" s="96" customFormat="1" ht="18" customHeight="1" thickBot="1" x14ac:dyDescent="0.3">
      <c r="A39" s="126">
        <v>31</v>
      </c>
      <c r="B39" s="225"/>
      <c r="C39" s="220">
        <f t="shared" si="1"/>
        <v>0</v>
      </c>
      <c r="D39" s="225"/>
      <c r="E39" s="119">
        <f t="shared" si="7"/>
        <v>3</v>
      </c>
      <c r="F39" s="225"/>
      <c r="G39" s="265">
        <f t="shared" si="2"/>
        <v>3</v>
      </c>
      <c r="H39" s="386">
        <f>Reading!E34</f>
        <v>0</v>
      </c>
      <c r="I39" s="377">
        <f t="shared" si="0"/>
        <v>-22477</v>
      </c>
      <c r="J39" s="248"/>
      <c r="K39" s="246">
        <f t="shared" si="8"/>
        <v>45918</v>
      </c>
      <c r="L39" s="255">
        <f>'DAILY SALES REPORT'!S38*2</f>
        <v>0</v>
      </c>
      <c r="M39" s="230"/>
      <c r="N39" s="252">
        <f t="shared" si="3"/>
        <v>45918</v>
      </c>
      <c r="O39" s="230"/>
      <c r="P39" s="251">
        <f t="shared" si="9"/>
        <v>-45918</v>
      </c>
      <c r="Q39" s="237"/>
      <c r="R39" s="249">
        <f t="shared" si="4"/>
        <v>2200</v>
      </c>
      <c r="S39" s="237"/>
      <c r="T39" s="120">
        <f t="shared" si="5"/>
        <v>-2200</v>
      </c>
      <c r="U39" s="257">
        <f t="shared" si="6"/>
        <v>0</v>
      </c>
      <c r="V39" s="338"/>
      <c r="W39" s="447"/>
      <c r="X39" s="108"/>
      <c r="Y39" s="127"/>
      <c r="AB39" s="117"/>
      <c r="AC39" s="128"/>
      <c r="AF39" s="129"/>
    </row>
    <row r="40" spans="1:32" s="289" customFormat="1" ht="54.75" customHeight="1" thickBot="1" x14ac:dyDescent="0.3">
      <c r="A40" s="275" t="s">
        <v>94</v>
      </c>
      <c r="B40" s="276"/>
      <c r="C40" s="274">
        <f>SUM(C9:C39)</f>
        <v>0</v>
      </c>
      <c r="D40" s="276"/>
      <c r="E40" s="276"/>
      <c r="F40" s="277"/>
      <c r="G40" s="278"/>
      <c r="H40" s="279"/>
      <c r="I40" s="274">
        <f>SUM(I9:I39)</f>
        <v>-9225</v>
      </c>
      <c r="J40" s="280"/>
      <c r="K40" s="281"/>
      <c r="L40" s="282"/>
      <c r="M40" s="282"/>
      <c r="N40" s="283"/>
      <c r="O40" s="283"/>
      <c r="P40" s="284"/>
      <c r="Q40" s="286"/>
      <c r="R40" s="285"/>
      <c r="S40" s="286"/>
      <c r="T40" s="286"/>
      <c r="U40" s="286"/>
      <c r="V40" s="282"/>
      <c r="W40" s="447"/>
      <c r="X40" s="287"/>
      <c r="Y40" s="288"/>
      <c r="AB40" s="290"/>
      <c r="AC40" s="290"/>
      <c r="AE40" s="291"/>
      <c r="AF40" s="291"/>
    </row>
    <row r="41" spans="1:32" s="125" customFormat="1" ht="18" customHeight="1" thickTop="1" x14ac:dyDescent="0.25">
      <c r="A41" s="131"/>
      <c r="B41" s="131"/>
      <c r="C41" s="131"/>
      <c r="D41" s="131"/>
      <c r="E41" s="131"/>
      <c r="F41" s="131"/>
      <c r="G41" s="131"/>
      <c r="H41" s="132"/>
      <c r="I41" s="132"/>
      <c r="J41" s="132"/>
      <c r="K41" s="132"/>
      <c r="L41" s="132"/>
      <c r="M41" s="132"/>
      <c r="N41" s="133"/>
      <c r="O41" s="133"/>
      <c r="P41" s="132"/>
      <c r="Q41" s="134"/>
      <c r="R41" s="132"/>
      <c r="S41" s="134"/>
      <c r="T41" s="134"/>
      <c r="U41" s="134"/>
      <c r="V41" s="132"/>
      <c r="W41" s="124"/>
      <c r="X41" s="108"/>
      <c r="Y41" s="135"/>
      <c r="AA41"/>
      <c r="AB41" s="117"/>
      <c r="AC41" s="117"/>
      <c r="AD41"/>
      <c r="AE41"/>
      <c r="AF41"/>
    </row>
    <row r="42" spans="1:32" s="96" customFormat="1" ht="18" customHeight="1" x14ac:dyDescent="0.25">
      <c r="A42" s="97"/>
      <c r="B42" s="97"/>
      <c r="C42" s="97"/>
      <c r="D42" s="97"/>
      <c r="E42" s="97"/>
      <c r="F42" s="97"/>
      <c r="G42" s="97"/>
      <c r="Q42" s="130"/>
      <c r="S42" s="130"/>
      <c r="T42" s="130"/>
      <c r="U42" s="130"/>
      <c r="X42" s="108"/>
      <c r="Y42" s="116"/>
      <c r="AB42" s="117"/>
      <c r="AC42" s="117"/>
      <c r="AD42"/>
      <c r="AE42"/>
      <c r="AF42"/>
    </row>
    <row r="43" spans="1:32" ht="18" customHeight="1" x14ac:dyDescent="0.25">
      <c r="Q43" s="134"/>
      <c r="S43" s="134"/>
      <c r="T43" s="134"/>
      <c r="U43" s="134"/>
      <c r="X43" s="108"/>
      <c r="Y43" s="136"/>
      <c r="AA43" s="137"/>
      <c r="AC43" s="117"/>
      <c r="AD43" s="122"/>
      <c r="AF43" s="138"/>
    </row>
    <row r="44" spans="1:32" ht="18" customHeight="1" x14ac:dyDescent="0.25">
      <c r="Q44" s="130"/>
      <c r="S44" s="130"/>
      <c r="T44" s="130"/>
      <c r="U44" s="130"/>
      <c r="X44" s="108"/>
      <c r="Y44" s="116"/>
      <c r="AB44" s="117"/>
      <c r="AC44" s="117"/>
      <c r="AD44" s="96"/>
    </row>
    <row r="45" spans="1:32" ht="18" customHeight="1" x14ac:dyDescent="0.25">
      <c r="Q45" s="134"/>
      <c r="S45" s="134"/>
      <c r="T45" s="134"/>
      <c r="U45" s="134"/>
      <c r="X45" s="108"/>
      <c r="Y45" s="116"/>
      <c r="AC45" s="117"/>
      <c r="AD45" s="96"/>
    </row>
    <row r="46" spans="1:32" ht="18" customHeight="1" x14ac:dyDescent="0.25">
      <c r="Y46" s="139"/>
      <c r="Z46" s="92"/>
      <c r="AA46" s="4"/>
      <c r="AB46" s="92"/>
      <c r="AC46" s="139"/>
      <c r="AD46" s="96"/>
    </row>
    <row r="47" spans="1:32" ht="18" customHeight="1" x14ac:dyDescent="0.25">
      <c r="Q47" s="140"/>
      <c r="S47" s="140"/>
      <c r="T47" s="140"/>
      <c r="U47" s="140"/>
      <c r="Y47" s="141"/>
      <c r="AB47" s="142"/>
      <c r="AC47" s="93"/>
    </row>
    <row r="48" spans="1:32" ht="18" customHeight="1" x14ac:dyDescent="0.25">
      <c r="AB48" s="93"/>
      <c r="AC48" s="93"/>
      <c r="AD48" s="96"/>
    </row>
    <row r="49" spans="24:30" ht="18" customHeight="1" x14ac:dyDescent="0.25">
      <c r="X49" s="143"/>
      <c r="Y49" s="96"/>
      <c r="Z49" s="96"/>
      <c r="AA49" s="123"/>
      <c r="AB49" s="107"/>
      <c r="AC49" s="144"/>
      <c r="AD49" s="96"/>
    </row>
    <row r="50" spans="24:30" ht="18" customHeight="1" x14ac:dyDescent="0.25">
      <c r="X50" s="4"/>
      <c r="AB50" s="93"/>
      <c r="AC50" s="93"/>
      <c r="AD50" s="96"/>
    </row>
    <row r="51" spans="24:30" x14ac:dyDescent="0.25">
      <c r="AD51" s="96"/>
    </row>
    <row r="52" spans="24:30" x14ac:dyDescent="0.25">
      <c r="AD52" s="96"/>
    </row>
    <row r="53" spans="24:30" x14ac:dyDescent="0.25">
      <c r="AD53" s="96"/>
    </row>
    <row r="54" spans="24:30" x14ac:dyDescent="0.25">
      <c r="AD54" s="96"/>
    </row>
    <row r="55" spans="24:30" x14ac:dyDescent="0.25">
      <c r="AD55" s="96"/>
    </row>
    <row r="56" spans="24:30" x14ac:dyDescent="0.25">
      <c r="AD56" s="125"/>
    </row>
    <row r="57" spans="24:30" x14ac:dyDescent="0.25">
      <c r="AD57" s="96"/>
    </row>
  </sheetData>
  <protectedRanges>
    <protectedRange algorithmName="SHA-512" hashValue="JkY652u5OdSeJ0DRKnEw7uzhEK7XxlJL2dFXN3PKujTqiBjIhV/7PtEeAsCm4yfCEsR4ChjQWB1ays2JpywncQ==" saltValue="xYqF7TsejwmpTS0x0muyMA==" spinCount="100000" sqref="S9:S39" name="KC2.8"/>
    <protectedRange algorithmName="SHA-512" hashValue="+pWPR21Mwl5jrv5klM1teuqVjQ08TYsOKsswqUf1dvpid5LaiFp4Wfqr7AzDjrfK3f3qIDmLLbsR3coSLZxD8g==" saltValue="WCrqUfBGwQFIxcqf1/g8+Q==" spinCount="100000" sqref="Q9:Q39" name="KC2.7"/>
    <protectedRange algorithmName="SHA-512" hashValue="cv8qCN5OrCSgsKIBwONW3UFC4ACaRJj9sSC7/+Cqg2EiGW24g4yk2Suv4Kj3tjzM+PuDrGdKARD/8SJHebD6VA==" saltValue="AS0iCQ6YQyFOPgN13nt8iA==" spinCount="100000" sqref="M8:M39" name="KC2.5"/>
    <protectedRange algorithmName="SHA-512" hashValue="84ylaKNu2BkNxmR5kFA3G9SHYpVGJ/Q7/gd1qA6yJEYmHTgiqH7o39JRU66PqodWPKEu0ghy3RyDRngN8aWiCQ==" saltValue="Txuqq2ohukfObJOUzm9Yyg==" spinCount="100000" sqref="H8" name="KC2.3"/>
    <protectedRange algorithmName="SHA-512" hashValue="GC3hFAJapiQHQtnV57/eNMVAVTxitrdJsN7guDvIRRETwLRcLjR/VlmmjNrZOwDPzHqlnUBGIm1U3aXLmhERZw==" saltValue="IHYJsvMIffnD0VwDfTKViA==" spinCount="100000" sqref="D9:D39" name="KC2.1"/>
    <protectedRange algorithmName="SHA-512" hashValue="FamHbzOENX3fQZsQBRR8KLqOUU4Z/BpHM60fPzyFHmv5XARG8R53HOaeoz1WPcwfBir9gahr3yquAO1LCuVSFQ==" saltValue="cRwUK8mFL9f8lq/pZfbW0w==" spinCount="100000" sqref="V8:V39" name="REMARKS"/>
    <protectedRange algorithmName="SHA-512" hashValue="tew3AmwwWbmc6NgQMIL3hFVtX3wwqvmWMK6d4oXwAH0UWizB+Gw7R2ZR4fwOREG+qYZNLNRQuYU21iscnrAMvw==" saltValue="34b/Hx06qDTSPrw7KnEseQ==" spinCount="100000" sqref="B8:B39" name="KC2"/>
    <protectedRange algorithmName="SHA-512" hashValue="QKbQbrq7/zFjJYK093aMzLKSWO4s8SechxVVchv+otsI4u0oKuBLbrtOE4dqPoCUKSBpNJEwqPtCYZIg9aoaCQ==" saltValue="R7kVCcR4ixFFkGUgu5EwvA==" spinCount="100000" sqref="F8:F39" name="KC2.2"/>
    <protectedRange algorithmName="SHA-512" hashValue="X1tCIPgP+wToOMRvktCSb88+1cJS720PW6YBJHOdTM4uR0esNKVpL5ZJm45WrfN54qkF+8F7LGP0wlJr26hZfw==" saltValue="6p7A7Epj1Lm/lnW1BrKquw==" spinCount="100000" sqref="J9:J39 H9:H39" name="KC2.4"/>
    <protectedRange algorithmName="SHA-512" hashValue="eo9TEP5NhCOU3sWXoUPPacVJVQMXo4rBjiHFhH0OLkPfHSbljdB8okhynU7TT4DcVV/iocMlNF11BmGG86ek5g==" saltValue="Pc/FaUTL39v9TRiUVqbHZA==" spinCount="100000" sqref="O9:O39" name="KC2.6"/>
    <protectedRange algorithmName="SHA-512" hashValue="QaQGHdE5Lv2gG+xPGMoaGKxi5t6wZiCGgmRIvcwKq9d2CPALfD8ZPdNRayVFeyEPdh3R8/tGbfO3lJG/WICHvw==" saltValue="H2/bh4vjCwyBcgPiPiAQ0w==" spinCount="100000" sqref="R8" name="Total Coins On Hand"/>
  </protectedRanges>
  <customSheetViews>
    <customSheetView guid="{4483CD53-383C-4B6D-854D-5F7CF78225D1}" topLeftCell="I1">
      <pane ySplit="7" topLeftCell="A8" activePane="bottomLeft" state="frozen"/>
      <selection pane="bottomLeft" activeCell="V4" sqref="V4"/>
      <pageMargins left="0.7" right="0.7" top="0.75" bottom="0.75" header="0.3" footer="0.3"/>
      <pageSetup paperSize="9" orientation="portrait" r:id="rId1"/>
    </customSheetView>
    <customSheetView guid="{AD564930-00CA-46AE-A32D-89F5665D5DD7}">
      <pane ySplit="7" topLeftCell="A8" activePane="bottomLeft" state="frozen"/>
      <selection pane="bottomLeft" activeCell="A12" sqref="A12"/>
      <pageMargins left="0.7" right="0.7" top="0.75" bottom="0.75" header="0.3" footer="0.3"/>
      <pageSetup paperSize="9" orientation="portrait" r:id="rId2"/>
    </customSheetView>
  </customSheetViews>
  <mergeCells count="18">
    <mergeCell ref="W6:W40"/>
    <mergeCell ref="R6:R7"/>
    <mergeCell ref="K5:P5"/>
    <mergeCell ref="R5:U5"/>
    <mergeCell ref="K6:M6"/>
    <mergeCell ref="N6:N7"/>
    <mergeCell ref="O6:O7"/>
    <mergeCell ref="P6:P7"/>
    <mergeCell ref="Q6:Q7"/>
    <mergeCell ref="A1:V1"/>
    <mergeCell ref="H5:J6"/>
    <mergeCell ref="B5:G6"/>
    <mergeCell ref="A5:A7"/>
    <mergeCell ref="L3:M3"/>
    <mergeCell ref="V5:V7"/>
    <mergeCell ref="S6:S7"/>
    <mergeCell ref="T6:T7"/>
    <mergeCell ref="U6:U7"/>
  </mergeCell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T47"/>
  <sheetViews>
    <sheetView workbookViewId="0">
      <pane ySplit="5" topLeftCell="A6" activePane="bottomLeft" state="frozen"/>
      <selection activeCell="B1" sqref="B1"/>
      <selection pane="bottomLeft" activeCell="Q10" sqref="Q10"/>
    </sheetView>
  </sheetViews>
  <sheetFormatPr defaultRowHeight="15" x14ac:dyDescent="0.25"/>
  <cols>
    <col min="1" max="1" width="2.5703125" customWidth="1"/>
    <col min="2" max="2" width="9.7109375" customWidth="1"/>
    <col min="3" max="5" width="10.7109375" customWidth="1"/>
    <col min="12" max="12" width="11.5703125" bestFit="1" customWidth="1"/>
    <col min="16" max="16" width="10.5703125" bestFit="1" customWidth="1"/>
    <col min="17" max="17" width="11.42578125" customWidth="1"/>
    <col min="258" max="258" width="6.7109375" customWidth="1"/>
    <col min="259" max="261" width="10.7109375" customWidth="1"/>
    <col min="268" max="268" width="11.5703125" bestFit="1" customWidth="1"/>
    <col min="272" max="272" width="10.5703125" bestFit="1" customWidth="1"/>
    <col min="273" max="273" width="11.42578125" customWidth="1"/>
    <col min="514" max="514" width="6.7109375" customWidth="1"/>
    <col min="515" max="517" width="10.7109375" customWidth="1"/>
    <col min="524" max="524" width="11.5703125" bestFit="1" customWidth="1"/>
    <col min="528" max="528" width="10.5703125" bestFit="1" customWidth="1"/>
    <col min="529" max="529" width="11.42578125" customWidth="1"/>
    <col min="770" max="770" width="6.7109375" customWidth="1"/>
    <col min="771" max="773" width="10.7109375" customWidth="1"/>
    <col min="780" max="780" width="11.5703125" bestFit="1" customWidth="1"/>
    <col min="784" max="784" width="10.5703125" bestFit="1" customWidth="1"/>
    <col min="785" max="785" width="11.42578125" customWidth="1"/>
    <col min="1026" max="1026" width="6.7109375" customWidth="1"/>
    <col min="1027" max="1029" width="10.7109375" customWidth="1"/>
    <col min="1036" max="1036" width="11.5703125" bestFit="1" customWidth="1"/>
    <col min="1040" max="1040" width="10.5703125" bestFit="1" customWidth="1"/>
    <col min="1041" max="1041" width="11.42578125" customWidth="1"/>
    <col min="1282" max="1282" width="6.7109375" customWidth="1"/>
    <col min="1283" max="1285" width="10.7109375" customWidth="1"/>
    <col min="1292" max="1292" width="11.5703125" bestFit="1" customWidth="1"/>
    <col min="1296" max="1296" width="10.5703125" bestFit="1" customWidth="1"/>
    <col min="1297" max="1297" width="11.42578125" customWidth="1"/>
    <col min="1538" max="1538" width="6.7109375" customWidth="1"/>
    <col min="1539" max="1541" width="10.7109375" customWidth="1"/>
    <col min="1548" max="1548" width="11.5703125" bestFit="1" customWidth="1"/>
    <col min="1552" max="1552" width="10.5703125" bestFit="1" customWidth="1"/>
    <col min="1553" max="1553" width="11.42578125" customWidth="1"/>
    <col min="1794" max="1794" width="6.7109375" customWidth="1"/>
    <col min="1795" max="1797" width="10.7109375" customWidth="1"/>
    <col min="1804" max="1804" width="11.5703125" bestFit="1" customWidth="1"/>
    <col min="1808" max="1808" width="10.5703125" bestFit="1" customWidth="1"/>
    <col min="1809" max="1809" width="11.42578125" customWidth="1"/>
    <col min="2050" max="2050" width="6.7109375" customWidth="1"/>
    <col min="2051" max="2053" width="10.7109375" customWidth="1"/>
    <col min="2060" max="2060" width="11.5703125" bestFit="1" customWidth="1"/>
    <col min="2064" max="2064" width="10.5703125" bestFit="1" customWidth="1"/>
    <col min="2065" max="2065" width="11.42578125" customWidth="1"/>
    <col min="2306" max="2306" width="6.7109375" customWidth="1"/>
    <col min="2307" max="2309" width="10.7109375" customWidth="1"/>
    <col min="2316" max="2316" width="11.5703125" bestFit="1" customWidth="1"/>
    <col min="2320" max="2320" width="10.5703125" bestFit="1" customWidth="1"/>
    <col min="2321" max="2321" width="11.42578125" customWidth="1"/>
    <col min="2562" max="2562" width="6.7109375" customWidth="1"/>
    <col min="2563" max="2565" width="10.7109375" customWidth="1"/>
    <col min="2572" max="2572" width="11.5703125" bestFit="1" customWidth="1"/>
    <col min="2576" max="2576" width="10.5703125" bestFit="1" customWidth="1"/>
    <col min="2577" max="2577" width="11.42578125" customWidth="1"/>
    <col min="2818" max="2818" width="6.7109375" customWidth="1"/>
    <col min="2819" max="2821" width="10.7109375" customWidth="1"/>
    <col min="2828" max="2828" width="11.5703125" bestFit="1" customWidth="1"/>
    <col min="2832" max="2832" width="10.5703125" bestFit="1" customWidth="1"/>
    <col min="2833" max="2833" width="11.42578125" customWidth="1"/>
    <col min="3074" max="3074" width="6.7109375" customWidth="1"/>
    <col min="3075" max="3077" width="10.7109375" customWidth="1"/>
    <col min="3084" max="3084" width="11.5703125" bestFit="1" customWidth="1"/>
    <col min="3088" max="3088" width="10.5703125" bestFit="1" customWidth="1"/>
    <col min="3089" max="3089" width="11.42578125" customWidth="1"/>
    <col min="3330" max="3330" width="6.7109375" customWidth="1"/>
    <col min="3331" max="3333" width="10.7109375" customWidth="1"/>
    <col min="3340" max="3340" width="11.5703125" bestFit="1" customWidth="1"/>
    <col min="3344" max="3344" width="10.5703125" bestFit="1" customWidth="1"/>
    <col min="3345" max="3345" width="11.42578125" customWidth="1"/>
    <col min="3586" max="3586" width="6.7109375" customWidth="1"/>
    <col min="3587" max="3589" width="10.7109375" customWidth="1"/>
    <col min="3596" max="3596" width="11.5703125" bestFit="1" customWidth="1"/>
    <col min="3600" max="3600" width="10.5703125" bestFit="1" customWidth="1"/>
    <col min="3601" max="3601" width="11.42578125" customWidth="1"/>
    <col min="3842" max="3842" width="6.7109375" customWidth="1"/>
    <col min="3843" max="3845" width="10.7109375" customWidth="1"/>
    <col min="3852" max="3852" width="11.5703125" bestFit="1" customWidth="1"/>
    <col min="3856" max="3856" width="10.5703125" bestFit="1" customWidth="1"/>
    <col min="3857" max="3857" width="11.42578125" customWidth="1"/>
    <col min="4098" max="4098" width="6.7109375" customWidth="1"/>
    <col min="4099" max="4101" width="10.7109375" customWidth="1"/>
    <col min="4108" max="4108" width="11.5703125" bestFit="1" customWidth="1"/>
    <col min="4112" max="4112" width="10.5703125" bestFit="1" customWidth="1"/>
    <col min="4113" max="4113" width="11.42578125" customWidth="1"/>
    <col min="4354" max="4354" width="6.7109375" customWidth="1"/>
    <col min="4355" max="4357" width="10.7109375" customWidth="1"/>
    <col min="4364" max="4364" width="11.5703125" bestFit="1" customWidth="1"/>
    <col min="4368" max="4368" width="10.5703125" bestFit="1" customWidth="1"/>
    <col min="4369" max="4369" width="11.42578125" customWidth="1"/>
    <col min="4610" max="4610" width="6.7109375" customWidth="1"/>
    <col min="4611" max="4613" width="10.7109375" customWidth="1"/>
    <col min="4620" max="4620" width="11.5703125" bestFit="1" customWidth="1"/>
    <col min="4624" max="4624" width="10.5703125" bestFit="1" customWidth="1"/>
    <col min="4625" max="4625" width="11.42578125" customWidth="1"/>
    <col min="4866" max="4866" width="6.7109375" customWidth="1"/>
    <col min="4867" max="4869" width="10.7109375" customWidth="1"/>
    <col min="4876" max="4876" width="11.5703125" bestFit="1" customWidth="1"/>
    <col min="4880" max="4880" width="10.5703125" bestFit="1" customWidth="1"/>
    <col min="4881" max="4881" width="11.42578125" customWidth="1"/>
    <col min="5122" max="5122" width="6.7109375" customWidth="1"/>
    <col min="5123" max="5125" width="10.7109375" customWidth="1"/>
    <col min="5132" max="5132" width="11.5703125" bestFit="1" customWidth="1"/>
    <col min="5136" max="5136" width="10.5703125" bestFit="1" customWidth="1"/>
    <col min="5137" max="5137" width="11.42578125" customWidth="1"/>
    <col min="5378" max="5378" width="6.7109375" customWidth="1"/>
    <col min="5379" max="5381" width="10.7109375" customWidth="1"/>
    <col min="5388" max="5388" width="11.5703125" bestFit="1" customWidth="1"/>
    <col min="5392" max="5392" width="10.5703125" bestFit="1" customWidth="1"/>
    <col min="5393" max="5393" width="11.42578125" customWidth="1"/>
    <col min="5634" max="5634" width="6.7109375" customWidth="1"/>
    <col min="5635" max="5637" width="10.7109375" customWidth="1"/>
    <col min="5644" max="5644" width="11.5703125" bestFit="1" customWidth="1"/>
    <col min="5648" max="5648" width="10.5703125" bestFit="1" customWidth="1"/>
    <col min="5649" max="5649" width="11.42578125" customWidth="1"/>
    <col min="5890" max="5890" width="6.7109375" customWidth="1"/>
    <col min="5891" max="5893" width="10.7109375" customWidth="1"/>
    <col min="5900" max="5900" width="11.5703125" bestFit="1" customWidth="1"/>
    <col min="5904" max="5904" width="10.5703125" bestFit="1" customWidth="1"/>
    <col min="5905" max="5905" width="11.42578125" customWidth="1"/>
    <col min="6146" max="6146" width="6.7109375" customWidth="1"/>
    <col min="6147" max="6149" width="10.7109375" customWidth="1"/>
    <col min="6156" max="6156" width="11.5703125" bestFit="1" customWidth="1"/>
    <col min="6160" max="6160" width="10.5703125" bestFit="1" customWidth="1"/>
    <col min="6161" max="6161" width="11.42578125" customWidth="1"/>
    <col min="6402" max="6402" width="6.7109375" customWidth="1"/>
    <col min="6403" max="6405" width="10.7109375" customWidth="1"/>
    <col min="6412" max="6412" width="11.5703125" bestFit="1" customWidth="1"/>
    <col min="6416" max="6416" width="10.5703125" bestFit="1" customWidth="1"/>
    <col min="6417" max="6417" width="11.42578125" customWidth="1"/>
    <col min="6658" max="6658" width="6.7109375" customWidth="1"/>
    <col min="6659" max="6661" width="10.7109375" customWidth="1"/>
    <col min="6668" max="6668" width="11.5703125" bestFit="1" customWidth="1"/>
    <col min="6672" max="6672" width="10.5703125" bestFit="1" customWidth="1"/>
    <col min="6673" max="6673" width="11.42578125" customWidth="1"/>
    <col min="6914" max="6914" width="6.7109375" customWidth="1"/>
    <col min="6915" max="6917" width="10.7109375" customWidth="1"/>
    <col min="6924" max="6924" width="11.5703125" bestFit="1" customWidth="1"/>
    <col min="6928" max="6928" width="10.5703125" bestFit="1" customWidth="1"/>
    <col min="6929" max="6929" width="11.42578125" customWidth="1"/>
    <col min="7170" max="7170" width="6.7109375" customWidth="1"/>
    <col min="7171" max="7173" width="10.7109375" customWidth="1"/>
    <col min="7180" max="7180" width="11.5703125" bestFit="1" customWidth="1"/>
    <col min="7184" max="7184" width="10.5703125" bestFit="1" customWidth="1"/>
    <col min="7185" max="7185" width="11.42578125" customWidth="1"/>
    <col min="7426" max="7426" width="6.7109375" customWidth="1"/>
    <col min="7427" max="7429" width="10.7109375" customWidth="1"/>
    <col min="7436" max="7436" width="11.5703125" bestFit="1" customWidth="1"/>
    <col min="7440" max="7440" width="10.5703125" bestFit="1" customWidth="1"/>
    <col min="7441" max="7441" width="11.42578125" customWidth="1"/>
    <col min="7682" max="7682" width="6.7109375" customWidth="1"/>
    <col min="7683" max="7685" width="10.7109375" customWidth="1"/>
    <col min="7692" max="7692" width="11.5703125" bestFit="1" customWidth="1"/>
    <col min="7696" max="7696" width="10.5703125" bestFit="1" customWidth="1"/>
    <col min="7697" max="7697" width="11.42578125" customWidth="1"/>
    <col min="7938" max="7938" width="6.7109375" customWidth="1"/>
    <col min="7939" max="7941" width="10.7109375" customWidth="1"/>
    <col min="7948" max="7948" width="11.5703125" bestFit="1" customWidth="1"/>
    <col min="7952" max="7952" width="10.5703125" bestFit="1" customWidth="1"/>
    <col min="7953" max="7953" width="11.42578125" customWidth="1"/>
    <col min="8194" max="8194" width="6.7109375" customWidth="1"/>
    <col min="8195" max="8197" width="10.7109375" customWidth="1"/>
    <col min="8204" max="8204" width="11.5703125" bestFit="1" customWidth="1"/>
    <col min="8208" max="8208" width="10.5703125" bestFit="1" customWidth="1"/>
    <col min="8209" max="8209" width="11.42578125" customWidth="1"/>
    <col min="8450" max="8450" width="6.7109375" customWidth="1"/>
    <col min="8451" max="8453" width="10.7109375" customWidth="1"/>
    <col min="8460" max="8460" width="11.5703125" bestFit="1" customWidth="1"/>
    <col min="8464" max="8464" width="10.5703125" bestFit="1" customWidth="1"/>
    <col min="8465" max="8465" width="11.42578125" customWidth="1"/>
    <col min="8706" max="8706" width="6.7109375" customWidth="1"/>
    <col min="8707" max="8709" width="10.7109375" customWidth="1"/>
    <col min="8716" max="8716" width="11.5703125" bestFit="1" customWidth="1"/>
    <col min="8720" max="8720" width="10.5703125" bestFit="1" customWidth="1"/>
    <col min="8721" max="8721" width="11.42578125" customWidth="1"/>
    <col min="8962" max="8962" width="6.7109375" customWidth="1"/>
    <col min="8963" max="8965" width="10.7109375" customWidth="1"/>
    <col min="8972" max="8972" width="11.5703125" bestFit="1" customWidth="1"/>
    <col min="8976" max="8976" width="10.5703125" bestFit="1" customWidth="1"/>
    <col min="8977" max="8977" width="11.42578125" customWidth="1"/>
    <col min="9218" max="9218" width="6.7109375" customWidth="1"/>
    <col min="9219" max="9221" width="10.7109375" customWidth="1"/>
    <col min="9228" max="9228" width="11.5703125" bestFit="1" customWidth="1"/>
    <col min="9232" max="9232" width="10.5703125" bestFit="1" customWidth="1"/>
    <col min="9233" max="9233" width="11.42578125" customWidth="1"/>
    <col min="9474" max="9474" width="6.7109375" customWidth="1"/>
    <col min="9475" max="9477" width="10.7109375" customWidth="1"/>
    <col min="9484" max="9484" width="11.5703125" bestFit="1" customWidth="1"/>
    <col min="9488" max="9488" width="10.5703125" bestFit="1" customWidth="1"/>
    <col min="9489" max="9489" width="11.42578125" customWidth="1"/>
    <col min="9730" max="9730" width="6.7109375" customWidth="1"/>
    <col min="9731" max="9733" width="10.7109375" customWidth="1"/>
    <col min="9740" max="9740" width="11.5703125" bestFit="1" customWidth="1"/>
    <col min="9744" max="9744" width="10.5703125" bestFit="1" customWidth="1"/>
    <col min="9745" max="9745" width="11.42578125" customWidth="1"/>
    <col min="9986" max="9986" width="6.7109375" customWidth="1"/>
    <col min="9987" max="9989" width="10.7109375" customWidth="1"/>
    <col min="9996" max="9996" width="11.5703125" bestFit="1" customWidth="1"/>
    <col min="10000" max="10000" width="10.5703125" bestFit="1" customWidth="1"/>
    <col min="10001" max="10001" width="11.42578125" customWidth="1"/>
    <col min="10242" max="10242" width="6.7109375" customWidth="1"/>
    <col min="10243" max="10245" width="10.7109375" customWidth="1"/>
    <col min="10252" max="10252" width="11.5703125" bestFit="1" customWidth="1"/>
    <col min="10256" max="10256" width="10.5703125" bestFit="1" customWidth="1"/>
    <col min="10257" max="10257" width="11.42578125" customWidth="1"/>
    <col min="10498" max="10498" width="6.7109375" customWidth="1"/>
    <col min="10499" max="10501" width="10.7109375" customWidth="1"/>
    <col min="10508" max="10508" width="11.5703125" bestFit="1" customWidth="1"/>
    <col min="10512" max="10512" width="10.5703125" bestFit="1" customWidth="1"/>
    <col min="10513" max="10513" width="11.42578125" customWidth="1"/>
    <col min="10754" max="10754" width="6.7109375" customWidth="1"/>
    <col min="10755" max="10757" width="10.7109375" customWidth="1"/>
    <col min="10764" max="10764" width="11.5703125" bestFit="1" customWidth="1"/>
    <col min="10768" max="10768" width="10.5703125" bestFit="1" customWidth="1"/>
    <col min="10769" max="10769" width="11.42578125" customWidth="1"/>
    <col min="11010" max="11010" width="6.7109375" customWidth="1"/>
    <col min="11011" max="11013" width="10.7109375" customWidth="1"/>
    <col min="11020" max="11020" width="11.5703125" bestFit="1" customWidth="1"/>
    <col min="11024" max="11024" width="10.5703125" bestFit="1" customWidth="1"/>
    <col min="11025" max="11025" width="11.42578125" customWidth="1"/>
    <col min="11266" max="11266" width="6.7109375" customWidth="1"/>
    <col min="11267" max="11269" width="10.7109375" customWidth="1"/>
    <col min="11276" max="11276" width="11.5703125" bestFit="1" customWidth="1"/>
    <col min="11280" max="11280" width="10.5703125" bestFit="1" customWidth="1"/>
    <col min="11281" max="11281" width="11.42578125" customWidth="1"/>
    <col min="11522" max="11522" width="6.7109375" customWidth="1"/>
    <col min="11523" max="11525" width="10.7109375" customWidth="1"/>
    <col min="11532" max="11532" width="11.5703125" bestFit="1" customWidth="1"/>
    <col min="11536" max="11536" width="10.5703125" bestFit="1" customWidth="1"/>
    <col min="11537" max="11537" width="11.42578125" customWidth="1"/>
    <col min="11778" max="11778" width="6.7109375" customWidth="1"/>
    <col min="11779" max="11781" width="10.7109375" customWidth="1"/>
    <col min="11788" max="11788" width="11.5703125" bestFit="1" customWidth="1"/>
    <col min="11792" max="11792" width="10.5703125" bestFit="1" customWidth="1"/>
    <col min="11793" max="11793" width="11.42578125" customWidth="1"/>
    <col min="12034" max="12034" width="6.7109375" customWidth="1"/>
    <col min="12035" max="12037" width="10.7109375" customWidth="1"/>
    <col min="12044" max="12044" width="11.5703125" bestFit="1" customWidth="1"/>
    <col min="12048" max="12048" width="10.5703125" bestFit="1" customWidth="1"/>
    <col min="12049" max="12049" width="11.42578125" customWidth="1"/>
    <col min="12290" max="12290" width="6.7109375" customWidth="1"/>
    <col min="12291" max="12293" width="10.7109375" customWidth="1"/>
    <col min="12300" max="12300" width="11.5703125" bestFit="1" customWidth="1"/>
    <col min="12304" max="12304" width="10.5703125" bestFit="1" customWidth="1"/>
    <col min="12305" max="12305" width="11.42578125" customWidth="1"/>
    <col min="12546" max="12546" width="6.7109375" customWidth="1"/>
    <col min="12547" max="12549" width="10.7109375" customWidth="1"/>
    <col min="12556" max="12556" width="11.5703125" bestFit="1" customWidth="1"/>
    <col min="12560" max="12560" width="10.5703125" bestFit="1" customWidth="1"/>
    <col min="12561" max="12561" width="11.42578125" customWidth="1"/>
    <col min="12802" max="12802" width="6.7109375" customWidth="1"/>
    <col min="12803" max="12805" width="10.7109375" customWidth="1"/>
    <col min="12812" max="12812" width="11.5703125" bestFit="1" customWidth="1"/>
    <col min="12816" max="12816" width="10.5703125" bestFit="1" customWidth="1"/>
    <col min="12817" max="12817" width="11.42578125" customWidth="1"/>
    <col min="13058" max="13058" width="6.7109375" customWidth="1"/>
    <col min="13059" max="13061" width="10.7109375" customWidth="1"/>
    <col min="13068" max="13068" width="11.5703125" bestFit="1" customWidth="1"/>
    <col min="13072" max="13072" width="10.5703125" bestFit="1" customWidth="1"/>
    <col min="13073" max="13073" width="11.42578125" customWidth="1"/>
    <col min="13314" max="13314" width="6.7109375" customWidth="1"/>
    <col min="13315" max="13317" width="10.7109375" customWidth="1"/>
    <col min="13324" max="13324" width="11.5703125" bestFit="1" customWidth="1"/>
    <col min="13328" max="13328" width="10.5703125" bestFit="1" customWidth="1"/>
    <col min="13329" max="13329" width="11.42578125" customWidth="1"/>
    <col min="13570" max="13570" width="6.7109375" customWidth="1"/>
    <col min="13571" max="13573" width="10.7109375" customWidth="1"/>
    <col min="13580" max="13580" width="11.5703125" bestFit="1" customWidth="1"/>
    <col min="13584" max="13584" width="10.5703125" bestFit="1" customWidth="1"/>
    <col min="13585" max="13585" width="11.42578125" customWidth="1"/>
    <col min="13826" max="13826" width="6.7109375" customWidth="1"/>
    <col min="13827" max="13829" width="10.7109375" customWidth="1"/>
    <col min="13836" max="13836" width="11.5703125" bestFit="1" customWidth="1"/>
    <col min="13840" max="13840" width="10.5703125" bestFit="1" customWidth="1"/>
    <col min="13841" max="13841" width="11.42578125" customWidth="1"/>
    <col min="14082" max="14082" width="6.7109375" customWidth="1"/>
    <col min="14083" max="14085" width="10.7109375" customWidth="1"/>
    <col min="14092" max="14092" width="11.5703125" bestFit="1" customWidth="1"/>
    <col min="14096" max="14096" width="10.5703125" bestFit="1" customWidth="1"/>
    <col min="14097" max="14097" width="11.42578125" customWidth="1"/>
    <col min="14338" max="14338" width="6.7109375" customWidth="1"/>
    <col min="14339" max="14341" width="10.7109375" customWidth="1"/>
    <col min="14348" max="14348" width="11.5703125" bestFit="1" customWidth="1"/>
    <col min="14352" max="14352" width="10.5703125" bestFit="1" customWidth="1"/>
    <col min="14353" max="14353" width="11.42578125" customWidth="1"/>
    <col min="14594" max="14594" width="6.7109375" customWidth="1"/>
    <col min="14595" max="14597" width="10.7109375" customWidth="1"/>
    <col min="14604" max="14604" width="11.5703125" bestFit="1" customWidth="1"/>
    <col min="14608" max="14608" width="10.5703125" bestFit="1" customWidth="1"/>
    <col min="14609" max="14609" width="11.42578125" customWidth="1"/>
    <col min="14850" max="14850" width="6.7109375" customWidth="1"/>
    <col min="14851" max="14853" width="10.7109375" customWidth="1"/>
    <col min="14860" max="14860" width="11.5703125" bestFit="1" customWidth="1"/>
    <col min="14864" max="14864" width="10.5703125" bestFit="1" customWidth="1"/>
    <col min="14865" max="14865" width="11.42578125" customWidth="1"/>
    <col min="15106" max="15106" width="6.7109375" customWidth="1"/>
    <col min="15107" max="15109" width="10.7109375" customWidth="1"/>
    <col min="15116" max="15116" width="11.5703125" bestFit="1" customWidth="1"/>
    <col min="15120" max="15120" width="10.5703125" bestFit="1" customWidth="1"/>
    <col min="15121" max="15121" width="11.42578125" customWidth="1"/>
    <col min="15362" max="15362" width="6.7109375" customWidth="1"/>
    <col min="15363" max="15365" width="10.7109375" customWidth="1"/>
    <col min="15372" max="15372" width="11.5703125" bestFit="1" customWidth="1"/>
    <col min="15376" max="15376" width="10.5703125" bestFit="1" customWidth="1"/>
    <col min="15377" max="15377" width="11.42578125" customWidth="1"/>
    <col min="15618" max="15618" width="6.7109375" customWidth="1"/>
    <col min="15619" max="15621" width="10.7109375" customWidth="1"/>
    <col min="15628" max="15628" width="11.5703125" bestFit="1" customWidth="1"/>
    <col min="15632" max="15632" width="10.5703125" bestFit="1" customWidth="1"/>
    <col min="15633" max="15633" width="11.42578125" customWidth="1"/>
    <col min="15874" max="15874" width="6.7109375" customWidth="1"/>
    <col min="15875" max="15877" width="10.7109375" customWidth="1"/>
    <col min="15884" max="15884" width="11.5703125" bestFit="1" customWidth="1"/>
    <col min="15888" max="15888" width="10.5703125" bestFit="1" customWidth="1"/>
    <col min="15889" max="15889" width="11.42578125" customWidth="1"/>
    <col min="16130" max="16130" width="6.7109375" customWidth="1"/>
    <col min="16131" max="16133" width="10.7109375" customWidth="1"/>
    <col min="16140" max="16140" width="11.5703125" bestFit="1" customWidth="1"/>
    <col min="16144" max="16144" width="10.5703125" bestFit="1" customWidth="1"/>
    <col min="16145" max="16145" width="11.42578125" customWidth="1"/>
  </cols>
  <sheetData>
    <row r="1" spans="2:20" ht="20.100000000000001" customHeight="1" x14ac:dyDescent="0.25">
      <c r="B1" s="425" t="s">
        <v>82</v>
      </c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215"/>
      <c r="Q1" s="216"/>
    </row>
    <row r="2" spans="2:20" ht="18" customHeight="1" thickBot="1" x14ac:dyDescent="0.3">
      <c r="B2" s="217"/>
      <c r="C2" s="217"/>
      <c r="D2" s="217"/>
      <c r="E2" s="217"/>
      <c r="F2" s="218" t="s">
        <v>83</v>
      </c>
      <c r="G2" s="219" t="str">
        <f>'DAILY SALES REPORT'!R3</f>
        <v>SEPTEMBER</v>
      </c>
      <c r="H2" s="217"/>
      <c r="I2" s="217"/>
      <c r="J2" s="218" t="s">
        <v>84</v>
      </c>
      <c r="K2" s="219">
        <v>2013</v>
      </c>
      <c r="L2" s="217"/>
      <c r="M2" s="473" t="s">
        <v>103</v>
      </c>
      <c r="N2" s="473"/>
      <c r="O2" s="473"/>
      <c r="Q2" s="103"/>
      <c r="R2" s="97"/>
      <c r="S2" s="102"/>
    </row>
    <row r="3" spans="2:20" ht="18" customHeight="1" thickBot="1" x14ac:dyDescent="0.3">
      <c r="C3" s="93"/>
      <c r="D3" s="93"/>
      <c r="E3" s="93"/>
      <c r="G3" s="145"/>
      <c r="J3" s="100"/>
      <c r="K3" s="97"/>
      <c r="M3" s="103"/>
      <c r="N3" s="102"/>
      <c r="O3" s="97"/>
      <c r="Q3" s="103"/>
      <c r="R3" s="97"/>
      <c r="S3" s="102"/>
    </row>
    <row r="4" spans="2:20" ht="18" customHeight="1" thickBot="1" x14ac:dyDescent="0.3">
      <c r="B4" s="462" t="s">
        <v>55</v>
      </c>
      <c r="C4" s="463"/>
      <c r="D4" s="463"/>
      <c r="E4" s="464"/>
      <c r="F4" s="105"/>
      <c r="G4" s="465" t="s">
        <v>77</v>
      </c>
      <c r="H4" s="465"/>
      <c r="I4" s="466"/>
      <c r="J4" s="467" t="s">
        <v>96</v>
      </c>
      <c r="K4" s="468"/>
      <c r="L4" s="469"/>
      <c r="M4" s="470" t="s">
        <v>97</v>
      </c>
      <c r="N4" s="471"/>
      <c r="O4" s="472"/>
      <c r="P4" s="204"/>
      <c r="Q4" s="170"/>
      <c r="R4" s="97"/>
      <c r="S4" s="104"/>
      <c r="T4" s="105"/>
    </row>
    <row r="5" spans="2:20" ht="18" customHeight="1" thickBot="1" x14ac:dyDescent="0.3">
      <c r="B5" s="167" t="s">
        <v>76</v>
      </c>
      <c r="C5" s="300" t="s">
        <v>56</v>
      </c>
      <c r="D5" s="301" t="s">
        <v>57</v>
      </c>
      <c r="E5" s="168" t="s">
        <v>58</v>
      </c>
      <c r="F5" s="105"/>
      <c r="G5" s="171" t="s">
        <v>59</v>
      </c>
      <c r="H5" s="171" t="s">
        <v>78</v>
      </c>
      <c r="I5" s="172" t="s">
        <v>60</v>
      </c>
      <c r="J5" s="185" t="s">
        <v>59</v>
      </c>
      <c r="K5" s="177" t="s">
        <v>78</v>
      </c>
      <c r="L5" s="178" t="s">
        <v>60</v>
      </c>
      <c r="M5" s="197" t="s">
        <v>59</v>
      </c>
      <c r="N5" s="198" t="s">
        <v>78</v>
      </c>
      <c r="O5" s="199" t="s">
        <v>60</v>
      </c>
      <c r="P5" s="191"/>
      <c r="Q5" s="101"/>
      <c r="S5" s="96"/>
      <c r="T5" s="105"/>
    </row>
    <row r="6" spans="2:20" ht="18" customHeight="1" thickTop="1" x14ac:dyDescent="0.25">
      <c r="B6" s="297" t="s">
        <v>98</v>
      </c>
      <c r="C6" s="295"/>
      <c r="D6" s="209"/>
      <c r="E6" s="211"/>
      <c r="F6" s="105"/>
      <c r="G6" s="173"/>
      <c r="H6" s="173"/>
      <c r="I6" s="174"/>
      <c r="J6" s="176"/>
      <c r="K6" s="179"/>
      <c r="L6" s="180"/>
      <c r="M6" s="194"/>
      <c r="N6" s="193"/>
      <c r="O6" s="192"/>
      <c r="P6" s="191"/>
      <c r="Q6" s="96"/>
      <c r="S6" s="146"/>
      <c r="T6" s="105"/>
    </row>
    <row r="7" spans="2:20" ht="18" customHeight="1" x14ac:dyDescent="0.25">
      <c r="B7" s="298">
        <v>1</v>
      </c>
      <c r="C7" s="295">
        <f>Reading!C4</f>
        <v>913</v>
      </c>
      <c r="D7" s="209">
        <f>Reading!D4</f>
        <v>3971893</v>
      </c>
      <c r="E7" s="211">
        <f>Reading!B4</f>
        <v>199618</v>
      </c>
      <c r="F7" s="106"/>
      <c r="G7" s="183">
        <v>1</v>
      </c>
      <c r="H7" s="302">
        <f>C7-C6</f>
        <v>913</v>
      </c>
      <c r="I7" s="200">
        <f>H7*0.434</f>
        <v>396.24200000000002</v>
      </c>
      <c r="J7" s="185">
        <v>1</v>
      </c>
      <c r="K7" s="181">
        <f>D7-D6</f>
        <v>3971893</v>
      </c>
      <c r="L7" s="201">
        <f>K7*2.28</f>
        <v>9055916.0399999991</v>
      </c>
      <c r="M7" s="293">
        <v>1</v>
      </c>
      <c r="N7" s="196">
        <f>E7-E6</f>
        <v>199618</v>
      </c>
      <c r="O7" s="202">
        <f>(N7/1000)*5.13</f>
        <v>1024.04034</v>
      </c>
      <c r="P7" s="205"/>
      <c r="Q7" s="206"/>
      <c r="R7" s="96"/>
      <c r="T7" s="96"/>
    </row>
    <row r="8" spans="2:20" ht="18" customHeight="1" x14ac:dyDescent="0.25">
      <c r="B8" s="298">
        <v>2</v>
      </c>
      <c r="C8" s="295">
        <f>Reading!C5</f>
        <v>932</v>
      </c>
      <c r="D8" s="209">
        <f>Reading!D5</f>
        <v>402450</v>
      </c>
      <c r="E8" s="211">
        <f>Reading!B5</f>
        <v>203232</v>
      </c>
      <c r="F8" s="106"/>
      <c r="G8" s="183">
        <v>2</v>
      </c>
      <c r="H8" s="302">
        <f t="shared" ref="H8:H37" si="0">C8-C7</f>
        <v>19</v>
      </c>
      <c r="I8" s="200">
        <f t="shared" ref="I8:I37" si="1">H8*0.434</f>
        <v>8.2460000000000004</v>
      </c>
      <c r="J8" s="185">
        <v>2</v>
      </c>
      <c r="K8" s="181">
        <f t="shared" ref="K8:K37" si="2">D8-D7</f>
        <v>-3569443</v>
      </c>
      <c r="L8" s="201">
        <f t="shared" ref="L8:L37" si="3">K8*2.28</f>
        <v>-8138330.0399999991</v>
      </c>
      <c r="M8" s="293">
        <v>2</v>
      </c>
      <c r="N8" s="196">
        <f t="shared" ref="N8:N37" si="4">E8-E7</f>
        <v>3614</v>
      </c>
      <c r="O8" s="202">
        <f t="shared" ref="O8:O37" si="5">(N8/1000)*5.13</f>
        <v>18.539819999999999</v>
      </c>
      <c r="P8" s="205"/>
      <c r="Q8" s="206"/>
      <c r="R8" s="96"/>
      <c r="S8" s="96"/>
      <c r="T8" s="96"/>
    </row>
    <row r="9" spans="2:20" ht="18" customHeight="1" x14ac:dyDescent="0.25">
      <c r="B9" s="298">
        <v>3</v>
      </c>
      <c r="C9" s="295">
        <f>Reading!C6</f>
        <v>950</v>
      </c>
      <c r="D9" s="209">
        <f>Reading!D6</f>
        <v>4080760</v>
      </c>
      <c r="E9" s="211">
        <f>Reading!B6</f>
        <v>204648</v>
      </c>
      <c r="F9" s="106"/>
      <c r="G9" s="183">
        <v>3</v>
      </c>
      <c r="H9" s="302">
        <f t="shared" si="0"/>
        <v>18</v>
      </c>
      <c r="I9" s="200">
        <f t="shared" si="1"/>
        <v>7.8120000000000003</v>
      </c>
      <c r="J9" s="185">
        <v>3</v>
      </c>
      <c r="K9" s="181">
        <f t="shared" si="2"/>
        <v>3678310</v>
      </c>
      <c r="L9" s="201">
        <f t="shared" si="3"/>
        <v>8386546.7999999989</v>
      </c>
      <c r="M9" s="293">
        <v>3</v>
      </c>
      <c r="N9" s="196">
        <f t="shared" si="4"/>
        <v>1416</v>
      </c>
      <c r="O9" s="202">
        <f t="shared" si="5"/>
        <v>7.2640799999999999</v>
      </c>
      <c r="P9" s="205"/>
      <c r="Q9" s="206"/>
      <c r="R9" s="96"/>
      <c r="T9" s="104"/>
    </row>
    <row r="10" spans="2:20" ht="18" customHeight="1" x14ac:dyDescent="0.25">
      <c r="B10" s="298">
        <v>4</v>
      </c>
      <c r="C10" s="295">
        <f>Reading!C7</f>
        <v>0</v>
      </c>
      <c r="D10" s="209">
        <f>Reading!D7</f>
        <v>0</v>
      </c>
      <c r="E10" s="211">
        <f>Reading!B7</f>
        <v>0</v>
      </c>
      <c r="F10" s="106"/>
      <c r="G10" s="183">
        <v>4</v>
      </c>
      <c r="H10" s="302">
        <f t="shared" si="0"/>
        <v>-950</v>
      </c>
      <c r="I10" s="200">
        <f t="shared" si="1"/>
        <v>-412.3</v>
      </c>
      <c r="J10" s="185">
        <v>4</v>
      </c>
      <c r="K10" s="181">
        <f t="shared" si="2"/>
        <v>-4080760</v>
      </c>
      <c r="L10" s="201">
        <f t="shared" si="3"/>
        <v>-9304132.7999999989</v>
      </c>
      <c r="M10" s="293">
        <v>4</v>
      </c>
      <c r="N10" s="196">
        <f t="shared" si="4"/>
        <v>-204648</v>
      </c>
      <c r="O10" s="202">
        <f t="shared" si="5"/>
        <v>-1049.8442399999999</v>
      </c>
      <c r="P10" s="205"/>
      <c r="Q10" s="206"/>
      <c r="R10" s="96"/>
      <c r="T10" s="104"/>
    </row>
    <row r="11" spans="2:20" ht="18" customHeight="1" x14ac:dyDescent="0.25">
      <c r="B11" s="298">
        <v>5</v>
      </c>
      <c r="C11" s="295">
        <f>Reading!C8</f>
        <v>994</v>
      </c>
      <c r="D11" s="209">
        <f>Reading!D8</f>
        <v>4227105</v>
      </c>
      <c r="E11" s="211">
        <f>Reading!B8</f>
        <v>212199</v>
      </c>
      <c r="F11" s="147"/>
      <c r="G11" s="183">
        <v>5</v>
      </c>
      <c r="H11" s="302">
        <f t="shared" si="0"/>
        <v>994</v>
      </c>
      <c r="I11" s="200">
        <f t="shared" si="1"/>
        <v>431.39600000000002</v>
      </c>
      <c r="J11" s="185">
        <v>5</v>
      </c>
      <c r="K11" s="181">
        <f t="shared" si="2"/>
        <v>4227105</v>
      </c>
      <c r="L11" s="201">
        <f t="shared" si="3"/>
        <v>9637799.3999999985</v>
      </c>
      <c r="M11" s="293">
        <v>5</v>
      </c>
      <c r="N11" s="196">
        <f t="shared" si="4"/>
        <v>212199</v>
      </c>
      <c r="O11" s="202">
        <f t="shared" si="5"/>
        <v>1088.58087</v>
      </c>
      <c r="P11" s="205"/>
      <c r="Q11" s="206"/>
      <c r="R11" s="96"/>
      <c r="S11" s="104"/>
      <c r="T11" s="104"/>
    </row>
    <row r="12" spans="2:20" ht="18" customHeight="1" x14ac:dyDescent="0.25">
      <c r="B12" s="298">
        <v>6</v>
      </c>
      <c r="C12" s="295">
        <f>Reading!C9</f>
        <v>1020</v>
      </c>
      <c r="D12" s="209">
        <f>Reading!D9</f>
        <v>4351347</v>
      </c>
      <c r="E12" s="211">
        <f>Reading!B9</f>
        <v>222319</v>
      </c>
      <c r="F12" s="147"/>
      <c r="G12" s="183">
        <v>6</v>
      </c>
      <c r="H12" s="302">
        <f t="shared" si="0"/>
        <v>26</v>
      </c>
      <c r="I12" s="200">
        <f t="shared" si="1"/>
        <v>11.284000000000001</v>
      </c>
      <c r="J12" s="186">
        <v>6</v>
      </c>
      <c r="K12" s="181">
        <f t="shared" si="2"/>
        <v>124242</v>
      </c>
      <c r="L12" s="201">
        <f t="shared" si="3"/>
        <v>283271.75999999995</v>
      </c>
      <c r="M12" s="293">
        <v>6</v>
      </c>
      <c r="N12" s="196">
        <f t="shared" si="4"/>
        <v>10120</v>
      </c>
      <c r="O12" s="202">
        <f t="shared" si="5"/>
        <v>51.915599999999998</v>
      </c>
      <c r="P12" s="205"/>
      <c r="Q12" s="206"/>
      <c r="R12" s="96"/>
      <c r="T12" s="104"/>
    </row>
    <row r="13" spans="2:20" ht="18" customHeight="1" x14ac:dyDescent="0.25">
      <c r="B13" s="298">
        <v>7</v>
      </c>
      <c r="C13" s="295">
        <f>Reading!C10</f>
        <v>1050</v>
      </c>
      <c r="D13" s="209">
        <f>Reading!D10</f>
        <v>4428443</v>
      </c>
      <c r="E13" s="211">
        <f>Reading!B10</f>
        <v>225196</v>
      </c>
      <c r="F13" s="106"/>
      <c r="G13" s="183">
        <v>7</v>
      </c>
      <c r="H13" s="302">
        <f t="shared" si="0"/>
        <v>30</v>
      </c>
      <c r="I13" s="200">
        <f t="shared" si="1"/>
        <v>13.02</v>
      </c>
      <c r="J13" s="186">
        <v>7</v>
      </c>
      <c r="K13" s="181">
        <f t="shared" si="2"/>
        <v>77096</v>
      </c>
      <c r="L13" s="201">
        <f t="shared" si="3"/>
        <v>175778.87999999998</v>
      </c>
      <c r="M13" s="293">
        <v>7</v>
      </c>
      <c r="N13" s="196">
        <f t="shared" si="4"/>
        <v>2877</v>
      </c>
      <c r="O13" s="202">
        <f t="shared" si="5"/>
        <v>14.759009999999998</v>
      </c>
      <c r="P13" s="205"/>
      <c r="Q13" s="206"/>
      <c r="R13" s="96"/>
      <c r="S13" s="104"/>
      <c r="T13" s="104"/>
    </row>
    <row r="14" spans="2:20" ht="18" customHeight="1" x14ac:dyDescent="0.25">
      <c r="B14" s="298">
        <v>8</v>
      </c>
      <c r="C14" s="295">
        <f>Reading!C11</f>
        <v>0</v>
      </c>
      <c r="D14" s="209">
        <f>Reading!D11</f>
        <v>0</v>
      </c>
      <c r="E14" s="211">
        <f>Reading!B11</f>
        <v>0</v>
      </c>
      <c r="F14" s="106"/>
      <c r="G14" s="183">
        <v>8</v>
      </c>
      <c r="H14" s="302">
        <f t="shared" si="0"/>
        <v>-1050</v>
      </c>
      <c r="I14" s="200">
        <f t="shared" si="1"/>
        <v>-455.7</v>
      </c>
      <c r="J14" s="186">
        <v>8</v>
      </c>
      <c r="K14" s="181">
        <f t="shared" si="2"/>
        <v>-4428443</v>
      </c>
      <c r="L14" s="201">
        <f t="shared" si="3"/>
        <v>-10096850.039999999</v>
      </c>
      <c r="M14" s="293">
        <v>8</v>
      </c>
      <c r="N14" s="196">
        <f t="shared" si="4"/>
        <v>-225196</v>
      </c>
      <c r="O14" s="202">
        <f t="shared" si="5"/>
        <v>-1155.25548</v>
      </c>
      <c r="P14" s="205"/>
      <c r="Q14" s="206"/>
      <c r="R14" s="122"/>
      <c r="S14" s="96"/>
      <c r="T14" s="96"/>
    </row>
    <row r="15" spans="2:20" ht="18" customHeight="1" x14ac:dyDescent="0.25">
      <c r="B15" s="298">
        <v>9</v>
      </c>
      <c r="C15" s="295">
        <f>Reading!C12</f>
        <v>1085</v>
      </c>
      <c r="D15" s="209">
        <f>Reading!D12</f>
        <v>4570650</v>
      </c>
      <c r="E15" s="211">
        <f>Reading!B12</f>
        <v>233887</v>
      </c>
      <c r="F15" s="106"/>
      <c r="G15" s="183">
        <v>9</v>
      </c>
      <c r="H15" s="302">
        <f t="shared" si="0"/>
        <v>1085</v>
      </c>
      <c r="I15" s="200">
        <f t="shared" si="1"/>
        <v>470.89</v>
      </c>
      <c r="J15" s="186">
        <v>9</v>
      </c>
      <c r="K15" s="181">
        <f t="shared" si="2"/>
        <v>4570650</v>
      </c>
      <c r="L15" s="201">
        <f t="shared" si="3"/>
        <v>10421082</v>
      </c>
      <c r="M15" s="293">
        <v>9</v>
      </c>
      <c r="N15" s="196">
        <f t="shared" si="4"/>
        <v>233887</v>
      </c>
      <c r="O15" s="202">
        <f t="shared" si="5"/>
        <v>1199.84031</v>
      </c>
      <c r="P15" s="205"/>
      <c r="Q15" s="206"/>
      <c r="R15" s="96"/>
      <c r="S15" s="96"/>
      <c r="T15" s="96"/>
    </row>
    <row r="16" spans="2:20" ht="18" customHeight="1" x14ac:dyDescent="0.25">
      <c r="B16" s="298">
        <v>10</v>
      </c>
      <c r="C16" s="295">
        <f>Reading!C13</f>
        <v>1115</v>
      </c>
      <c r="D16" s="209">
        <f>Reading!D13</f>
        <v>4652640</v>
      </c>
      <c r="E16" s="211">
        <f>Reading!B13</f>
        <v>237778</v>
      </c>
      <c r="F16" s="106"/>
      <c r="G16" s="183">
        <v>10</v>
      </c>
      <c r="H16" s="302">
        <f t="shared" si="0"/>
        <v>30</v>
      </c>
      <c r="I16" s="200">
        <f t="shared" si="1"/>
        <v>13.02</v>
      </c>
      <c r="J16" s="186">
        <v>10</v>
      </c>
      <c r="K16" s="181">
        <f t="shared" si="2"/>
        <v>81990</v>
      </c>
      <c r="L16" s="201">
        <f t="shared" si="3"/>
        <v>186937.19999999998</v>
      </c>
      <c r="M16" s="293">
        <v>10</v>
      </c>
      <c r="N16" s="196">
        <f t="shared" si="4"/>
        <v>3891</v>
      </c>
      <c r="O16" s="202">
        <f t="shared" si="5"/>
        <v>19.960830000000001</v>
      </c>
      <c r="P16" s="205"/>
      <c r="Q16" s="206"/>
      <c r="R16" s="96"/>
      <c r="S16" s="96"/>
      <c r="T16" s="96"/>
    </row>
    <row r="17" spans="2:20" ht="18" customHeight="1" x14ac:dyDescent="0.25">
      <c r="B17" s="298">
        <v>11</v>
      </c>
      <c r="C17" s="295">
        <f>Reading!C14</f>
        <v>1139</v>
      </c>
      <c r="D17" s="209">
        <f>Reading!D14</f>
        <v>4732400</v>
      </c>
      <c r="E17" s="211">
        <f>Reading!B14</f>
        <v>242765</v>
      </c>
      <c r="F17" s="106"/>
      <c r="G17" s="183">
        <v>11</v>
      </c>
      <c r="H17" s="302">
        <f t="shared" si="0"/>
        <v>24</v>
      </c>
      <c r="I17" s="200">
        <f t="shared" si="1"/>
        <v>10.416</v>
      </c>
      <c r="J17" s="186">
        <v>11</v>
      </c>
      <c r="K17" s="181">
        <f t="shared" si="2"/>
        <v>79760</v>
      </c>
      <c r="L17" s="201">
        <f t="shared" si="3"/>
        <v>181852.79999999999</v>
      </c>
      <c r="M17" s="293">
        <v>11</v>
      </c>
      <c r="N17" s="196">
        <f t="shared" si="4"/>
        <v>4987</v>
      </c>
      <c r="O17" s="202">
        <f t="shared" si="5"/>
        <v>25.583310000000001</v>
      </c>
      <c r="P17" s="205"/>
      <c r="Q17" s="206"/>
      <c r="R17" s="96"/>
      <c r="S17" s="96"/>
      <c r="T17" s="96"/>
    </row>
    <row r="18" spans="2:20" ht="18" customHeight="1" x14ac:dyDescent="0.25">
      <c r="B18" s="298">
        <v>12</v>
      </c>
      <c r="C18" s="295">
        <f>Reading!C15</f>
        <v>1165</v>
      </c>
      <c r="D18" s="209">
        <f>Reading!D15</f>
        <v>4845358</v>
      </c>
      <c r="E18" s="211">
        <f>Reading!B15</f>
        <v>248800</v>
      </c>
      <c r="F18" s="106"/>
      <c r="G18" s="183">
        <v>12</v>
      </c>
      <c r="H18" s="302">
        <f t="shared" si="0"/>
        <v>26</v>
      </c>
      <c r="I18" s="200">
        <f t="shared" si="1"/>
        <v>11.284000000000001</v>
      </c>
      <c r="J18" s="185">
        <v>12</v>
      </c>
      <c r="K18" s="181">
        <f t="shared" si="2"/>
        <v>112958</v>
      </c>
      <c r="L18" s="201">
        <f t="shared" si="3"/>
        <v>257544.24</v>
      </c>
      <c r="M18" s="293">
        <v>12</v>
      </c>
      <c r="N18" s="196">
        <f t="shared" si="4"/>
        <v>6035</v>
      </c>
      <c r="O18" s="202">
        <f t="shared" si="5"/>
        <v>30.95955</v>
      </c>
      <c r="P18" s="205"/>
      <c r="Q18" s="206"/>
      <c r="R18" s="96"/>
      <c r="S18" s="96"/>
      <c r="T18" s="96"/>
    </row>
    <row r="19" spans="2:20" ht="18" customHeight="1" x14ac:dyDescent="0.25">
      <c r="B19" s="298">
        <v>13</v>
      </c>
      <c r="C19" s="295">
        <f>Reading!C16</f>
        <v>1196</v>
      </c>
      <c r="D19" s="209">
        <f>Reading!D16</f>
        <v>5002105</v>
      </c>
      <c r="E19" s="211">
        <f>Reading!B16</f>
        <v>257782</v>
      </c>
      <c r="F19" s="106"/>
      <c r="G19" s="183">
        <v>13</v>
      </c>
      <c r="H19" s="302">
        <f t="shared" si="0"/>
        <v>31</v>
      </c>
      <c r="I19" s="200">
        <f t="shared" si="1"/>
        <v>13.454000000000001</v>
      </c>
      <c r="J19" s="185">
        <v>13</v>
      </c>
      <c r="K19" s="181">
        <f t="shared" si="2"/>
        <v>156747</v>
      </c>
      <c r="L19" s="201">
        <f t="shared" si="3"/>
        <v>357383.16</v>
      </c>
      <c r="M19" s="293">
        <v>13</v>
      </c>
      <c r="N19" s="196">
        <f t="shared" si="4"/>
        <v>8982</v>
      </c>
      <c r="O19" s="202">
        <f t="shared" si="5"/>
        <v>46.077659999999995</v>
      </c>
      <c r="P19" s="205"/>
      <c r="Q19" s="206"/>
      <c r="R19" s="96"/>
      <c r="S19" s="96"/>
      <c r="T19" s="96"/>
    </row>
    <row r="20" spans="2:20" ht="18" customHeight="1" x14ac:dyDescent="0.25">
      <c r="B20" s="298">
        <v>14</v>
      </c>
      <c r="C20" s="295">
        <f>Reading!C17</f>
        <v>1216</v>
      </c>
      <c r="D20" s="209">
        <f>Reading!D17</f>
        <v>5030170</v>
      </c>
      <c r="E20" s="211">
        <f>Reading!B17</f>
        <v>262093.5</v>
      </c>
      <c r="F20" s="106"/>
      <c r="G20" s="183">
        <v>14</v>
      </c>
      <c r="H20" s="302">
        <f t="shared" si="0"/>
        <v>20</v>
      </c>
      <c r="I20" s="200">
        <f t="shared" si="1"/>
        <v>8.68</v>
      </c>
      <c r="J20" s="186">
        <v>14</v>
      </c>
      <c r="K20" s="181">
        <f t="shared" si="2"/>
        <v>28065</v>
      </c>
      <c r="L20" s="201">
        <f t="shared" si="3"/>
        <v>63988.2</v>
      </c>
      <c r="M20" s="293">
        <v>14</v>
      </c>
      <c r="N20" s="196">
        <f t="shared" si="4"/>
        <v>4311.5</v>
      </c>
      <c r="O20" s="202">
        <f t="shared" si="5"/>
        <v>22.117994999999997</v>
      </c>
      <c r="P20" s="205"/>
      <c r="Q20" s="206"/>
      <c r="R20" s="96"/>
      <c r="S20" s="96"/>
      <c r="T20" s="122"/>
    </row>
    <row r="21" spans="2:20" ht="18" customHeight="1" x14ac:dyDescent="0.25">
      <c r="B21" s="298">
        <v>15</v>
      </c>
      <c r="C21" s="295">
        <f>Reading!C18</f>
        <v>1240</v>
      </c>
      <c r="D21" s="209">
        <f>Reading!D18</f>
        <v>5108026</v>
      </c>
      <c r="E21" s="211">
        <f>Reading!B18</f>
        <v>266405</v>
      </c>
      <c r="F21" s="106"/>
      <c r="G21" s="183">
        <v>15</v>
      </c>
      <c r="H21" s="302">
        <f t="shared" si="0"/>
        <v>24</v>
      </c>
      <c r="I21" s="200">
        <f t="shared" si="1"/>
        <v>10.416</v>
      </c>
      <c r="J21" s="186">
        <v>15</v>
      </c>
      <c r="K21" s="181">
        <f t="shared" si="2"/>
        <v>77856</v>
      </c>
      <c r="L21" s="201">
        <f t="shared" si="3"/>
        <v>177511.67999999999</v>
      </c>
      <c r="M21" s="293">
        <v>15</v>
      </c>
      <c r="N21" s="196">
        <f t="shared" si="4"/>
        <v>4311.5</v>
      </c>
      <c r="O21" s="202">
        <f t="shared" si="5"/>
        <v>22.117994999999997</v>
      </c>
      <c r="P21" s="205"/>
      <c r="Q21" s="206"/>
      <c r="R21" s="96"/>
      <c r="S21" s="96"/>
      <c r="T21" s="96"/>
    </row>
    <row r="22" spans="2:20" ht="18" customHeight="1" x14ac:dyDescent="0.25">
      <c r="B22" s="298">
        <v>16</v>
      </c>
      <c r="C22" s="295">
        <f>Reading!C19</f>
        <v>1268</v>
      </c>
      <c r="D22" s="209">
        <f>Reading!D19</f>
        <v>5225350</v>
      </c>
      <c r="E22" s="211">
        <f>Reading!B19</f>
        <v>270800</v>
      </c>
      <c r="F22" s="106"/>
      <c r="G22" s="184">
        <v>16</v>
      </c>
      <c r="H22" s="302">
        <f t="shared" si="0"/>
        <v>28</v>
      </c>
      <c r="I22" s="200">
        <f t="shared" si="1"/>
        <v>12.151999999999999</v>
      </c>
      <c r="J22" s="185">
        <v>16</v>
      </c>
      <c r="K22" s="181">
        <f t="shared" si="2"/>
        <v>117324</v>
      </c>
      <c r="L22" s="201">
        <f t="shared" si="3"/>
        <v>267498.71999999997</v>
      </c>
      <c r="M22" s="293">
        <v>16</v>
      </c>
      <c r="N22" s="196">
        <f t="shared" si="4"/>
        <v>4395</v>
      </c>
      <c r="O22" s="202">
        <f t="shared" si="5"/>
        <v>22.546349999999997</v>
      </c>
      <c r="P22" s="205"/>
      <c r="Q22" s="206"/>
      <c r="S22" s="96"/>
      <c r="T22" s="96"/>
    </row>
    <row r="23" spans="2:20" ht="18" customHeight="1" x14ac:dyDescent="0.25">
      <c r="B23" s="298">
        <v>17</v>
      </c>
      <c r="C23" s="295">
        <f>Reading!C20</f>
        <v>1293</v>
      </c>
      <c r="D23" s="209">
        <f>Reading!D20</f>
        <v>5288935</v>
      </c>
      <c r="E23" s="211">
        <f>Reading!B20</f>
        <v>277876</v>
      </c>
      <c r="F23" s="106"/>
      <c r="G23" s="171">
        <v>17</v>
      </c>
      <c r="H23" s="302">
        <f t="shared" si="0"/>
        <v>25</v>
      </c>
      <c r="I23" s="200">
        <f t="shared" si="1"/>
        <v>10.85</v>
      </c>
      <c r="J23" s="185">
        <v>17</v>
      </c>
      <c r="K23" s="181">
        <f t="shared" si="2"/>
        <v>63585</v>
      </c>
      <c r="L23" s="201">
        <f t="shared" si="3"/>
        <v>144973.79999999999</v>
      </c>
      <c r="M23" s="293">
        <v>17</v>
      </c>
      <c r="N23" s="196">
        <f t="shared" si="4"/>
        <v>7076</v>
      </c>
      <c r="O23" s="202">
        <f t="shared" si="5"/>
        <v>36.299879999999995</v>
      </c>
      <c r="P23" s="205"/>
      <c r="Q23" s="206"/>
      <c r="S23" s="96"/>
      <c r="T23" s="96"/>
    </row>
    <row r="24" spans="2:20" ht="18" customHeight="1" x14ac:dyDescent="0.25">
      <c r="B24" s="298">
        <v>18</v>
      </c>
      <c r="C24" s="295">
        <f>Reading!C21</f>
        <v>1315</v>
      </c>
      <c r="D24" s="209">
        <f>Reading!D21</f>
        <v>5358248</v>
      </c>
      <c r="E24" s="211">
        <f>Reading!B21</f>
        <v>282831</v>
      </c>
      <c r="F24" s="106"/>
      <c r="G24" s="171">
        <v>18</v>
      </c>
      <c r="H24" s="302">
        <f t="shared" si="0"/>
        <v>22</v>
      </c>
      <c r="I24" s="200">
        <f t="shared" si="1"/>
        <v>9.548</v>
      </c>
      <c r="J24" s="186">
        <v>18</v>
      </c>
      <c r="K24" s="181">
        <f t="shared" si="2"/>
        <v>69313</v>
      </c>
      <c r="L24" s="201">
        <f t="shared" si="3"/>
        <v>158033.63999999998</v>
      </c>
      <c r="M24" s="293">
        <v>18</v>
      </c>
      <c r="N24" s="196">
        <f t="shared" si="4"/>
        <v>4955</v>
      </c>
      <c r="O24" s="202">
        <f t="shared" si="5"/>
        <v>25.419149999999998</v>
      </c>
      <c r="P24" s="205"/>
      <c r="Q24" s="206"/>
      <c r="R24" s="96"/>
      <c r="S24" s="96"/>
      <c r="T24" s="96"/>
    </row>
    <row r="25" spans="2:20" ht="18" customHeight="1" x14ac:dyDescent="0.25">
      <c r="B25" s="298">
        <v>19</v>
      </c>
      <c r="C25" s="295">
        <f>Reading!C22</f>
        <v>1393</v>
      </c>
      <c r="D25" s="209">
        <f>Reading!D22</f>
        <v>5476000</v>
      </c>
      <c r="E25" s="211">
        <f>Reading!B22</f>
        <v>288000</v>
      </c>
      <c r="F25" s="106"/>
      <c r="G25" s="171">
        <v>19</v>
      </c>
      <c r="H25" s="302">
        <f t="shared" si="0"/>
        <v>78</v>
      </c>
      <c r="I25" s="200">
        <f t="shared" si="1"/>
        <v>33.851999999999997</v>
      </c>
      <c r="J25" s="186">
        <v>19</v>
      </c>
      <c r="K25" s="181">
        <f t="shared" si="2"/>
        <v>117752</v>
      </c>
      <c r="L25" s="201">
        <f t="shared" si="3"/>
        <v>268474.56</v>
      </c>
      <c r="M25" s="293">
        <v>19</v>
      </c>
      <c r="N25" s="196">
        <f t="shared" si="4"/>
        <v>5169</v>
      </c>
      <c r="O25" s="202">
        <f t="shared" si="5"/>
        <v>26.516969999999997</v>
      </c>
      <c r="P25" s="205"/>
      <c r="Q25" s="206"/>
      <c r="R25" s="96"/>
      <c r="S25" s="96"/>
      <c r="T25" s="96"/>
    </row>
    <row r="26" spans="2:20" ht="18" customHeight="1" x14ac:dyDescent="0.25">
      <c r="B26" s="298">
        <v>20</v>
      </c>
      <c r="C26" s="295">
        <f>Reading!C23</f>
        <v>1369</v>
      </c>
      <c r="D26" s="209">
        <f>Reading!D23</f>
        <v>5573198</v>
      </c>
      <c r="E26" s="211">
        <f>Reading!B23</f>
        <v>294051</v>
      </c>
      <c r="F26" s="106"/>
      <c r="G26" s="171">
        <v>20</v>
      </c>
      <c r="H26" s="302">
        <f t="shared" si="0"/>
        <v>-24</v>
      </c>
      <c r="I26" s="200">
        <f t="shared" si="1"/>
        <v>-10.416</v>
      </c>
      <c r="J26" s="182">
        <v>20</v>
      </c>
      <c r="K26" s="181">
        <f t="shared" si="2"/>
        <v>97198</v>
      </c>
      <c r="L26" s="201">
        <f t="shared" si="3"/>
        <v>221611.43999999997</v>
      </c>
      <c r="M26" s="293">
        <v>20</v>
      </c>
      <c r="N26" s="196">
        <f t="shared" si="4"/>
        <v>6051</v>
      </c>
      <c r="O26" s="202">
        <f t="shared" si="5"/>
        <v>31.041630000000001</v>
      </c>
      <c r="P26" s="205"/>
      <c r="Q26" s="206"/>
      <c r="R26" s="96"/>
      <c r="S26" s="96"/>
      <c r="T26" s="96"/>
    </row>
    <row r="27" spans="2:20" ht="18" customHeight="1" x14ac:dyDescent="0.25">
      <c r="B27" s="298">
        <v>21</v>
      </c>
      <c r="C27" s="295">
        <f>Reading!C24</f>
        <v>1397</v>
      </c>
      <c r="D27" s="209">
        <f>Reading!D24</f>
        <v>567549</v>
      </c>
      <c r="E27" s="211">
        <f>Reading!B24</f>
        <v>301026</v>
      </c>
      <c r="F27" s="106"/>
      <c r="G27" s="171">
        <v>21</v>
      </c>
      <c r="H27" s="302">
        <f t="shared" si="0"/>
        <v>28</v>
      </c>
      <c r="I27" s="200">
        <f t="shared" si="1"/>
        <v>12.151999999999999</v>
      </c>
      <c r="J27" s="185">
        <v>21</v>
      </c>
      <c r="K27" s="181">
        <f t="shared" si="2"/>
        <v>-5005649</v>
      </c>
      <c r="L27" s="201">
        <f t="shared" si="3"/>
        <v>-11412879.719999999</v>
      </c>
      <c r="M27" s="293">
        <v>21</v>
      </c>
      <c r="N27" s="196">
        <f t="shared" si="4"/>
        <v>6975</v>
      </c>
      <c r="O27" s="202">
        <f t="shared" si="5"/>
        <v>35.781749999999995</v>
      </c>
      <c r="P27" s="205"/>
      <c r="Q27" s="206"/>
      <c r="R27" s="96"/>
      <c r="S27" s="96"/>
      <c r="T27" s="96"/>
    </row>
    <row r="28" spans="2:20" ht="18" customHeight="1" x14ac:dyDescent="0.25">
      <c r="B28" s="298">
        <v>22</v>
      </c>
      <c r="C28" s="295">
        <f>Reading!C25</f>
        <v>0</v>
      </c>
      <c r="D28" s="209">
        <f>Reading!D25</f>
        <v>0</v>
      </c>
      <c r="E28" s="211">
        <f>Reading!B25</f>
        <v>308829</v>
      </c>
      <c r="F28" s="106"/>
      <c r="G28" s="171">
        <v>22</v>
      </c>
      <c r="H28" s="302">
        <f t="shared" si="0"/>
        <v>-1397</v>
      </c>
      <c r="I28" s="200">
        <f t="shared" si="1"/>
        <v>-606.298</v>
      </c>
      <c r="J28" s="185">
        <v>22</v>
      </c>
      <c r="K28" s="181">
        <f t="shared" si="2"/>
        <v>-567549</v>
      </c>
      <c r="L28" s="201">
        <f t="shared" si="3"/>
        <v>-1294011.72</v>
      </c>
      <c r="M28" s="293">
        <v>22</v>
      </c>
      <c r="N28" s="196">
        <f t="shared" si="4"/>
        <v>7803</v>
      </c>
      <c r="O28" s="202">
        <f t="shared" si="5"/>
        <v>40.029389999999999</v>
      </c>
      <c r="P28" s="205"/>
      <c r="Q28" s="206"/>
      <c r="R28" s="96"/>
      <c r="S28" s="96"/>
      <c r="T28" s="96"/>
    </row>
    <row r="29" spans="2:20" ht="18" customHeight="1" x14ac:dyDescent="0.25">
      <c r="B29" s="298">
        <v>23</v>
      </c>
      <c r="C29" s="295">
        <f>Reading!C26</f>
        <v>1448</v>
      </c>
      <c r="D29" s="209">
        <f>Reading!D26</f>
        <v>5859034</v>
      </c>
      <c r="E29" s="211">
        <f>Reading!B26</f>
        <v>314542.5</v>
      </c>
      <c r="F29" s="106"/>
      <c r="G29" s="171">
        <v>23</v>
      </c>
      <c r="H29" s="302">
        <f t="shared" si="0"/>
        <v>1448</v>
      </c>
      <c r="I29" s="200">
        <f t="shared" si="1"/>
        <v>628.43200000000002</v>
      </c>
      <c r="J29" s="185">
        <v>23</v>
      </c>
      <c r="K29" s="181">
        <f t="shared" si="2"/>
        <v>5859034</v>
      </c>
      <c r="L29" s="201">
        <f t="shared" si="3"/>
        <v>13358597.52</v>
      </c>
      <c r="M29" s="293">
        <v>23</v>
      </c>
      <c r="N29" s="196">
        <f t="shared" si="4"/>
        <v>5713.5</v>
      </c>
      <c r="O29" s="202">
        <f t="shared" si="5"/>
        <v>29.310254999999998</v>
      </c>
      <c r="P29" s="205"/>
      <c r="Q29" s="206"/>
      <c r="R29" s="96"/>
      <c r="S29" s="96"/>
      <c r="T29" s="96"/>
    </row>
    <row r="30" spans="2:20" ht="18" customHeight="1" x14ac:dyDescent="0.25">
      <c r="B30" s="298">
        <v>24</v>
      </c>
      <c r="C30" s="295">
        <f>Reading!C27</f>
        <v>1480</v>
      </c>
      <c r="D30" s="209">
        <f>Reading!D27</f>
        <v>5970874</v>
      </c>
      <c r="E30" s="211">
        <f>Reading!B27</f>
        <v>320256</v>
      </c>
      <c r="F30" s="96"/>
      <c r="G30" s="171">
        <v>24</v>
      </c>
      <c r="H30" s="302">
        <f t="shared" si="0"/>
        <v>32</v>
      </c>
      <c r="I30" s="200">
        <f t="shared" si="1"/>
        <v>13.888</v>
      </c>
      <c r="J30" s="185">
        <v>24</v>
      </c>
      <c r="K30" s="181">
        <f t="shared" si="2"/>
        <v>111840</v>
      </c>
      <c r="L30" s="201">
        <f t="shared" si="3"/>
        <v>254995.19999999998</v>
      </c>
      <c r="M30" s="293">
        <v>24</v>
      </c>
      <c r="N30" s="196">
        <f t="shared" si="4"/>
        <v>5713.5</v>
      </c>
      <c r="O30" s="202">
        <f t="shared" si="5"/>
        <v>29.310254999999998</v>
      </c>
      <c r="P30" s="205"/>
      <c r="Q30" s="206"/>
      <c r="R30" s="96"/>
      <c r="S30" s="96"/>
      <c r="T30" s="96"/>
    </row>
    <row r="31" spans="2:20" ht="18" customHeight="1" x14ac:dyDescent="0.25">
      <c r="B31" s="298">
        <v>25</v>
      </c>
      <c r="C31" s="295">
        <f>Reading!C28</f>
        <v>1510</v>
      </c>
      <c r="D31" s="209">
        <f>Reading!D28</f>
        <v>6103584</v>
      </c>
      <c r="E31" s="211">
        <f>Reading!B28</f>
        <v>327056</v>
      </c>
      <c r="F31" s="96"/>
      <c r="G31" s="171">
        <v>25</v>
      </c>
      <c r="H31" s="302">
        <f t="shared" si="0"/>
        <v>30</v>
      </c>
      <c r="I31" s="200">
        <f t="shared" si="1"/>
        <v>13.02</v>
      </c>
      <c r="J31" s="185">
        <v>25</v>
      </c>
      <c r="K31" s="181">
        <f t="shared" si="2"/>
        <v>132710</v>
      </c>
      <c r="L31" s="201">
        <f t="shared" si="3"/>
        <v>302578.8</v>
      </c>
      <c r="M31" s="293">
        <v>25</v>
      </c>
      <c r="N31" s="196">
        <f t="shared" si="4"/>
        <v>6800</v>
      </c>
      <c r="O31" s="202">
        <f t="shared" si="5"/>
        <v>34.884</v>
      </c>
      <c r="P31" s="205"/>
      <c r="Q31" s="206"/>
      <c r="R31" s="96"/>
      <c r="S31" s="96"/>
      <c r="T31" s="96"/>
    </row>
    <row r="32" spans="2:20" ht="18" customHeight="1" x14ac:dyDescent="0.25">
      <c r="B32" s="298">
        <v>26</v>
      </c>
      <c r="C32" s="295">
        <f>Reading!C29</f>
        <v>1532</v>
      </c>
      <c r="D32" s="209">
        <f>Reading!D29</f>
        <v>641964</v>
      </c>
      <c r="E32" s="211">
        <f>Reading!B29</f>
        <v>331867</v>
      </c>
      <c r="F32" s="96"/>
      <c r="G32" s="171">
        <v>26</v>
      </c>
      <c r="H32" s="302">
        <f t="shared" si="0"/>
        <v>22</v>
      </c>
      <c r="I32" s="200">
        <f t="shared" si="1"/>
        <v>9.548</v>
      </c>
      <c r="J32" s="185">
        <v>26</v>
      </c>
      <c r="K32" s="181">
        <f t="shared" si="2"/>
        <v>-5461620</v>
      </c>
      <c r="L32" s="201">
        <f t="shared" si="3"/>
        <v>-12452493.6</v>
      </c>
      <c r="M32" s="293">
        <v>26</v>
      </c>
      <c r="N32" s="196">
        <f t="shared" si="4"/>
        <v>4811</v>
      </c>
      <c r="O32" s="202">
        <f t="shared" si="5"/>
        <v>24.680429999999998</v>
      </c>
      <c r="P32" s="205"/>
      <c r="Q32" s="206"/>
      <c r="R32" s="96"/>
      <c r="S32" s="96"/>
      <c r="T32" s="96"/>
    </row>
    <row r="33" spans="2:20" ht="18" customHeight="1" x14ac:dyDescent="0.25">
      <c r="B33" s="298">
        <v>27</v>
      </c>
      <c r="C33" s="295">
        <f>Reading!C30</f>
        <v>1563</v>
      </c>
      <c r="D33" s="209">
        <f>Reading!D30</f>
        <v>6242851</v>
      </c>
      <c r="E33" s="211">
        <f>Reading!B30</f>
        <v>340976</v>
      </c>
      <c r="F33" s="96"/>
      <c r="G33" s="171">
        <v>27</v>
      </c>
      <c r="H33" s="302">
        <f t="shared" si="0"/>
        <v>31</v>
      </c>
      <c r="I33" s="200">
        <f t="shared" si="1"/>
        <v>13.454000000000001</v>
      </c>
      <c r="J33" s="185">
        <v>27</v>
      </c>
      <c r="K33" s="181">
        <f t="shared" si="2"/>
        <v>5600887</v>
      </c>
      <c r="L33" s="201">
        <f t="shared" si="3"/>
        <v>12770022.359999999</v>
      </c>
      <c r="M33" s="293">
        <v>27</v>
      </c>
      <c r="N33" s="196">
        <f t="shared" si="4"/>
        <v>9109</v>
      </c>
      <c r="O33" s="202">
        <f t="shared" si="5"/>
        <v>46.729169999999996</v>
      </c>
      <c r="P33" s="205"/>
      <c r="Q33" s="206"/>
      <c r="R33" s="96"/>
      <c r="S33" s="96"/>
      <c r="T33" s="96"/>
    </row>
    <row r="34" spans="2:20" ht="18" customHeight="1" x14ac:dyDescent="0.25">
      <c r="B34" s="298">
        <v>28</v>
      </c>
      <c r="C34" s="295">
        <f>Reading!C31</f>
        <v>1590</v>
      </c>
      <c r="D34" s="209">
        <f>Reading!D31</f>
        <v>6302940</v>
      </c>
      <c r="E34" s="211">
        <f>Reading!B31</f>
        <v>0</v>
      </c>
      <c r="F34" s="96"/>
      <c r="G34" s="171">
        <v>28</v>
      </c>
      <c r="H34" s="302">
        <f t="shared" si="0"/>
        <v>27</v>
      </c>
      <c r="I34" s="200">
        <f t="shared" si="1"/>
        <v>11.718</v>
      </c>
      <c r="J34" s="185">
        <v>28</v>
      </c>
      <c r="K34" s="181">
        <f t="shared" si="2"/>
        <v>60089</v>
      </c>
      <c r="L34" s="201">
        <f t="shared" si="3"/>
        <v>137002.91999999998</v>
      </c>
      <c r="M34" s="293">
        <v>28</v>
      </c>
      <c r="N34" s="196">
        <f t="shared" si="4"/>
        <v>-340976</v>
      </c>
      <c r="O34" s="202">
        <f t="shared" si="5"/>
        <v>-1749.20688</v>
      </c>
      <c r="P34" s="205"/>
      <c r="Q34" s="206"/>
      <c r="R34" s="96"/>
      <c r="S34" s="96"/>
      <c r="T34" s="96"/>
    </row>
    <row r="35" spans="2:20" ht="18" customHeight="1" x14ac:dyDescent="0.25">
      <c r="B35" s="298">
        <v>29</v>
      </c>
      <c r="C35" s="295">
        <f>Reading!C32</f>
        <v>0</v>
      </c>
      <c r="D35" s="209">
        <f>Reading!D32</f>
        <v>0</v>
      </c>
      <c r="E35" s="211">
        <f>Reading!B32</f>
        <v>354819</v>
      </c>
      <c r="F35" s="96"/>
      <c r="G35" s="171">
        <v>29</v>
      </c>
      <c r="H35" s="302">
        <f t="shared" si="0"/>
        <v>-1590</v>
      </c>
      <c r="I35" s="200">
        <f t="shared" si="1"/>
        <v>-690.06</v>
      </c>
      <c r="J35" s="185">
        <v>29</v>
      </c>
      <c r="K35" s="181">
        <f t="shared" si="2"/>
        <v>-6302940</v>
      </c>
      <c r="L35" s="201">
        <f t="shared" si="3"/>
        <v>-14370703.199999999</v>
      </c>
      <c r="M35" s="293">
        <v>29</v>
      </c>
      <c r="N35" s="196">
        <f t="shared" si="4"/>
        <v>354819</v>
      </c>
      <c r="O35" s="202">
        <f t="shared" si="5"/>
        <v>1820.22147</v>
      </c>
      <c r="P35" s="205"/>
      <c r="Q35" s="206"/>
      <c r="R35" s="96"/>
      <c r="S35" s="96"/>
      <c r="T35" s="96"/>
    </row>
    <row r="36" spans="2:20" ht="18" customHeight="1" x14ac:dyDescent="0.25">
      <c r="B36" s="298">
        <v>30</v>
      </c>
      <c r="C36" s="295">
        <f>Reading!C33</f>
        <v>0</v>
      </c>
      <c r="D36" s="209">
        <f>Reading!D33</f>
        <v>0</v>
      </c>
      <c r="E36" s="211">
        <f>Reading!B33</f>
        <v>357832</v>
      </c>
      <c r="F36" s="96"/>
      <c r="G36" s="183">
        <v>30</v>
      </c>
      <c r="H36" s="302">
        <f t="shared" si="0"/>
        <v>0</v>
      </c>
      <c r="I36" s="200">
        <f t="shared" si="1"/>
        <v>0</v>
      </c>
      <c r="J36" s="182">
        <v>30</v>
      </c>
      <c r="K36" s="181">
        <f t="shared" si="2"/>
        <v>0</v>
      </c>
      <c r="L36" s="201">
        <f t="shared" si="3"/>
        <v>0</v>
      </c>
      <c r="M36" s="293">
        <v>30</v>
      </c>
      <c r="N36" s="196">
        <f t="shared" si="4"/>
        <v>3013</v>
      </c>
      <c r="O36" s="202">
        <f t="shared" si="5"/>
        <v>15.45669</v>
      </c>
      <c r="P36" s="205"/>
      <c r="Q36" s="206"/>
      <c r="R36" s="96"/>
      <c r="S36" s="125"/>
      <c r="T36" s="125"/>
    </row>
    <row r="37" spans="2:20" ht="18" customHeight="1" thickBot="1" x14ac:dyDescent="0.3">
      <c r="B37" s="299">
        <v>31</v>
      </c>
      <c r="C37" s="296"/>
      <c r="D37" s="208"/>
      <c r="E37" s="212"/>
      <c r="F37" s="96"/>
      <c r="G37" s="171">
        <v>31</v>
      </c>
      <c r="H37" s="302">
        <f t="shared" si="0"/>
        <v>0</v>
      </c>
      <c r="I37" s="200">
        <f t="shared" si="1"/>
        <v>0</v>
      </c>
      <c r="J37" s="186">
        <v>31</v>
      </c>
      <c r="K37" s="181">
        <f t="shared" si="2"/>
        <v>0</v>
      </c>
      <c r="L37" s="201">
        <f t="shared" si="3"/>
        <v>0</v>
      </c>
      <c r="M37" s="294">
        <v>31</v>
      </c>
      <c r="N37" s="196">
        <f t="shared" si="4"/>
        <v>-357832</v>
      </c>
      <c r="O37" s="202">
        <f t="shared" si="5"/>
        <v>-1835.6781599999999</v>
      </c>
      <c r="P37" s="207"/>
      <c r="Q37" s="117"/>
      <c r="R37" s="96"/>
    </row>
    <row r="38" spans="2:20" ht="18" customHeight="1" x14ac:dyDescent="0.25">
      <c r="C38" s="132"/>
      <c r="D38" s="124"/>
      <c r="E38" s="132"/>
      <c r="F38" s="125"/>
      <c r="G38" s="187" t="s">
        <v>61</v>
      </c>
      <c r="H38" s="175"/>
      <c r="I38" s="188">
        <f>SUM(I7:I37)</f>
        <v>0</v>
      </c>
      <c r="J38" s="189" t="s">
        <v>61</v>
      </c>
      <c r="K38" s="179"/>
      <c r="L38" s="190">
        <f>SUM(L7:L37)</f>
        <v>1.862645149230957E-9</v>
      </c>
      <c r="M38" s="195" t="s">
        <v>61</v>
      </c>
      <c r="N38" s="193"/>
      <c r="O38" s="203">
        <f>SUM(O7:O37)</f>
        <v>0</v>
      </c>
      <c r="P38" s="207"/>
      <c r="Q38" s="128"/>
      <c r="R38" s="96"/>
      <c r="T38" s="129"/>
    </row>
    <row r="39" spans="2:20" ht="18" customHeight="1" x14ac:dyDescent="0.25">
      <c r="C39" s="96"/>
      <c r="D39" s="96"/>
      <c r="E39" s="96"/>
      <c r="F39" s="96"/>
      <c r="G39" s="130"/>
      <c r="H39" s="108"/>
      <c r="I39" s="116"/>
      <c r="J39" s="96"/>
      <c r="K39" s="96"/>
      <c r="L39" s="116"/>
      <c r="M39" s="116"/>
      <c r="N39" s="96"/>
      <c r="O39" s="96"/>
      <c r="P39" s="117"/>
      <c r="Q39" s="117"/>
      <c r="R39" s="96"/>
      <c r="T39" s="96"/>
    </row>
    <row r="40" spans="2:20" ht="18" customHeight="1" thickBot="1" x14ac:dyDescent="0.3">
      <c r="F40" s="458" t="s">
        <v>62</v>
      </c>
      <c r="G40" s="458"/>
      <c r="H40" s="458"/>
      <c r="I40" s="303">
        <f>'DAILY SALES REPORT'!I39</f>
        <v>6968</v>
      </c>
      <c r="K40" s="459" t="s">
        <v>63</v>
      </c>
      <c r="L40" s="459"/>
      <c r="M40" s="303">
        <f>'DAILY SALES REPORT'!P39</f>
        <v>4418</v>
      </c>
      <c r="P40" s="117"/>
      <c r="Q40" s="117"/>
      <c r="T40" s="214"/>
    </row>
    <row r="41" spans="2:20" ht="18" customHeight="1" thickTop="1" x14ac:dyDescent="0.25">
      <c r="G41" s="130"/>
      <c r="H41" s="108"/>
      <c r="I41" s="116"/>
      <c r="K41" s="96"/>
      <c r="L41" s="116"/>
      <c r="M41" s="116"/>
      <c r="O41" s="96"/>
      <c r="P41" s="117"/>
      <c r="Q41" s="117"/>
    </row>
    <row r="42" spans="2:20" ht="18" customHeight="1" thickBot="1" x14ac:dyDescent="0.3">
      <c r="F42" s="213"/>
      <c r="G42" s="458" t="s">
        <v>79</v>
      </c>
      <c r="H42" s="458"/>
      <c r="I42" s="304">
        <f>I38/I44</f>
        <v>0</v>
      </c>
      <c r="J42" s="459" t="s">
        <v>80</v>
      </c>
      <c r="K42" s="459"/>
      <c r="L42" s="306">
        <f>L38/I40</f>
        <v>2.6731417181844964E-13</v>
      </c>
      <c r="M42" s="461" t="s">
        <v>81</v>
      </c>
      <c r="N42" s="461"/>
      <c r="O42" s="307">
        <f>O38/M40</f>
        <v>0</v>
      </c>
      <c r="P42" s="210"/>
      <c r="Q42" s="117"/>
      <c r="R42" s="136"/>
    </row>
    <row r="43" spans="2:20" ht="18" customHeight="1" thickTop="1" x14ac:dyDescent="0.25">
      <c r="G43" s="130"/>
      <c r="H43" s="108"/>
      <c r="I43" s="116"/>
      <c r="J43" s="92"/>
      <c r="L43" s="116"/>
      <c r="M43" s="116"/>
      <c r="N43" s="4"/>
      <c r="P43" s="117"/>
      <c r="Q43" s="117"/>
      <c r="R43" s="96"/>
    </row>
    <row r="44" spans="2:20" ht="18" customHeight="1" x14ac:dyDescent="0.25">
      <c r="F44" s="458" t="s">
        <v>64</v>
      </c>
      <c r="G44" s="458"/>
      <c r="H44" s="458"/>
      <c r="I44" s="305">
        <f>I40+M40</f>
        <v>11386</v>
      </c>
      <c r="K44" s="459" t="s">
        <v>65</v>
      </c>
      <c r="L44" s="459"/>
      <c r="M44" s="305">
        <f>I38+L38+O38</f>
        <v>1.862645149230957E-9</v>
      </c>
      <c r="Q44" s="117"/>
      <c r="R44" s="96"/>
    </row>
    <row r="45" spans="2:20" ht="18" customHeight="1" x14ac:dyDescent="0.25">
      <c r="I45" s="139"/>
      <c r="K45" s="92"/>
      <c r="L45" s="92"/>
      <c r="M45" s="139"/>
      <c r="O45" s="4"/>
      <c r="P45" s="92"/>
      <c r="Q45" s="139"/>
      <c r="R45" s="96"/>
    </row>
    <row r="46" spans="2:20" ht="18" customHeight="1" thickBot="1" x14ac:dyDescent="0.3">
      <c r="G46" s="460" t="s">
        <v>66</v>
      </c>
      <c r="H46" s="460"/>
      <c r="I46" s="306">
        <f>M44/I44</f>
        <v>1.6359082638599659E-13</v>
      </c>
      <c r="P46" s="142"/>
      <c r="Q46" s="93"/>
    </row>
    <row r="47" spans="2:20" ht="18" customHeight="1" thickTop="1" x14ac:dyDescent="0.25">
      <c r="P47" s="93"/>
      <c r="Q47" s="93"/>
      <c r="R47" s="96"/>
    </row>
  </sheetData>
  <sheetProtection algorithmName="SHA-512" hashValue="OMAdNr8pCvBgskAapAM9SyyxNuYKr/odUTYspqCn83TnPeq5jkJkquBHHg522TqGUT/KowKRPMMbmxl9Hpa4yw==" saltValue="y1C1nZR1mepADM9xkaKvdQ==" spinCount="100000" sheet="1" objects="1" scenarios="1"/>
  <protectedRanges>
    <protectedRange algorithmName="SHA-512" hashValue="6N1Bo+PmVNgShZlM6Snj6WKFts+crBdB9xORyDQsQFx9Ay4ADnrdOINx0xj4cF0MvNCkUvv31YtZdzskjlbqiA==" saltValue="SUdLl0Z6J4pk1akawSTj2Q==" spinCount="100000" sqref="C6:E37" name="Utilities"/>
  </protectedRanges>
  <customSheetViews>
    <customSheetView guid="{4483CD53-383C-4B6D-854D-5F7CF78225D1}">
      <pane ySplit="5" topLeftCell="A6" activePane="bottomLeft" state="frozen"/>
      <selection pane="bottomLeft" activeCell="M2" sqref="M2:O2"/>
      <pageMargins left="0.7" right="0.7" top="0.75" bottom="0.75" header="0.3" footer="0.3"/>
    </customSheetView>
    <customSheetView guid="{AD564930-00CA-46AE-A32D-89F5665D5DD7}">
      <pane ySplit="5" topLeftCell="A6" activePane="bottomLeft" state="frozen"/>
      <selection pane="bottomLeft" activeCell="M2" sqref="M2:O2"/>
      <pageMargins left="0.7" right="0.7" top="0.75" bottom="0.75" header="0.3" footer="0.3"/>
    </customSheetView>
  </customSheetViews>
  <mergeCells count="14">
    <mergeCell ref="F40:H40"/>
    <mergeCell ref="K40:L40"/>
    <mergeCell ref="B1:O1"/>
    <mergeCell ref="B4:E4"/>
    <mergeCell ref="G4:I4"/>
    <mergeCell ref="J4:L4"/>
    <mergeCell ref="M4:O4"/>
    <mergeCell ref="M2:O2"/>
    <mergeCell ref="F44:H44"/>
    <mergeCell ref="K44:L44"/>
    <mergeCell ref="G46:H46"/>
    <mergeCell ref="J42:K42"/>
    <mergeCell ref="M42:N42"/>
    <mergeCell ref="G42:H4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25"/>
  <sheetViews>
    <sheetView workbookViewId="0">
      <selection activeCell="C14" sqref="C14"/>
    </sheetView>
  </sheetViews>
  <sheetFormatPr defaultRowHeight="15" x14ac:dyDescent="0.25"/>
  <cols>
    <col min="1" max="1" width="10.5703125" style="149" customWidth="1"/>
    <col min="2" max="2" width="11.28515625" style="149" customWidth="1"/>
    <col min="3" max="3" width="34.28515625" style="149" customWidth="1"/>
    <col min="4" max="4" width="8.5703125" style="150" customWidth="1"/>
    <col min="5" max="5" width="8.42578125" style="150" customWidth="1"/>
    <col min="6" max="6" width="9.140625" style="150" customWidth="1"/>
    <col min="7" max="7" width="38.28515625" style="149" customWidth="1"/>
    <col min="8" max="8" width="29.7109375" style="149" customWidth="1"/>
    <col min="9" max="256" width="9.140625" style="149"/>
    <col min="257" max="257" width="8.7109375" style="149" customWidth="1"/>
    <col min="258" max="258" width="10.7109375" style="149" customWidth="1"/>
    <col min="259" max="259" width="34.28515625" style="149" customWidth="1"/>
    <col min="260" max="260" width="11" style="149" customWidth="1"/>
    <col min="261" max="261" width="10.7109375" style="149" customWidth="1"/>
    <col min="262" max="262" width="11.28515625" style="149" customWidth="1"/>
    <col min="263" max="263" width="38.28515625" style="149" customWidth="1"/>
    <col min="264" max="264" width="29.7109375" style="149" customWidth="1"/>
    <col min="265" max="512" width="9.140625" style="149"/>
    <col min="513" max="513" width="8.7109375" style="149" customWidth="1"/>
    <col min="514" max="514" width="10.7109375" style="149" customWidth="1"/>
    <col min="515" max="515" width="34.28515625" style="149" customWidth="1"/>
    <col min="516" max="516" width="11" style="149" customWidth="1"/>
    <col min="517" max="517" width="10.7109375" style="149" customWidth="1"/>
    <col min="518" max="518" width="11.28515625" style="149" customWidth="1"/>
    <col min="519" max="519" width="38.28515625" style="149" customWidth="1"/>
    <col min="520" max="520" width="29.7109375" style="149" customWidth="1"/>
    <col min="521" max="768" width="9.140625" style="149"/>
    <col min="769" max="769" width="8.7109375" style="149" customWidth="1"/>
    <col min="770" max="770" width="10.7109375" style="149" customWidth="1"/>
    <col min="771" max="771" width="34.28515625" style="149" customWidth="1"/>
    <col min="772" max="772" width="11" style="149" customWidth="1"/>
    <col min="773" max="773" width="10.7109375" style="149" customWidth="1"/>
    <col min="774" max="774" width="11.28515625" style="149" customWidth="1"/>
    <col min="775" max="775" width="38.28515625" style="149" customWidth="1"/>
    <col min="776" max="776" width="29.7109375" style="149" customWidth="1"/>
    <col min="777" max="1024" width="9.140625" style="149"/>
    <col min="1025" max="1025" width="8.7109375" style="149" customWidth="1"/>
    <col min="1026" max="1026" width="10.7109375" style="149" customWidth="1"/>
    <col min="1027" max="1027" width="34.28515625" style="149" customWidth="1"/>
    <col min="1028" max="1028" width="11" style="149" customWidth="1"/>
    <col min="1029" max="1029" width="10.7109375" style="149" customWidth="1"/>
    <col min="1030" max="1030" width="11.28515625" style="149" customWidth="1"/>
    <col min="1031" max="1031" width="38.28515625" style="149" customWidth="1"/>
    <col min="1032" max="1032" width="29.7109375" style="149" customWidth="1"/>
    <col min="1033" max="1280" width="9.140625" style="149"/>
    <col min="1281" max="1281" width="8.7109375" style="149" customWidth="1"/>
    <col min="1282" max="1282" width="10.7109375" style="149" customWidth="1"/>
    <col min="1283" max="1283" width="34.28515625" style="149" customWidth="1"/>
    <col min="1284" max="1284" width="11" style="149" customWidth="1"/>
    <col min="1285" max="1285" width="10.7109375" style="149" customWidth="1"/>
    <col min="1286" max="1286" width="11.28515625" style="149" customWidth="1"/>
    <col min="1287" max="1287" width="38.28515625" style="149" customWidth="1"/>
    <col min="1288" max="1288" width="29.7109375" style="149" customWidth="1"/>
    <col min="1289" max="1536" width="9.140625" style="149"/>
    <col min="1537" max="1537" width="8.7109375" style="149" customWidth="1"/>
    <col min="1538" max="1538" width="10.7109375" style="149" customWidth="1"/>
    <col min="1539" max="1539" width="34.28515625" style="149" customWidth="1"/>
    <col min="1540" max="1540" width="11" style="149" customWidth="1"/>
    <col min="1541" max="1541" width="10.7109375" style="149" customWidth="1"/>
    <col min="1542" max="1542" width="11.28515625" style="149" customWidth="1"/>
    <col min="1543" max="1543" width="38.28515625" style="149" customWidth="1"/>
    <col min="1544" max="1544" width="29.7109375" style="149" customWidth="1"/>
    <col min="1545" max="1792" width="9.140625" style="149"/>
    <col min="1793" max="1793" width="8.7109375" style="149" customWidth="1"/>
    <col min="1794" max="1794" width="10.7109375" style="149" customWidth="1"/>
    <col min="1795" max="1795" width="34.28515625" style="149" customWidth="1"/>
    <col min="1796" max="1796" width="11" style="149" customWidth="1"/>
    <col min="1797" max="1797" width="10.7109375" style="149" customWidth="1"/>
    <col min="1798" max="1798" width="11.28515625" style="149" customWidth="1"/>
    <col min="1799" max="1799" width="38.28515625" style="149" customWidth="1"/>
    <col min="1800" max="1800" width="29.7109375" style="149" customWidth="1"/>
    <col min="1801" max="2048" width="9.140625" style="149"/>
    <col min="2049" max="2049" width="8.7109375" style="149" customWidth="1"/>
    <col min="2050" max="2050" width="10.7109375" style="149" customWidth="1"/>
    <col min="2051" max="2051" width="34.28515625" style="149" customWidth="1"/>
    <col min="2052" max="2052" width="11" style="149" customWidth="1"/>
    <col min="2053" max="2053" width="10.7109375" style="149" customWidth="1"/>
    <col min="2054" max="2054" width="11.28515625" style="149" customWidth="1"/>
    <col min="2055" max="2055" width="38.28515625" style="149" customWidth="1"/>
    <col min="2056" max="2056" width="29.7109375" style="149" customWidth="1"/>
    <col min="2057" max="2304" width="9.140625" style="149"/>
    <col min="2305" max="2305" width="8.7109375" style="149" customWidth="1"/>
    <col min="2306" max="2306" width="10.7109375" style="149" customWidth="1"/>
    <col min="2307" max="2307" width="34.28515625" style="149" customWidth="1"/>
    <col min="2308" max="2308" width="11" style="149" customWidth="1"/>
    <col min="2309" max="2309" width="10.7109375" style="149" customWidth="1"/>
    <col min="2310" max="2310" width="11.28515625" style="149" customWidth="1"/>
    <col min="2311" max="2311" width="38.28515625" style="149" customWidth="1"/>
    <col min="2312" max="2312" width="29.7109375" style="149" customWidth="1"/>
    <col min="2313" max="2560" width="9.140625" style="149"/>
    <col min="2561" max="2561" width="8.7109375" style="149" customWidth="1"/>
    <col min="2562" max="2562" width="10.7109375" style="149" customWidth="1"/>
    <col min="2563" max="2563" width="34.28515625" style="149" customWidth="1"/>
    <col min="2564" max="2564" width="11" style="149" customWidth="1"/>
    <col min="2565" max="2565" width="10.7109375" style="149" customWidth="1"/>
    <col min="2566" max="2566" width="11.28515625" style="149" customWidth="1"/>
    <col min="2567" max="2567" width="38.28515625" style="149" customWidth="1"/>
    <col min="2568" max="2568" width="29.7109375" style="149" customWidth="1"/>
    <col min="2569" max="2816" width="9.140625" style="149"/>
    <col min="2817" max="2817" width="8.7109375" style="149" customWidth="1"/>
    <col min="2818" max="2818" width="10.7109375" style="149" customWidth="1"/>
    <col min="2819" max="2819" width="34.28515625" style="149" customWidth="1"/>
    <col min="2820" max="2820" width="11" style="149" customWidth="1"/>
    <col min="2821" max="2821" width="10.7109375" style="149" customWidth="1"/>
    <col min="2822" max="2822" width="11.28515625" style="149" customWidth="1"/>
    <col min="2823" max="2823" width="38.28515625" style="149" customWidth="1"/>
    <col min="2824" max="2824" width="29.7109375" style="149" customWidth="1"/>
    <col min="2825" max="3072" width="9.140625" style="149"/>
    <col min="3073" max="3073" width="8.7109375" style="149" customWidth="1"/>
    <col min="3074" max="3074" width="10.7109375" style="149" customWidth="1"/>
    <col min="3075" max="3075" width="34.28515625" style="149" customWidth="1"/>
    <col min="3076" max="3076" width="11" style="149" customWidth="1"/>
    <col min="3077" max="3077" width="10.7109375" style="149" customWidth="1"/>
    <col min="3078" max="3078" width="11.28515625" style="149" customWidth="1"/>
    <col min="3079" max="3079" width="38.28515625" style="149" customWidth="1"/>
    <col min="3080" max="3080" width="29.7109375" style="149" customWidth="1"/>
    <col min="3081" max="3328" width="9.140625" style="149"/>
    <col min="3329" max="3329" width="8.7109375" style="149" customWidth="1"/>
    <col min="3330" max="3330" width="10.7109375" style="149" customWidth="1"/>
    <col min="3331" max="3331" width="34.28515625" style="149" customWidth="1"/>
    <col min="3332" max="3332" width="11" style="149" customWidth="1"/>
    <col min="3333" max="3333" width="10.7109375" style="149" customWidth="1"/>
    <col min="3334" max="3334" width="11.28515625" style="149" customWidth="1"/>
    <col min="3335" max="3335" width="38.28515625" style="149" customWidth="1"/>
    <col min="3336" max="3336" width="29.7109375" style="149" customWidth="1"/>
    <col min="3337" max="3584" width="9.140625" style="149"/>
    <col min="3585" max="3585" width="8.7109375" style="149" customWidth="1"/>
    <col min="3586" max="3586" width="10.7109375" style="149" customWidth="1"/>
    <col min="3587" max="3587" width="34.28515625" style="149" customWidth="1"/>
    <col min="3588" max="3588" width="11" style="149" customWidth="1"/>
    <col min="3589" max="3589" width="10.7109375" style="149" customWidth="1"/>
    <col min="3590" max="3590" width="11.28515625" style="149" customWidth="1"/>
    <col min="3591" max="3591" width="38.28515625" style="149" customWidth="1"/>
    <col min="3592" max="3592" width="29.7109375" style="149" customWidth="1"/>
    <col min="3593" max="3840" width="9.140625" style="149"/>
    <col min="3841" max="3841" width="8.7109375" style="149" customWidth="1"/>
    <col min="3842" max="3842" width="10.7109375" style="149" customWidth="1"/>
    <col min="3843" max="3843" width="34.28515625" style="149" customWidth="1"/>
    <col min="3844" max="3844" width="11" style="149" customWidth="1"/>
    <col min="3845" max="3845" width="10.7109375" style="149" customWidth="1"/>
    <col min="3846" max="3846" width="11.28515625" style="149" customWidth="1"/>
    <col min="3847" max="3847" width="38.28515625" style="149" customWidth="1"/>
    <col min="3848" max="3848" width="29.7109375" style="149" customWidth="1"/>
    <col min="3849" max="4096" width="9.140625" style="149"/>
    <col min="4097" max="4097" width="8.7109375" style="149" customWidth="1"/>
    <col min="4098" max="4098" width="10.7109375" style="149" customWidth="1"/>
    <col min="4099" max="4099" width="34.28515625" style="149" customWidth="1"/>
    <col min="4100" max="4100" width="11" style="149" customWidth="1"/>
    <col min="4101" max="4101" width="10.7109375" style="149" customWidth="1"/>
    <col min="4102" max="4102" width="11.28515625" style="149" customWidth="1"/>
    <col min="4103" max="4103" width="38.28515625" style="149" customWidth="1"/>
    <col min="4104" max="4104" width="29.7109375" style="149" customWidth="1"/>
    <col min="4105" max="4352" width="9.140625" style="149"/>
    <col min="4353" max="4353" width="8.7109375" style="149" customWidth="1"/>
    <col min="4354" max="4354" width="10.7109375" style="149" customWidth="1"/>
    <col min="4355" max="4355" width="34.28515625" style="149" customWidth="1"/>
    <col min="4356" max="4356" width="11" style="149" customWidth="1"/>
    <col min="4357" max="4357" width="10.7109375" style="149" customWidth="1"/>
    <col min="4358" max="4358" width="11.28515625" style="149" customWidth="1"/>
    <col min="4359" max="4359" width="38.28515625" style="149" customWidth="1"/>
    <col min="4360" max="4360" width="29.7109375" style="149" customWidth="1"/>
    <col min="4361" max="4608" width="9.140625" style="149"/>
    <col min="4609" max="4609" width="8.7109375" style="149" customWidth="1"/>
    <col min="4610" max="4610" width="10.7109375" style="149" customWidth="1"/>
    <col min="4611" max="4611" width="34.28515625" style="149" customWidth="1"/>
    <col min="4612" max="4612" width="11" style="149" customWidth="1"/>
    <col min="4613" max="4613" width="10.7109375" style="149" customWidth="1"/>
    <col min="4614" max="4614" width="11.28515625" style="149" customWidth="1"/>
    <col min="4615" max="4615" width="38.28515625" style="149" customWidth="1"/>
    <col min="4616" max="4616" width="29.7109375" style="149" customWidth="1"/>
    <col min="4617" max="4864" width="9.140625" style="149"/>
    <col min="4865" max="4865" width="8.7109375" style="149" customWidth="1"/>
    <col min="4866" max="4866" width="10.7109375" style="149" customWidth="1"/>
    <col min="4867" max="4867" width="34.28515625" style="149" customWidth="1"/>
    <col min="4868" max="4868" width="11" style="149" customWidth="1"/>
    <col min="4869" max="4869" width="10.7109375" style="149" customWidth="1"/>
    <col min="4870" max="4870" width="11.28515625" style="149" customWidth="1"/>
    <col min="4871" max="4871" width="38.28515625" style="149" customWidth="1"/>
    <col min="4872" max="4872" width="29.7109375" style="149" customWidth="1"/>
    <col min="4873" max="5120" width="9.140625" style="149"/>
    <col min="5121" max="5121" width="8.7109375" style="149" customWidth="1"/>
    <col min="5122" max="5122" width="10.7109375" style="149" customWidth="1"/>
    <col min="5123" max="5123" width="34.28515625" style="149" customWidth="1"/>
    <col min="5124" max="5124" width="11" style="149" customWidth="1"/>
    <col min="5125" max="5125" width="10.7109375" style="149" customWidth="1"/>
    <col min="5126" max="5126" width="11.28515625" style="149" customWidth="1"/>
    <col min="5127" max="5127" width="38.28515625" style="149" customWidth="1"/>
    <col min="5128" max="5128" width="29.7109375" style="149" customWidth="1"/>
    <col min="5129" max="5376" width="9.140625" style="149"/>
    <col min="5377" max="5377" width="8.7109375" style="149" customWidth="1"/>
    <col min="5378" max="5378" width="10.7109375" style="149" customWidth="1"/>
    <col min="5379" max="5379" width="34.28515625" style="149" customWidth="1"/>
    <col min="5380" max="5380" width="11" style="149" customWidth="1"/>
    <col min="5381" max="5381" width="10.7109375" style="149" customWidth="1"/>
    <col min="5382" max="5382" width="11.28515625" style="149" customWidth="1"/>
    <col min="5383" max="5383" width="38.28515625" style="149" customWidth="1"/>
    <col min="5384" max="5384" width="29.7109375" style="149" customWidth="1"/>
    <col min="5385" max="5632" width="9.140625" style="149"/>
    <col min="5633" max="5633" width="8.7109375" style="149" customWidth="1"/>
    <col min="5634" max="5634" width="10.7109375" style="149" customWidth="1"/>
    <col min="5635" max="5635" width="34.28515625" style="149" customWidth="1"/>
    <col min="5636" max="5636" width="11" style="149" customWidth="1"/>
    <col min="5637" max="5637" width="10.7109375" style="149" customWidth="1"/>
    <col min="5638" max="5638" width="11.28515625" style="149" customWidth="1"/>
    <col min="5639" max="5639" width="38.28515625" style="149" customWidth="1"/>
    <col min="5640" max="5640" width="29.7109375" style="149" customWidth="1"/>
    <col min="5641" max="5888" width="9.140625" style="149"/>
    <col min="5889" max="5889" width="8.7109375" style="149" customWidth="1"/>
    <col min="5890" max="5890" width="10.7109375" style="149" customWidth="1"/>
    <col min="5891" max="5891" width="34.28515625" style="149" customWidth="1"/>
    <col min="5892" max="5892" width="11" style="149" customWidth="1"/>
    <col min="5893" max="5893" width="10.7109375" style="149" customWidth="1"/>
    <col min="5894" max="5894" width="11.28515625" style="149" customWidth="1"/>
    <col min="5895" max="5895" width="38.28515625" style="149" customWidth="1"/>
    <col min="5896" max="5896" width="29.7109375" style="149" customWidth="1"/>
    <col min="5897" max="6144" width="9.140625" style="149"/>
    <col min="6145" max="6145" width="8.7109375" style="149" customWidth="1"/>
    <col min="6146" max="6146" width="10.7109375" style="149" customWidth="1"/>
    <col min="6147" max="6147" width="34.28515625" style="149" customWidth="1"/>
    <col min="6148" max="6148" width="11" style="149" customWidth="1"/>
    <col min="6149" max="6149" width="10.7109375" style="149" customWidth="1"/>
    <col min="6150" max="6150" width="11.28515625" style="149" customWidth="1"/>
    <col min="6151" max="6151" width="38.28515625" style="149" customWidth="1"/>
    <col min="6152" max="6152" width="29.7109375" style="149" customWidth="1"/>
    <col min="6153" max="6400" width="9.140625" style="149"/>
    <col min="6401" max="6401" width="8.7109375" style="149" customWidth="1"/>
    <col min="6402" max="6402" width="10.7109375" style="149" customWidth="1"/>
    <col min="6403" max="6403" width="34.28515625" style="149" customWidth="1"/>
    <col min="6404" max="6404" width="11" style="149" customWidth="1"/>
    <col min="6405" max="6405" width="10.7109375" style="149" customWidth="1"/>
    <col min="6406" max="6406" width="11.28515625" style="149" customWidth="1"/>
    <col min="6407" max="6407" width="38.28515625" style="149" customWidth="1"/>
    <col min="6408" max="6408" width="29.7109375" style="149" customWidth="1"/>
    <col min="6409" max="6656" width="9.140625" style="149"/>
    <col min="6657" max="6657" width="8.7109375" style="149" customWidth="1"/>
    <col min="6658" max="6658" width="10.7109375" style="149" customWidth="1"/>
    <col min="6659" max="6659" width="34.28515625" style="149" customWidth="1"/>
    <col min="6660" max="6660" width="11" style="149" customWidth="1"/>
    <col min="6661" max="6661" width="10.7109375" style="149" customWidth="1"/>
    <col min="6662" max="6662" width="11.28515625" style="149" customWidth="1"/>
    <col min="6663" max="6663" width="38.28515625" style="149" customWidth="1"/>
    <col min="6664" max="6664" width="29.7109375" style="149" customWidth="1"/>
    <col min="6665" max="6912" width="9.140625" style="149"/>
    <col min="6913" max="6913" width="8.7109375" style="149" customWidth="1"/>
    <col min="6914" max="6914" width="10.7109375" style="149" customWidth="1"/>
    <col min="6915" max="6915" width="34.28515625" style="149" customWidth="1"/>
    <col min="6916" max="6916" width="11" style="149" customWidth="1"/>
    <col min="6917" max="6917" width="10.7109375" style="149" customWidth="1"/>
    <col min="6918" max="6918" width="11.28515625" style="149" customWidth="1"/>
    <col min="6919" max="6919" width="38.28515625" style="149" customWidth="1"/>
    <col min="6920" max="6920" width="29.7109375" style="149" customWidth="1"/>
    <col min="6921" max="7168" width="9.140625" style="149"/>
    <col min="7169" max="7169" width="8.7109375" style="149" customWidth="1"/>
    <col min="7170" max="7170" width="10.7109375" style="149" customWidth="1"/>
    <col min="7171" max="7171" width="34.28515625" style="149" customWidth="1"/>
    <col min="7172" max="7172" width="11" style="149" customWidth="1"/>
    <col min="7173" max="7173" width="10.7109375" style="149" customWidth="1"/>
    <col min="7174" max="7174" width="11.28515625" style="149" customWidth="1"/>
    <col min="7175" max="7175" width="38.28515625" style="149" customWidth="1"/>
    <col min="7176" max="7176" width="29.7109375" style="149" customWidth="1"/>
    <col min="7177" max="7424" width="9.140625" style="149"/>
    <col min="7425" max="7425" width="8.7109375" style="149" customWidth="1"/>
    <col min="7426" max="7426" width="10.7109375" style="149" customWidth="1"/>
    <col min="7427" max="7427" width="34.28515625" style="149" customWidth="1"/>
    <col min="7428" max="7428" width="11" style="149" customWidth="1"/>
    <col min="7429" max="7429" width="10.7109375" style="149" customWidth="1"/>
    <col min="7430" max="7430" width="11.28515625" style="149" customWidth="1"/>
    <col min="7431" max="7431" width="38.28515625" style="149" customWidth="1"/>
    <col min="7432" max="7432" width="29.7109375" style="149" customWidth="1"/>
    <col min="7433" max="7680" width="9.140625" style="149"/>
    <col min="7681" max="7681" width="8.7109375" style="149" customWidth="1"/>
    <col min="7682" max="7682" width="10.7109375" style="149" customWidth="1"/>
    <col min="7683" max="7683" width="34.28515625" style="149" customWidth="1"/>
    <col min="7684" max="7684" width="11" style="149" customWidth="1"/>
    <col min="7685" max="7685" width="10.7109375" style="149" customWidth="1"/>
    <col min="7686" max="7686" width="11.28515625" style="149" customWidth="1"/>
    <col min="7687" max="7687" width="38.28515625" style="149" customWidth="1"/>
    <col min="7688" max="7688" width="29.7109375" style="149" customWidth="1"/>
    <col min="7689" max="7936" width="9.140625" style="149"/>
    <col min="7937" max="7937" width="8.7109375" style="149" customWidth="1"/>
    <col min="7938" max="7938" width="10.7109375" style="149" customWidth="1"/>
    <col min="7939" max="7939" width="34.28515625" style="149" customWidth="1"/>
    <col min="7940" max="7940" width="11" style="149" customWidth="1"/>
    <col min="7941" max="7941" width="10.7109375" style="149" customWidth="1"/>
    <col min="7942" max="7942" width="11.28515625" style="149" customWidth="1"/>
    <col min="7943" max="7943" width="38.28515625" style="149" customWidth="1"/>
    <col min="7944" max="7944" width="29.7109375" style="149" customWidth="1"/>
    <col min="7945" max="8192" width="9.140625" style="149"/>
    <col min="8193" max="8193" width="8.7109375" style="149" customWidth="1"/>
    <col min="8194" max="8194" width="10.7109375" style="149" customWidth="1"/>
    <col min="8195" max="8195" width="34.28515625" style="149" customWidth="1"/>
    <col min="8196" max="8196" width="11" style="149" customWidth="1"/>
    <col min="8197" max="8197" width="10.7109375" style="149" customWidth="1"/>
    <col min="8198" max="8198" width="11.28515625" style="149" customWidth="1"/>
    <col min="8199" max="8199" width="38.28515625" style="149" customWidth="1"/>
    <col min="8200" max="8200" width="29.7109375" style="149" customWidth="1"/>
    <col min="8201" max="8448" width="9.140625" style="149"/>
    <col min="8449" max="8449" width="8.7109375" style="149" customWidth="1"/>
    <col min="8450" max="8450" width="10.7109375" style="149" customWidth="1"/>
    <col min="8451" max="8451" width="34.28515625" style="149" customWidth="1"/>
    <col min="8452" max="8452" width="11" style="149" customWidth="1"/>
    <col min="8453" max="8453" width="10.7109375" style="149" customWidth="1"/>
    <col min="8454" max="8454" width="11.28515625" style="149" customWidth="1"/>
    <col min="8455" max="8455" width="38.28515625" style="149" customWidth="1"/>
    <col min="8456" max="8456" width="29.7109375" style="149" customWidth="1"/>
    <col min="8457" max="8704" width="9.140625" style="149"/>
    <col min="8705" max="8705" width="8.7109375" style="149" customWidth="1"/>
    <col min="8706" max="8706" width="10.7109375" style="149" customWidth="1"/>
    <col min="8707" max="8707" width="34.28515625" style="149" customWidth="1"/>
    <col min="8708" max="8708" width="11" style="149" customWidth="1"/>
    <col min="8709" max="8709" width="10.7109375" style="149" customWidth="1"/>
    <col min="8710" max="8710" width="11.28515625" style="149" customWidth="1"/>
    <col min="8711" max="8711" width="38.28515625" style="149" customWidth="1"/>
    <col min="8712" max="8712" width="29.7109375" style="149" customWidth="1"/>
    <col min="8713" max="8960" width="9.140625" style="149"/>
    <col min="8961" max="8961" width="8.7109375" style="149" customWidth="1"/>
    <col min="8962" max="8962" width="10.7109375" style="149" customWidth="1"/>
    <col min="8963" max="8963" width="34.28515625" style="149" customWidth="1"/>
    <col min="8964" max="8964" width="11" style="149" customWidth="1"/>
    <col min="8965" max="8965" width="10.7109375" style="149" customWidth="1"/>
    <col min="8966" max="8966" width="11.28515625" style="149" customWidth="1"/>
    <col min="8967" max="8967" width="38.28515625" style="149" customWidth="1"/>
    <col min="8968" max="8968" width="29.7109375" style="149" customWidth="1"/>
    <col min="8969" max="9216" width="9.140625" style="149"/>
    <col min="9217" max="9217" width="8.7109375" style="149" customWidth="1"/>
    <col min="9218" max="9218" width="10.7109375" style="149" customWidth="1"/>
    <col min="9219" max="9219" width="34.28515625" style="149" customWidth="1"/>
    <col min="9220" max="9220" width="11" style="149" customWidth="1"/>
    <col min="9221" max="9221" width="10.7109375" style="149" customWidth="1"/>
    <col min="9222" max="9222" width="11.28515625" style="149" customWidth="1"/>
    <col min="9223" max="9223" width="38.28515625" style="149" customWidth="1"/>
    <col min="9224" max="9224" width="29.7109375" style="149" customWidth="1"/>
    <col min="9225" max="9472" width="9.140625" style="149"/>
    <col min="9473" max="9473" width="8.7109375" style="149" customWidth="1"/>
    <col min="9474" max="9474" width="10.7109375" style="149" customWidth="1"/>
    <col min="9475" max="9475" width="34.28515625" style="149" customWidth="1"/>
    <col min="9476" max="9476" width="11" style="149" customWidth="1"/>
    <col min="9477" max="9477" width="10.7109375" style="149" customWidth="1"/>
    <col min="9478" max="9478" width="11.28515625" style="149" customWidth="1"/>
    <col min="9479" max="9479" width="38.28515625" style="149" customWidth="1"/>
    <col min="9480" max="9480" width="29.7109375" style="149" customWidth="1"/>
    <col min="9481" max="9728" width="9.140625" style="149"/>
    <col min="9729" max="9729" width="8.7109375" style="149" customWidth="1"/>
    <col min="9730" max="9730" width="10.7109375" style="149" customWidth="1"/>
    <col min="9731" max="9731" width="34.28515625" style="149" customWidth="1"/>
    <col min="9732" max="9732" width="11" style="149" customWidth="1"/>
    <col min="9733" max="9733" width="10.7109375" style="149" customWidth="1"/>
    <col min="9734" max="9734" width="11.28515625" style="149" customWidth="1"/>
    <col min="9735" max="9735" width="38.28515625" style="149" customWidth="1"/>
    <col min="9736" max="9736" width="29.7109375" style="149" customWidth="1"/>
    <col min="9737" max="9984" width="9.140625" style="149"/>
    <col min="9985" max="9985" width="8.7109375" style="149" customWidth="1"/>
    <col min="9986" max="9986" width="10.7109375" style="149" customWidth="1"/>
    <col min="9987" max="9987" width="34.28515625" style="149" customWidth="1"/>
    <col min="9988" max="9988" width="11" style="149" customWidth="1"/>
    <col min="9989" max="9989" width="10.7109375" style="149" customWidth="1"/>
    <col min="9990" max="9990" width="11.28515625" style="149" customWidth="1"/>
    <col min="9991" max="9991" width="38.28515625" style="149" customWidth="1"/>
    <col min="9992" max="9992" width="29.7109375" style="149" customWidth="1"/>
    <col min="9993" max="10240" width="9.140625" style="149"/>
    <col min="10241" max="10241" width="8.7109375" style="149" customWidth="1"/>
    <col min="10242" max="10242" width="10.7109375" style="149" customWidth="1"/>
    <col min="10243" max="10243" width="34.28515625" style="149" customWidth="1"/>
    <col min="10244" max="10244" width="11" style="149" customWidth="1"/>
    <col min="10245" max="10245" width="10.7109375" style="149" customWidth="1"/>
    <col min="10246" max="10246" width="11.28515625" style="149" customWidth="1"/>
    <col min="10247" max="10247" width="38.28515625" style="149" customWidth="1"/>
    <col min="10248" max="10248" width="29.7109375" style="149" customWidth="1"/>
    <col min="10249" max="10496" width="9.140625" style="149"/>
    <col min="10497" max="10497" width="8.7109375" style="149" customWidth="1"/>
    <col min="10498" max="10498" width="10.7109375" style="149" customWidth="1"/>
    <col min="10499" max="10499" width="34.28515625" style="149" customWidth="1"/>
    <col min="10500" max="10500" width="11" style="149" customWidth="1"/>
    <col min="10501" max="10501" width="10.7109375" style="149" customWidth="1"/>
    <col min="10502" max="10502" width="11.28515625" style="149" customWidth="1"/>
    <col min="10503" max="10503" width="38.28515625" style="149" customWidth="1"/>
    <col min="10504" max="10504" width="29.7109375" style="149" customWidth="1"/>
    <col min="10505" max="10752" width="9.140625" style="149"/>
    <col min="10753" max="10753" width="8.7109375" style="149" customWidth="1"/>
    <col min="10754" max="10754" width="10.7109375" style="149" customWidth="1"/>
    <col min="10755" max="10755" width="34.28515625" style="149" customWidth="1"/>
    <col min="10756" max="10756" width="11" style="149" customWidth="1"/>
    <col min="10757" max="10757" width="10.7109375" style="149" customWidth="1"/>
    <col min="10758" max="10758" width="11.28515625" style="149" customWidth="1"/>
    <col min="10759" max="10759" width="38.28515625" style="149" customWidth="1"/>
    <col min="10760" max="10760" width="29.7109375" style="149" customWidth="1"/>
    <col min="10761" max="11008" width="9.140625" style="149"/>
    <col min="11009" max="11009" width="8.7109375" style="149" customWidth="1"/>
    <col min="11010" max="11010" width="10.7109375" style="149" customWidth="1"/>
    <col min="11011" max="11011" width="34.28515625" style="149" customWidth="1"/>
    <col min="11012" max="11012" width="11" style="149" customWidth="1"/>
    <col min="11013" max="11013" width="10.7109375" style="149" customWidth="1"/>
    <col min="11014" max="11014" width="11.28515625" style="149" customWidth="1"/>
    <col min="11015" max="11015" width="38.28515625" style="149" customWidth="1"/>
    <col min="11016" max="11016" width="29.7109375" style="149" customWidth="1"/>
    <col min="11017" max="11264" width="9.140625" style="149"/>
    <col min="11265" max="11265" width="8.7109375" style="149" customWidth="1"/>
    <col min="11266" max="11266" width="10.7109375" style="149" customWidth="1"/>
    <col min="11267" max="11267" width="34.28515625" style="149" customWidth="1"/>
    <col min="11268" max="11268" width="11" style="149" customWidth="1"/>
    <col min="11269" max="11269" width="10.7109375" style="149" customWidth="1"/>
    <col min="11270" max="11270" width="11.28515625" style="149" customWidth="1"/>
    <col min="11271" max="11271" width="38.28515625" style="149" customWidth="1"/>
    <col min="11272" max="11272" width="29.7109375" style="149" customWidth="1"/>
    <col min="11273" max="11520" width="9.140625" style="149"/>
    <col min="11521" max="11521" width="8.7109375" style="149" customWidth="1"/>
    <col min="11522" max="11522" width="10.7109375" style="149" customWidth="1"/>
    <col min="11523" max="11523" width="34.28515625" style="149" customWidth="1"/>
    <col min="11524" max="11524" width="11" style="149" customWidth="1"/>
    <col min="11525" max="11525" width="10.7109375" style="149" customWidth="1"/>
    <col min="11526" max="11526" width="11.28515625" style="149" customWidth="1"/>
    <col min="11527" max="11527" width="38.28515625" style="149" customWidth="1"/>
    <col min="11528" max="11528" width="29.7109375" style="149" customWidth="1"/>
    <col min="11529" max="11776" width="9.140625" style="149"/>
    <col min="11777" max="11777" width="8.7109375" style="149" customWidth="1"/>
    <col min="11778" max="11778" width="10.7109375" style="149" customWidth="1"/>
    <col min="11779" max="11779" width="34.28515625" style="149" customWidth="1"/>
    <col min="11780" max="11780" width="11" style="149" customWidth="1"/>
    <col min="11781" max="11781" width="10.7109375" style="149" customWidth="1"/>
    <col min="11782" max="11782" width="11.28515625" style="149" customWidth="1"/>
    <col min="11783" max="11783" width="38.28515625" style="149" customWidth="1"/>
    <col min="11784" max="11784" width="29.7109375" style="149" customWidth="1"/>
    <col min="11785" max="12032" width="9.140625" style="149"/>
    <col min="12033" max="12033" width="8.7109375" style="149" customWidth="1"/>
    <col min="12034" max="12034" width="10.7109375" style="149" customWidth="1"/>
    <col min="12035" max="12035" width="34.28515625" style="149" customWidth="1"/>
    <col min="12036" max="12036" width="11" style="149" customWidth="1"/>
    <col min="12037" max="12037" width="10.7109375" style="149" customWidth="1"/>
    <col min="12038" max="12038" width="11.28515625" style="149" customWidth="1"/>
    <col min="12039" max="12039" width="38.28515625" style="149" customWidth="1"/>
    <col min="12040" max="12040" width="29.7109375" style="149" customWidth="1"/>
    <col min="12041" max="12288" width="9.140625" style="149"/>
    <col min="12289" max="12289" width="8.7109375" style="149" customWidth="1"/>
    <col min="12290" max="12290" width="10.7109375" style="149" customWidth="1"/>
    <col min="12291" max="12291" width="34.28515625" style="149" customWidth="1"/>
    <col min="12292" max="12292" width="11" style="149" customWidth="1"/>
    <col min="12293" max="12293" width="10.7109375" style="149" customWidth="1"/>
    <col min="12294" max="12294" width="11.28515625" style="149" customWidth="1"/>
    <col min="12295" max="12295" width="38.28515625" style="149" customWidth="1"/>
    <col min="12296" max="12296" width="29.7109375" style="149" customWidth="1"/>
    <col min="12297" max="12544" width="9.140625" style="149"/>
    <col min="12545" max="12545" width="8.7109375" style="149" customWidth="1"/>
    <col min="12546" max="12546" width="10.7109375" style="149" customWidth="1"/>
    <col min="12547" max="12547" width="34.28515625" style="149" customWidth="1"/>
    <col min="12548" max="12548" width="11" style="149" customWidth="1"/>
    <col min="12549" max="12549" width="10.7109375" style="149" customWidth="1"/>
    <col min="12550" max="12550" width="11.28515625" style="149" customWidth="1"/>
    <col min="12551" max="12551" width="38.28515625" style="149" customWidth="1"/>
    <col min="12552" max="12552" width="29.7109375" style="149" customWidth="1"/>
    <col min="12553" max="12800" width="9.140625" style="149"/>
    <col min="12801" max="12801" width="8.7109375" style="149" customWidth="1"/>
    <col min="12802" max="12802" width="10.7109375" style="149" customWidth="1"/>
    <col min="12803" max="12803" width="34.28515625" style="149" customWidth="1"/>
    <col min="12804" max="12804" width="11" style="149" customWidth="1"/>
    <col min="12805" max="12805" width="10.7109375" style="149" customWidth="1"/>
    <col min="12806" max="12806" width="11.28515625" style="149" customWidth="1"/>
    <col min="12807" max="12807" width="38.28515625" style="149" customWidth="1"/>
    <col min="12808" max="12808" width="29.7109375" style="149" customWidth="1"/>
    <col min="12809" max="13056" width="9.140625" style="149"/>
    <col min="13057" max="13057" width="8.7109375" style="149" customWidth="1"/>
    <col min="13058" max="13058" width="10.7109375" style="149" customWidth="1"/>
    <col min="13059" max="13059" width="34.28515625" style="149" customWidth="1"/>
    <col min="13060" max="13060" width="11" style="149" customWidth="1"/>
    <col min="13061" max="13061" width="10.7109375" style="149" customWidth="1"/>
    <col min="13062" max="13062" width="11.28515625" style="149" customWidth="1"/>
    <col min="13063" max="13063" width="38.28515625" style="149" customWidth="1"/>
    <col min="13064" max="13064" width="29.7109375" style="149" customWidth="1"/>
    <col min="13065" max="13312" width="9.140625" style="149"/>
    <col min="13313" max="13313" width="8.7109375" style="149" customWidth="1"/>
    <col min="13314" max="13314" width="10.7109375" style="149" customWidth="1"/>
    <col min="13315" max="13315" width="34.28515625" style="149" customWidth="1"/>
    <col min="13316" max="13316" width="11" style="149" customWidth="1"/>
    <col min="13317" max="13317" width="10.7109375" style="149" customWidth="1"/>
    <col min="13318" max="13318" width="11.28515625" style="149" customWidth="1"/>
    <col min="13319" max="13319" width="38.28515625" style="149" customWidth="1"/>
    <col min="13320" max="13320" width="29.7109375" style="149" customWidth="1"/>
    <col min="13321" max="13568" width="9.140625" style="149"/>
    <col min="13569" max="13569" width="8.7109375" style="149" customWidth="1"/>
    <col min="13570" max="13570" width="10.7109375" style="149" customWidth="1"/>
    <col min="13571" max="13571" width="34.28515625" style="149" customWidth="1"/>
    <col min="13572" max="13572" width="11" style="149" customWidth="1"/>
    <col min="13573" max="13573" width="10.7109375" style="149" customWidth="1"/>
    <col min="13574" max="13574" width="11.28515625" style="149" customWidth="1"/>
    <col min="13575" max="13575" width="38.28515625" style="149" customWidth="1"/>
    <col min="13576" max="13576" width="29.7109375" style="149" customWidth="1"/>
    <col min="13577" max="13824" width="9.140625" style="149"/>
    <col min="13825" max="13825" width="8.7109375" style="149" customWidth="1"/>
    <col min="13826" max="13826" width="10.7109375" style="149" customWidth="1"/>
    <col min="13827" max="13827" width="34.28515625" style="149" customWidth="1"/>
    <col min="13828" max="13828" width="11" style="149" customWidth="1"/>
    <col min="13829" max="13829" width="10.7109375" style="149" customWidth="1"/>
    <col min="13830" max="13830" width="11.28515625" style="149" customWidth="1"/>
    <col min="13831" max="13831" width="38.28515625" style="149" customWidth="1"/>
    <col min="13832" max="13832" width="29.7109375" style="149" customWidth="1"/>
    <col min="13833" max="14080" width="9.140625" style="149"/>
    <col min="14081" max="14081" width="8.7109375" style="149" customWidth="1"/>
    <col min="14082" max="14082" width="10.7109375" style="149" customWidth="1"/>
    <col min="14083" max="14083" width="34.28515625" style="149" customWidth="1"/>
    <col min="14084" max="14084" width="11" style="149" customWidth="1"/>
    <col min="14085" max="14085" width="10.7109375" style="149" customWidth="1"/>
    <col min="14086" max="14086" width="11.28515625" style="149" customWidth="1"/>
    <col min="14087" max="14087" width="38.28515625" style="149" customWidth="1"/>
    <col min="14088" max="14088" width="29.7109375" style="149" customWidth="1"/>
    <col min="14089" max="14336" width="9.140625" style="149"/>
    <col min="14337" max="14337" width="8.7109375" style="149" customWidth="1"/>
    <col min="14338" max="14338" width="10.7109375" style="149" customWidth="1"/>
    <col min="14339" max="14339" width="34.28515625" style="149" customWidth="1"/>
    <col min="14340" max="14340" width="11" style="149" customWidth="1"/>
    <col min="14341" max="14341" width="10.7109375" style="149" customWidth="1"/>
    <col min="14342" max="14342" width="11.28515625" style="149" customWidth="1"/>
    <col min="14343" max="14343" width="38.28515625" style="149" customWidth="1"/>
    <col min="14344" max="14344" width="29.7109375" style="149" customWidth="1"/>
    <col min="14345" max="14592" width="9.140625" style="149"/>
    <col min="14593" max="14593" width="8.7109375" style="149" customWidth="1"/>
    <col min="14594" max="14594" width="10.7109375" style="149" customWidth="1"/>
    <col min="14595" max="14595" width="34.28515625" style="149" customWidth="1"/>
    <col min="14596" max="14596" width="11" style="149" customWidth="1"/>
    <col min="14597" max="14597" width="10.7109375" style="149" customWidth="1"/>
    <col min="14598" max="14598" width="11.28515625" style="149" customWidth="1"/>
    <col min="14599" max="14599" width="38.28515625" style="149" customWidth="1"/>
    <col min="14600" max="14600" width="29.7109375" style="149" customWidth="1"/>
    <col min="14601" max="14848" width="9.140625" style="149"/>
    <col min="14849" max="14849" width="8.7109375" style="149" customWidth="1"/>
    <col min="14850" max="14850" width="10.7109375" style="149" customWidth="1"/>
    <col min="14851" max="14851" width="34.28515625" style="149" customWidth="1"/>
    <col min="14852" max="14852" width="11" style="149" customWidth="1"/>
    <col min="14853" max="14853" width="10.7109375" style="149" customWidth="1"/>
    <col min="14854" max="14854" width="11.28515625" style="149" customWidth="1"/>
    <col min="14855" max="14855" width="38.28515625" style="149" customWidth="1"/>
    <col min="14856" max="14856" width="29.7109375" style="149" customWidth="1"/>
    <col min="14857" max="15104" width="9.140625" style="149"/>
    <col min="15105" max="15105" width="8.7109375" style="149" customWidth="1"/>
    <col min="15106" max="15106" width="10.7109375" style="149" customWidth="1"/>
    <col min="15107" max="15107" width="34.28515625" style="149" customWidth="1"/>
    <col min="15108" max="15108" width="11" style="149" customWidth="1"/>
    <col min="15109" max="15109" width="10.7109375" style="149" customWidth="1"/>
    <col min="15110" max="15110" width="11.28515625" style="149" customWidth="1"/>
    <col min="15111" max="15111" width="38.28515625" style="149" customWidth="1"/>
    <col min="15112" max="15112" width="29.7109375" style="149" customWidth="1"/>
    <col min="15113" max="15360" width="9.140625" style="149"/>
    <col min="15361" max="15361" width="8.7109375" style="149" customWidth="1"/>
    <col min="15362" max="15362" width="10.7109375" style="149" customWidth="1"/>
    <col min="15363" max="15363" width="34.28515625" style="149" customWidth="1"/>
    <col min="15364" max="15364" width="11" style="149" customWidth="1"/>
    <col min="15365" max="15365" width="10.7109375" style="149" customWidth="1"/>
    <col min="15366" max="15366" width="11.28515625" style="149" customWidth="1"/>
    <col min="15367" max="15367" width="38.28515625" style="149" customWidth="1"/>
    <col min="15368" max="15368" width="29.7109375" style="149" customWidth="1"/>
    <col min="15369" max="15616" width="9.140625" style="149"/>
    <col min="15617" max="15617" width="8.7109375" style="149" customWidth="1"/>
    <col min="15618" max="15618" width="10.7109375" style="149" customWidth="1"/>
    <col min="15619" max="15619" width="34.28515625" style="149" customWidth="1"/>
    <col min="15620" max="15620" width="11" style="149" customWidth="1"/>
    <col min="15621" max="15621" width="10.7109375" style="149" customWidth="1"/>
    <col min="15622" max="15622" width="11.28515625" style="149" customWidth="1"/>
    <col min="15623" max="15623" width="38.28515625" style="149" customWidth="1"/>
    <col min="15624" max="15624" width="29.7109375" style="149" customWidth="1"/>
    <col min="15625" max="15872" width="9.140625" style="149"/>
    <col min="15873" max="15873" width="8.7109375" style="149" customWidth="1"/>
    <col min="15874" max="15874" width="10.7109375" style="149" customWidth="1"/>
    <col min="15875" max="15875" width="34.28515625" style="149" customWidth="1"/>
    <col min="15876" max="15876" width="11" style="149" customWidth="1"/>
    <col min="15877" max="15877" width="10.7109375" style="149" customWidth="1"/>
    <col min="15878" max="15878" width="11.28515625" style="149" customWidth="1"/>
    <col min="15879" max="15879" width="38.28515625" style="149" customWidth="1"/>
    <col min="15880" max="15880" width="29.7109375" style="149" customWidth="1"/>
    <col min="15881" max="16128" width="9.140625" style="149"/>
    <col min="16129" max="16129" width="8.7109375" style="149" customWidth="1"/>
    <col min="16130" max="16130" width="10.7109375" style="149" customWidth="1"/>
    <col min="16131" max="16131" width="34.28515625" style="149" customWidth="1"/>
    <col min="16132" max="16132" width="11" style="149" customWidth="1"/>
    <col min="16133" max="16133" width="10.7109375" style="149" customWidth="1"/>
    <col min="16134" max="16134" width="11.28515625" style="149" customWidth="1"/>
    <col min="16135" max="16135" width="38.28515625" style="149" customWidth="1"/>
    <col min="16136" max="16136" width="29.7109375" style="149" customWidth="1"/>
    <col min="16137" max="16384" width="9.140625" style="149"/>
  </cols>
  <sheetData>
    <row r="1" spans="1:8" s="148" customFormat="1" ht="18.75" x14ac:dyDescent="0.3">
      <c r="A1" s="474" t="s">
        <v>67</v>
      </c>
      <c r="B1" s="474"/>
      <c r="C1" s="474"/>
      <c r="D1" s="474"/>
      <c r="E1" s="474"/>
      <c r="F1" s="474"/>
      <c r="G1" s="474"/>
      <c r="H1" s="474"/>
    </row>
    <row r="2" spans="1:8" ht="15.75" thickBot="1" x14ac:dyDescent="0.3">
      <c r="D2" s="310" t="s">
        <v>95</v>
      </c>
      <c r="E2" s="311" t="str">
        <f>'DAILY SALES REPORT'!R3</f>
        <v>SEPTEMBER</v>
      </c>
    </row>
    <row r="3" spans="1:8" x14ac:dyDescent="0.25">
      <c r="H3" s="312" t="s">
        <v>103</v>
      </c>
    </row>
    <row r="4" spans="1:8" s="151" customFormat="1" ht="14.25" x14ac:dyDescent="0.2">
      <c r="A4" s="475" t="s">
        <v>59</v>
      </c>
      <c r="B4" s="313" t="s">
        <v>68</v>
      </c>
      <c r="C4" s="475" t="s">
        <v>69</v>
      </c>
      <c r="D4" s="477" t="s">
        <v>70</v>
      </c>
      <c r="E4" s="477" t="s">
        <v>71</v>
      </c>
      <c r="F4" s="313" t="s">
        <v>72</v>
      </c>
      <c r="G4" s="475" t="s">
        <v>73</v>
      </c>
      <c r="H4" s="475" t="s">
        <v>49</v>
      </c>
    </row>
    <row r="5" spans="1:8" s="151" customFormat="1" ht="18" customHeight="1" x14ac:dyDescent="0.2">
      <c r="A5" s="476"/>
      <c r="B5" s="314" t="s">
        <v>74</v>
      </c>
      <c r="C5" s="476"/>
      <c r="D5" s="478"/>
      <c r="E5" s="478"/>
      <c r="F5" s="314" t="s">
        <v>75</v>
      </c>
      <c r="G5" s="476"/>
      <c r="H5" s="476"/>
    </row>
    <row r="6" spans="1:8" s="152" customFormat="1" x14ac:dyDescent="0.25">
      <c r="A6" s="339"/>
      <c r="B6" s="340"/>
      <c r="C6" s="341"/>
      <c r="D6" s="342"/>
      <c r="E6" s="343"/>
      <c r="F6" s="344"/>
      <c r="G6" s="341"/>
      <c r="H6" s="345"/>
    </row>
    <row r="7" spans="1:8" s="152" customFormat="1" x14ac:dyDescent="0.25">
      <c r="A7" s="339"/>
      <c r="B7" s="340"/>
      <c r="C7" s="341"/>
      <c r="D7" s="342"/>
      <c r="E7" s="343"/>
      <c r="F7" s="344"/>
      <c r="G7" s="341"/>
      <c r="H7" s="345"/>
    </row>
    <row r="8" spans="1:8" s="152" customFormat="1" x14ac:dyDescent="0.25">
      <c r="A8" s="339"/>
      <c r="B8" s="347"/>
      <c r="C8" s="341"/>
      <c r="D8" s="348"/>
      <c r="E8" s="349"/>
      <c r="F8" s="344"/>
      <c r="G8" s="341"/>
      <c r="H8" s="345"/>
    </row>
    <row r="9" spans="1:8" s="152" customFormat="1" x14ac:dyDescent="0.25">
      <c r="A9" s="352"/>
      <c r="B9" s="340"/>
      <c r="C9" s="341"/>
      <c r="D9" s="342"/>
      <c r="E9" s="343"/>
      <c r="F9" s="342"/>
      <c r="G9" s="341"/>
      <c r="H9" s="345"/>
    </row>
    <row r="10" spans="1:8" s="152" customFormat="1" x14ac:dyDescent="0.25">
      <c r="A10" s="352"/>
      <c r="B10" s="340"/>
      <c r="C10" s="341"/>
      <c r="D10" s="342"/>
      <c r="E10" s="343"/>
      <c r="F10" s="344"/>
      <c r="G10" s="341"/>
      <c r="H10" s="345"/>
    </row>
    <row r="11" spans="1:8" s="152" customFormat="1" x14ac:dyDescent="0.25">
      <c r="A11" s="353"/>
      <c r="B11" s="340"/>
      <c r="C11" s="345"/>
      <c r="D11" s="342"/>
      <c r="E11" s="342"/>
      <c r="F11" s="342"/>
      <c r="G11" s="345"/>
      <c r="H11" s="345"/>
    </row>
    <row r="12" spans="1:8" s="152" customFormat="1" x14ac:dyDescent="0.25">
      <c r="A12" s="354"/>
      <c r="B12" s="347"/>
      <c r="C12" s="350"/>
      <c r="D12" s="348"/>
      <c r="E12" s="349"/>
      <c r="F12" s="348"/>
      <c r="G12" s="345"/>
      <c r="H12" s="351"/>
    </row>
    <row r="13" spans="1:8" s="152" customFormat="1" x14ac:dyDescent="0.25">
      <c r="A13" s="339"/>
      <c r="B13" s="340"/>
      <c r="C13" s="341"/>
      <c r="D13" s="342"/>
      <c r="E13" s="343"/>
      <c r="F13" s="342"/>
      <c r="G13" s="345"/>
      <c r="H13" s="345"/>
    </row>
    <row r="14" spans="1:8" s="152" customFormat="1" x14ac:dyDescent="0.25">
      <c r="A14" s="339"/>
      <c r="B14" s="340"/>
      <c r="C14" s="341"/>
      <c r="D14" s="342"/>
      <c r="E14" s="343"/>
      <c r="F14" s="342"/>
      <c r="G14" s="345"/>
      <c r="H14" s="345"/>
    </row>
    <row r="15" spans="1:8" s="152" customFormat="1" x14ac:dyDescent="0.25">
      <c r="A15" s="346"/>
      <c r="B15" s="347"/>
      <c r="C15" s="350"/>
      <c r="D15" s="348"/>
      <c r="E15" s="349"/>
      <c r="F15" s="348"/>
      <c r="G15" s="345"/>
      <c r="H15" s="351"/>
    </row>
    <row r="16" spans="1:8" s="152" customFormat="1" x14ac:dyDescent="0.25">
      <c r="A16" s="339"/>
      <c r="B16" s="340"/>
      <c r="C16" s="341"/>
      <c r="D16" s="342"/>
      <c r="E16" s="343"/>
      <c r="F16" s="342"/>
      <c r="G16" s="341"/>
      <c r="H16" s="345"/>
    </row>
    <row r="17" spans="1:8" s="152" customFormat="1" x14ac:dyDescent="0.25">
      <c r="A17" s="346"/>
      <c r="B17" s="347"/>
      <c r="C17" s="350"/>
      <c r="D17" s="348"/>
      <c r="E17" s="349"/>
      <c r="F17" s="348"/>
      <c r="G17" s="350"/>
      <c r="H17" s="351"/>
    </row>
    <row r="18" spans="1:8" s="152" customFormat="1" x14ac:dyDescent="0.25">
      <c r="A18" s="339"/>
      <c r="B18" s="340"/>
      <c r="C18" s="341"/>
      <c r="D18" s="342"/>
      <c r="E18" s="343"/>
      <c r="F18" s="344"/>
      <c r="G18" s="341"/>
      <c r="H18" s="345"/>
    </row>
    <row r="19" spans="1:8" s="152" customFormat="1" x14ac:dyDescent="0.25">
      <c r="A19" s="355"/>
      <c r="B19" s="356"/>
      <c r="C19" s="357"/>
      <c r="D19" s="358"/>
      <c r="E19" s="359"/>
      <c r="F19" s="358"/>
      <c r="G19" s="357"/>
      <c r="H19" s="360"/>
    </row>
    <row r="20" spans="1:8" s="152" customFormat="1" x14ac:dyDescent="0.25">
      <c r="A20" s="355"/>
      <c r="B20" s="356"/>
      <c r="C20" s="357"/>
      <c r="D20" s="358"/>
      <c r="E20" s="359"/>
      <c r="F20" s="358"/>
      <c r="G20" s="357"/>
      <c r="H20" s="360"/>
    </row>
    <row r="21" spans="1:8" s="152" customFormat="1" x14ac:dyDescent="0.25">
      <c r="A21" s="355"/>
      <c r="B21" s="356"/>
      <c r="C21" s="357"/>
      <c r="D21" s="358"/>
      <c r="E21" s="359"/>
      <c r="F21" s="358"/>
      <c r="G21" s="357"/>
      <c r="H21" s="360"/>
    </row>
    <row r="22" spans="1:8" s="152" customFormat="1" x14ac:dyDescent="0.25">
      <c r="A22" s="355"/>
      <c r="B22" s="356"/>
      <c r="C22" s="357"/>
      <c r="D22" s="358"/>
      <c r="E22" s="359"/>
      <c r="F22" s="358"/>
      <c r="G22" s="357"/>
      <c r="H22" s="360"/>
    </row>
    <row r="23" spans="1:8" s="152" customFormat="1" x14ac:dyDescent="0.25">
      <c r="A23" s="355"/>
      <c r="B23" s="356"/>
      <c r="C23" s="357"/>
      <c r="D23" s="358"/>
      <c r="E23" s="359"/>
      <c r="F23" s="358"/>
      <c r="G23" s="357"/>
      <c r="H23" s="360"/>
    </row>
    <row r="24" spans="1:8" ht="15.75" thickBot="1" x14ac:dyDescent="0.3">
      <c r="A24" s="361"/>
      <c r="B24" s="362">
        <f>SUM(B6:B23)</f>
        <v>0</v>
      </c>
      <c r="C24" s="361"/>
      <c r="D24" s="363"/>
      <c r="E24" s="363"/>
      <c r="F24" s="363"/>
      <c r="G24" s="361"/>
      <c r="H24" s="361"/>
    </row>
    <row r="25" spans="1:8" ht="15.75" thickTop="1" x14ac:dyDescent="0.25"/>
  </sheetData>
  <sheetProtection algorithmName="SHA-512" hashValue="qqAvs/v6TC/hH6SFY3JaEEbRD24s/051hJfURz7EpEr+doz3/iQGGDnDOjXN1EvEUn0i8Rk7EkuMwTFDeVjlqg==" saltValue="hiAZOk2b/7Nks9yin4s68w==" spinCount="100000" sheet="1" objects="1" scenarios="1"/>
  <protectedRanges>
    <protectedRange algorithmName="SHA-512" hashValue="SwwHJhisd3b3OnoZIV9PGOgzlrYVcEUxaenS0sID8C2Tf9ZUJnM4CmNMU1Y5XUm6+8jKYG6DdTCvCeYQkMfEKQ==" saltValue="LjI7pbcRy5F4tj9vYdxzPw==" spinCount="100000" sqref="A6:H23" name="Customer Refund Records"/>
  </protectedRanges>
  <customSheetViews>
    <customSheetView guid="{4483CD53-383C-4B6D-854D-5F7CF78225D1}">
      <selection activeCell="C2" sqref="C2"/>
      <pageMargins left="0.7" right="0.7" top="0.75" bottom="0.75" header="0.3" footer="0.3"/>
    </customSheetView>
    <customSheetView guid="{AD564930-00CA-46AE-A32D-89F5665D5DD7}">
      <selection activeCell="G11" sqref="G11"/>
      <pageMargins left="0.7" right="0.7" top="0.75" bottom="0.75" header="0.3" footer="0.3"/>
    </customSheetView>
  </customSheetViews>
  <mergeCells count="7">
    <mergeCell ref="A1:H1"/>
    <mergeCell ref="C4:C5"/>
    <mergeCell ref="A4:A5"/>
    <mergeCell ref="D4:D5"/>
    <mergeCell ref="E4:E5"/>
    <mergeCell ref="G4:G5"/>
    <mergeCell ref="H4:H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zoomScaleNormal="100" workbookViewId="0">
      <pane xSplit="1" ySplit="3" topLeftCell="P22" activePane="bottomRight" state="frozen"/>
      <selection pane="topRight" activeCell="B1" sqref="B1"/>
      <selection pane="bottomLeft" activeCell="A4" sqref="A4"/>
      <selection pane="bottomRight" activeCell="Z35" sqref="Z35"/>
    </sheetView>
  </sheetViews>
  <sheetFormatPr defaultColWidth="11.85546875" defaultRowHeight="15" x14ac:dyDescent="0.25"/>
  <cols>
    <col min="1" max="1" width="11.85546875" style="379"/>
    <col min="2" max="2" width="10.5703125" style="93" customWidth="1"/>
    <col min="3" max="4" width="11.85546875" style="93"/>
    <col min="5" max="5" width="13" style="93" customWidth="1"/>
    <col min="6" max="6" width="13.5703125" style="93" customWidth="1"/>
    <col min="7" max="18" width="11.85546875" style="93"/>
    <col min="19" max="16384" width="11.85546875" style="379"/>
  </cols>
  <sheetData>
    <row r="1" spans="1:28" ht="26.25" x14ac:dyDescent="0.4">
      <c r="A1" s="381" t="s">
        <v>118</v>
      </c>
      <c r="H1" s="93">
        <f>144+314</f>
        <v>458</v>
      </c>
    </row>
    <row r="3" spans="1:28" x14ac:dyDescent="0.25">
      <c r="A3" s="380" t="s">
        <v>59</v>
      </c>
      <c r="B3" s="380" t="s">
        <v>58</v>
      </c>
      <c r="C3" s="380" t="s">
        <v>104</v>
      </c>
      <c r="D3" s="380" t="s">
        <v>57</v>
      </c>
      <c r="E3" s="384" t="s">
        <v>50</v>
      </c>
      <c r="F3" s="384" t="s">
        <v>105</v>
      </c>
      <c r="G3" s="380" t="s">
        <v>106</v>
      </c>
      <c r="H3" s="380" t="s">
        <v>107</v>
      </c>
      <c r="I3" s="380" t="s">
        <v>108</v>
      </c>
      <c r="J3" s="380" t="s">
        <v>109</v>
      </c>
      <c r="K3" s="380" t="s">
        <v>110</v>
      </c>
      <c r="L3" s="380" t="s">
        <v>111</v>
      </c>
      <c r="M3" s="380" t="s">
        <v>112</v>
      </c>
      <c r="N3" s="380" t="s">
        <v>113</v>
      </c>
      <c r="O3" s="380" t="s">
        <v>114</v>
      </c>
      <c r="P3" s="380" t="s">
        <v>115</v>
      </c>
      <c r="Q3" s="380" t="s">
        <v>116</v>
      </c>
      <c r="R3" s="380" t="s">
        <v>117</v>
      </c>
      <c r="S3" s="383" t="s">
        <v>28</v>
      </c>
      <c r="T3" s="383" t="s">
        <v>29</v>
      </c>
      <c r="U3" s="383" t="s">
        <v>30</v>
      </c>
      <c r="V3" s="383" t="s">
        <v>31</v>
      </c>
      <c r="W3" s="383" t="s">
        <v>32</v>
      </c>
      <c r="X3" s="383" t="s">
        <v>33</v>
      </c>
      <c r="Y3" s="383" t="s">
        <v>99</v>
      </c>
      <c r="Z3" s="383" t="s">
        <v>100</v>
      </c>
      <c r="AA3" s="383" t="s">
        <v>101</v>
      </c>
      <c r="AB3" s="383" t="s">
        <v>102</v>
      </c>
    </row>
    <row r="4" spans="1:28" x14ac:dyDescent="0.25">
      <c r="A4" s="382">
        <v>42248</v>
      </c>
      <c r="B4" s="378">
        <v>199618</v>
      </c>
      <c r="C4" s="93">
        <v>913</v>
      </c>
      <c r="D4" s="378">
        <v>3971893</v>
      </c>
      <c r="E4" s="378">
        <v>9683</v>
      </c>
      <c r="F4" s="378">
        <f>159+102</f>
        <v>261</v>
      </c>
      <c r="G4" s="378">
        <v>19</v>
      </c>
      <c r="H4" s="378">
        <v>19</v>
      </c>
      <c r="I4" s="378">
        <v>17</v>
      </c>
      <c r="J4" s="378">
        <v>18</v>
      </c>
      <c r="K4" s="378">
        <v>12</v>
      </c>
      <c r="L4" s="378">
        <v>12</v>
      </c>
      <c r="M4" s="378">
        <v>25</v>
      </c>
      <c r="N4" s="378">
        <v>25</v>
      </c>
      <c r="O4" s="378">
        <v>22</v>
      </c>
      <c r="P4" s="378">
        <v>22</v>
      </c>
      <c r="Q4" s="378">
        <v>19</v>
      </c>
      <c r="R4" s="378">
        <v>20</v>
      </c>
      <c r="S4" s="378">
        <f>147+56</f>
        <v>203</v>
      </c>
      <c r="T4" s="378">
        <f>317+57</f>
        <v>374</v>
      </c>
      <c r="U4" s="378">
        <f>442+317</f>
        <v>759</v>
      </c>
      <c r="V4" s="378">
        <f>379+170</f>
        <v>549</v>
      </c>
      <c r="W4" s="378">
        <f>221+244</f>
        <v>465</v>
      </c>
      <c r="X4" s="378">
        <f>221+158</f>
        <v>379</v>
      </c>
      <c r="Y4" s="378">
        <f>464+165</f>
        <v>629</v>
      </c>
      <c r="Z4" s="378">
        <f>232+108</f>
        <v>340</v>
      </c>
      <c r="AA4" s="378">
        <f>215+74</f>
        <v>289</v>
      </c>
      <c r="AB4" s="378">
        <f>465+51</f>
        <v>516</v>
      </c>
    </row>
    <row r="5" spans="1:28" x14ac:dyDescent="0.25">
      <c r="A5" s="382">
        <v>42249</v>
      </c>
      <c r="B5" s="378">
        <v>203232</v>
      </c>
      <c r="C5" s="378">
        <v>932</v>
      </c>
      <c r="D5" s="378">
        <v>402450</v>
      </c>
      <c r="E5" s="378">
        <v>9944</v>
      </c>
      <c r="F5" s="378">
        <v>312</v>
      </c>
      <c r="G5" s="378">
        <v>18</v>
      </c>
      <c r="H5" s="378">
        <v>17</v>
      </c>
      <c r="I5" s="378">
        <v>14</v>
      </c>
      <c r="J5" s="378">
        <v>14</v>
      </c>
      <c r="K5" s="378">
        <v>10</v>
      </c>
      <c r="L5" s="378">
        <v>10</v>
      </c>
      <c r="M5" s="378">
        <v>24</v>
      </c>
      <c r="N5" s="378">
        <v>24</v>
      </c>
      <c r="O5" s="378">
        <v>21</v>
      </c>
      <c r="P5" s="378">
        <v>22</v>
      </c>
      <c r="Q5" s="378">
        <v>18</v>
      </c>
      <c r="R5" s="378">
        <v>19</v>
      </c>
      <c r="S5" s="378">
        <v>68</v>
      </c>
      <c r="T5" s="378">
        <v>80</v>
      </c>
      <c r="U5" s="378">
        <v>425</v>
      </c>
      <c r="V5" s="378">
        <v>477</v>
      </c>
      <c r="W5" s="378">
        <v>278</v>
      </c>
      <c r="X5" s="378">
        <v>426</v>
      </c>
      <c r="Y5" s="378">
        <v>317</v>
      </c>
      <c r="Z5" s="378">
        <v>51</v>
      </c>
      <c r="AA5" s="378">
        <v>221</v>
      </c>
      <c r="AB5" s="378">
        <v>261</v>
      </c>
    </row>
    <row r="6" spans="1:28" x14ac:dyDescent="0.25">
      <c r="A6" s="382">
        <v>42250</v>
      </c>
      <c r="B6" s="378">
        <v>204648</v>
      </c>
      <c r="C6" s="378">
        <v>950</v>
      </c>
      <c r="D6" s="378">
        <v>4080760</v>
      </c>
      <c r="E6" s="378">
        <v>10171</v>
      </c>
      <c r="F6" s="378">
        <v>108</v>
      </c>
      <c r="G6" s="378">
        <v>18</v>
      </c>
      <c r="H6" s="378">
        <v>17</v>
      </c>
      <c r="I6" s="378">
        <v>12</v>
      </c>
      <c r="J6" s="378">
        <v>13</v>
      </c>
      <c r="K6" s="378">
        <v>10</v>
      </c>
      <c r="L6" s="378">
        <v>10</v>
      </c>
      <c r="M6" s="378">
        <v>23</v>
      </c>
      <c r="N6" s="378">
        <v>23</v>
      </c>
      <c r="O6" s="378">
        <v>21</v>
      </c>
      <c r="P6" s="378">
        <v>22</v>
      </c>
      <c r="Q6" s="378">
        <v>17</v>
      </c>
      <c r="R6" s="378">
        <v>18</v>
      </c>
      <c r="S6" s="378">
        <v>114</v>
      </c>
      <c r="T6" s="378">
        <v>227</v>
      </c>
      <c r="U6" s="378">
        <v>443</v>
      </c>
      <c r="V6" s="378">
        <v>318</v>
      </c>
      <c r="W6" s="378">
        <v>221</v>
      </c>
      <c r="X6" s="378">
        <v>402</v>
      </c>
      <c r="Y6" s="378">
        <v>51</v>
      </c>
      <c r="Z6" s="378">
        <v>153</v>
      </c>
      <c r="AA6" s="378">
        <v>210</v>
      </c>
      <c r="AB6" s="378">
        <v>165</v>
      </c>
    </row>
    <row r="7" spans="1:28" x14ac:dyDescent="0.25">
      <c r="A7" s="382">
        <v>42251</v>
      </c>
      <c r="B7" s="378"/>
      <c r="C7" s="378"/>
      <c r="D7" s="378"/>
      <c r="E7" s="378">
        <v>10510</v>
      </c>
      <c r="F7" s="378">
        <v>130</v>
      </c>
      <c r="G7" s="378">
        <v>18</v>
      </c>
      <c r="H7" s="378">
        <v>17</v>
      </c>
      <c r="I7" s="378">
        <v>12</v>
      </c>
      <c r="J7" s="378">
        <v>13</v>
      </c>
      <c r="K7" s="378">
        <v>9</v>
      </c>
      <c r="L7" s="378">
        <v>9</v>
      </c>
      <c r="M7" s="378">
        <v>21</v>
      </c>
      <c r="N7" s="378">
        <v>22</v>
      </c>
      <c r="O7" s="378">
        <v>20</v>
      </c>
      <c r="P7" s="378">
        <v>21</v>
      </c>
      <c r="Q7" s="378">
        <v>17</v>
      </c>
      <c r="R7" s="378">
        <v>17</v>
      </c>
      <c r="S7" s="378">
        <v>80</v>
      </c>
      <c r="T7" s="378">
        <v>238</v>
      </c>
      <c r="U7" s="378">
        <v>221</v>
      </c>
      <c r="V7" s="378">
        <v>539</v>
      </c>
      <c r="W7" s="378">
        <v>403</v>
      </c>
      <c r="X7" s="378">
        <v>409</v>
      </c>
      <c r="Y7" s="378">
        <v>255</v>
      </c>
      <c r="Z7" s="378">
        <v>215</v>
      </c>
      <c r="AA7" s="378">
        <v>204</v>
      </c>
      <c r="AB7" s="378">
        <v>266</v>
      </c>
    </row>
    <row r="8" spans="1:28" x14ac:dyDescent="0.25">
      <c r="A8" s="382">
        <v>42252</v>
      </c>
      <c r="B8" s="378">
        <v>212199</v>
      </c>
      <c r="C8" s="378">
        <v>994</v>
      </c>
      <c r="D8" s="378">
        <v>4227105</v>
      </c>
      <c r="E8" s="378">
        <v>10928</v>
      </c>
      <c r="F8" s="378">
        <v>369</v>
      </c>
      <c r="G8" s="378">
        <v>26</v>
      </c>
      <c r="H8" s="378">
        <v>25</v>
      </c>
      <c r="I8" s="378">
        <v>19</v>
      </c>
      <c r="J8" s="378">
        <v>18</v>
      </c>
      <c r="K8" s="378">
        <v>16</v>
      </c>
      <c r="L8" s="378">
        <v>17</v>
      </c>
      <c r="M8" s="378">
        <v>20</v>
      </c>
      <c r="N8" s="378">
        <v>21</v>
      </c>
      <c r="O8" s="378">
        <v>19</v>
      </c>
      <c r="P8" s="378">
        <v>19</v>
      </c>
      <c r="Q8" s="378">
        <v>15</v>
      </c>
      <c r="R8" s="378">
        <v>15</v>
      </c>
      <c r="S8" s="378">
        <v>142</v>
      </c>
      <c r="T8" s="378">
        <v>436</v>
      </c>
      <c r="U8" s="378">
        <v>431</v>
      </c>
      <c r="V8" s="378">
        <v>516</v>
      </c>
      <c r="W8" s="378">
        <v>380</v>
      </c>
      <c r="X8" s="378">
        <v>658</v>
      </c>
      <c r="Y8" s="378">
        <v>408</v>
      </c>
      <c r="Z8" s="378">
        <v>283</v>
      </c>
      <c r="AA8" s="378">
        <v>273</v>
      </c>
      <c r="AB8" s="378">
        <v>465</v>
      </c>
    </row>
    <row r="9" spans="1:28" x14ac:dyDescent="0.25">
      <c r="A9" s="382">
        <v>42253</v>
      </c>
      <c r="B9" s="378">
        <v>222319</v>
      </c>
      <c r="C9" s="378">
        <v>1020</v>
      </c>
      <c r="D9" s="378">
        <v>4351347</v>
      </c>
      <c r="E9" s="378">
        <v>11592</v>
      </c>
      <c r="F9" s="378">
        <v>289</v>
      </c>
      <c r="G9" s="378">
        <v>22</v>
      </c>
      <c r="H9" s="378">
        <v>22</v>
      </c>
      <c r="I9" s="378">
        <v>17</v>
      </c>
      <c r="J9" s="378">
        <v>17</v>
      </c>
      <c r="K9" s="378">
        <v>15</v>
      </c>
      <c r="L9" s="378">
        <v>16</v>
      </c>
      <c r="M9" s="378">
        <v>20</v>
      </c>
      <c r="N9" s="378">
        <v>21</v>
      </c>
      <c r="O9" s="378">
        <v>17</v>
      </c>
      <c r="P9" s="378">
        <v>18</v>
      </c>
      <c r="Q9" s="378">
        <v>14</v>
      </c>
      <c r="R9" s="378">
        <v>13</v>
      </c>
      <c r="S9" s="378">
        <v>227</v>
      </c>
      <c r="T9" s="378">
        <v>477</v>
      </c>
      <c r="U9" s="378">
        <v>868</v>
      </c>
      <c r="V9" s="378">
        <v>981</v>
      </c>
      <c r="W9" s="378">
        <v>720</v>
      </c>
      <c r="X9" s="378">
        <v>781</v>
      </c>
      <c r="Y9" s="378">
        <v>765</v>
      </c>
      <c r="Z9" s="378">
        <v>732</v>
      </c>
      <c r="AA9" s="378">
        <v>720</v>
      </c>
      <c r="AB9" s="378">
        <v>885</v>
      </c>
    </row>
    <row r="10" spans="1:28" x14ac:dyDescent="0.25">
      <c r="A10" s="382">
        <v>42254</v>
      </c>
      <c r="B10" s="378">
        <v>225196</v>
      </c>
      <c r="C10" s="378">
        <v>1050</v>
      </c>
      <c r="D10" s="378">
        <v>4428443</v>
      </c>
      <c r="E10" s="378">
        <v>11911</v>
      </c>
      <c r="F10" s="378">
        <v>170</v>
      </c>
      <c r="G10" s="378">
        <v>21</v>
      </c>
      <c r="H10" s="378">
        <v>21</v>
      </c>
      <c r="I10" s="378">
        <v>16</v>
      </c>
      <c r="J10" s="378">
        <v>16</v>
      </c>
      <c r="K10" s="378">
        <v>14</v>
      </c>
      <c r="L10" s="378">
        <v>15</v>
      </c>
      <c r="M10" s="378">
        <v>20</v>
      </c>
      <c r="N10" s="378">
        <v>21</v>
      </c>
      <c r="O10" s="378">
        <v>16</v>
      </c>
      <c r="P10" s="378">
        <v>17</v>
      </c>
      <c r="Q10" s="378">
        <v>12</v>
      </c>
      <c r="R10" s="378">
        <v>12</v>
      </c>
      <c r="S10" s="378">
        <v>283</v>
      </c>
      <c r="T10" s="378">
        <v>453</v>
      </c>
      <c r="U10" s="378">
        <v>403</v>
      </c>
      <c r="V10" s="378">
        <v>295</v>
      </c>
      <c r="W10" s="378">
        <v>442</v>
      </c>
      <c r="X10" s="378">
        <v>476</v>
      </c>
      <c r="Y10" s="378">
        <v>431</v>
      </c>
      <c r="Z10" s="378">
        <v>323</v>
      </c>
      <c r="AA10" s="378">
        <v>102</v>
      </c>
      <c r="AB10" s="378">
        <v>352</v>
      </c>
    </row>
    <row r="11" spans="1:28" x14ac:dyDescent="0.25">
      <c r="A11" s="382">
        <v>42255</v>
      </c>
      <c r="B11" s="378"/>
      <c r="C11" s="378"/>
      <c r="D11" s="378"/>
      <c r="E11" s="378"/>
      <c r="F11" s="378"/>
      <c r="G11" s="378"/>
      <c r="H11" s="378"/>
      <c r="I11" s="378"/>
      <c r="J11" s="378"/>
      <c r="K11" s="378"/>
      <c r="L11" s="378"/>
      <c r="M11" s="378"/>
      <c r="N11" s="378"/>
      <c r="O11" s="378"/>
      <c r="P11" s="378"/>
      <c r="Q11" s="378"/>
      <c r="R11" s="378"/>
      <c r="S11" s="378"/>
      <c r="T11" s="378"/>
      <c r="U11" s="378"/>
      <c r="V11" s="378"/>
      <c r="W11" s="378"/>
      <c r="X11" s="378"/>
      <c r="Y11" s="378"/>
      <c r="Z11" s="378"/>
      <c r="AA11" s="378"/>
      <c r="AB11" s="378"/>
    </row>
    <row r="12" spans="1:28" x14ac:dyDescent="0.25">
      <c r="A12" s="382">
        <v>42256</v>
      </c>
      <c r="B12" s="378">
        <v>233887</v>
      </c>
      <c r="C12" s="378">
        <v>1085</v>
      </c>
      <c r="D12" s="378">
        <v>4570650</v>
      </c>
      <c r="E12" s="378">
        <v>12604</v>
      </c>
      <c r="F12" s="378">
        <v>403</v>
      </c>
      <c r="G12" s="378">
        <v>18</v>
      </c>
      <c r="H12" s="378">
        <v>17</v>
      </c>
      <c r="I12" s="378">
        <v>16</v>
      </c>
      <c r="J12" s="378">
        <v>15</v>
      </c>
      <c r="K12" s="378">
        <v>11</v>
      </c>
      <c r="L12" s="378">
        <v>12</v>
      </c>
      <c r="M12" s="378">
        <v>20</v>
      </c>
      <c r="N12" s="378">
        <v>21</v>
      </c>
      <c r="O12" s="378">
        <v>13</v>
      </c>
      <c r="P12" s="378">
        <v>13</v>
      </c>
      <c r="Q12" s="378">
        <v>10</v>
      </c>
      <c r="R12" s="378">
        <v>10</v>
      </c>
      <c r="S12" s="378">
        <v>283</v>
      </c>
      <c r="T12" s="378">
        <v>624</v>
      </c>
      <c r="U12" s="378">
        <v>981</v>
      </c>
      <c r="V12" s="378">
        <v>902</v>
      </c>
      <c r="W12" s="378">
        <v>908</v>
      </c>
      <c r="X12" s="378">
        <v>760</v>
      </c>
      <c r="Y12" s="378">
        <v>879</v>
      </c>
      <c r="Z12" s="378">
        <v>448</v>
      </c>
      <c r="AA12" s="378">
        <v>442</v>
      </c>
      <c r="AB12" s="378">
        <v>437</v>
      </c>
    </row>
    <row r="13" spans="1:28" x14ac:dyDescent="0.25">
      <c r="A13" s="382">
        <v>42257</v>
      </c>
      <c r="B13" s="378">
        <v>237778</v>
      </c>
      <c r="C13" s="378">
        <v>1115</v>
      </c>
      <c r="D13" s="378">
        <v>4652640</v>
      </c>
      <c r="E13" s="378">
        <v>12949</v>
      </c>
      <c r="F13" s="378">
        <v>219</v>
      </c>
      <c r="G13" s="378">
        <v>17</v>
      </c>
      <c r="H13" s="378">
        <v>16</v>
      </c>
      <c r="I13" s="378">
        <v>13</v>
      </c>
      <c r="J13" s="378">
        <v>13</v>
      </c>
      <c r="K13" s="378">
        <v>11</v>
      </c>
      <c r="L13" s="378">
        <v>11</v>
      </c>
      <c r="M13" s="378">
        <v>20</v>
      </c>
      <c r="N13" s="378">
        <v>20</v>
      </c>
      <c r="O13" s="378">
        <v>12</v>
      </c>
      <c r="P13" s="378">
        <v>12</v>
      </c>
      <c r="Q13" s="378">
        <v>10</v>
      </c>
      <c r="R13" s="378">
        <v>9</v>
      </c>
      <c r="S13" s="378">
        <v>250</v>
      </c>
      <c r="T13" s="378">
        <v>182</v>
      </c>
      <c r="U13" s="378">
        <v>612</v>
      </c>
      <c r="V13" s="378">
        <v>453</v>
      </c>
      <c r="W13" s="378">
        <v>391</v>
      </c>
      <c r="X13" s="378">
        <v>391</v>
      </c>
      <c r="Y13" s="378">
        <v>357</v>
      </c>
      <c r="Z13" s="378">
        <v>306</v>
      </c>
      <c r="AA13" s="378">
        <v>318</v>
      </c>
      <c r="AB13" s="378">
        <v>312</v>
      </c>
    </row>
    <row r="14" spans="1:28" x14ac:dyDescent="0.25">
      <c r="A14" s="382">
        <v>42258</v>
      </c>
      <c r="B14" s="378">
        <v>242765</v>
      </c>
      <c r="C14" s="378">
        <v>1139</v>
      </c>
      <c r="D14" s="378">
        <v>4732400</v>
      </c>
      <c r="E14" s="378"/>
      <c r="F14" s="378">
        <v>80</v>
      </c>
      <c r="G14" s="378">
        <v>16</v>
      </c>
      <c r="H14" s="378">
        <v>17</v>
      </c>
      <c r="I14" s="378">
        <v>12</v>
      </c>
      <c r="J14" s="378">
        <v>12</v>
      </c>
      <c r="K14" s="378">
        <v>11</v>
      </c>
      <c r="L14" s="378">
        <v>11</v>
      </c>
      <c r="M14" s="378">
        <v>19</v>
      </c>
      <c r="N14" s="378">
        <v>20</v>
      </c>
      <c r="O14" s="378">
        <v>11</v>
      </c>
      <c r="P14" s="378">
        <v>12</v>
      </c>
      <c r="Q14" s="378">
        <v>10</v>
      </c>
      <c r="R14" s="378">
        <v>10</v>
      </c>
      <c r="S14" s="378">
        <v>260</v>
      </c>
      <c r="T14" s="378">
        <v>204</v>
      </c>
      <c r="U14" s="378">
        <v>465</v>
      </c>
      <c r="V14" s="378">
        <v>602</v>
      </c>
      <c r="W14" s="378">
        <v>294</v>
      </c>
      <c r="X14" s="378">
        <v>477</v>
      </c>
      <c r="Y14" s="378">
        <v>510</v>
      </c>
      <c r="Z14" s="378">
        <v>431</v>
      </c>
      <c r="AA14" s="378">
        <v>278</v>
      </c>
      <c r="AB14" s="378">
        <v>386</v>
      </c>
    </row>
    <row r="15" spans="1:28" x14ac:dyDescent="0.25">
      <c r="A15" s="382">
        <v>42259</v>
      </c>
      <c r="B15" s="378">
        <v>248800</v>
      </c>
      <c r="C15" s="378">
        <v>1165</v>
      </c>
      <c r="D15" s="378">
        <v>4845358</v>
      </c>
      <c r="E15" s="378">
        <v>13799</v>
      </c>
      <c r="F15" s="378">
        <v>181</v>
      </c>
      <c r="G15" s="378">
        <v>16</v>
      </c>
      <c r="H15" s="378">
        <v>15</v>
      </c>
      <c r="I15" s="378">
        <v>11</v>
      </c>
      <c r="J15" s="378">
        <v>11</v>
      </c>
      <c r="K15" s="378">
        <v>9</v>
      </c>
      <c r="L15" s="378">
        <v>9</v>
      </c>
      <c r="M15" s="378">
        <v>19</v>
      </c>
      <c r="N15" s="378">
        <v>20</v>
      </c>
      <c r="O15" s="378">
        <v>10</v>
      </c>
      <c r="P15" s="378">
        <v>11</v>
      </c>
      <c r="Q15" s="378">
        <v>9</v>
      </c>
      <c r="R15" s="378">
        <v>8</v>
      </c>
      <c r="S15" s="378">
        <v>57</v>
      </c>
      <c r="T15" s="378">
        <v>352</v>
      </c>
      <c r="U15" s="378">
        <v>833</v>
      </c>
      <c r="V15" s="378">
        <v>646</v>
      </c>
      <c r="W15" s="378">
        <v>646</v>
      </c>
      <c r="X15" s="378">
        <v>613</v>
      </c>
      <c r="Y15" s="378">
        <v>686</v>
      </c>
      <c r="Z15" s="378">
        <v>334</v>
      </c>
      <c r="AA15" s="378">
        <v>249</v>
      </c>
      <c r="AB15" s="378">
        <v>385</v>
      </c>
    </row>
    <row r="16" spans="1:28" x14ac:dyDescent="0.25">
      <c r="A16" s="382">
        <v>42260</v>
      </c>
      <c r="B16" s="378">
        <v>257782</v>
      </c>
      <c r="C16" s="378">
        <v>1196</v>
      </c>
      <c r="D16" s="378">
        <v>5002105</v>
      </c>
      <c r="E16" s="378">
        <v>14525</v>
      </c>
      <c r="F16" s="378">
        <v>442</v>
      </c>
      <c r="G16" s="378">
        <v>10</v>
      </c>
      <c r="H16" s="378">
        <v>10</v>
      </c>
      <c r="I16" s="378">
        <v>9</v>
      </c>
      <c r="J16" s="378">
        <v>9</v>
      </c>
      <c r="K16" s="378">
        <v>16</v>
      </c>
      <c r="L16" s="378">
        <v>16</v>
      </c>
      <c r="M16" s="378">
        <v>19</v>
      </c>
      <c r="N16" s="378">
        <v>19</v>
      </c>
      <c r="O16" s="378">
        <v>19</v>
      </c>
      <c r="P16" s="378">
        <v>20</v>
      </c>
      <c r="Q16" s="378">
        <v>17</v>
      </c>
      <c r="R16" s="378">
        <v>17</v>
      </c>
      <c r="S16" s="378">
        <v>261</v>
      </c>
      <c r="T16" s="378">
        <v>533</v>
      </c>
      <c r="U16" s="378">
        <v>1032</v>
      </c>
      <c r="V16" s="378">
        <v>1072</v>
      </c>
      <c r="W16" s="378">
        <v>829</v>
      </c>
      <c r="X16" s="378">
        <v>868</v>
      </c>
      <c r="Y16" s="378">
        <v>965</v>
      </c>
      <c r="Z16" s="378">
        <v>488</v>
      </c>
      <c r="AA16" s="378">
        <v>431</v>
      </c>
      <c r="AB16" s="378">
        <v>658</v>
      </c>
    </row>
    <row r="17" spans="1:28" x14ac:dyDescent="0.25">
      <c r="A17" s="382">
        <v>42261</v>
      </c>
      <c r="B17" s="391">
        <f>AVERAGE(B16,B18)</f>
        <v>262093.5</v>
      </c>
      <c r="C17" s="378">
        <v>1216</v>
      </c>
      <c r="D17" s="378">
        <v>5030170</v>
      </c>
      <c r="E17" s="378">
        <v>14775</v>
      </c>
      <c r="F17" s="378">
        <v>85</v>
      </c>
      <c r="G17" s="378">
        <v>10</v>
      </c>
      <c r="H17" s="378">
        <v>9</v>
      </c>
      <c r="I17" s="378">
        <v>9</v>
      </c>
      <c r="J17" s="378">
        <v>9</v>
      </c>
      <c r="K17" s="378">
        <v>15</v>
      </c>
      <c r="L17" s="378">
        <v>16</v>
      </c>
      <c r="M17" s="378">
        <v>18</v>
      </c>
      <c r="N17" s="378">
        <v>19</v>
      </c>
      <c r="O17" s="378">
        <v>18</v>
      </c>
      <c r="P17" s="378">
        <v>19</v>
      </c>
      <c r="Q17" s="378">
        <v>17</v>
      </c>
      <c r="R17" s="378">
        <v>17</v>
      </c>
      <c r="S17" s="378">
        <v>170</v>
      </c>
      <c r="T17" s="378">
        <v>227</v>
      </c>
      <c r="U17" s="378">
        <v>255</v>
      </c>
      <c r="V17" s="378">
        <v>170</v>
      </c>
      <c r="W17" s="378">
        <v>85</v>
      </c>
      <c r="X17" s="378">
        <v>158</v>
      </c>
      <c r="Y17" s="378">
        <v>369</v>
      </c>
      <c r="Z17" s="378">
        <v>255</v>
      </c>
      <c r="AA17" s="378">
        <v>255</v>
      </c>
      <c r="AB17" s="378">
        <v>443</v>
      </c>
    </row>
    <row r="18" spans="1:28" x14ac:dyDescent="0.25">
      <c r="A18" s="382">
        <v>42262</v>
      </c>
      <c r="B18" s="378">
        <v>266405</v>
      </c>
      <c r="C18" s="378">
        <v>1240</v>
      </c>
      <c r="D18" s="378">
        <v>5108026</v>
      </c>
      <c r="E18" s="378">
        <v>15165</v>
      </c>
      <c r="F18" s="378">
        <v>130</v>
      </c>
      <c r="G18" s="378">
        <v>9</v>
      </c>
      <c r="H18" s="378">
        <v>8</v>
      </c>
      <c r="I18" s="378">
        <v>9</v>
      </c>
      <c r="J18" s="378">
        <v>10</v>
      </c>
      <c r="K18" s="378">
        <v>14</v>
      </c>
      <c r="L18" s="378">
        <v>15</v>
      </c>
      <c r="M18" s="378">
        <v>18</v>
      </c>
      <c r="N18" s="378">
        <v>19</v>
      </c>
      <c r="O18" s="378">
        <v>17</v>
      </c>
      <c r="P18" s="378">
        <v>18</v>
      </c>
      <c r="Q18" s="378">
        <v>17</v>
      </c>
      <c r="R18" s="378">
        <v>16</v>
      </c>
      <c r="S18" s="378">
        <v>181</v>
      </c>
      <c r="T18" s="378">
        <v>114</v>
      </c>
      <c r="U18" s="378">
        <v>528</v>
      </c>
      <c r="V18" s="378">
        <v>454</v>
      </c>
      <c r="W18" s="378">
        <v>391</v>
      </c>
      <c r="X18" s="378">
        <v>635</v>
      </c>
      <c r="Y18" s="378">
        <v>539</v>
      </c>
      <c r="Z18" s="378">
        <v>216</v>
      </c>
      <c r="AA18" s="378">
        <v>221</v>
      </c>
      <c r="AB18" s="378">
        <v>505</v>
      </c>
    </row>
    <row r="19" spans="1:28" x14ac:dyDescent="0.25">
      <c r="A19" s="382">
        <v>42263</v>
      </c>
      <c r="B19" s="378">
        <v>270800</v>
      </c>
      <c r="C19" s="378">
        <v>1268</v>
      </c>
      <c r="D19" s="378">
        <v>5225350</v>
      </c>
      <c r="E19" s="378">
        <v>15641</v>
      </c>
      <c r="F19" s="378">
        <v>283</v>
      </c>
      <c r="G19" s="378">
        <v>16</v>
      </c>
      <c r="H19" s="378">
        <v>16</v>
      </c>
      <c r="I19" s="378">
        <v>16</v>
      </c>
      <c r="J19" s="378">
        <v>16</v>
      </c>
      <c r="K19" s="378">
        <v>22</v>
      </c>
      <c r="L19" s="378">
        <v>22</v>
      </c>
      <c r="M19" s="378">
        <v>28</v>
      </c>
      <c r="N19" s="378">
        <v>28</v>
      </c>
      <c r="O19" s="378">
        <v>27</v>
      </c>
      <c r="P19" s="378">
        <v>28</v>
      </c>
      <c r="Q19" s="378">
        <v>26</v>
      </c>
      <c r="R19" s="378">
        <v>26</v>
      </c>
      <c r="S19" s="378">
        <v>295</v>
      </c>
      <c r="T19" s="378">
        <v>442</v>
      </c>
      <c r="U19" s="378">
        <v>669</v>
      </c>
      <c r="V19" s="378">
        <v>828</v>
      </c>
      <c r="W19" s="378">
        <v>975</v>
      </c>
      <c r="X19" s="378">
        <v>561</v>
      </c>
      <c r="Y19" s="378">
        <v>488</v>
      </c>
      <c r="Z19" s="378">
        <v>369</v>
      </c>
      <c r="AA19" s="378">
        <v>357</v>
      </c>
      <c r="AB19" s="378">
        <v>409</v>
      </c>
    </row>
    <row r="20" spans="1:28" x14ac:dyDescent="0.25">
      <c r="A20" s="382">
        <v>42264</v>
      </c>
      <c r="B20" s="378">
        <v>277876</v>
      </c>
      <c r="C20" s="378">
        <v>1293</v>
      </c>
      <c r="D20" s="378">
        <v>5288935</v>
      </c>
      <c r="E20" s="378">
        <v>15983</v>
      </c>
      <c r="F20" s="378">
        <v>125</v>
      </c>
      <c r="G20" s="378">
        <v>16</v>
      </c>
      <c r="H20" s="378">
        <v>15</v>
      </c>
      <c r="I20" s="378">
        <v>15</v>
      </c>
      <c r="J20" s="378">
        <v>15</v>
      </c>
      <c r="K20" s="378">
        <v>20</v>
      </c>
      <c r="L20" s="378">
        <v>21</v>
      </c>
      <c r="M20" s="378">
        <v>28</v>
      </c>
      <c r="N20" s="378">
        <v>28</v>
      </c>
      <c r="O20" s="378">
        <v>27</v>
      </c>
      <c r="P20" s="378">
        <v>28</v>
      </c>
      <c r="Q20" s="378">
        <v>25</v>
      </c>
      <c r="R20" s="378">
        <v>25</v>
      </c>
      <c r="S20" s="378">
        <v>124</v>
      </c>
      <c r="T20" s="378">
        <v>193</v>
      </c>
      <c r="U20" s="378">
        <v>369</v>
      </c>
      <c r="V20" s="378">
        <v>465</v>
      </c>
      <c r="W20" s="378">
        <v>317</v>
      </c>
      <c r="X20" s="378">
        <v>476</v>
      </c>
      <c r="Y20" s="378">
        <v>510</v>
      </c>
      <c r="Z20" s="378">
        <v>420</v>
      </c>
      <c r="AA20" s="378">
        <v>261</v>
      </c>
      <c r="AB20" s="378">
        <v>354</v>
      </c>
    </row>
    <row r="21" spans="1:28" x14ac:dyDescent="0.25">
      <c r="A21" s="382">
        <v>42265</v>
      </c>
      <c r="B21" s="378">
        <v>282831</v>
      </c>
      <c r="C21" s="378">
        <v>1315</v>
      </c>
      <c r="D21" s="378">
        <v>5358248</v>
      </c>
      <c r="E21" s="378">
        <v>16372</v>
      </c>
      <c r="F21" s="378">
        <v>176</v>
      </c>
      <c r="G21" s="378">
        <v>14</v>
      </c>
      <c r="H21" s="378">
        <v>13</v>
      </c>
      <c r="I21" s="378">
        <v>15</v>
      </c>
      <c r="J21" s="378">
        <v>14</v>
      </c>
      <c r="K21" s="378">
        <v>19</v>
      </c>
      <c r="L21" s="378">
        <v>20</v>
      </c>
      <c r="M21" s="378">
        <v>28</v>
      </c>
      <c r="N21" s="378">
        <v>28</v>
      </c>
      <c r="O21" s="378">
        <v>26</v>
      </c>
      <c r="P21" s="378">
        <v>27</v>
      </c>
      <c r="Q21" s="378">
        <v>24</v>
      </c>
      <c r="R21" s="378">
        <v>24</v>
      </c>
      <c r="S21" s="378">
        <v>182</v>
      </c>
      <c r="T21" s="378">
        <v>397</v>
      </c>
      <c r="U21" s="378">
        <v>538</v>
      </c>
      <c r="V21" s="378">
        <v>221</v>
      </c>
      <c r="W21" s="378">
        <v>232</v>
      </c>
      <c r="X21" s="378">
        <v>505</v>
      </c>
      <c r="Y21" s="378">
        <v>698</v>
      </c>
      <c r="Z21" s="378">
        <v>278</v>
      </c>
      <c r="AA21" s="378">
        <v>108</v>
      </c>
      <c r="AB21" s="378">
        <v>409</v>
      </c>
    </row>
    <row r="22" spans="1:28" x14ac:dyDescent="0.25">
      <c r="A22" s="382">
        <v>42266</v>
      </c>
      <c r="B22" s="378">
        <v>288000</v>
      </c>
      <c r="C22" s="378">
        <v>1393</v>
      </c>
      <c r="D22" s="378">
        <v>5476000</v>
      </c>
      <c r="E22" s="378">
        <v>16926</v>
      </c>
      <c r="F22" s="378">
        <v>374</v>
      </c>
      <c r="G22" s="378">
        <v>11</v>
      </c>
      <c r="H22" s="378">
        <v>11</v>
      </c>
      <c r="I22" s="378">
        <v>13</v>
      </c>
      <c r="J22" s="378">
        <v>12</v>
      </c>
      <c r="K22" s="378">
        <v>16</v>
      </c>
      <c r="L22" s="378">
        <v>17</v>
      </c>
      <c r="M22" s="378">
        <v>28</v>
      </c>
      <c r="N22" s="378">
        <v>28</v>
      </c>
      <c r="O22" s="378">
        <v>25</v>
      </c>
      <c r="P22" s="378">
        <v>25</v>
      </c>
      <c r="Q22" s="378">
        <v>21</v>
      </c>
      <c r="R22" s="378">
        <v>21</v>
      </c>
      <c r="S22" s="378">
        <v>114</v>
      </c>
      <c r="T22" s="378">
        <v>238</v>
      </c>
      <c r="U22" s="378">
        <v>799</v>
      </c>
      <c r="V22" s="378">
        <v>635</v>
      </c>
      <c r="W22" s="378">
        <v>697</v>
      </c>
      <c r="X22" s="378">
        <v>765</v>
      </c>
      <c r="Y22" s="378">
        <v>425</v>
      </c>
      <c r="Z22" s="378">
        <v>226</v>
      </c>
      <c r="AA22" s="378">
        <v>521</v>
      </c>
      <c r="AB22" s="378">
        <v>357</v>
      </c>
    </row>
    <row r="23" spans="1:28" x14ac:dyDescent="0.25">
      <c r="A23" s="382">
        <v>42267</v>
      </c>
      <c r="B23" s="378">
        <v>294051</v>
      </c>
      <c r="C23" s="378">
        <v>1369</v>
      </c>
      <c r="D23" s="378">
        <v>5573198</v>
      </c>
      <c r="E23" s="378">
        <v>17378</v>
      </c>
      <c r="F23" s="378">
        <v>216</v>
      </c>
      <c r="G23" s="378">
        <v>9</v>
      </c>
      <c r="H23" s="378">
        <v>9</v>
      </c>
      <c r="I23" s="378">
        <v>12</v>
      </c>
      <c r="J23" s="378">
        <v>11</v>
      </c>
      <c r="K23" s="378">
        <v>15</v>
      </c>
      <c r="L23" s="378">
        <v>16</v>
      </c>
      <c r="M23" s="378">
        <v>27</v>
      </c>
      <c r="N23" s="378">
        <v>27</v>
      </c>
      <c r="O23" s="378">
        <v>25</v>
      </c>
      <c r="P23" s="378">
        <v>25</v>
      </c>
      <c r="Q23" s="378">
        <v>19</v>
      </c>
      <c r="R23" s="378">
        <v>19</v>
      </c>
      <c r="S23" s="378">
        <v>113</v>
      </c>
      <c r="T23" s="378">
        <v>306</v>
      </c>
      <c r="U23" s="378">
        <v>476</v>
      </c>
      <c r="V23" s="378">
        <v>499</v>
      </c>
      <c r="W23" s="378">
        <v>669</v>
      </c>
      <c r="X23" s="378">
        <v>556</v>
      </c>
      <c r="Y23" s="378">
        <v>459</v>
      </c>
      <c r="Z23" s="378">
        <v>482</v>
      </c>
      <c r="AA23" s="378">
        <v>430</v>
      </c>
      <c r="AB23" s="378">
        <v>402</v>
      </c>
    </row>
    <row r="24" spans="1:28" x14ac:dyDescent="0.25">
      <c r="A24" s="382">
        <v>42268</v>
      </c>
      <c r="B24" s="378">
        <v>301026</v>
      </c>
      <c r="C24" s="378">
        <v>1397</v>
      </c>
      <c r="D24" s="378">
        <v>567549</v>
      </c>
      <c r="E24" s="378">
        <v>17948</v>
      </c>
      <c r="F24" s="378">
        <v>301</v>
      </c>
      <c r="G24" s="378">
        <v>16</v>
      </c>
      <c r="H24" s="378">
        <v>16</v>
      </c>
      <c r="I24" s="378">
        <v>19</v>
      </c>
      <c r="J24" s="378">
        <v>19</v>
      </c>
      <c r="K24" s="378">
        <v>15</v>
      </c>
      <c r="L24" s="378">
        <v>15</v>
      </c>
      <c r="M24" s="378">
        <v>26</v>
      </c>
      <c r="N24" s="378">
        <v>26</v>
      </c>
      <c r="O24" s="378">
        <v>23</v>
      </c>
      <c r="P24" s="378">
        <v>24</v>
      </c>
      <c r="Q24" s="378">
        <v>19</v>
      </c>
      <c r="R24" s="378">
        <v>18</v>
      </c>
      <c r="S24" s="378">
        <v>312</v>
      </c>
      <c r="T24" s="378">
        <v>419</v>
      </c>
      <c r="U24" s="378">
        <v>664</v>
      </c>
      <c r="V24" s="378">
        <v>601</v>
      </c>
      <c r="W24" s="378">
        <v>561</v>
      </c>
      <c r="X24" s="378">
        <v>573</v>
      </c>
      <c r="Y24" s="378">
        <v>777</v>
      </c>
      <c r="Z24" s="378">
        <v>482</v>
      </c>
      <c r="AA24" s="378">
        <v>516</v>
      </c>
      <c r="AB24" s="378">
        <v>534</v>
      </c>
    </row>
    <row r="25" spans="1:28" x14ac:dyDescent="0.25">
      <c r="A25" s="382">
        <v>42269</v>
      </c>
      <c r="B25" s="378">
        <v>308829</v>
      </c>
      <c r="C25" s="378"/>
      <c r="D25" s="378"/>
      <c r="E25" s="378">
        <v>18488</v>
      </c>
      <c r="F25" s="378">
        <v>136</v>
      </c>
      <c r="G25" s="378">
        <v>16</v>
      </c>
      <c r="H25" s="378">
        <v>16</v>
      </c>
      <c r="I25" s="378">
        <v>18</v>
      </c>
      <c r="J25" s="378">
        <v>17</v>
      </c>
      <c r="K25" s="378">
        <v>14</v>
      </c>
      <c r="L25" s="378">
        <v>15</v>
      </c>
      <c r="M25" s="378">
        <v>26</v>
      </c>
      <c r="N25" s="378">
        <v>26</v>
      </c>
      <c r="O25" s="378">
        <v>22</v>
      </c>
      <c r="P25" s="378">
        <v>23</v>
      </c>
      <c r="Q25" s="378">
        <v>17</v>
      </c>
      <c r="R25" s="378">
        <v>17</v>
      </c>
      <c r="S25" s="378">
        <v>283</v>
      </c>
      <c r="T25" s="378">
        <v>419</v>
      </c>
      <c r="U25" s="378">
        <v>889</v>
      </c>
      <c r="V25" s="378">
        <v>730</v>
      </c>
      <c r="W25" s="378">
        <v>490</v>
      </c>
      <c r="X25" s="378">
        <v>827</v>
      </c>
      <c r="Y25" s="378">
        <v>229</v>
      </c>
      <c r="Z25" s="378">
        <v>255</v>
      </c>
      <c r="AA25" s="378">
        <v>510</v>
      </c>
      <c r="AB25" s="378">
        <v>413</v>
      </c>
    </row>
    <row r="26" spans="1:28" x14ac:dyDescent="0.25">
      <c r="A26" s="382">
        <v>42270</v>
      </c>
      <c r="B26" s="391">
        <f>AVERAGE(B25,B27)</f>
        <v>314542.5</v>
      </c>
      <c r="C26" s="378">
        <v>1448</v>
      </c>
      <c r="D26" s="378">
        <v>5859034</v>
      </c>
      <c r="E26" s="378">
        <v>18911</v>
      </c>
      <c r="F26" s="378">
        <v>312</v>
      </c>
      <c r="G26" s="378">
        <v>14</v>
      </c>
      <c r="H26" s="378">
        <v>13</v>
      </c>
      <c r="I26" s="378">
        <v>18</v>
      </c>
      <c r="J26" s="378">
        <v>17</v>
      </c>
      <c r="K26" s="378">
        <v>10</v>
      </c>
      <c r="L26" s="378">
        <v>11</v>
      </c>
      <c r="M26" s="378">
        <v>25</v>
      </c>
      <c r="N26" s="378">
        <v>26</v>
      </c>
      <c r="O26" s="378">
        <v>21</v>
      </c>
      <c r="P26" s="93">
        <v>21</v>
      </c>
      <c r="Q26" s="93">
        <v>16</v>
      </c>
      <c r="R26" s="93">
        <v>16</v>
      </c>
      <c r="S26" s="378">
        <v>136</v>
      </c>
      <c r="T26" s="378">
        <v>181</v>
      </c>
      <c r="U26" s="378">
        <v>402</v>
      </c>
      <c r="V26" s="378">
        <v>476</v>
      </c>
      <c r="W26" s="378">
        <v>477</v>
      </c>
      <c r="X26" s="378">
        <v>648</v>
      </c>
      <c r="Y26" s="378">
        <v>419</v>
      </c>
      <c r="Z26" s="378">
        <v>646</v>
      </c>
      <c r="AA26" s="378">
        <v>369</v>
      </c>
      <c r="AB26" s="378">
        <v>493</v>
      </c>
    </row>
    <row r="27" spans="1:28" x14ac:dyDescent="0.25">
      <c r="A27" s="382">
        <v>42271</v>
      </c>
      <c r="B27" s="378">
        <v>320256</v>
      </c>
      <c r="C27" s="378">
        <v>1480</v>
      </c>
      <c r="D27" s="378">
        <v>5970874</v>
      </c>
      <c r="E27" s="378">
        <v>19561</v>
      </c>
      <c r="F27" s="378">
        <v>448</v>
      </c>
      <c r="G27" s="378">
        <v>9</v>
      </c>
      <c r="H27" s="378">
        <v>9</v>
      </c>
      <c r="I27" s="378">
        <v>16</v>
      </c>
      <c r="J27" s="378">
        <v>16</v>
      </c>
      <c r="K27" s="378">
        <v>7</v>
      </c>
      <c r="L27" s="378">
        <v>8</v>
      </c>
      <c r="M27" s="378">
        <v>25</v>
      </c>
      <c r="N27" s="378">
        <v>26</v>
      </c>
      <c r="O27" s="378">
        <v>18</v>
      </c>
      <c r="P27" s="378">
        <v>19</v>
      </c>
      <c r="Q27" s="378">
        <v>14</v>
      </c>
      <c r="R27" s="378">
        <v>13</v>
      </c>
      <c r="S27" s="378">
        <v>374</v>
      </c>
      <c r="T27" s="378">
        <v>442</v>
      </c>
      <c r="U27" s="378">
        <v>635</v>
      </c>
      <c r="V27" s="378">
        <v>720</v>
      </c>
      <c r="W27" s="378">
        <v>822</v>
      </c>
      <c r="X27" s="378">
        <v>487</v>
      </c>
      <c r="Y27" s="378">
        <v>725</v>
      </c>
      <c r="Z27" s="378">
        <v>703</v>
      </c>
      <c r="AA27" s="378">
        <v>692</v>
      </c>
      <c r="AB27" s="378">
        <v>674</v>
      </c>
    </row>
    <row r="28" spans="1:28" x14ac:dyDescent="0.25">
      <c r="A28" s="382">
        <v>42272</v>
      </c>
      <c r="B28" s="378">
        <v>327056</v>
      </c>
      <c r="C28" s="378">
        <v>1510</v>
      </c>
      <c r="D28" s="378">
        <v>6103584</v>
      </c>
      <c r="E28" s="378">
        <v>20197</v>
      </c>
      <c r="F28" s="378">
        <v>460</v>
      </c>
      <c r="G28" s="378">
        <v>26</v>
      </c>
      <c r="H28" s="378">
        <v>25</v>
      </c>
      <c r="I28" s="378">
        <v>28</v>
      </c>
      <c r="J28" s="378">
        <v>28</v>
      </c>
      <c r="K28" s="378">
        <v>26</v>
      </c>
      <c r="L28" s="378">
        <v>25</v>
      </c>
      <c r="M28" s="378">
        <v>25</v>
      </c>
      <c r="N28" s="378">
        <v>25</v>
      </c>
      <c r="O28" s="378">
        <v>17</v>
      </c>
      <c r="P28" s="378">
        <v>18</v>
      </c>
      <c r="Q28" s="378">
        <v>12</v>
      </c>
      <c r="R28" s="378">
        <v>12</v>
      </c>
      <c r="S28" s="378">
        <v>115</v>
      </c>
      <c r="T28" s="378">
        <v>364</v>
      </c>
      <c r="U28" s="378">
        <v>874</v>
      </c>
      <c r="V28" s="378">
        <v>710</v>
      </c>
      <c r="W28" s="378">
        <v>914</v>
      </c>
      <c r="X28" s="378">
        <v>806</v>
      </c>
      <c r="Y28" s="378">
        <v>675</v>
      </c>
      <c r="Z28" s="378">
        <v>574</v>
      </c>
      <c r="AA28" s="378">
        <v>341</v>
      </c>
      <c r="AB28" s="378">
        <v>534</v>
      </c>
    </row>
    <row r="29" spans="1:28" x14ac:dyDescent="0.25">
      <c r="A29" s="382">
        <v>42273</v>
      </c>
      <c r="B29" s="378">
        <v>331867</v>
      </c>
      <c r="C29" s="378">
        <v>1532</v>
      </c>
      <c r="D29" s="378">
        <v>641964</v>
      </c>
      <c r="E29" s="378">
        <v>20497</v>
      </c>
      <c r="F29" s="378">
        <v>238</v>
      </c>
      <c r="G29" s="378">
        <v>23</v>
      </c>
      <c r="H29" s="378">
        <v>23</v>
      </c>
      <c r="I29" s="378">
        <v>26</v>
      </c>
      <c r="J29" s="378">
        <v>26</v>
      </c>
      <c r="K29" s="378">
        <v>25</v>
      </c>
      <c r="L29" s="378">
        <v>24</v>
      </c>
      <c r="M29" s="378">
        <v>25</v>
      </c>
      <c r="N29" s="378">
        <v>25</v>
      </c>
      <c r="O29" s="378">
        <v>17</v>
      </c>
      <c r="P29" s="378">
        <v>18</v>
      </c>
      <c r="Q29" s="378">
        <v>11</v>
      </c>
      <c r="R29" s="378">
        <v>10</v>
      </c>
      <c r="S29" s="378">
        <v>85</v>
      </c>
      <c r="T29" s="378">
        <v>233</v>
      </c>
      <c r="U29" s="378">
        <v>74</v>
      </c>
      <c r="V29" s="378">
        <v>221</v>
      </c>
      <c r="W29" s="378">
        <v>329</v>
      </c>
      <c r="X29" s="378">
        <v>578</v>
      </c>
      <c r="Y29" s="378">
        <v>470</v>
      </c>
      <c r="Z29" s="378">
        <v>170</v>
      </c>
      <c r="AA29" s="378">
        <v>357</v>
      </c>
      <c r="AB29" s="378">
        <v>392</v>
      </c>
    </row>
    <row r="30" spans="1:28" x14ac:dyDescent="0.25">
      <c r="A30" s="382">
        <v>42274</v>
      </c>
      <c r="B30" s="378">
        <v>340976</v>
      </c>
      <c r="C30" s="378">
        <v>1563</v>
      </c>
      <c r="D30" s="378">
        <v>6242851</v>
      </c>
      <c r="E30" s="378">
        <v>21116</v>
      </c>
      <c r="F30" s="378">
        <v>181</v>
      </c>
      <c r="G30" s="378">
        <v>21</v>
      </c>
      <c r="H30" s="378">
        <v>20</v>
      </c>
      <c r="I30" s="378">
        <v>25</v>
      </c>
      <c r="J30" s="378">
        <v>25</v>
      </c>
      <c r="K30" s="378">
        <v>24</v>
      </c>
      <c r="L30" s="378">
        <v>23</v>
      </c>
      <c r="M30" s="378">
        <v>24</v>
      </c>
      <c r="N30" s="378">
        <v>24</v>
      </c>
      <c r="O30" s="378">
        <v>17</v>
      </c>
      <c r="P30" s="378">
        <v>18</v>
      </c>
      <c r="Q30" s="378">
        <v>10</v>
      </c>
      <c r="R30" s="378">
        <v>10</v>
      </c>
      <c r="S30" s="378">
        <v>125</v>
      </c>
      <c r="T30" s="378">
        <v>522</v>
      </c>
      <c r="U30" s="378">
        <v>720</v>
      </c>
      <c r="V30" s="378">
        <v>698</v>
      </c>
      <c r="W30" s="378">
        <v>708</v>
      </c>
      <c r="X30" s="378">
        <v>805</v>
      </c>
      <c r="Y30" s="378">
        <v>754</v>
      </c>
      <c r="Z30" s="378">
        <v>805</v>
      </c>
      <c r="AA30" s="378">
        <v>646</v>
      </c>
      <c r="AB30" s="378">
        <v>788</v>
      </c>
    </row>
    <row r="31" spans="1:28" x14ac:dyDescent="0.25">
      <c r="A31" s="382">
        <v>42275</v>
      </c>
      <c r="B31" s="378"/>
      <c r="C31" s="378">
        <v>1590</v>
      </c>
      <c r="D31" s="378">
        <v>6302940</v>
      </c>
      <c r="E31" s="378">
        <v>21638</v>
      </c>
      <c r="F31" s="378">
        <v>187</v>
      </c>
      <c r="G31" s="378">
        <v>19</v>
      </c>
      <c r="H31" s="378">
        <v>19</v>
      </c>
      <c r="I31" s="378">
        <v>24</v>
      </c>
      <c r="J31" s="378">
        <v>24</v>
      </c>
      <c r="K31" s="378">
        <v>23</v>
      </c>
      <c r="L31" s="378">
        <v>23</v>
      </c>
      <c r="M31" s="378">
        <v>23</v>
      </c>
      <c r="N31" s="378">
        <v>24</v>
      </c>
      <c r="O31" s="378">
        <v>16</v>
      </c>
      <c r="P31" s="378">
        <v>17</v>
      </c>
      <c r="Q31" s="378">
        <v>9</v>
      </c>
      <c r="R31" s="378">
        <v>8</v>
      </c>
      <c r="S31" s="378">
        <v>238</v>
      </c>
      <c r="T31" s="378">
        <v>443</v>
      </c>
      <c r="U31" s="378">
        <v>369</v>
      </c>
      <c r="V31" s="378">
        <v>601</v>
      </c>
      <c r="W31" s="378">
        <v>317</v>
      </c>
      <c r="X31" s="378">
        <v>454</v>
      </c>
      <c r="Y31" s="378">
        <v>590</v>
      </c>
      <c r="Z31" s="378">
        <v>692</v>
      </c>
      <c r="AA31" s="378">
        <v>584</v>
      </c>
      <c r="AB31" s="378">
        <v>663</v>
      </c>
    </row>
    <row r="32" spans="1:28" x14ac:dyDescent="0.25">
      <c r="A32" s="382">
        <v>42276</v>
      </c>
      <c r="B32" s="378">
        <v>354819</v>
      </c>
      <c r="C32" s="378"/>
      <c r="D32" s="378"/>
      <c r="E32" s="378">
        <v>22062</v>
      </c>
      <c r="F32" s="378">
        <v>345</v>
      </c>
      <c r="G32" s="378">
        <v>16</v>
      </c>
      <c r="H32" s="378">
        <v>15</v>
      </c>
      <c r="I32" s="378">
        <v>23</v>
      </c>
      <c r="J32" s="378">
        <v>22</v>
      </c>
      <c r="K32" s="378">
        <v>21</v>
      </c>
      <c r="L32" s="378">
        <v>20</v>
      </c>
      <c r="M32" s="378">
        <v>23</v>
      </c>
      <c r="N32" s="378">
        <v>24</v>
      </c>
      <c r="O32" s="378">
        <v>14</v>
      </c>
      <c r="P32" s="378">
        <v>15</v>
      </c>
      <c r="Q32" s="378">
        <v>8</v>
      </c>
      <c r="R32" s="378">
        <v>7</v>
      </c>
      <c r="S32" s="378">
        <v>249</v>
      </c>
      <c r="T32" s="378">
        <v>312</v>
      </c>
      <c r="U32" s="378">
        <v>476</v>
      </c>
      <c r="V32" s="378">
        <v>391</v>
      </c>
      <c r="W32" s="378">
        <v>402</v>
      </c>
      <c r="X32" s="378">
        <v>538</v>
      </c>
      <c r="Y32" s="378">
        <v>266</v>
      </c>
      <c r="Z32" s="378">
        <v>356</v>
      </c>
      <c r="AA32" s="378">
        <v>294</v>
      </c>
      <c r="AB32" s="378">
        <v>300</v>
      </c>
    </row>
    <row r="33" spans="1:29" x14ac:dyDescent="0.25">
      <c r="A33" s="382">
        <v>42277</v>
      </c>
      <c r="B33" s="378">
        <v>357832</v>
      </c>
      <c r="C33" s="378"/>
      <c r="D33" s="378"/>
      <c r="E33" s="378">
        <v>22477</v>
      </c>
      <c r="F33" s="378">
        <v>198</v>
      </c>
      <c r="G33" s="378">
        <v>14</v>
      </c>
      <c r="H33" s="378">
        <v>14</v>
      </c>
      <c r="I33" s="378">
        <v>21</v>
      </c>
      <c r="J33" s="378">
        <v>21</v>
      </c>
      <c r="K33" s="378">
        <v>20</v>
      </c>
      <c r="L33" s="378">
        <v>19</v>
      </c>
      <c r="M33" s="378">
        <v>23</v>
      </c>
      <c r="N33" s="378">
        <v>24</v>
      </c>
      <c r="O33" s="378">
        <v>13</v>
      </c>
      <c r="P33" s="378">
        <v>14</v>
      </c>
      <c r="Q33" s="378">
        <v>17</v>
      </c>
      <c r="R33" s="378">
        <v>16</v>
      </c>
      <c r="S33" s="378">
        <v>125</v>
      </c>
      <c r="T33" s="378">
        <v>261</v>
      </c>
      <c r="U33" s="378">
        <v>328</v>
      </c>
      <c r="V33" s="378">
        <v>255</v>
      </c>
      <c r="W33" s="378">
        <v>306</v>
      </c>
      <c r="X33" s="378">
        <v>562</v>
      </c>
      <c r="Y33" s="378">
        <v>440</v>
      </c>
      <c r="Z33" s="378">
        <v>261</v>
      </c>
      <c r="AA33" s="378">
        <f>603-261</f>
        <v>342</v>
      </c>
      <c r="AB33" s="378">
        <v>457</v>
      </c>
    </row>
    <row r="36" spans="1:29" x14ac:dyDescent="0.25">
      <c r="AC36" s="479"/>
    </row>
    <row r="37" spans="1:29" x14ac:dyDescent="0.25">
      <c r="AC37" s="480"/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3" workbookViewId="0">
      <selection activeCell="R1" sqref="R1:R1048576"/>
    </sheetView>
  </sheetViews>
  <sheetFormatPr defaultColWidth="11.85546875" defaultRowHeight="15" x14ac:dyDescent="0.25"/>
  <cols>
    <col min="1" max="1" width="11.85546875" style="379"/>
    <col min="2" max="2" width="10.5703125" style="93" customWidth="1"/>
    <col min="3" max="4" width="11.85546875" style="93"/>
    <col min="5" max="5" width="13" style="93" customWidth="1"/>
    <col min="6" max="6" width="13.5703125" style="93" customWidth="1"/>
    <col min="7" max="18" width="11.85546875" style="93"/>
    <col min="19" max="19" width="12.5703125" style="379" bestFit="1" customWidth="1"/>
    <col min="20" max="28" width="13.7109375" style="379" bestFit="1" customWidth="1"/>
    <col min="29" max="16384" width="11.85546875" style="379"/>
  </cols>
  <sheetData>
    <row r="1" spans="1:28" ht="26.25" x14ac:dyDescent="0.4">
      <c r="A1" s="381" t="s">
        <v>119</v>
      </c>
    </row>
    <row r="3" spans="1:28" x14ac:dyDescent="0.25">
      <c r="A3" s="380" t="s">
        <v>59</v>
      </c>
      <c r="B3" s="380" t="s">
        <v>58</v>
      </c>
      <c r="C3" s="380" t="s">
        <v>104</v>
      </c>
      <c r="D3" s="380" t="s">
        <v>57</v>
      </c>
      <c r="E3" s="384" t="s">
        <v>50</v>
      </c>
      <c r="F3" s="384" t="s">
        <v>105</v>
      </c>
      <c r="G3" s="380" t="s">
        <v>106</v>
      </c>
      <c r="H3" s="380" t="s">
        <v>107</v>
      </c>
      <c r="I3" s="380" t="s">
        <v>108</v>
      </c>
      <c r="J3" s="380" t="s">
        <v>109</v>
      </c>
      <c r="K3" s="380" t="s">
        <v>110</v>
      </c>
      <c r="L3" s="380" t="s">
        <v>111</v>
      </c>
      <c r="M3" s="380" t="s">
        <v>112</v>
      </c>
      <c r="N3" s="380" t="s">
        <v>113</v>
      </c>
      <c r="O3" s="380" t="s">
        <v>114</v>
      </c>
      <c r="P3" s="380" t="s">
        <v>115</v>
      </c>
      <c r="Q3" s="380" t="s">
        <v>116</v>
      </c>
      <c r="R3" s="380" t="s">
        <v>117</v>
      </c>
      <c r="S3" s="383" t="s">
        <v>28</v>
      </c>
      <c r="T3" s="383" t="s">
        <v>29</v>
      </c>
      <c r="U3" s="383" t="s">
        <v>30</v>
      </c>
      <c r="V3" s="383" t="s">
        <v>31</v>
      </c>
      <c r="W3" s="383" t="s">
        <v>32</v>
      </c>
      <c r="X3" s="383" t="s">
        <v>33</v>
      </c>
      <c r="Y3" s="383" t="s">
        <v>99</v>
      </c>
      <c r="Z3" s="383" t="s">
        <v>100</v>
      </c>
      <c r="AA3" s="383" t="s">
        <v>101</v>
      </c>
      <c r="AB3" s="383" t="s">
        <v>102</v>
      </c>
    </row>
    <row r="4" spans="1:28" x14ac:dyDescent="0.25">
      <c r="A4" s="382">
        <v>42248</v>
      </c>
      <c r="B4" s="378">
        <f>Reading!B4</f>
        <v>199618</v>
      </c>
      <c r="C4" s="378">
        <f>Reading!C4</f>
        <v>913</v>
      </c>
      <c r="D4" s="378">
        <f>Reading!D4</f>
        <v>3971893</v>
      </c>
      <c r="E4" s="378">
        <f>Reading!E4</f>
        <v>9683</v>
      </c>
      <c r="F4" s="378">
        <f>ROUND(Reading!F4/56*5,0)</f>
        <v>23</v>
      </c>
      <c r="G4" s="378">
        <f>Reading!G4</f>
        <v>19</v>
      </c>
      <c r="H4" s="378">
        <f>Reading!H4</f>
        <v>19</v>
      </c>
      <c r="I4" s="378">
        <f>Reading!I4</f>
        <v>17</v>
      </c>
      <c r="J4" s="378">
        <f>Reading!J4</f>
        <v>18</v>
      </c>
      <c r="K4" s="378">
        <f>Reading!K4</f>
        <v>12</v>
      </c>
      <c r="L4" s="378">
        <f>Reading!L4</f>
        <v>12</v>
      </c>
      <c r="M4" s="378">
        <f>Reading!M4</f>
        <v>25</v>
      </c>
      <c r="N4" s="378">
        <f>Reading!N4</f>
        <v>25</v>
      </c>
      <c r="O4" s="378">
        <f>Reading!O4</f>
        <v>22</v>
      </c>
      <c r="P4" s="378">
        <f>Reading!P4</f>
        <v>22</v>
      </c>
      <c r="Q4" s="378">
        <f>Reading!Q4</f>
        <v>19</v>
      </c>
      <c r="R4" s="378">
        <f>Reading!R4</f>
        <v>20</v>
      </c>
      <c r="S4" s="378">
        <f>FLOOR(Reading!S4/56*5,1)</f>
        <v>18</v>
      </c>
      <c r="T4" s="378">
        <f>FLOOR(Reading!T4/56*5,1)</f>
        <v>33</v>
      </c>
      <c r="U4" s="378">
        <f>FLOOR(Reading!U4/56*5,1)</f>
        <v>67</v>
      </c>
      <c r="V4" s="378">
        <f>FLOOR(Reading!V4/56*5,1)</f>
        <v>49</v>
      </c>
      <c r="W4" s="378">
        <f>FLOOR(Reading!W4/56*5,1)</f>
        <v>41</v>
      </c>
      <c r="X4" s="378">
        <f>FLOOR(Reading!X4/56*5,1)</f>
        <v>33</v>
      </c>
      <c r="Y4" s="378">
        <f>FLOOR(Reading!Y4/56*5,1)</f>
        <v>56</v>
      </c>
      <c r="Z4" s="378">
        <f>FLOOR(Reading!Z4/56*5,1)</f>
        <v>30</v>
      </c>
      <c r="AA4" s="378">
        <f>FLOOR(Reading!AA4/56*5,1)</f>
        <v>25</v>
      </c>
      <c r="AB4" s="378">
        <f>FLOOR(Reading!AB4/56*5,1)</f>
        <v>46</v>
      </c>
    </row>
    <row r="5" spans="1:28" x14ac:dyDescent="0.25">
      <c r="A5" s="382">
        <v>42249</v>
      </c>
      <c r="B5" s="378">
        <f>Reading!B5</f>
        <v>203232</v>
      </c>
      <c r="C5" s="378">
        <f>Reading!C5</f>
        <v>932</v>
      </c>
      <c r="D5" s="378">
        <f>Reading!D5</f>
        <v>402450</v>
      </c>
      <c r="E5" s="378">
        <f>Reading!E5</f>
        <v>9944</v>
      </c>
      <c r="F5" s="378">
        <f>ROUND(Reading!F5/56*5,0)</f>
        <v>28</v>
      </c>
      <c r="G5" s="378">
        <f>Reading!G5</f>
        <v>18</v>
      </c>
      <c r="H5" s="378">
        <f>Reading!H5</f>
        <v>17</v>
      </c>
      <c r="I5" s="378">
        <f>Reading!I5</f>
        <v>14</v>
      </c>
      <c r="J5" s="378">
        <f>Reading!J5</f>
        <v>14</v>
      </c>
      <c r="K5" s="378">
        <f>Reading!K5</f>
        <v>10</v>
      </c>
      <c r="L5" s="378">
        <f>Reading!L5</f>
        <v>10</v>
      </c>
      <c r="M5" s="378">
        <f>Reading!M5</f>
        <v>24</v>
      </c>
      <c r="N5" s="378">
        <f>Reading!N5</f>
        <v>24</v>
      </c>
      <c r="O5" s="378">
        <f>Reading!O5</f>
        <v>21</v>
      </c>
      <c r="P5" s="378">
        <f>Reading!P5</f>
        <v>22</v>
      </c>
      <c r="Q5" s="378">
        <f>Reading!Q5</f>
        <v>18</v>
      </c>
      <c r="R5" s="378">
        <f>Reading!R5</f>
        <v>19</v>
      </c>
      <c r="S5" s="378">
        <f>FLOOR(Reading!S5/56*5,1)</f>
        <v>6</v>
      </c>
      <c r="T5" s="378">
        <f>FLOOR(Reading!T5/56*5,1)</f>
        <v>7</v>
      </c>
      <c r="U5" s="378">
        <f>FLOOR(Reading!U5/56*5,1)</f>
        <v>37</v>
      </c>
      <c r="V5" s="378">
        <f>FLOOR(Reading!V5/56*5,1)</f>
        <v>42</v>
      </c>
      <c r="W5" s="378">
        <f>FLOOR(Reading!W5/56*5,1)</f>
        <v>24</v>
      </c>
      <c r="X5" s="378">
        <f>FLOOR(Reading!X5/56*5,1)</f>
        <v>38</v>
      </c>
      <c r="Y5" s="378">
        <f>FLOOR(Reading!Y5/56*5,1)</f>
        <v>28</v>
      </c>
      <c r="Z5" s="378">
        <f>FLOOR(Reading!Z5/56*5,1)</f>
        <v>4</v>
      </c>
      <c r="AA5" s="378">
        <f>FLOOR(Reading!AA5/56*5,1)</f>
        <v>19</v>
      </c>
      <c r="AB5" s="378">
        <f>FLOOR(Reading!AB5/56*5,1)</f>
        <v>23</v>
      </c>
    </row>
    <row r="6" spans="1:28" x14ac:dyDescent="0.25">
      <c r="A6" s="382">
        <v>42250</v>
      </c>
      <c r="B6" s="378">
        <f>Reading!B6</f>
        <v>204648</v>
      </c>
      <c r="C6" s="378">
        <f>Reading!C6</f>
        <v>950</v>
      </c>
      <c r="D6" s="378">
        <f>Reading!D6</f>
        <v>4080760</v>
      </c>
      <c r="E6" s="378">
        <f>Reading!E6</f>
        <v>10171</v>
      </c>
      <c r="F6" s="378">
        <f>ROUND(Reading!F6/56*5,0)</f>
        <v>10</v>
      </c>
      <c r="G6" s="378">
        <f>Reading!G6</f>
        <v>18</v>
      </c>
      <c r="H6" s="378">
        <f>Reading!H6</f>
        <v>17</v>
      </c>
      <c r="I6" s="378">
        <f>Reading!I6</f>
        <v>12</v>
      </c>
      <c r="J6" s="378">
        <f>Reading!J6</f>
        <v>13</v>
      </c>
      <c r="K6" s="378">
        <f>Reading!K6</f>
        <v>10</v>
      </c>
      <c r="L6" s="378">
        <f>Reading!L6</f>
        <v>10</v>
      </c>
      <c r="M6" s="378">
        <f>Reading!M6</f>
        <v>23</v>
      </c>
      <c r="N6" s="378">
        <f>Reading!N6</f>
        <v>23</v>
      </c>
      <c r="O6" s="378">
        <f>Reading!O6</f>
        <v>21</v>
      </c>
      <c r="P6" s="378">
        <f>Reading!P6</f>
        <v>22</v>
      </c>
      <c r="Q6" s="378">
        <f>Reading!Q6</f>
        <v>17</v>
      </c>
      <c r="R6" s="378">
        <f>Reading!R6</f>
        <v>18</v>
      </c>
      <c r="S6" s="378">
        <f>FLOOR(Reading!S6/56*5,1)</f>
        <v>10</v>
      </c>
      <c r="T6" s="378">
        <f>FLOOR(Reading!T6/56*5,1)</f>
        <v>20</v>
      </c>
      <c r="U6" s="378">
        <f>FLOOR(Reading!U6/56*5,1)</f>
        <v>39</v>
      </c>
      <c r="V6" s="378">
        <f>FLOOR(Reading!V6/56*5,1)</f>
        <v>28</v>
      </c>
      <c r="W6" s="378">
        <f>FLOOR(Reading!W6/56*5,1)</f>
        <v>19</v>
      </c>
      <c r="X6" s="378">
        <f>FLOOR(Reading!X6/56*5,1)</f>
        <v>35</v>
      </c>
      <c r="Y6" s="378">
        <f>FLOOR(Reading!Y6/56*5,1)</f>
        <v>4</v>
      </c>
      <c r="Z6" s="378">
        <f>FLOOR(Reading!Z6/56*5,1)</f>
        <v>13</v>
      </c>
      <c r="AA6" s="378">
        <f>FLOOR(Reading!AA6/56*5,1)</f>
        <v>18</v>
      </c>
      <c r="AB6" s="378">
        <f>FLOOR(Reading!AB6/56*5,1)</f>
        <v>14</v>
      </c>
    </row>
    <row r="7" spans="1:28" x14ac:dyDescent="0.25">
      <c r="A7" s="382">
        <v>42251</v>
      </c>
      <c r="B7" s="378">
        <f>Reading!B7</f>
        <v>0</v>
      </c>
      <c r="C7" s="378">
        <f>Reading!C7</f>
        <v>0</v>
      </c>
      <c r="D7" s="378">
        <f>Reading!D7</f>
        <v>0</v>
      </c>
      <c r="E7" s="378">
        <f>Reading!E7</f>
        <v>10510</v>
      </c>
      <c r="F7" s="378">
        <f>ROUND(Reading!F7/56*5,0)</f>
        <v>12</v>
      </c>
      <c r="G7" s="378">
        <f>Reading!G7</f>
        <v>18</v>
      </c>
      <c r="H7" s="378">
        <f>Reading!H7</f>
        <v>17</v>
      </c>
      <c r="I7" s="378">
        <f>Reading!I7</f>
        <v>12</v>
      </c>
      <c r="J7" s="378">
        <f>Reading!J7</f>
        <v>13</v>
      </c>
      <c r="K7" s="378">
        <f>Reading!K7</f>
        <v>9</v>
      </c>
      <c r="L7" s="378">
        <f>Reading!L7</f>
        <v>9</v>
      </c>
      <c r="M7" s="378">
        <f>Reading!M7</f>
        <v>21</v>
      </c>
      <c r="N7" s="378">
        <f>Reading!N7</f>
        <v>22</v>
      </c>
      <c r="O7" s="378">
        <f>Reading!O7</f>
        <v>20</v>
      </c>
      <c r="P7" s="378">
        <f>Reading!P7</f>
        <v>21</v>
      </c>
      <c r="Q7" s="378">
        <f>Reading!Q7</f>
        <v>17</v>
      </c>
      <c r="R7" s="378">
        <f>Reading!R7</f>
        <v>17</v>
      </c>
      <c r="S7" s="378">
        <f>FLOOR(Reading!S7/56*5,1)</f>
        <v>7</v>
      </c>
      <c r="T7" s="378">
        <f>FLOOR(Reading!T7/56*5,1)</f>
        <v>21</v>
      </c>
      <c r="U7" s="378">
        <f>FLOOR(Reading!U7/56*5,1)</f>
        <v>19</v>
      </c>
      <c r="V7" s="378">
        <f>FLOOR(Reading!V7/56*5,1)</f>
        <v>48</v>
      </c>
      <c r="W7" s="378">
        <f>FLOOR(Reading!W7/56*5,1)</f>
        <v>35</v>
      </c>
      <c r="X7" s="378">
        <f>FLOOR(Reading!X7/56*5,1)</f>
        <v>36</v>
      </c>
      <c r="Y7" s="378">
        <f>FLOOR(Reading!Y7/56*5,1)</f>
        <v>22</v>
      </c>
      <c r="Z7" s="378">
        <f>FLOOR(Reading!Z7/56*5,1)</f>
        <v>19</v>
      </c>
      <c r="AA7" s="378">
        <f>FLOOR(Reading!AA7/56*5,1)</f>
        <v>18</v>
      </c>
      <c r="AB7" s="378">
        <f>FLOOR(Reading!AB7/56*5,1)</f>
        <v>23</v>
      </c>
    </row>
    <row r="8" spans="1:28" x14ac:dyDescent="0.25">
      <c r="A8" s="382">
        <v>42252</v>
      </c>
      <c r="B8" s="378">
        <f>Reading!B8</f>
        <v>212199</v>
      </c>
      <c r="C8" s="378">
        <f>Reading!C8</f>
        <v>994</v>
      </c>
      <c r="D8" s="378">
        <f>Reading!D8</f>
        <v>4227105</v>
      </c>
      <c r="E8" s="378">
        <f>Reading!E8</f>
        <v>10928</v>
      </c>
      <c r="F8" s="378">
        <f>ROUND(Reading!F8/56*5,0)</f>
        <v>33</v>
      </c>
      <c r="G8" s="378">
        <f>Reading!G8</f>
        <v>26</v>
      </c>
      <c r="H8" s="378">
        <f>Reading!H8</f>
        <v>25</v>
      </c>
      <c r="I8" s="378">
        <f>Reading!I8</f>
        <v>19</v>
      </c>
      <c r="J8" s="378">
        <f>Reading!J8</f>
        <v>18</v>
      </c>
      <c r="K8" s="378">
        <f>Reading!K8</f>
        <v>16</v>
      </c>
      <c r="L8" s="378">
        <f>Reading!L8</f>
        <v>17</v>
      </c>
      <c r="M8" s="378">
        <f>Reading!M8</f>
        <v>20</v>
      </c>
      <c r="N8" s="378">
        <f>Reading!N8</f>
        <v>21</v>
      </c>
      <c r="O8" s="378">
        <f>Reading!O8</f>
        <v>19</v>
      </c>
      <c r="P8" s="378">
        <f>Reading!P8</f>
        <v>19</v>
      </c>
      <c r="Q8" s="378">
        <f>Reading!Q8</f>
        <v>15</v>
      </c>
      <c r="R8" s="378">
        <f>Reading!R8</f>
        <v>15</v>
      </c>
      <c r="S8" s="378">
        <f>FLOOR(Reading!S8/56*5,1)</f>
        <v>12</v>
      </c>
      <c r="T8" s="378">
        <f>FLOOR(Reading!T8/56*5,1)</f>
        <v>38</v>
      </c>
      <c r="U8" s="378">
        <f>FLOOR(Reading!U8/56*5,1)</f>
        <v>38</v>
      </c>
      <c r="V8" s="378">
        <f>FLOOR(Reading!V8/56*5,1)</f>
        <v>46</v>
      </c>
      <c r="W8" s="378">
        <f>FLOOR(Reading!W8/56*5,1)</f>
        <v>33</v>
      </c>
      <c r="X8" s="378">
        <f>FLOOR(Reading!X8/56*5,1)</f>
        <v>58</v>
      </c>
      <c r="Y8" s="378">
        <f>FLOOR(Reading!Y8/56*5,1)</f>
        <v>36</v>
      </c>
      <c r="Z8" s="378">
        <f>FLOOR(Reading!Z8/56*5,1)</f>
        <v>25</v>
      </c>
      <c r="AA8" s="378">
        <f>FLOOR(Reading!AA8/56*5,1)</f>
        <v>24</v>
      </c>
      <c r="AB8" s="378">
        <f>FLOOR(Reading!AB8/56*5,1)</f>
        <v>41</v>
      </c>
    </row>
    <row r="9" spans="1:28" x14ac:dyDescent="0.25">
      <c r="A9" s="382">
        <v>42253</v>
      </c>
      <c r="B9" s="378">
        <f>Reading!B9</f>
        <v>222319</v>
      </c>
      <c r="C9" s="378">
        <f>Reading!C9</f>
        <v>1020</v>
      </c>
      <c r="D9" s="378">
        <f>Reading!D9</f>
        <v>4351347</v>
      </c>
      <c r="E9" s="378">
        <f>Reading!E9</f>
        <v>11592</v>
      </c>
      <c r="F9" s="378">
        <f>ROUND(Reading!F9/56*5,0)</f>
        <v>26</v>
      </c>
      <c r="G9" s="378">
        <f>Reading!G9</f>
        <v>22</v>
      </c>
      <c r="H9" s="378">
        <f>Reading!H9</f>
        <v>22</v>
      </c>
      <c r="I9" s="378">
        <f>Reading!I9</f>
        <v>17</v>
      </c>
      <c r="J9" s="378">
        <f>Reading!J9</f>
        <v>17</v>
      </c>
      <c r="K9" s="378">
        <f>Reading!K9</f>
        <v>15</v>
      </c>
      <c r="L9" s="378">
        <f>Reading!L9</f>
        <v>16</v>
      </c>
      <c r="M9" s="378">
        <f>Reading!M9</f>
        <v>20</v>
      </c>
      <c r="N9" s="378">
        <f>Reading!N9</f>
        <v>21</v>
      </c>
      <c r="O9" s="378">
        <f>Reading!O9</f>
        <v>17</v>
      </c>
      <c r="P9" s="378">
        <f>Reading!P9</f>
        <v>18</v>
      </c>
      <c r="Q9" s="378">
        <f>Reading!Q9</f>
        <v>14</v>
      </c>
      <c r="R9" s="378">
        <f>Reading!R9</f>
        <v>13</v>
      </c>
      <c r="S9" s="378">
        <f>FLOOR(Reading!S9/56*5,1)</f>
        <v>20</v>
      </c>
      <c r="T9" s="378">
        <f>FLOOR(Reading!T9/56*5,1)</f>
        <v>42</v>
      </c>
      <c r="U9" s="378">
        <f>FLOOR(Reading!U9/56*5,1)</f>
        <v>77</v>
      </c>
      <c r="V9" s="378">
        <f>FLOOR(Reading!V9/56*5,1)</f>
        <v>87</v>
      </c>
      <c r="W9" s="378">
        <f>FLOOR(Reading!W9/56*5,1)</f>
        <v>64</v>
      </c>
      <c r="X9" s="378">
        <f>FLOOR(Reading!X9/56*5,1)</f>
        <v>69</v>
      </c>
      <c r="Y9" s="378">
        <f>FLOOR(Reading!Y9/56*5,1)</f>
        <v>68</v>
      </c>
      <c r="Z9" s="378">
        <f>FLOOR(Reading!Z9/56*5,1)</f>
        <v>65</v>
      </c>
      <c r="AA9" s="378">
        <f>FLOOR(Reading!AA9/56*5,1)</f>
        <v>64</v>
      </c>
      <c r="AB9" s="378">
        <f>FLOOR(Reading!AB9/56*5,1)</f>
        <v>79</v>
      </c>
    </row>
    <row r="10" spans="1:28" x14ac:dyDescent="0.25">
      <c r="A10" s="382">
        <v>42254</v>
      </c>
      <c r="B10" s="378">
        <f>Reading!B10</f>
        <v>225196</v>
      </c>
      <c r="C10" s="378">
        <f>Reading!C10</f>
        <v>1050</v>
      </c>
      <c r="D10" s="378">
        <f>Reading!D10</f>
        <v>4428443</v>
      </c>
      <c r="E10" s="378">
        <f>Reading!E10</f>
        <v>11911</v>
      </c>
      <c r="F10" s="378">
        <f>ROUND(Reading!F10/56*5,0)</f>
        <v>15</v>
      </c>
      <c r="G10" s="378">
        <f>Reading!G10</f>
        <v>21</v>
      </c>
      <c r="H10" s="378">
        <f>Reading!H10</f>
        <v>21</v>
      </c>
      <c r="I10" s="378">
        <f>Reading!I10</f>
        <v>16</v>
      </c>
      <c r="J10" s="378">
        <f>Reading!J10</f>
        <v>16</v>
      </c>
      <c r="K10" s="378">
        <f>Reading!K10</f>
        <v>14</v>
      </c>
      <c r="L10" s="378">
        <f>Reading!L10</f>
        <v>15</v>
      </c>
      <c r="M10" s="378">
        <f>Reading!M10</f>
        <v>20</v>
      </c>
      <c r="N10" s="378">
        <f>Reading!N10</f>
        <v>21</v>
      </c>
      <c r="O10" s="378">
        <f>Reading!O10</f>
        <v>16</v>
      </c>
      <c r="P10" s="378">
        <f>Reading!P10</f>
        <v>17</v>
      </c>
      <c r="Q10" s="378">
        <f>Reading!Q10</f>
        <v>12</v>
      </c>
      <c r="R10" s="378">
        <f>Reading!R10</f>
        <v>12</v>
      </c>
      <c r="S10" s="378">
        <f>FLOOR(Reading!S10/56*5,1)</f>
        <v>25</v>
      </c>
      <c r="T10" s="378">
        <f>FLOOR(Reading!T10/56*5,1)</f>
        <v>40</v>
      </c>
      <c r="U10" s="378">
        <f>FLOOR(Reading!U10/56*5,1)</f>
        <v>35</v>
      </c>
      <c r="V10" s="378">
        <f>FLOOR(Reading!V10/56*5,1)</f>
        <v>26</v>
      </c>
      <c r="W10" s="378">
        <f>FLOOR(Reading!W10/56*5,1)</f>
        <v>39</v>
      </c>
      <c r="X10" s="378">
        <f>FLOOR(Reading!X10/56*5,1)</f>
        <v>42</v>
      </c>
      <c r="Y10" s="378">
        <f>FLOOR(Reading!Y10/56*5,1)</f>
        <v>38</v>
      </c>
      <c r="Z10" s="378">
        <f>FLOOR(Reading!Z10/56*5,1)</f>
        <v>28</v>
      </c>
      <c r="AA10" s="378">
        <f>FLOOR(Reading!AA10/56*5,1)</f>
        <v>9</v>
      </c>
      <c r="AB10" s="378">
        <f>FLOOR(Reading!AB10/56*5,1)</f>
        <v>31</v>
      </c>
    </row>
    <row r="11" spans="1:28" x14ac:dyDescent="0.25">
      <c r="A11" s="382">
        <v>42255</v>
      </c>
      <c r="B11" s="378">
        <f>Reading!B11</f>
        <v>0</v>
      </c>
      <c r="C11" s="378">
        <f>Reading!C11</f>
        <v>0</v>
      </c>
      <c r="D11" s="378">
        <f>Reading!D11</f>
        <v>0</v>
      </c>
      <c r="E11" s="378">
        <f>Reading!E11</f>
        <v>0</v>
      </c>
      <c r="F11" s="378">
        <f>ROUND(Reading!F11/56*5,0)</f>
        <v>0</v>
      </c>
      <c r="G11" s="378">
        <f>Reading!G11</f>
        <v>0</v>
      </c>
      <c r="H11" s="378">
        <f>Reading!H11</f>
        <v>0</v>
      </c>
      <c r="I11" s="378">
        <f>Reading!I11</f>
        <v>0</v>
      </c>
      <c r="J11" s="378">
        <f>Reading!J11</f>
        <v>0</v>
      </c>
      <c r="K11" s="378">
        <f>Reading!K11</f>
        <v>0</v>
      </c>
      <c r="L11" s="378">
        <f>Reading!L11</f>
        <v>0</v>
      </c>
      <c r="M11" s="378">
        <f>Reading!M11</f>
        <v>0</v>
      </c>
      <c r="N11" s="378">
        <f>Reading!N11</f>
        <v>0</v>
      </c>
      <c r="O11" s="378">
        <f>Reading!O11</f>
        <v>0</v>
      </c>
      <c r="P11" s="378">
        <f>Reading!P11</f>
        <v>0</v>
      </c>
      <c r="Q11" s="378">
        <f>Reading!Q11</f>
        <v>0</v>
      </c>
      <c r="R11" s="378">
        <f>Reading!R11</f>
        <v>0</v>
      </c>
      <c r="S11" s="378">
        <f>FLOOR(Reading!S11/56*5,1)</f>
        <v>0</v>
      </c>
      <c r="T11" s="378">
        <f>FLOOR(Reading!T11/56*5,1)</f>
        <v>0</v>
      </c>
      <c r="U11" s="378">
        <f>FLOOR(Reading!U11/56*5,1)</f>
        <v>0</v>
      </c>
      <c r="V11" s="378">
        <f>FLOOR(Reading!V11/56*5,1)</f>
        <v>0</v>
      </c>
      <c r="W11" s="378">
        <f>FLOOR(Reading!W11/56*5,1)</f>
        <v>0</v>
      </c>
      <c r="X11" s="378">
        <f>FLOOR(Reading!X11/56*5,1)</f>
        <v>0</v>
      </c>
      <c r="Y11" s="378">
        <f>FLOOR(Reading!Y11/56*5,1)</f>
        <v>0</v>
      </c>
      <c r="Z11" s="378">
        <f>FLOOR(Reading!Z11/56*5,1)</f>
        <v>0</v>
      </c>
      <c r="AA11" s="378">
        <f>FLOOR(Reading!AA11/56*5,1)</f>
        <v>0</v>
      </c>
      <c r="AB11" s="378">
        <f>FLOOR(Reading!AB11/56*5,1)</f>
        <v>0</v>
      </c>
    </row>
    <row r="12" spans="1:28" x14ac:dyDescent="0.25">
      <c r="A12" s="382">
        <v>42256</v>
      </c>
      <c r="B12" s="378">
        <f>Reading!B12</f>
        <v>233887</v>
      </c>
      <c r="C12" s="378">
        <f>Reading!C12</f>
        <v>1085</v>
      </c>
      <c r="D12" s="378">
        <f>Reading!D12</f>
        <v>4570650</v>
      </c>
      <c r="E12" s="378">
        <f>Reading!E12</f>
        <v>12604</v>
      </c>
      <c r="F12" s="378">
        <f>ROUND(Reading!F12/56*5,0)</f>
        <v>36</v>
      </c>
      <c r="G12" s="378">
        <f>Reading!G12</f>
        <v>18</v>
      </c>
      <c r="H12" s="378">
        <f>Reading!H12</f>
        <v>17</v>
      </c>
      <c r="I12" s="378">
        <f>Reading!I12</f>
        <v>16</v>
      </c>
      <c r="J12" s="378">
        <f>Reading!J12</f>
        <v>15</v>
      </c>
      <c r="K12" s="378">
        <f>Reading!K12</f>
        <v>11</v>
      </c>
      <c r="L12" s="378">
        <f>Reading!L12</f>
        <v>12</v>
      </c>
      <c r="M12" s="378">
        <f>Reading!M12</f>
        <v>20</v>
      </c>
      <c r="N12" s="378">
        <f>Reading!N12</f>
        <v>21</v>
      </c>
      <c r="O12" s="378">
        <f>Reading!O12</f>
        <v>13</v>
      </c>
      <c r="P12" s="378">
        <f>Reading!P12</f>
        <v>13</v>
      </c>
      <c r="Q12" s="378">
        <f>Reading!Q12</f>
        <v>10</v>
      </c>
      <c r="R12" s="378">
        <f>Reading!R12</f>
        <v>10</v>
      </c>
      <c r="S12" s="378">
        <f>FLOOR(Reading!S12/56*5,1)</f>
        <v>25</v>
      </c>
      <c r="T12" s="378">
        <f>FLOOR(Reading!T12/56*5,1)</f>
        <v>55</v>
      </c>
      <c r="U12" s="378">
        <f>FLOOR(Reading!U12/56*5,1)</f>
        <v>87</v>
      </c>
      <c r="V12" s="378">
        <f>FLOOR(Reading!V12/56*5,1)</f>
        <v>80</v>
      </c>
      <c r="W12" s="378">
        <f>FLOOR(Reading!W12/56*5,1)</f>
        <v>81</v>
      </c>
      <c r="X12" s="378">
        <f>FLOOR(Reading!X12/56*5,1)</f>
        <v>67</v>
      </c>
      <c r="Y12" s="378">
        <f>FLOOR(Reading!Y12/56*5,1)</f>
        <v>78</v>
      </c>
      <c r="Z12" s="378">
        <f>FLOOR(Reading!Z12/56*5,1)</f>
        <v>40</v>
      </c>
      <c r="AA12" s="378">
        <f>FLOOR(Reading!AA12/56*5,1)</f>
        <v>39</v>
      </c>
      <c r="AB12" s="378">
        <f>FLOOR(Reading!AB12/56*5,1)</f>
        <v>39</v>
      </c>
    </row>
    <row r="13" spans="1:28" x14ac:dyDescent="0.25">
      <c r="A13" s="382">
        <v>42257</v>
      </c>
      <c r="B13" s="378">
        <f>Reading!B13</f>
        <v>237778</v>
      </c>
      <c r="C13" s="378">
        <f>Reading!C13</f>
        <v>1115</v>
      </c>
      <c r="D13" s="378">
        <f>Reading!D13</f>
        <v>4652640</v>
      </c>
      <c r="E13" s="378">
        <f>Reading!E13</f>
        <v>12949</v>
      </c>
      <c r="F13" s="378">
        <f>ROUND(Reading!F13/56*5,0)</f>
        <v>20</v>
      </c>
      <c r="G13" s="378">
        <f>Reading!G13</f>
        <v>17</v>
      </c>
      <c r="H13" s="378">
        <f>Reading!H13</f>
        <v>16</v>
      </c>
      <c r="I13" s="378">
        <f>Reading!I13</f>
        <v>13</v>
      </c>
      <c r="J13" s="378">
        <f>Reading!J13</f>
        <v>13</v>
      </c>
      <c r="K13" s="378">
        <f>Reading!K13</f>
        <v>11</v>
      </c>
      <c r="L13" s="378">
        <f>Reading!L13</f>
        <v>11</v>
      </c>
      <c r="M13" s="378">
        <f>Reading!M13</f>
        <v>20</v>
      </c>
      <c r="N13" s="378">
        <f>Reading!N13</f>
        <v>20</v>
      </c>
      <c r="O13" s="378">
        <f>Reading!O13</f>
        <v>12</v>
      </c>
      <c r="P13" s="378">
        <f>Reading!P13</f>
        <v>12</v>
      </c>
      <c r="Q13" s="378">
        <f>Reading!Q13</f>
        <v>10</v>
      </c>
      <c r="R13" s="378">
        <f>Reading!R13</f>
        <v>9</v>
      </c>
      <c r="S13" s="378">
        <f>FLOOR(Reading!S13/56*5,1)</f>
        <v>22</v>
      </c>
      <c r="T13" s="378">
        <f>FLOOR(Reading!T13/56*5,1)</f>
        <v>16</v>
      </c>
      <c r="U13" s="378">
        <f>FLOOR(Reading!U13/56*5,1)</f>
        <v>54</v>
      </c>
      <c r="V13" s="378">
        <f>FLOOR(Reading!V13/56*5,1)</f>
        <v>40</v>
      </c>
      <c r="W13" s="378">
        <f>FLOOR(Reading!W13/56*5,1)</f>
        <v>34</v>
      </c>
      <c r="X13" s="378">
        <f>FLOOR(Reading!X13/56*5,1)</f>
        <v>34</v>
      </c>
      <c r="Y13" s="378">
        <f>FLOOR(Reading!Y13/56*5,1)</f>
        <v>31</v>
      </c>
      <c r="Z13" s="378">
        <f>FLOOR(Reading!Z13/56*5,1)</f>
        <v>27</v>
      </c>
      <c r="AA13" s="378">
        <f>FLOOR(Reading!AA13/56*5,1)</f>
        <v>28</v>
      </c>
      <c r="AB13" s="378">
        <f>FLOOR(Reading!AB13/56*5,1)</f>
        <v>27</v>
      </c>
    </row>
    <row r="14" spans="1:28" x14ac:dyDescent="0.25">
      <c r="A14" s="382">
        <v>42258</v>
      </c>
      <c r="B14" s="378">
        <f>Reading!B14</f>
        <v>242765</v>
      </c>
      <c r="C14" s="378">
        <f>Reading!C14</f>
        <v>1139</v>
      </c>
      <c r="D14" s="378">
        <f>Reading!D14</f>
        <v>4732400</v>
      </c>
      <c r="E14" s="378">
        <f>Reading!E14</f>
        <v>0</v>
      </c>
      <c r="F14" s="378">
        <f>ROUND(Reading!F14/56*5,0)</f>
        <v>7</v>
      </c>
      <c r="G14" s="378">
        <f>Reading!G14</f>
        <v>16</v>
      </c>
      <c r="H14" s="378">
        <f>Reading!H14</f>
        <v>17</v>
      </c>
      <c r="I14" s="378">
        <f>Reading!I14</f>
        <v>12</v>
      </c>
      <c r="J14" s="378">
        <f>Reading!J14</f>
        <v>12</v>
      </c>
      <c r="K14" s="378">
        <f>Reading!K14</f>
        <v>11</v>
      </c>
      <c r="L14" s="378">
        <f>Reading!L14</f>
        <v>11</v>
      </c>
      <c r="M14" s="378">
        <f>Reading!M14</f>
        <v>19</v>
      </c>
      <c r="N14" s="378">
        <f>Reading!N14</f>
        <v>20</v>
      </c>
      <c r="O14" s="378">
        <f>Reading!O14</f>
        <v>11</v>
      </c>
      <c r="P14" s="378">
        <f>Reading!P14</f>
        <v>12</v>
      </c>
      <c r="Q14" s="378">
        <f>Reading!Q14</f>
        <v>10</v>
      </c>
      <c r="R14" s="378">
        <f>Reading!R14</f>
        <v>10</v>
      </c>
      <c r="S14" s="378">
        <f>FLOOR(Reading!S14/56*5,1)</f>
        <v>23</v>
      </c>
      <c r="T14" s="378">
        <f>FLOOR(Reading!T14/56*5,1)</f>
        <v>18</v>
      </c>
      <c r="U14" s="378">
        <f>FLOOR(Reading!U14/56*5,1)</f>
        <v>41</v>
      </c>
      <c r="V14" s="378">
        <f>FLOOR(Reading!V14/56*5,1)</f>
        <v>53</v>
      </c>
      <c r="W14" s="378">
        <f>FLOOR(Reading!W14/56*5,1)</f>
        <v>26</v>
      </c>
      <c r="X14" s="378">
        <f>FLOOR(Reading!X14/56*5,1)</f>
        <v>42</v>
      </c>
      <c r="Y14" s="378">
        <f>FLOOR(Reading!Y14/56*5,1)</f>
        <v>45</v>
      </c>
      <c r="Z14" s="378">
        <f>FLOOR(Reading!Z14/56*5,1)</f>
        <v>38</v>
      </c>
      <c r="AA14" s="378">
        <f>FLOOR(Reading!AA14/56*5,1)</f>
        <v>24</v>
      </c>
      <c r="AB14" s="378">
        <f>FLOOR(Reading!AB14/56*5,1)</f>
        <v>34</v>
      </c>
    </row>
    <row r="15" spans="1:28" x14ac:dyDescent="0.25">
      <c r="A15" s="382">
        <v>42259</v>
      </c>
      <c r="B15" s="378">
        <f>Reading!B15</f>
        <v>248800</v>
      </c>
      <c r="C15" s="378">
        <f>Reading!C15</f>
        <v>1165</v>
      </c>
      <c r="D15" s="378">
        <f>Reading!D15</f>
        <v>4845358</v>
      </c>
      <c r="E15" s="378">
        <f>Reading!E15</f>
        <v>13799</v>
      </c>
      <c r="F15" s="378">
        <f>ROUND(Reading!F15/56*5,0)</f>
        <v>16</v>
      </c>
      <c r="G15" s="378">
        <f>Reading!G15</f>
        <v>16</v>
      </c>
      <c r="H15" s="378">
        <f>Reading!H15</f>
        <v>15</v>
      </c>
      <c r="I15" s="378">
        <f>Reading!I15</f>
        <v>11</v>
      </c>
      <c r="J15" s="378">
        <f>Reading!J15</f>
        <v>11</v>
      </c>
      <c r="K15" s="378">
        <f>Reading!K15</f>
        <v>9</v>
      </c>
      <c r="L15" s="378">
        <f>Reading!L15</f>
        <v>9</v>
      </c>
      <c r="M15" s="378">
        <f>Reading!M15</f>
        <v>19</v>
      </c>
      <c r="N15" s="378">
        <f>Reading!N15</f>
        <v>20</v>
      </c>
      <c r="O15" s="378">
        <f>Reading!O15</f>
        <v>10</v>
      </c>
      <c r="P15" s="378">
        <f>Reading!P15</f>
        <v>11</v>
      </c>
      <c r="Q15" s="378">
        <f>Reading!Q15</f>
        <v>9</v>
      </c>
      <c r="R15" s="378">
        <f>Reading!R15</f>
        <v>8</v>
      </c>
      <c r="S15" s="378">
        <f>FLOOR(Reading!S15/56*5,1)</f>
        <v>5</v>
      </c>
      <c r="T15" s="378">
        <f>FLOOR(Reading!T15/56*5,1)</f>
        <v>31</v>
      </c>
      <c r="U15" s="378">
        <f>FLOOR(Reading!U15/56*5,1)</f>
        <v>74</v>
      </c>
      <c r="V15" s="378">
        <f>FLOOR(Reading!V15/56*5,1)</f>
        <v>57</v>
      </c>
      <c r="W15" s="378">
        <f>FLOOR(Reading!W15/56*5,1)</f>
        <v>57</v>
      </c>
      <c r="X15" s="378">
        <f>FLOOR(Reading!X15/56*5,1)</f>
        <v>54</v>
      </c>
      <c r="Y15" s="378">
        <f>FLOOR(Reading!Y15/56*5,1)</f>
        <v>61</v>
      </c>
      <c r="Z15" s="378">
        <f>FLOOR(Reading!Z15/56*5,1)</f>
        <v>29</v>
      </c>
      <c r="AA15" s="378">
        <f>FLOOR(Reading!AA15/56*5,1)</f>
        <v>22</v>
      </c>
      <c r="AB15" s="378">
        <f>FLOOR(Reading!AB15/56*5,1)</f>
        <v>34</v>
      </c>
    </row>
    <row r="16" spans="1:28" x14ac:dyDescent="0.25">
      <c r="A16" s="382">
        <v>42260</v>
      </c>
      <c r="B16" s="378">
        <f>Reading!B16</f>
        <v>257782</v>
      </c>
      <c r="C16" s="378">
        <f>Reading!C16</f>
        <v>1196</v>
      </c>
      <c r="D16" s="378">
        <f>Reading!D16</f>
        <v>5002105</v>
      </c>
      <c r="E16" s="378">
        <f>Reading!E16</f>
        <v>14525</v>
      </c>
      <c r="F16" s="378">
        <f>ROUND(Reading!F16/56*5,0)</f>
        <v>39</v>
      </c>
      <c r="G16" s="378">
        <f>Reading!G16</f>
        <v>10</v>
      </c>
      <c r="H16" s="378">
        <f>Reading!H16</f>
        <v>10</v>
      </c>
      <c r="I16" s="378">
        <f>Reading!I16</f>
        <v>9</v>
      </c>
      <c r="J16" s="378">
        <f>Reading!J16</f>
        <v>9</v>
      </c>
      <c r="K16" s="378">
        <f>Reading!K16</f>
        <v>16</v>
      </c>
      <c r="L16" s="378">
        <f>Reading!L16</f>
        <v>16</v>
      </c>
      <c r="M16" s="378">
        <f>Reading!M16</f>
        <v>19</v>
      </c>
      <c r="N16" s="378">
        <f>Reading!N16</f>
        <v>19</v>
      </c>
      <c r="O16" s="378">
        <f>Reading!O16</f>
        <v>19</v>
      </c>
      <c r="P16" s="378">
        <f>Reading!P16</f>
        <v>20</v>
      </c>
      <c r="Q16" s="378">
        <f>Reading!Q16</f>
        <v>17</v>
      </c>
      <c r="R16" s="378">
        <f>Reading!R16</f>
        <v>17</v>
      </c>
      <c r="S16" s="378">
        <f>FLOOR(Reading!S16/56*5,1)</f>
        <v>23</v>
      </c>
      <c r="T16" s="378">
        <f>FLOOR(Reading!T16/56*5,1)</f>
        <v>47</v>
      </c>
      <c r="U16" s="378">
        <f>FLOOR(Reading!U16/56*5,1)</f>
        <v>92</v>
      </c>
      <c r="V16" s="378">
        <f>FLOOR(Reading!V16/56*5,1)</f>
        <v>95</v>
      </c>
      <c r="W16" s="378">
        <f>FLOOR(Reading!W16/56*5,1)</f>
        <v>74</v>
      </c>
      <c r="X16" s="378">
        <f>FLOOR(Reading!X16/56*5,1)</f>
        <v>77</v>
      </c>
      <c r="Y16" s="378">
        <f>FLOOR(Reading!Y16/56*5,1)</f>
        <v>86</v>
      </c>
      <c r="Z16" s="378">
        <f>FLOOR(Reading!Z16/56*5,1)</f>
        <v>43</v>
      </c>
      <c r="AA16" s="378">
        <f>FLOOR(Reading!AA16/56*5,1)</f>
        <v>38</v>
      </c>
      <c r="AB16" s="378">
        <f>FLOOR(Reading!AB16/56*5,1)</f>
        <v>58</v>
      </c>
    </row>
    <row r="17" spans="1:28" x14ac:dyDescent="0.25">
      <c r="A17" s="382">
        <v>42261</v>
      </c>
      <c r="B17" s="378">
        <f>Reading!B17</f>
        <v>262093.5</v>
      </c>
      <c r="C17" s="378">
        <f>Reading!C17</f>
        <v>1216</v>
      </c>
      <c r="D17" s="378">
        <f>Reading!D17</f>
        <v>5030170</v>
      </c>
      <c r="E17" s="378">
        <f>Reading!E17</f>
        <v>14775</v>
      </c>
      <c r="F17" s="378">
        <f>ROUND(Reading!F17/56*5,0)</f>
        <v>8</v>
      </c>
      <c r="G17" s="378">
        <f>Reading!G17</f>
        <v>10</v>
      </c>
      <c r="H17" s="378">
        <f>Reading!H17</f>
        <v>9</v>
      </c>
      <c r="I17" s="378">
        <f>Reading!I17</f>
        <v>9</v>
      </c>
      <c r="J17" s="378">
        <f>Reading!J17</f>
        <v>9</v>
      </c>
      <c r="K17" s="378">
        <f>Reading!K17</f>
        <v>15</v>
      </c>
      <c r="L17" s="378">
        <f>Reading!L17</f>
        <v>16</v>
      </c>
      <c r="M17" s="378">
        <f>Reading!M17</f>
        <v>18</v>
      </c>
      <c r="N17" s="378">
        <f>Reading!N17</f>
        <v>19</v>
      </c>
      <c r="O17" s="378">
        <f>Reading!O17</f>
        <v>18</v>
      </c>
      <c r="P17" s="378">
        <f>Reading!P17</f>
        <v>19</v>
      </c>
      <c r="Q17" s="378">
        <f>Reading!Q17</f>
        <v>17</v>
      </c>
      <c r="R17" s="378">
        <f>Reading!R17</f>
        <v>17</v>
      </c>
      <c r="S17" s="378">
        <f>FLOOR(Reading!S17/56*5,1)</f>
        <v>15</v>
      </c>
      <c r="T17" s="378">
        <f>FLOOR(Reading!T17/56*5,1)</f>
        <v>20</v>
      </c>
      <c r="U17" s="378">
        <f>FLOOR(Reading!U17/56*5,1)</f>
        <v>22</v>
      </c>
      <c r="V17" s="378">
        <f>FLOOR(Reading!V17/56*5,1)</f>
        <v>15</v>
      </c>
      <c r="W17" s="378">
        <f>FLOOR(Reading!W17/56*5,1)</f>
        <v>7</v>
      </c>
      <c r="X17" s="378">
        <f>FLOOR(Reading!X17/56*5,1)</f>
        <v>14</v>
      </c>
      <c r="Y17" s="378">
        <f>FLOOR(Reading!Y17/56*5,1)</f>
        <v>32</v>
      </c>
      <c r="Z17" s="378">
        <f>FLOOR(Reading!Z17/56*5,1)</f>
        <v>22</v>
      </c>
      <c r="AA17" s="378">
        <f>FLOOR(Reading!AA17/56*5,1)</f>
        <v>22</v>
      </c>
      <c r="AB17" s="378">
        <f>FLOOR(Reading!AB17/56*5,1)</f>
        <v>39</v>
      </c>
    </row>
    <row r="18" spans="1:28" x14ac:dyDescent="0.25">
      <c r="A18" s="382">
        <v>42262</v>
      </c>
      <c r="B18" s="378">
        <f>Reading!B18</f>
        <v>266405</v>
      </c>
      <c r="C18" s="378">
        <f>Reading!C18</f>
        <v>1240</v>
      </c>
      <c r="D18" s="378">
        <f>Reading!D18</f>
        <v>5108026</v>
      </c>
      <c r="E18" s="378">
        <f>Reading!E18</f>
        <v>15165</v>
      </c>
      <c r="F18" s="378">
        <f>ROUND(Reading!F18/56*5,0)</f>
        <v>12</v>
      </c>
      <c r="G18" s="378">
        <f>Reading!G18</f>
        <v>9</v>
      </c>
      <c r="H18" s="378">
        <f>Reading!H18</f>
        <v>8</v>
      </c>
      <c r="I18" s="378">
        <f>Reading!I18</f>
        <v>9</v>
      </c>
      <c r="J18" s="378">
        <f>Reading!J18</f>
        <v>10</v>
      </c>
      <c r="K18" s="378">
        <f>Reading!K18</f>
        <v>14</v>
      </c>
      <c r="L18" s="378">
        <f>Reading!L18</f>
        <v>15</v>
      </c>
      <c r="M18" s="378">
        <f>Reading!M18</f>
        <v>18</v>
      </c>
      <c r="N18" s="378">
        <f>Reading!N18</f>
        <v>19</v>
      </c>
      <c r="O18" s="378">
        <f>Reading!O18</f>
        <v>17</v>
      </c>
      <c r="P18" s="378">
        <f>Reading!P18</f>
        <v>18</v>
      </c>
      <c r="Q18" s="378">
        <f>Reading!Q18</f>
        <v>17</v>
      </c>
      <c r="R18" s="378">
        <f>Reading!R18</f>
        <v>16</v>
      </c>
      <c r="S18" s="378">
        <f>FLOOR(Reading!S18/56*5,1)</f>
        <v>16</v>
      </c>
      <c r="T18" s="378">
        <f>FLOOR(Reading!T18/56*5,1)</f>
        <v>10</v>
      </c>
      <c r="U18" s="378">
        <f>FLOOR(Reading!U18/56*5,1)</f>
        <v>47</v>
      </c>
      <c r="V18" s="378">
        <f>FLOOR(Reading!V18/56*5,1)</f>
        <v>40</v>
      </c>
      <c r="W18" s="378">
        <f>FLOOR(Reading!W18/56*5,1)</f>
        <v>34</v>
      </c>
      <c r="X18" s="378">
        <f>FLOOR(Reading!X18/56*5,1)</f>
        <v>56</v>
      </c>
      <c r="Y18" s="378">
        <f>FLOOR(Reading!Y18/56*5,1)</f>
        <v>48</v>
      </c>
      <c r="Z18" s="378">
        <f>FLOOR(Reading!Z18/56*5,1)</f>
        <v>19</v>
      </c>
      <c r="AA18" s="378">
        <f>FLOOR(Reading!AA18/56*5,1)</f>
        <v>19</v>
      </c>
      <c r="AB18" s="378">
        <f>FLOOR(Reading!AB18/56*5,1)</f>
        <v>45</v>
      </c>
    </row>
    <row r="19" spans="1:28" x14ac:dyDescent="0.25">
      <c r="A19" s="382">
        <v>42263</v>
      </c>
      <c r="B19" s="378">
        <f>Reading!B19</f>
        <v>270800</v>
      </c>
      <c r="C19" s="378">
        <f>Reading!C19</f>
        <v>1268</v>
      </c>
      <c r="D19" s="378">
        <f>Reading!D19</f>
        <v>5225350</v>
      </c>
      <c r="E19" s="378">
        <f>Reading!E19</f>
        <v>15641</v>
      </c>
      <c r="F19" s="378">
        <f>ROUND(Reading!F19/56*5,0)</f>
        <v>25</v>
      </c>
      <c r="G19" s="378">
        <f>Reading!G19</f>
        <v>16</v>
      </c>
      <c r="H19" s="378">
        <f>Reading!H19</f>
        <v>16</v>
      </c>
      <c r="I19" s="378">
        <f>Reading!I19</f>
        <v>16</v>
      </c>
      <c r="J19" s="378">
        <f>Reading!J19</f>
        <v>16</v>
      </c>
      <c r="K19" s="378">
        <f>Reading!K19</f>
        <v>22</v>
      </c>
      <c r="L19" s="378">
        <f>Reading!L19</f>
        <v>22</v>
      </c>
      <c r="M19" s="378">
        <f>Reading!M19</f>
        <v>28</v>
      </c>
      <c r="N19" s="378">
        <f>Reading!N19</f>
        <v>28</v>
      </c>
      <c r="O19" s="378">
        <f>Reading!O19</f>
        <v>27</v>
      </c>
      <c r="P19" s="378">
        <f>Reading!P19</f>
        <v>28</v>
      </c>
      <c r="Q19" s="378">
        <f>Reading!Q19</f>
        <v>26</v>
      </c>
      <c r="R19" s="378">
        <f>Reading!R19</f>
        <v>26</v>
      </c>
      <c r="S19" s="378">
        <f>FLOOR(Reading!S19/56*5,1)</f>
        <v>26</v>
      </c>
      <c r="T19" s="378">
        <f>FLOOR(Reading!T19/56*5,1)</f>
        <v>39</v>
      </c>
      <c r="U19" s="378">
        <f>FLOOR(Reading!U19/56*5,1)</f>
        <v>59</v>
      </c>
      <c r="V19" s="378">
        <f>FLOOR(Reading!V19/56*5,1)</f>
        <v>73</v>
      </c>
      <c r="W19" s="378">
        <f>FLOOR(Reading!W19/56*5,1)</f>
        <v>87</v>
      </c>
      <c r="X19" s="378">
        <f>FLOOR(Reading!X19/56*5,1)</f>
        <v>50</v>
      </c>
      <c r="Y19" s="378">
        <f>FLOOR(Reading!Y19/56*5,1)</f>
        <v>43</v>
      </c>
      <c r="Z19" s="378">
        <f>FLOOR(Reading!Z19/56*5,1)</f>
        <v>32</v>
      </c>
      <c r="AA19" s="378">
        <f>FLOOR(Reading!AA19/56*5,1)</f>
        <v>31</v>
      </c>
      <c r="AB19" s="378">
        <f>FLOOR(Reading!AB19/56*5,1)</f>
        <v>36</v>
      </c>
    </row>
    <row r="20" spans="1:28" x14ac:dyDescent="0.25">
      <c r="A20" s="382">
        <v>42264</v>
      </c>
      <c r="B20" s="378">
        <f>Reading!B20</f>
        <v>277876</v>
      </c>
      <c r="C20" s="378">
        <f>Reading!C20</f>
        <v>1293</v>
      </c>
      <c r="D20" s="378">
        <f>Reading!D20</f>
        <v>5288935</v>
      </c>
      <c r="E20" s="378">
        <f>Reading!E20</f>
        <v>15983</v>
      </c>
      <c r="F20" s="378">
        <f>ROUND(Reading!F20/56*5,0)</f>
        <v>11</v>
      </c>
      <c r="G20" s="378">
        <f>Reading!G20</f>
        <v>16</v>
      </c>
      <c r="H20" s="378">
        <f>Reading!H20</f>
        <v>15</v>
      </c>
      <c r="I20" s="378">
        <f>Reading!I20</f>
        <v>15</v>
      </c>
      <c r="J20" s="378">
        <f>Reading!J20</f>
        <v>15</v>
      </c>
      <c r="K20" s="378">
        <f>Reading!K20</f>
        <v>20</v>
      </c>
      <c r="L20" s="378">
        <f>Reading!L20</f>
        <v>21</v>
      </c>
      <c r="M20" s="378">
        <f>Reading!M20</f>
        <v>28</v>
      </c>
      <c r="N20" s="378">
        <f>Reading!N20</f>
        <v>28</v>
      </c>
      <c r="O20" s="378">
        <f>Reading!O20</f>
        <v>27</v>
      </c>
      <c r="P20" s="378">
        <f>Reading!P20</f>
        <v>28</v>
      </c>
      <c r="Q20" s="378">
        <f>Reading!Q20</f>
        <v>25</v>
      </c>
      <c r="R20" s="378">
        <f>Reading!R20</f>
        <v>25</v>
      </c>
      <c r="S20" s="378">
        <f>FLOOR(Reading!S20/56*5,1)</f>
        <v>11</v>
      </c>
      <c r="T20" s="378">
        <f>FLOOR(Reading!T20/56*5,1)</f>
        <v>17</v>
      </c>
      <c r="U20" s="378">
        <f>FLOOR(Reading!U20/56*5,1)</f>
        <v>32</v>
      </c>
      <c r="V20" s="378">
        <f>FLOOR(Reading!V20/56*5,1)</f>
        <v>41</v>
      </c>
      <c r="W20" s="378">
        <f>FLOOR(Reading!W20/56*5,1)</f>
        <v>28</v>
      </c>
      <c r="X20" s="378">
        <f>FLOOR(Reading!X20/56*5,1)</f>
        <v>42</v>
      </c>
      <c r="Y20" s="378">
        <f>FLOOR(Reading!Y20/56*5,1)</f>
        <v>45</v>
      </c>
      <c r="Z20" s="378">
        <f>FLOOR(Reading!Z20/56*5,1)</f>
        <v>37</v>
      </c>
      <c r="AA20" s="378">
        <f>FLOOR(Reading!AA20/56*5,1)</f>
        <v>23</v>
      </c>
      <c r="AB20" s="378">
        <f>FLOOR(Reading!AB20/56*5,1)</f>
        <v>31</v>
      </c>
    </row>
    <row r="21" spans="1:28" x14ac:dyDescent="0.25">
      <c r="A21" s="382">
        <v>42265</v>
      </c>
      <c r="B21" s="378">
        <f>Reading!B21</f>
        <v>282831</v>
      </c>
      <c r="C21" s="378">
        <f>Reading!C21</f>
        <v>1315</v>
      </c>
      <c r="D21" s="378">
        <f>Reading!D21</f>
        <v>5358248</v>
      </c>
      <c r="E21" s="378">
        <f>Reading!E21</f>
        <v>16372</v>
      </c>
      <c r="F21" s="378">
        <f>ROUND(Reading!F21/56*5,0)</f>
        <v>16</v>
      </c>
      <c r="G21" s="378">
        <f>Reading!G21</f>
        <v>14</v>
      </c>
      <c r="H21" s="378">
        <f>Reading!H21</f>
        <v>13</v>
      </c>
      <c r="I21" s="378">
        <f>Reading!I21</f>
        <v>15</v>
      </c>
      <c r="J21" s="378">
        <f>Reading!J21</f>
        <v>14</v>
      </c>
      <c r="K21" s="378">
        <f>Reading!K21</f>
        <v>19</v>
      </c>
      <c r="L21" s="378">
        <f>Reading!L21</f>
        <v>20</v>
      </c>
      <c r="M21" s="378">
        <f>Reading!M21</f>
        <v>28</v>
      </c>
      <c r="N21" s="378">
        <f>Reading!N21</f>
        <v>28</v>
      </c>
      <c r="O21" s="378">
        <f>Reading!O21</f>
        <v>26</v>
      </c>
      <c r="P21" s="378">
        <f>Reading!P21</f>
        <v>27</v>
      </c>
      <c r="Q21" s="378">
        <f>Reading!Q21</f>
        <v>24</v>
      </c>
      <c r="R21" s="378">
        <f>Reading!R21</f>
        <v>24</v>
      </c>
      <c r="S21" s="378">
        <f>FLOOR(Reading!S21/56*5,1)</f>
        <v>16</v>
      </c>
      <c r="T21" s="378">
        <f>FLOOR(Reading!T21/56*5,1)</f>
        <v>35</v>
      </c>
      <c r="U21" s="378">
        <f>FLOOR(Reading!U21/56*5,1)</f>
        <v>48</v>
      </c>
      <c r="V21" s="378">
        <f>FLOOR(Reading!V21/56*5,1)</f>
        <v>19</v>
      </c>
      <c r="W21" s="378">
        <f>FLOOR(Reading!W21/56*5,1)</f>
        <v>20</v>
      </c>
      <c r="X21" s="378">
        <f>FLOOR(Reading!X21/56*5,1)</f>
        <v>45</v>
      </c>
      <c r="Y21" s="378">
        <f>FLOOR(Reading!Y21/56*5,1)</f>
        <v>62</v>
      </c>
      <c r="Z21" s="378">
        <f>FLOOR(Reading!Z21/56*5,1)</f>
        <v>24</v>
      </c>
      <c r="AA21" s="378">
        <f>FLOOR(Reading!AA21/56*5,1)</f>
        <v>9</v>
      </c>
      <c r="AB21" s="378">
        <f>FLOOR(Reading!AB21/56*5,1)</f>
        <v>36</v>
      </c>
    </row>
    <row r="22" spans="1:28" x14ac:dyDescent="0.25">
      <c r="A22" s="382">
        <v>42266</v>
      </c>
      <c r="B22" s="378">
        <f>Reading!B22</f>
        <v>288000</v>
      </c>
      <c r="C22" s="378">
        <f>Reading!C22</f>
        <v>1393</v>
      </c>
      <c r="D22" s="378">
        <f>Reading!D22</f>
        <v>5476000</v>
      </c>
      <c r="E22" s="378">
        <f>Reading!E22</f>
        <v>16926</v>
      </c>
      <c r="F22" s="378">
        <f>ROUND(Reading!F22/56*5,0)</f>
        <v>33</v>
      </c>
      <c r="G22" s="378">
        <f>Reading!G22</f>
        <v>11</v>
      </c>
      <c r="H22" s="378">
        <f>Reading!H22</f>
        <v>11</v>
      </c>
      <c r="I22" s="378">
        <f>Reading!I22</f>
        <v>13</v>
      </c>
      <c r="J22" s="378">
        <f>Reading!J22</f>
        <v>12</v>
      </c>
      <c r="K22" s="378">
        <f>Reading!K22</f>
        <v>16</v>
      </c>
      <c r="L22" s="378">
        <f>Reading!L22</f>
        <v>17</v>
      </c>
      <c r="M22" s="378">
        <f>Reading!M22</f>
        <v>28</v>
      </c>
      <c r="N22" s="378">
        <f>Reading!N22</f>
        <v>28</v>
      </c>
      <c r="O22" s="378">
        <f>Reading!O22</f>
        <v>25</v>
      </c>
      <c r="P22" s="378">
        <f>Reading!P22</f>
        <v>25</v>
      </c>
      <c r="Q22" s="378">
        <f>Reading!Q22</f>
        <v>21</v>
      </c>
      <c r="R22" s="378">
        <f>Reading!R22</f>
        <v>21</v>
      </c>
      <c r="S22" s="378">
        <f>FLOOR(Reading!S22/56*5,1)</f>
        <v>10</v>
      </c>
      <c r="T22" s="378">
        <f>FLOOR(Reading!T22/56*5,1)</f>
        <v>21</v>
      </c>
      <c r="U22" s="378">
        <f>FLOOR(Reading!U22/56*5,1)</f>
        <v>71</v>
      </c>
      <c r="V22" s="378">
        <f>FLOOR(Reading!V22/56*5,1)</f>
        <v>56</v>
      </c>
      <c r="W22" s="378">
        <f>FLOOR(Reading!W22/56*5,1)</f>
        <v>62</v>
      </c>
      <c r="X22" s="378">
        <f>FLOOR(Reading!X22/56*5,1)</f>
        <v>68</v>
      </c>
      <c r="Y22" s="378">
        <f>FLOOR(Reading!Y22/56*5,1)</f>
        <v>37</v>
      </c>
      <c r="Z22" s="378">
        <f>FLOOR(Reading!Z22/56*5,1)</f>
        <v>20</v>
      </c>
      <c r="AA22" s="378">
        <f>FLOOR(Reading!AA22/56*5,1)</f>
        <v>46</v>
      </c>
      <c r="AB22" s="378">
        <f>FLOOR(Reading!AB22/56*5,1)</f>
        <v>31</v>
      </c>
    </row>
    <row r="23" spans="1:28" x14ac:dyDescent="0.25">
      <c r="A23" s="382">
        <v>42267</v>
      </c>
      <c r="B23" s="378">
        <f>Reading!B23</f>
        <v>294051</v>
      </c>
      <c r="C23" s="378">
        <f>Reading!C23</f>
        <v>1369</v>
      </c>
      <c r="D23" s="378">
        <f>Reading!D23</f>
        <v>5573198</v>
      </c>
      <c r="E23" s="378">
        <f>Reading!E23</f>
        <v>17378</v>
      </c>
      <c r="F23" s="378">
        <f>ROUND(Reading!F23/56*5,0)</f>
        <v>19</v>
      </c>
      <c r="G23" s="378">
        <f>Reading!G23</f>
        <v>9</v>
      </c>
      <c r="H23" s="378">
        <f>Reading!H23</f>
        <v>9</v>
      </c>
      <c r="I23" s="378">
        <f>Reading!I23</f>
        <v>12</v>
      </c>
      <c r="J23" s="378">
        <f>Reading!J23</f>
        <v>11</v>
      </c>
      <c r="K23" s="378">
        <f>Reading!K23</f>
        <v>15</v>
      </c>
      <c r="L23" s="378">
        <f>Reading!L23</f>
        <v>16</v>
      </c>
      <c r="M23" s="378">
        <f>Reading!M23</f>
        <v>27</v>
      </c>
      <c r="N23" s="378">
        <f>Reading!N23</f>
        <v>27</v>
      </c>
      <c r="O23" s="378">
        <f>Reading!O23</f>
        <v>25</v>
      </c>
      <c r="P23" s="378">
        <f>Reading!P23</f>
        <v>25</v>
      </c>
      <c r="Q23" s="378">
        <f>Reading!Q23</f>
        <v>19</v>
      </c>
      <c r="R23" s="378">
        <f>Reading!R23</f>
        <v>19</v>
      </c>
      <c r="S23" s="378">
        <f>FLOOR(Reading!S23/56*5,1)</f>
        <v>10</v>
      </c>
      <c r="T23" s="378">
        <f>FLOOR(Reading!T23/56*5,1)</f>
        <v>27</v>
      </c>
      <c r="U23" s="378">
        <f>FLOOR(Reading!U23/56*5,1)</f>
        <v>42</v>
      </c>
      <c r="V23" s="378">
        <f>FLOOR(Reading!V23/56*5,1)</f>
        <v>44</v>
      </c>
      <c r="W23" s="378">
        <f>FLOOR(Reading!W23/56*5,1)</f>
        <v>59</v>
      </c>
      <c r="X23" s="378">
        <f>FLOOR(Reading!X23/56*5,1)</f>
        <v>49</v>
      </c>
      <c r="Y23" s="378">
        <f>FLOOR(Reading!Y23/56*5,1)</f>
        <v>40</v>
      </c>
      <c r="Z23" s="378">
        <f>FLOOR(Reading!Z23/56*5,1)</f>
        <v>43</v>
      </c>
      <c r="AA23" s="378">
        <f>FLOOR(Reading!AA23/56*5,1)</f>
        <v>38</v>
      </c>
      <c r="AB23" s="378">
        <f>FLOOR(Reading!AB23/56*5,1)</f>
        <v>35</v>
      </c>
    </row>
    <row r="24" spans="1:28" x14ac:dyDescent="0.25">
      <c r="A24" s="382">
        <v>42268</v>
      </c>
      <c r="B24" s="378">
        <f>Reading!B24</f>
        <v>301026</v>
      </c>
      <c r="C24" s="378">
        <f>Reading!C24</f>
        <v>1397</v>
      </c>
      <c r="D24" s="378">
        <f>Reading!D24</f>
        <v>567549</v>
      </c>
      <c r="E24" s="378">
        <f>Reading!E24</f>
        <v>17948</v>
      </c>
      <c r="F24" s="378">
        <f>ROUND(Reading!F24/56*5,0)</f>
        <v>27</v>
      </c>
      <c r="G24" s="378">
        <f>Reading!G24</f>
        <v>16</v>
      </c>
      <c r="H24" s="378">
        <f>Reading!H24</f>
        <v>16</v>
      </c>
      <c r="I24" s="378">
        <f>Reading!I24</f>
        <v>19</v>
      </c>
      <c r="J24" s="378">
        <f>Reading!J24</f>
        <v>19</v>
      </c>
      <c r="K24" s="378">
        <f>Reading!K24</f>
        <v>15</v>
      </c>
      <c r="L24" s="378">
        <f>Reading!L24</f>
        <v>15</v>
      </c>
      <c r="M24" s="378">
        <f>Reading!M24</f>
        <v>26</v>
      </c>
      <c r="N24" s="378">
        <f>Reading!N24</f>
        <v>26</v>
      </c>
      <c r="O24" s="378">
        <f>Reading!O24</f>
        <v>23</v>
      </c>
      <c r="P24" s="378">
        <f>Reading!P24</f>
        <v>24</v>
      </c>
      <c r="Q24" s="378">
        <f>Reading!Q24</f>
        <v>19</v>
      </c>
      <c r="R24" s="378">
        <f>Reading!R24</f>
        <v>18</v>
      </c>
      <c r="S24" s="378">
        <f>FLOOR(Reading!S24/56*5,1)</f>
        <v>27</v>
      </c>
      <c r="T24" s="378">
        <f>FLOOR(Reading!T24/56*5,1)</f>
        <v>37</v>
      </c>
      <c r="U24" s="378">
        <f>FLOOR(Reading!U24/56*5,1)</f>
        <v>59</v>
      </c>
      <c r="V24" s="378">
        <f>FLOOR(Reading!V24/56*5,1)</f>
        <v>53</v>
      </c>
      <c r="W24" s="378">
        <f>FLOOR(Reading!W24/56*5,1)</f>
        <v>50</v>
      </c>
      <c r="X24" s="378">
        <f>FLOOR(Reading!X24/56*5,1)</f>
        <v>51</v>
      </c>
      <c r="Y24" s="378">
        <f>FLOOR(Reading!Y24/56*5,1)</f>
        <v>69</v>
      </c>
      <c r="Z24" s="378">
        <f>FLOOR(Reading!Z24/56*5,1)</f>
        <v>43</v>
      </c>
      <c r="AA24" s="378">
        <f>FLOOR(Reading!AA24/56*5,1)</f>
        <v>46</v>
      </c>
      <c r="AB24" s="378">
        <f>FLOOR(Reading!AB24/56*5,1)</f>
        <v>47</v>
      </c>
    </row>
    <row r="25" spans="1:28" x14ac:dyDescent="0.25">
      <c r="A25" s="382">
        <v>42269</v>
      </c>
      <c r="B25" s="378">
        <f>Reading!B25</f>
        <v>308829</v>
      </c>
      <c r="C25" s="378">
        <f>Reading!C25</f>
        <v>0</v>
      </c>
      <c r="D25" s="378">
        <f>Reading!D25</f>
        <v>0</v>
      </c>
      <c r="E25" s="378">
        <f>Reading!E25</f>
        <v>18488</v>
      </c>
      <c r="F25" s="378">
        <f>ROUND(Reading!F25/56*5,0)</f>
        <v>12</v>
      </c>
      <c r="G25" s="378">
        <f>Reading!G25</f>
        <v>16</v>
      </c>
      <c r="H25" s="378">
        <f>Reading!H25</f>
        <v>16</v>
      </c>
      <c r="I25" s="378">
        <f>Reading!I25</f>
        <v>18</v>
      </c>
      <c r="J25" s="378">
        <f>Reading!J25</f>
        <v>17</v>
      </c>
      <c r="K25" s="378">
        <f>Reading!K25</f>
        <v>14</v>
      </c>
      <c r="L25" s="378">
        <f>Reading!L25</f>
        <v>15</v>
      </c>
      <c r="M25" s="378">
        <f>Reading!M25</f>
        <v>26</v>
      </c>
      <c r="N25" s="378">
        <f>Reading!N25</f>
        <v>26</v>
      </c>
      <c r="O25" s="378">
        <f>Reading!O25</f>
        <v>22</v>
      </c>
      <c r="P25" s="378">
        <f>Reading!P25</f>
        <v>23</v>
      </c>
      <c r="Q25" s="378">
        <f>Reading!Q25</f>
        <v>17</v>
      </c>
      <c r="R25" s="378">
        <f>Reading!R25</f>
        <v>17</v>
      </c>
      <c r="S25" s="378">
        <f>FLOOR(Reading!S25/56*5,1)</f>
        <v>25</v>
      </c>
      <c r="T25" s="378">
        <f>FLOOR(Reading!T25/56*5,1)</f>
        <v>37</v>
      </c>
      <c r="U25" s="378">
        <f>FLOOR(Reading!U25/56*5,1)</f>
        <v>79</v>
      </c>
      <c r="V25" s="378">
        <f>FLOOR(Reading!V25/56*5,1)</f>
        <v>65</v>
      </c>
      <c r="W25" s="378">
        <f>FLOOR(Reading!W25/56*5,1)</f>
        <v>43</v>
      </c>
      <c r="X25" s="378">
        <f>FLOOR(Reading!X25/56*5,1)</f>
        <v>73</v>
      </c>
      <c r="Y25" s="378">
        <f>FLOOR(Reading!Y25/56*5,1)</f>
        <v>20</v>
      </c>
      <c r="Z25" s="378">
        <f>FLOOR(Reading!Z25/56*5,1)</f>
        <v>22</v>
      </c>
      <c r="AA25" s="378">
        <f>FLOOR(Reading!AA25/56*5,1)</f>
        <v>45</v>
      </c>
      <c r="AB25" s="378">
        <f>FLOOR(Reading!AB25/56*5,1)</f>
        <v>36</v>
      </c>
    </row>
    <row r="26" spans="1:28" x14ac:dyDescent="0.25">
      <c r="A26" s="382">
        <v>42270</v>
      </c>
      <c r="B26" s="378">
        <f>Reading!B26</f>
        <v>314542.5</v>
      </c>
      <c r="C26" s="378">
        <f>Reading!C26</f>
        <v>1448</v>
      </c>
      <c r="D26" s="378">
        <f>Reading!D26</f>
        <v>5859034</v>
      </c>
      <c r="E26" s="378">
        <f>Reading!E26</f>
        <v>18911</v>
      </c>
      <c r="F26" s="378">
        <f>ROUND(Reading!F26/56*5,0)</f>
        <v>28</v>
      </c>
      <c r="G26" s="378">
        <f>Reading!G26</f>
        <v>14</v>
      </c>
      <c r="H26" s="378">
        <f>Reading!H26</f>
        <v>13</v>
      </c>
      <c r="I26" s="378">
        <f>Reading!I26</f>
        <v>18</v>
      </c>
      <c r="J26" s="378">
        <f>Reading!J26</f>
        <v>17</v>
      </c>
      <c r="K26" s="378">
        <f>Reading!K26</f>
        <v>10</v>
      </c>
      <c r="L26" s="378">
        <f>Reading!L26</f>
        <v>11</v>
      </c>
      <c r="M26" s="378">
        <f>Reading!M26</f>
        <v>25</v>
      </c>
      <c r="N26" s="378">
        <f>Reading!N26</f>
        <v>26</v>
      </c>
      <c r="O26" s="378">
        <f>Reading!O26</f>
        <v>21</v>
      </c>
      <c r="P26" s="378">
        <f>Reading!P26</f>
        <v>21</v>
      </c>
      <c r="Q26" s="378">
        <f>Reading!Q26</f>
        <v>16</v>
      </c>
      <c r="R26" s="378">
        <f>Reading!R26</f>
        <v>16</v>
      </c>
      <c r="S26" s="378">
        <f>FLOOR(Reading!S26/56*5,1)</f>
        <v>12</v>
      </c>
      <c r="T26" s="378">
        <f>FLOOR(Reading!T26/56*5,1)</f>
        <v>16</v>
      </c>
      <c r="U26" s="378">
        <f>FLOOR(Reading!U26/56*5,1)</f>
        <v>35</v>
      </c>
      <c r="V26" s="378">
        <f>FLOOR(Reading!V26/56*5,1)</f>
        <v>42</v>
      </c>
      <c r="W26" s="378">
        <f>FLOOR(Reading!W26/56*5,1)</f>
        <v>42</v>
      </c>
      <c r="X26" s="378">
        <f>FLOOR(Reading!X26/56*5,1)</f>
        <v>57</v>
      </c>
      <c r="Y26" s="378">
        <f>FLOOR(Reading!Y26/56*5,1)</f>
        <v>37</v>
      </c>
      <c r="Z26" s="378">
        <f>FLOOR(Reading!Z26/56*5,1)</f>
        <v>57</v>
      </c>
      <c r="AA26" s="378">
        <f>FLOOR(Reading!AA26/56*5,1)</f>
        <v>32</v>
      </c>
      <c r="AB26" s="378">
        <f>FLOOR(Reading!AB26/56*5,1)</f>
        <v>44</v>
      </c>
    </row>
    <row r="27" spans="1:28" x14ac:dyDescent="0.25">
      <c r="A27" s="382">
        <v>42271</v>
      </c>
      <c r="B27" s="378">
        <f>Reading!B27</f>
        <v>320256</v>
      </c>
      <c r="C27" s="378">
        <f>Reading!C27</f>
        <v>1480</v>
      </c>
      <c r="D27" s="378">
        <f>Reading!D27</f>
        <v>5970874</v>
      </c>
      <c r="E27" s="378">
        <f>Reading!E27</f>
        <v>19561</v>
      </c>
      <c r="F27" s="378">
        <f>ROUND(Reading!F27/56*5,0)</f>
        <v>40</v>
      </c>
      <c r="G27" s="378">
        <f>Reading!G27</f>
        <v>9</v>
      </c>
      <c r="H27" s="378">
        <f>Reading!H27</f>
        <v>9</v>
      </c>
      <c r="I27" s="378">
        <f>Reading!I27</f>
        <v>16</v>
      </c>
      <c r="J27" s="378">
        <f>Reading!J27</f>
        <v>16</v>
      </c>
      <c r="K27" s="378">
        <f>Reading!K27</f>
        <v>7</v>
      </c>
      <c r="L27" s="378">
        <f>Reading!L27</f>
        <v>8</v>
      </c>
      <c r="M27" s="378">
        <f>Reading!M27</f>
        <v>25</v>
      </c>
      <c r="N27" s="378">
        <f>Reading!N27</f>
        <v>26</v>
      </c>
      <c r="O27" s="378">
        <f>Reading!O27</f>
        <v>18</v>
      </c>
      <c r="P27" s="378">
        <f>Reading!P27</f>
        <v>19</v>
      </c>
      <c r="Q27" s="378">
        <f>Reading!Q27</f>
        <v>14</v>
      </c>
      <c r="R27" s="378">
        <f>Reading!R27</f>
        <v>13</v>
      </c>
      <c r="S27" s="378">
        <f>FLOOR(Reading!S27/56*5,1)</f>
        <v>33</v>
      </c>
      <c r="T27" s="378">
        <f>FLOOR(Reading!T27/56*5,1)</f>
        <v>39</v>
      </c>
      <c r="U27" s="378">
        <f>FLOOR(Reading!U27/56*5,1)</f>
        <v>56</v>
      </c>
      <c r="V27" s="378">
        <f>FLOOR(Reading!V27/56*5,1)</f>
        <v>64</v>
      </c>
      <c r="W27" s="378">
        <f>FLOOR(Reading!W27/56*5,1)</f>
        <v>73</v>
      </c>
      <c r="X27" s="378">
        <f>FLOOR(Reading!X27/56*5,1)</f>
        <v>43</v>
      </c>
      <c r="Y27" s="378">
        <f>FLOOR(Reading!Y27/56*5,1)</f>
        <v>64</v>
      </c>
      <c r="Z27" s="378">
        <f>FLOOR(Reading!Z27/56*5,1)</f>
        <v>62</v>
      </c>
      <c r="AA27" s="378">
        <f>FLOOR(Reading!AA27/56*5,1)</f>
        <v>61</v>
      </c>
      <c r="AB27" s="378">
        <f>FLOOR(Reading!AB27/56*5,1)</f>
        <v>60</v>
      </c>
    </row>
    <row r="28" spans="1:28" x14ac:dyDescent="0.25">
      <c r="A28" s="382">
        <v>42272</v>
      </c>
      <c r="B28" s="378">
        <f>Reading!B28</f>
        <v>327056</v>
      </c>
      <c r="C28" s="378">
        <f>Reading!C28</f>
        <v>1510</v>
      </c>
      <c r="D28" s="378">
        <f>Reading!D28</f>
        <v>6103584</v>
      </c>
      <c r="E28" s="378">
        <f>Reading!E28</f>
        <v>20197</v>
      </c>
      <c r="F28" s="378">
        <f>ROUND(Reading!F28/56*5,0)</f>
        <v>41</v>
      </c>
      <c r="G28" s="378">
        <f>Reading!G28</f>
        <v>26</v>
      </c>
      <c r="H28" s="378">
        <f>Reading!H28</f>
        <v>25</v>
      </c>
      <c r="I28" s="378">
        <f>Reading!I28</f>
        <v>28</v>
      </c>
      <c r="J28" s="378">
        <f>Reading!J28</f>
        <v>28</v>
      </c>
      <c r="K28" s="378">
        <f>Reading!K28</f>
        <v>26</v>
      </c>
      <c r="L28" s="378">
        <f>Reading!L28</f>
        <v>25</v>
      </c>
      <c r="M28" s="378">
        <f>Reading!M28</f>
        <v>25</v>
      </c>
      <c r="N28" s="378">
        <f>Reading!N28</f>
        <v>25</v>
      </c>
      <c r="O28" s="378">
        <f>Reading!O28</f>
        <v>17</v>
      </c>
      <c r="P28" s="378">
        <f>Reading!P28</f>
        <v>18</v>
      </c>
      <c r="Q28" s="378">
        <f>Reading!Q28</f>
        <v>12</v>
      </c>
      <c r="R28" s="378">
        <f>Reading!R28</f>
        <v>12</v>
      </c>
      <c r="S28" s="378">
        <f>FLOOR(Reading!S28/56*5,1)</f>
        <v>10</v>
      </c>
      <c r="T28" s="378">
        <f>FLOOR(Reading!T28/56*5,1)</f>
        <v>32</v>
      </c>
      <c r="U28" s="378">
        <f>FLOOR(Reading!U28/56*5,1)</f>
        <v>78</v>
      </c>
      <c r="V28" s="378">
        <f>FLOOR(Reading!V28/56*5,1)</f>
        <v>63</v>
      </c>
      <c r="W28" s="378">
        <f>FLOOR(Reading!W28/56*5,1)</f>
        <v>81</v>
      </c>
      <c r="X28" s="378">
        <f>FLOOR(Reading!X28/56*5,1)</f>
        <v>71</v>
      </c>
      <c r="Y28" s="378">
        <f>FLOOR(Reading!Y28/56*5,1)</f>
        <v>60</v>
      </c>
      <c r="Z28" s="378">
        <f>FLOOR(Reading!Z28/56*5,1)</f>
        <v>51</v>
      </c>
      <c r="AA28" s="378">
        <f>FLOOR(Reading!AA28/56*5,1)</f>
        <v>30</v>
      </c>
      <c r="AB28" s="378">
        <f>FLOOR(Reading!AB28/56*5,1)</f>
        <v>47</v>
      </c>
    </row>
    <row r="29" spans="1:28" x14ac:dyDescent="0.25">
      <c r="A29" s="382">
        <v>42273</v>
      </c>
      <c r="B29" s="378">
        <f>Reading!B29</f>
        <v>331867</v>
      </c>
      <c r="C29" s="378">
        <f>Reading!C29</f>
        <v>1532</v>
      </c>
      <c r="D29" s="378">
        <f>Reading!D29</f>
        <v>641964</v>
      </c>
      <c r="E29" s="378">
        <f>Reading!E29</f>
        <v>20497</v>
      </c>
      <c r="F29" s="378">
        <f>ROUND(Reading!F29/56*5,0)</f>
        <v>21</v>
      </c>
      <c r="G29" s="378">
        <f>Reading!G29</f>
        <v>23</v>
      </c>
      <c r="H29" s="378">
        <f>Reading!H29</f>
        <v>23</v>
      </c>
      <c r="I29" s="378">
        <f>Reading!I29</f>
        <v>26</v>
      </c>
      <c r="J29" s="378">
        <f>Reading!J29</f>
        <v>26</v>
      </c>
      <c r="K29" s="378">
        <f>Reading!K29</f>
        <v>25</v>
      </c>
      <c r="L29" s="378">
        <f>Reading!L29</f>
        <v>24</v>
      </c>
      <c r="M29" s="378">
        <f>Reading!M29</f>
        <v>25</v>
      </c>
      <c r="N29" s="378">
        <f>Reading!N29</f>
        <v>25</v>
      </c>
      <c r="O29" s="378">
        <f>Reading!O29</f>
        <v>17</v>
      </c>
      <c r="P29" s="378">
        <f>Reading!P29</f>
        <v>18</v>
      </c>
      <c r="Q29" s="378">
        <f>Reading!Q29</f>
        <v>11</v>
      </c>
      <c r="R29" s="378">
        <f>Reading!R29</f>
        <v>10</v>
      </c>
      <c r="S29" s="378">
        <f>FLOOR(Reading!S29/56*5,1)</f>
        <v>7</v>
      </c>
      <c r="T29" s="378">
        <f>FLOOR(Reading!T29/56*5,1)</f>
        <v>20</v>
      </c>
      <c r="U29" s="378">
        <f>FLOOR(Reading!U29/56*5,1)</f>
        <v>6</v>
      </c>
      <c r="V29" s="378">
        <f>FLOOR(Reading!V29/56*5,1)</f>
        <v>19</v>
      </c>
      <c r="W29" s="378">
        <f>FLOOR(Reading!W29/56*5,1)</f>
        <v>29</v>
      </c>
      <c r="X29" s="378">
        <f>FLOOR(Reading!X29/56*5,1)</f>
        <v>51</v>
      </c>
      <c r="Y29" s="378">
        <f>FLOOR(Reading!Y29/56*5,1)</f>
        <v>41</v>
      </c>
      <c r="Z29" s="378">
        <f>FLOOR(Reading!Z29/56*5,1)</f>
        <v>15</v>
      </c>
      <c r="AA29" s="378">
        <f>FLOOR(Reading!AA29/56*5,1)</f>
        <v>31</v>
      </c>
      <c r="AB29" s="378">
        <f>FLOOR(Reading!AB29/56*5,1)</f>
        <v>35</v>
      </c>
    </row>
    <row r="30" spans="1:28" x14ac:dyDescent="0.25">
      <c r="A30" s="382">
        <v>42274</v>
      </c>
      <c r="B30" s="378">
        <f>Reading!B30</f>
        <v>340976</v>
      </c>
      <c r="C30" s="378">
        <f>Reading!C30</f>
        <v>1563</v>
      </c>
      <c r="D30" s="378">
        <f>Reading!D30</f>
        <v>6242851</v>
      </c>
      <c r="E30" s="378">
        <f>Reading!E30</f>
        <v>21116</v>
      </c>
      <c r="F30" s="378">
        <f>ROUND(Reading!F30/56*5,0)</f>
        <v>16</v>
      </c>
      <c r="G30" s="378">
        <f>Reading!G30</f>
        <v>21</v>
      </c>
      <c r="H30" s="378">
        <f>Reading!H30</f>
        <v>20</v>
      </c>
      <c r="I30" s="378">
        <f>Reading!I30</f>
        <v>25</v>
      </c>
      <c r="J30" s="378">
        <f>Reading!J30</f>
        <v>25</v>
      </c>
      <c r="K30" s="378">
        <f>Reading!K30</f>
        <v>24</v>
      </c>
      <c r="L30" s="378">
        <f>Reading!L30</f>
        <v>23</v>
      </c>
      <c r="M30" s="378">
        <f>Reading!M30</f>
        <v>24</v>
      </c>
      <c r="N30" s="378">
        <f>Reading!N30</f>
        <v>24</v>
      </c>
      <c r="O30" s="378">
        <f>Reading!O30</f>
        <v>17</v>
      </c>
      <c r="P30" s="378">
        <f>Reading!P30</f>
        <v>18</v>
      </c>
      <c r="Q30" s="378">
        <f>Reading!Q30</f>
        <v>10</v>
      </c>
      <c r="R30" s="378">
        <f>Reading!R30</f>
        <v>10</v>
      </c>
      <c r="S30" s="378">
        <f>FLOOR(Reading!S30/56*5,1)</f>
        <v>11</v>
      </c>
      <c r="T30" s="378">
        <f>FLOOR(Reading!T30/56*5,1)</f>
        <v>46</v>
      </c>
      <c r="U30" s="378">
        <f>FLOOR(Reading!U30/56*5,1)</f>
        <v>64</v>
      </c>
      <c r="V30" s="378">
        <f>FLOOR(Reading!V30/56*5,1)</f>
        <v>62</v>
      </c>
      <c r="W30" s="378">
        <f>FLOOR(Reading!W30/56*5,1)</f>
        <v>63</v>
      </c>
      <c r="X30" s="378">
        <f>FLOOR(Reading!X30/56*5,1)</f>
        <v>71</v>
      </c>
      <c r="Y30" s="378">
        <f>FLOOR(Reading!Y30/56*5,1)</f>
        <v>67</v>
      </c>
      <c r="Z30" s="378">
        <f>FLOOR(Reading!Z30/56*5,1)</f>
        <v>71</v>
      </c>
      <c r="AA30" s="378">
        <f>FLOOR(Reading!AA30/56*5,1)</f>
        <v>57</v>
      </c>
      <c r="AB30" s="378">
        <f>FLOOR(Reading!AB30/56*5,1)</f>
        <v>70</v>
      </c>
    </row>
    <row r="31" spans="1:28" x14ac:dyDescent="0.25">
      <c r="A31" s="382">
        <v>42275</v>
      </c>
      <c r="B31" s="378">
        <f>Reading!B31</f>
        <v>0</v>
      </c>
      <c r="C31" s="378">
        <f>Reading!C31</f>
        <v>1590</v>
      </c>
      <c r="D31" s="378">
        <f>Reading!D31</f>
        <v>6302940</v>
      </c>
      <c r="E31" s="378">
        <f>Reading!E31</f>
        <v>21638</v>
      </c>
      <c r="F31" s="378">
        <f>ROUND(Reading!F31/56*5,0)</f>
        <v>17</v>
      </c>
      <c r="G31" s="378">
        <f>Reading!G31</f>
        <v>19</v>
      </c>
      <c r="H31" s="378">
        <f>Reading!H31</f>
        <v>19</v>
      </c>
      <c r="I31" s="378">
        <f>Reading!I31</f>
        <v>24</v>
      </c>
      <c r="J31" s="378">
        <f>Reading!J31</f>
        <v>24</v>
      </c>
      <c r="K31" s="378">
        <f>Reading!K31</f>
        <v>23</v>
      </c>
      <c r="L31" s="378">
        <f>Reading!L31</f>
        <v>23</v>
      </c>
      <c r="M31" s="378">
        <f>Reading!M31</f>
        <v>23</v>
      </c>
      <c r="N31" s="378">
        <f>Reading!N31</f>
        <v>24</v>
      </c>
      <c r="O31" s="378">
        <f>Reading!O31</f>
        <v>16</v>
      </c>
      <c r="P31" s="378">
        <f>Reading!P31</f>
        <v>17</v>
      </c>
      <c r="Q31" s="378">
        <f>Reading!Q31</f>
        <v>9</v>
      </c>
      <c r="R31" s="378">
        <f>Reading!R31</f>
        <v>8</v>
      </c>
      <c r="S31" s="378">
        <f>FLOOR(Reading!S31/56*5,1)</f>
        <v>21</v>
      </c>
      <c r="T31" s="378">
        <f>FLOOR(Reading!T31/56*5,1)</f>
        <v>39</v>
      </c>
      <c r="U31" s="378">
        <f>FLOOR(Reading!U31/56*5,1)</f>
        <v>32</v>
      </c>
      <c r="V31" s="378">
        <f>FLOOR(Reading!V31/56*5,1)</f>
        <v>53</v>
      </c>
      <c r="W31" s="378">
        <f>FLOOR(Reading!W31/56*5,1)</f>
        <v>28</v>
      </c>
      <c r="X31" s="378">
        <f>FLOOR(Reading!X31/56*5,1)</f>
        <v>40</v>
      </c>
      <c r="Y31" s="378">
        <f>FLOOR(Reading!Y31/56*5,1)</f>
        <v>52</v>
      </c>
      <c r="Z31" s="378">
        <f>FLOOR(Reading!Z31/56*5,1)</f>
        <v>61</v>
      </c>
      <c r="AA31" s="378">
        <f>FLOOR(Reading!AA31/56*5,1)</f>
        <v>52</v>
      </c>
      <c r="AB31" s="378">
        <f>FLOOR(Reading!AB31/56*5,1)</f>
        <v>59</v>
      </c>
    </row>
    <row r="32" spans="1:28" x14ac:dyDescent="0.25">
      <c r="A32" s="382">
        <v>42276</v>
      </c>
      <c r="B32" s="378">
        <f>Reading!B32</f>
        <v>354819</v>
      </c>
      <c r="C32" s="378">
        <f>Reading!C32</f>
        <v>0</v>
      </c>
      <c r="D32" s="378">
        <f>Reading!D32</f>
        <v>0</v>
      </c>
      <c r="E32" s="378">
        <f>Reading!E32</f>
        <v>22062</v>
      </c>
      <c r="F32" s="378">
        <f>ROUND(Reading!F32/56*5,0)</f>
        <v>31</v>
      </c>
      <c r="G32" s="378">
        <f>Reading!G32</f>
        <v>16</v>
      </c>
      <c r="H32" s="378">
        <f>Reading!H32</f>
        <v>15</v>
      </c>
      <c r="I32" s="378">
        <f>Reading!I32</f>
        <v>23</v>
      </c>
      <c r="J32" s="378">
        <f>Reading!J32</f>
        <v>22</v>
      </c>
      <c r="K32" s="378">
        <f>Reading!K32</f>
        <v>21</v>
      </c>
      <c r="L32" s="378">
        <f>Reading!L32</f>
        <v>20</v>
      </c>
      <c r="M32" s="378">
        <f>Reading!M32</f>
        <v>23</v>
      </c>
      <c r="N32" s="378">
        <f>Reading!N32</f>
        <v>24</v>
      </c>
      <c r="O32" s="378">
        <f>Reading!O32</f>
        <v>14</v>
      </c>
      <c r="P32" s="378">
        <f>Reading!P32</f>
        <v>15</v>
      </c>
      <c r="Q32" s="378">
        <f>Reading!Q32</f>
        <v>8</v>
      </c>
      <c r="R32" s="378">
        <f>Reading!R32</f>
        <v>7</v>
      </c>
      <c r="S32" s="378">
        <f>FLOOR(Reading!S32/56*5,1)</f>
        <v>22</v>
      </c>
      <c r="T32" s="378">
        <f>FLOOR(Reading!T32/56*5,1)</f>
        <v>27</v>
      </c>
      <c r="U32" s="378">
        <f>FLOOR(Reading!U32/56*5,1)</f>
        <v>42</v>
      </c>
      <c r="V32" s="378">
        <f>FLOOR(Reading!V32/56*5,1)</f>
        <v>34</v>
      </c>
      <c r="W32" s="378">
        <f>FLOOR(Reading!W32/56*5,1)</f>
        <v>35</v>
      </c>
      <c r="X32" s="378">
        <f>FLOOR(Reading!X32/56*5,1)</f>
        <v>48</v>
      </c>
      <c r="Y32" s="378">
        <f>FLOOR(Reading!Y32/56*5,1)</f>
        <v>23</v>
      </c>
      <c r="Z32" s="378">
        <f>FLOOR(Reading!Z32/56*5,1)</f>
        <v>31</v>
      </c>
      <c r="AA32" s="378">
        <f>FLOOR(Reading!AA32/56*5,1)</f>
        <v>26</v>
      </c>
      <c r="AB32" s="378">
        <f>FLOOR(Reading!AB32/56*5,1)</f>
        <v>26</v>
      </c>
    </row>
    <row r="33" spans="1:28" x14ac:dyDescent="0.25">
      <c r="A33" s="382">
        <v>42277</v>
      </c>
      <c r="B33" s="378">
        <f>Reading!B33</f>
        <v>357832</v>
      </c>
      <c r="C33" s="378">
        <f>Reading!C33</f>
        <v>0</v>
      </c>
      <c r="D33" s="378">
        <f>Reading!D33</f>
        <v>0</v>
      </c>
      <c r="E33" s="378">
        <f>Reading!E33</f>
        <v>22477</v>
      </c>
      <c r="F33" s="378">
        <f>ROUND(Reading!F33/56*5,0)</f>
        <v>18</v>
      </c>
      <c r="G33" s="378">
        <f>Reading!G33</f>
        <v>14</v>
      </c>
      <c r="H33" s="378">
        <f>Reading!H33</f>
        <v>14</v>
      </c>
      <c r="I33" s="378">
        <f>Reading!I33</f>
        <v>21</v>
      </c>
      <c r="J33" s="378">
        <f>Reading!J33</f>
        <v>21</v>
      </c>
      <c r="K33" s="378">
        <f>Reading!K33</f>
        <v>20</v>
      </c>
      <c r="L33" s="378">
        <f>Reading!L33</f>
        <v>19</v>
      </c>
      <c r="M33" s="378">
        <f>Reading!M33</f>
        <v>23</v>
      </c>
      <c r="N33" s="378">
        <f>Reading!N33</f>
        <v>24</v>
      </c>
      <c r="O33" s="378">
        <f>Reading!O33</f>
        <v>13</v>
      </c>
      <c r="P33" s="378">
        <f>Reading!P33</f>
        <v>14</v>
      </c>
      <c r="Q33" s="378">
        <f>Reading!Q33</f>
        <v>17</v>
      </c>
      <c r="R33" s="378">
        <f>Reading!R33</f>
        <v>16</v>
      </c>
      <c r="S33" s="378">
        <f>FLOOR(Reading!S33/56*5,1)</f>
        <v>11</v>
      </c>
      <c r="T33" s="378">
        <f>FLOOR(Reading!T33/56*5,1)</f>
        <v>23</v>
      </c>
      <c r="U33" s="378">
        <f>FLOOR(Reading!U33/56*5,1)</f>
        <v>29</v>
      </c>
      <c r="V33" s="378">
        <f>FLOOR(Reading!V33/56*5,1)</f>
        <v>22</v>
      </c>
      <c r="W33" s="378">
        <f>FLOOR(Reading!W33/56*5,1)</f>
        <v>27</v>
      </c>
      <c r="X33" s="378">
        <f>FLOOR(Reading!X33/56*5,1)</f>
        <v>50</v>
      </c>
      <c r="Y33" s="378">
        <f>FLOOR(Reading!Y33/56*5,1)</f>
        <v>39</v>
      </c>
      <c r="Z33" s="378">
        <f>FLOOR(Reading!Z33/56*5,1)</f>
        <v>23</v>
      </c>
      <c r="AA33" s="378">
        <f>FLOOR(Reading!AA33/56*5,1)</f>
        <v>30</v>
      </c>
      <c r="AB33" s="378">
        <f>FLOOR(Reading!AB33/56*5,1)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DAILY SALES REPORT</vt:lpstr>
      <vt:lpstr>VM Report</vt:lpstr>
      <vt:lpstr>VIM &amp; Utilities Record</vt:lpstr>
      <vt:lpstr>Utilities Record</vt:lpstr>
      <vt:lpstr>Customer Refund Record</vt:lpstr>
      <vt:lpstr>Reading</vt:lpstr>
      <vt:lpstr>AutoCal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Jessquin Hon</dc:creator>
  <cp:lastModifiedBy>Choo-Yee Ting</cp:lastModifiedBy>
  <dcterms:created xsi:type="dcterms:W3CDTF">2013-10-29T05:25:52Z</dcterms:created>
  <dcterms:modified xsi:type="dcterms:W3CDTF">2015-10-01T01:15:48Z</dcterms:modified>
</cp:coreProperties>
</file>