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GC Projects\My Tools\onepunch\opre\data-raw\"/>
    </mc:Choice>
  </mc:AlternateContent>
  <xr:revisionPtr revIDLastSave="0" documentId="13_ncr:1_{5F522C5A-C2AF-4E70-B900-C530D173EC02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Property_test" sheetId="1" r:id="rId1"/>
  </sheets>
  <definedNames>
    <definedName name="_Order1" hidden="1">1</definedName>
    <definedName name="_Order2" hidden="1">255</definedName>
    <definedName name="_Sort" localSheetId="0" hidden="1">#REF!</definedName>
    <definedName name="_Sort" hidden="1">#REF!</definedName>
    <definedName name="DevLOB">#REF!</definedName>
    <definedName name="DevLOBAgg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3" i="1" l="1"/>
  <c r="AH67" i="1"/>
  <c r="AD63" i="1"/>
  <c r="AD67" i="1"/>
  <c r="R155" i="1"/>
  <c r="M155" i="1"/>
  <c r="L155" i="1"/>
  <c r="K155" i="1"/>
  <c r="N155" i="1"/>
  <c r="J155" i="1"/>
  <c r="I155" i="1"/>
  <c r="H155" i="1"/>
  <c r="G155" i="1"/>
  <c r="J154" i="1"/>
  <c r="I154" i="1"/>
  <c r="G152" i="1"/>
  <c r="I149" i="1"/>
  <c r="H144" i="1"/>
  <c r="K143" i="1"/>
  <c r="M141" i="1"/>
  <c r="L141" i="1"/>
  <c r="K141" i="1"/>
  <c r="N141" i="1"/>
  <c r="J141" i="1"/>
  <c r="I141" i="1"/>
  <c r="H141" i="1"/>
  <c r="G141" i="1"/>
  <c r="M140" i="1"/>
  <c r="L140" i="1"/>
  <c r="K140" i="1"/>
  <c r="N140" i="1"/>
  <c r="J140" i="1"/>
  <c r="I140" i="1"/>
  <c r="H140" i="1"/>
  <c r="G140" i="1"/>
  <c r="K139" i="1"/>
  <c r="M139" i="1"/>
  <c r="N139" i="1"/>
  <c r="L139" i="1"/>
  <c r="J139" i="1"/>
  <c r="I139" i="1"/>
  <c r="H139" i="1"/>
  <c r="G139" i="1"/>
  <c r="M138" i="1"/>
  <c r="L138" i="1"/>
  <c r="K138" i="1"/>
  <c r="N138" i="1"/>
  <c r="J138" i="1"/>
  <c r="I138" i="1"/>
  <c r="H138" i="1"/>
  <c r="G138" i="1"/>
  <c r="M137" i="1"/>
  <c r="K137" i="1"/>
  <c r="N137" i="1"/>
  <c r="L137" i="1"/>
  <c r="J137" i="1"/>
  <c r="I137" i="1"/>
  <c r="H137" i="1"/>
  <c r="G137" i="1"/>
  <c r="M136" i="1"/>
  <c r="L136" i="1"/>
  <c r="K136" i="1"/>
  <c r="N136" i="1"/>
  <c r="J136" i="1"/>
  <c r="I136" i="1"/>
  <c r="H136" i="1"/>
  <c r="G136" i="1"/>
  <c r="M135" i="1"/>
  <c r="L135" i="1"/>
  <c r="K135" i="1"/>
  <c r="N135" i="1"/>
  <c r="J135" i="1"/>
  <c r="I135" i="1"/>
  <c r="H135" i="1"/>
  <c r="G135" i="1"/>
  <c r="G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H154" i="1"/>
  <c r="G154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K153" i="1"/>
  <c r="J153" i="1"/>
  <c r="I153" i="1"/>
  <c r="H153" i="1"/>
  <c r="G153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K152" i="1"/>
  <c r="J152" i="1"/>
  <c r="I152" i="1"/>
  <c r="H152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K151" i="1"/>
  <c r="J151" i="1"/>
  <c r="I151" i="1"/>
  <c r="H151" i="1"/>
  <c r="G151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K150" i="1"/>
  <c r="J150" i="1"/>
  <c r="I150" i="1"/>
  <c r="H150" i="1"/>
  <c r="G150" i="1"/>
  <c r="G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K149" i="1"/>
  <c r="J149" i="1"/>
  <c r="H149" i="1"/>
  <c r="G149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K148" i="1"/>
  <c r="J148" i="1"/>
  <c r="I148" i="1"/>
  <c r="H148" i="1"/>
  <c r="G148" i="1"/>
  <c r="G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K147" i="1"/>
  <c r="J147" i="1"/>
  <c r="I147" i="1"/>
  <c r="H147" i="1"/>
  <c r="G147" i="1"/>
  <c r="AT89" i="1"/>
  <c r="AS89" i="1"/>
  <c r="AR89" i="1"/>
  <c r="AQ89" i="1"/>
  <c r="AP89" i="1"/>
  <c r="AO89" i="1"/>
  <c r="AN89" i="1"/>
  <c r="AM89" i="1"/>
  <c r="AL89" i="1"/>
  <c r="AK89" i="1"/>
  <c r="AJ89" i="1"/>
  <c r="K146" i="1"/>
  <c r="J146" i="1"/>
  <c r="I146" i="1"/>
  <c r="H146" i="1"/>
  <c r="G146" i="1"/>
  <c r="G89" i="1"/>
  <c r="AT88" i="1"/>
  <c r="AS88" i="1"/>
  <c r="AR88" i="1"/>
  <c r="AQ88" i="1"/>
  <c r="AP88" i="1"/>
  <c r="AO88" i="1"/>
  <c r="AN88" i="1"/>
  <c r="AM88" i="1"/>
  <c r="AL88" i="1"/>
  <c r="AK88" i="1"/>
  <c r="K145" i="1"/>
  <c r="J145" i="1"/>
  <c r="I145" i="1"/>
  <c r="H145" i="1"/>
  <c r="G145" i="1"/>
  <c r="AT87" i="1"/>
  <c r="AS87" i="1"/>
  <c r="AR87" i="1"/>
  <c r="AQ87" i="1"/>
  <c r="AP87" i="1"/>
  <c r="AO87" i="1"/>
  <c r="AN87" i="1"/>
  <c r="AM87" i="1"/>
  <c r="AL87" i="1"/>
  <c r="G87" i="1"/>
  <c r="J144" i="1"/>
  <c r="I144" i="1"/>
  <c r="G144" i="1"/>
  <c r="AT86" i="1"/>
  <c r="AS86" i="1"/>
  <c r="AR86" i="1"/>
  <c r="AQ86" i="1"/>
  <c r="AP86" i="1"/>
  <c r="AO86" i="1"/>
  <c r="AN86" i="1"/>
  <c r="AM86" i="1"/>
  <c r="J143" i="1"/>
  <c r="I143" i="1"/>
  <c r="H143" i="1"/>
  <c r="G143" i="1"/>
  <c r="G86" i="1"/>
  <c r="AT85" i="1"/>
  <c r="AS85" i="1"/>
  <c r="AR85" i="1"/>
  <c r="AQ85" i="1"/>
  <c r="AP85" i="1"/>
  <c r="AO85" i="1"/>
  <c r="AN85" i="1"/>
  <c r="K142" i="1"/>
  <c r="J142" i="1"/>
  <c r="I142" i="1"/>
  <c r="H142" i="1"/>
  <c r="G142" i="1"/>
  <c r="G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G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G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G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G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G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G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G78" i="1"/>
  <c r="CN71" i="1"/>
  <c r="EK71" i="1"/>
  <c r="CM71" i="1"/>
  <c r="EJ71" i="1"/>
  <c r="CI71" i="1"/>
  <c r="EF71" i="1"/>
  <c r="CH71" i="1"/>
  <c r="EE71" i="1"/>
  <c r="CG71" i="1"/>
  <c r="ED71" i="1"/>
  <c r="CF71" i="1"/>
  <c r="EC71" i="1"/>
  <c r="CE71" i="1"/>
  <c r="EB71" i="1"/>
  <c r="CD71" i="1"/>
  <c r="EA71" i="1"/>
  <c r="BX71" i="1"/>
  <c r="DU71" i="1"/>
  <c r="CQ71" i="1"/>
  <c r="EN71" i="1"/>
  <c r="CP71" i="1"/>
  <c r="EM71" i="1"/>
  <c r="CO71" i="1"/>
  <c r="EL71" i="1"/>
  <c r="CL71" i="1"/>
  <c r="EI71" i="1"/>
  <c r="CK71" i="1"/>
  <c r="EH71" i="1"/>
  <c r="CJ71" i="1"/>
  <c r="EG71" i="1"/>
  <c r="CC71" i="1"/>
  <c r="DZ71" i="1"/>
  <c r="CB71" i="1"/>
  <c r="DY71" i="1"/>
  <c r="CA71" i="1"/>
  <c r="DX71" i="1"/>
  <c r="BZ71" i="1"/>
  <c r="DW71" i="1"/>
  <c r="BY71" i="1"/>
  <c r="DV71" i="1"/>
  <c r="CQ70" i="1"/>
  <c r="EN70" i="1"/>
  <c r="CP70" i="1"/>
  <c r="EM70" i="1"/>
  <c r="CO70" i="1"/>
  <c r="EL70" i="1"/>
  <c r="CN70" i="1"/>
  <c r="EK70" i="1"/>
  <c r="CM70" i="1"/>
  <c r="EJ70" i="1"/>
  <c r="CL70" i="1"/>
  <c r="EI70" i="1"/>
  <c r="CK70" i="1"/>
  <c r="EH70" i="1"/>
  <c r="CF70" i="1"/>
  <c r="EC70" i="1"/>
  <c r="CE70" i="1"/>
  <c r="EB70" i="1"/>
  <c r="CA70" i="1"/>
  <c r="DX70" i="1"/>
  <c r="BZ70" i="1"/>
  <c r="DW70" i="1"/>
  <c r="BY70" i="1"/>
  <c r="DV70" i="1"/>
  <c r="BX70" i="1"/>
  <c r="DU70" i="1"/>
  <c r="CJ70" i="1"/>
  <c r="EG70" i="1"/>
  <c r="CI70" i="1"/>
  <c r="EF70" i="1"/>
  <c r="CH70" i="1"/>
  <c r="EE70" i="1"/>
  <c r="CG70" i="1"/>
  <c r="ED70" i="1"/>
  <c r="CD70" i="1"/>
  <c r="EA70" i="1"/>
  <c r="CC70" i="1"/>
  <c r="DZ70" i="1"/>
  <c r="CB70" i="1"/>
  <c r="DY70" i="1"/>
  <c r="CQ68" i="1"/>
  <c r="CQ69" i="1"/>
  <c r="EN68" i="1"/>
  <c r="EN69" i="1"/>
  <c r="AT68" i="1"/>
  <c r="AT69" i="1"/>
  <c r="AP63" i="1"/>
  <c r="AP67" i="1"/>
  <c r="AO63" i="1"/>
  <c r="AO67" i="1"/>
  <c r="AS64" i="1"/>
  <c r="AR64" i="1"/>
  <c r="AQ64" i="1"/>
  <c r="AP64" i="1"/>
  <c r="AO64" i="1"/>
  <c r="AN64" i="1"/>
  <c r="AM64" i="1"/>
  <c r="AS63" i="1"/>
  <c r="AS67" i="1"/>
  <c r="AS68" i="1"/>
  <c r="AS69" i="1"/>
  <c r="AR63" i="1"/>
  <c r="AR67" i="1"/>
  <c r="AR68" i="1"/>
  <c r="AR69" i="1"/>
  <c r="AQ63" i="1"/>
  <c r="AQ67" i="1"/>
  <c r="AN63" i="1"/>
  <c r="AN67" i="1"/>
  <c r="AM63" i="1"/>
  <c r="AM67" i="1"/>
  <c r="EN62" i="1"/>
  <c r="CQ62" i="1"/>
  <c r="AT62" i="1"/>
  <c r="DR58" i="1"/>
  <c r="BU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T58" i="1"/>
  <c r="DR57" i="1"/>
  <c r="BU57" i="1"/>
  <c r="P31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T57" i="1"/>
  <c r="EJ30" i="1"/>
  <c r="EK30" i="1"/>
  <c r="EJ56" i="1"/>
  <c r="DR56" i="1"/>
  <c r="BU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T56" i="1"/>
  <c r="DW29" i="1"/>
  <c r="DX29" i="1"/>
  <c r="DW55" i="1"/>
  <c r="DR55" i="1"/>
  <c r="BU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T55" i="1"/>
  <c r="EJ28" i="1"/>
  <c r="EK28" i="1"/>
  <c r="EJ54" i="1"/>
  <c r="DR54" i="1"/>
  <c r="BU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T54" i="1"/>
  <c r="DR53" i="1"/>
  <c r="BU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T53" i="1"/>
  <c r="DR52" i="1"/>
  <c r="BU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T52" i="1"/>
  <c r="DW25" i="1"/>
  <c r="DX25" i="1"/>
  <c r="DW51" i="1"/>
  <c r="DR51" i="1"/>
  <c r="BU51" i="1"/>
  <c r="AS51" i="1"/>
  <c r="AR51" i="1"/>
  <c r="AQ51" i="1"/>
  <c r="AP51" i="1"/>
  <c r="AO51" i="1"/>
  <c r="AN51" i="1"/>
  <c r="AM51" i="1"/>
  <c r="AL51" i="1"/>
  <c r="AK51" i="1"/>
  <c r="AJ51" i="1"/>
  <c r="AI51" i="1"/>
  <c r="AG51" i="1"/>
  <c r="T51" i="1"/>
  <c r="DR50" i="1"/>
  <c r="BU50" i="1"/>
  <c r="AS50" i="1"/>
  <c r="AR50" i="1"/>
  <c r="AQ50" i="1"/>
  <c r="AP50" i="1"/>
  <c r="AO50" i="1"/>
  <c r="AN50" i="1"/>
  <c r="AM50" i="1"/>
  <c r="AL50" i="1"/>
  <c r="AK50" i="1"/>
  <c r="AJ50" i="1"/>
  <c r="T50" i="1"/>
  <c r="DR49" i="1"/>
  <c r="BU49" i="1"/>
  <c r="AS49" i="1"/>
  <c r="AR49" i="1"/>
  <c r="AQ49" i="1"/>
  <c r="AP49" i="1"/>
  <c r="AO49" i="1"/>
  <c r="AN49" i="1"/>
  <c r="AM49" i="1"/>
  <c r="AL49" i="1"/>
  <c r="AK49" i="1"/>
  <c r="T49" i="1"/>
  <c r="DR48" i="1"/>
  <c r="BU48" i="1"/>
  <c r="AS48" i="1"/>
  <c r="AR48" i="1"/>
  <c r="AQ48" i="1"/>
  <c r="AP48" i="1"/>
  <c r="AO48" i="1"/>
  <c r="AN48" i="1"/>
  <c r="AM48" i="1"/>
  <c r="AL48" i="1"/>
  <c r="T48" i="1"/>
  <c r="DR47" i="1"/>
  <c r="BU47" i="1"/>
  <c r="AS47" i="1"/>
  <c r="AR47" i="1"/>
  <c r="AQ47" i="1"/>
  <c r="AP47" i="1"/>
  <c r="AO47" i="1"/>
  <c r="AN47" i="1"/>
  <c r="AM47" i="1"/>
  <c r="T47" i="1"/>
  <c r="DR46" i="1"/>
  <c r="BU46" i="1"/>
  <c r="AS46" i="1"/>
  <c r="AR46" i="1"/>
  <c r="AQ46" i="1"/>
  <c r="AP46" i="1"/>
  <c r="AO46" i="1"/>
  <c r="AN46" i="1"/>
  <c r="T46" i="1"/>
  <c r="DR45" i="1"/>
  <c r="BU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T45" i="1"/>
  <c r="DR44" i="1"/>
  <c r="BU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T44" i="1"/>
  <c r="EC17" i="1"/>
  <c r="ED17" i="1"/>
  <c r="EC43" i="1"/>
  <c r="DR43" i="1"/>
  <c r="BU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T43" i="1"/>
  <c r="DR42" i="1"/>
  <c r="BU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T42" i="1"/>
  <c r="DR41" i="1"/>
  <c r="B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T41" i="1"/>
  <c r="DR40" i="1"/>
  <c r="BU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T40" i="1"/>
  <c r="DR39" i="1"/>
  <c r="BU39" i="1"/>
  <c r="AS39" i="1"/>
  <c r="AS62" i="1"/>
  <c r="AR39" i="1"/>
  <c r="AQ39" i="1"/>
  <c r="AP39" i="1"/>
  <c r="AO39" i="1"/>
  <c r="AN39" i="1"/>
  <c r="AN62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T39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EN32" i="1"/>
  <c r="EM32" i="1"/>
  <c r="EL32" i="1"/>
  <c r="EL58" i="1"/>
  <c r="EK32" i="1"/>
  <c r="EK58" i="1"/>
  <c r="EJ32" i="1"/>
  <c r="EI32" i="1"/>
  <c r="EI58" i="1"/>
  <c r="EH32" i="1"/>
  <c r="EG32" i="1"/>
  <c r="EG58" i="1"/>
  <c r="EF32" i="1"/>
  <c r="EE32" i="1"/>
  <c r="EE58" i="1"/>
  <c r="ED32" i="1"/>
  <c r="ED58" i="1"/>
  <c r="EC32" i="1"/>
  <c r="EC58" i="1"/>
  <c r="EB32" i="1"/>
  <c r="EA32" i="1"/>
  <c r="EA58" i="1"/>
  <c r="DZ32" i="1"/>
  <c r="DZ58" i="1"/>
  <c r="DY32" i="1"/>
  <c r="DY58" i="1"/>
  <c r="DX32" i="1"/>
  <c r="DX58" i="1"/>
  <c r="DW32" i="1"/>
  <c r="DV32" i="1"/>
  <c r="DV58" i="1"/>
  <c r="DU32" i="1"/>
  <c r="DR32" i="1"/>
  <c r="L32" i="1"/>
  <c r="P154" i="1"/>
  <c r="CQ32" i="1"/>
  <c r="CP32" i="1"/>
  <c r="CP58" i="1"/>
  <c r="CO32" i="1"/>
  <c r="CO58" i="1"/>
  <c r="CN32" i="1"/>
  <c r="CN58" i="1"/>
  <c r="CM32" i="1"/>
  <c r="CL32" i="1"/>
  <c r="CL58" i="1"/>
  <c r="CK32" i="1"/>
  <c r="CK58" i="1"/>
  <c r="CJ32" i="1"/>
  <c r="CJ58" i="1"/>
  <c r="CI32" i="1"/>
  <c r="CI58" i="1"/>
  <c r="CH32" i="1"/>
  <c r="CG32" i="1"/>
  <c r="CG58" i="1"/>
  <c r="CF32" i="1"/>
  <c r="CE32" i="1"/>
  <c r="CD32" i="1"/>
  <c r="CC32" i="1"/>
  <c r="CC58" i="1"/>
  <c r="CB32" i="1"/>
  <c r="CA32" i="1"/>
  <c r="CA58" i="1"/>
  <c r="BZ32" i="1"/>
  <c r="BZ58" i="1"/>
  <c r="BY32" i="1"/>
  <c r="BY58" i="1"/>
  <c r="BX32" i="1"/>
  <c r="BX58" i="1"/>
  <c r="BU32" i="1"/>
  <c r="AA97" i="1"/>
  <c r="AV32" i="1"/>
  <c r="AA58" i="1"/>
  <c r="P32" i="1"/>
  <c r="E58" i="1"/>
  <c r="F58" i="1"/>
  <c r="D32" i="1"/>
  <c r="J32" i="1"/>
  <c r="E32" i="1"/>
  <c r="DV31" i="1"/>
  <c r="EP31" i="1"/>
  <c r="K31" i="1"/>
  <c r="EN31" i="1"/>
  <c r="EM31" i="1"/>
  <c r="EL31" i="1"/>
  <c r="EK31" i="1"/>
  <c r="EK57" i="1"/>
  <c r="EJ31" i="1"/>
  <c r="EJ57" i="1"/>
  <c r="EI31" i="1"/>
  <c r="EH31" i="1"/>
  <c r="EH57" i="1"/>
  <c r="EG31" i="1"/>
  <c r="EG57" i="1"/>
  <c r="EF31" i="1"/>
  <c r="EF57" i="1"/>
  <c r="EE31" i="1"/>
  <c r="EE57" i="1"/>
  <c r="ED31" i="1"/>
  <c r="ED57" i="1"/>
  <c r="EC31" i="1"/>
  <c r="EC57" i="1"/>
  <c r="EB31" i="1"/>
  <c r="EB57" i="1"/>
  <c r="EA31" i="1"/>
  <c r="EA57" i="1"/>
  <c r="DZ31" i="1"/>
  <c r="DY31" i="1"/>
  <c r="DY57" i="1"/>
  <c r="DX31" i="1"/>
  <c r="DW31" i="1"/>
  <c r="DU31" i="1"/>
  <c r="DU57" i="1"/>
  <c r="DR31" i="1"/>
  <c r="CQ31" i="1"/>
  <c r="CP31" i="1"/>
  <c r="CP57" i="1"/>
  <c r="CO31" i="1"/>
  <c r="CN31" i="1"/>
  <c r="CM31" i="1"/>
  <c r="CM57" i="1"/>
  <c r="CL31" i="1"/>
  <c r="CL57" i="1"/>
  <c r="CK31" i="1"/>
  <c r="CJ31" i="1"/>
  <c r="CJ57" i="1"/>
  <c r="CI31" i="1"/>
  <c r="CH31" i="1"/>
  <c r="CH57" i="1"/>
  <c r="CG31" i="1"/>
  <c r="CF31" i="1"/>
  <c r="CF57" i="1"/>
  <c r="CE31" i="1"/>
  <c r="CD31" i="1"/>
  <c r="CC31" i="1"/>
  <c r="CB31" i="1"/>
  <c r="CB57" i="1"/>
  <c r="CA31" i="1"/>
  <c r="CA57" i="1"/>
  <c r="BZ31" i="1"/>
  <c r="BZ57" i="1"/>
  <c r="BY31" i="1"/>
  <c r="BU31" i="1"/>
  <c r="AB96" i="1"/>
  <c r="AV31" i="1"/>
  <c r="AB57" i="1"/>
  <c r="AA57" i="1"/>
  <c r="L31" i="1"/>
  <c r="P153" i="1"/>
  <c r="E31" i="1"/>
  <c r="EN30" i="1"/>
  <c r="EM30" i="1"/>
  <c r="EM56" i="1"/>
  <c r="EL30" i="1"/>
  <c r="EL56" i="1"/>
  <c r="EK56" i="1"/>
  <c r="EI30" i="1"/>
  <c r="EH30" i="1"/>
  <c r="EH56" i="1"/>
  <c r="EG30" i="1"/>
  <c r="EG56" i="1"/>
  <c r="EF30" i="1"/>
  <c r="EF56" i="1"/>
  <c r="EE30" i="1"/>
  <c r="ED30" i="1"/>
  <c r="EC30" i="1"/>
  <c r="EC56" i="1"/>
  <c r="EB30" i="1"/>
  <c r="EB56" i="1"/>
  <c r="EA30" i="1"/>
  <c r="DZ30" i="1"/>
  <c r="DY30" i="1"/>
  <c r="DY56" i="1"/>
  <c r="DX30" i="1"/>
  <c r="DX56" i="1"/>
  <c r="DW30" i="1"/>
  <c r="DV30" i="1"/>
  <c r="DV56" i="1"/>
  <c r="DU30" i="1"/>
  <c r="DU56" i="1"/>
  <c r="DR30" i="1"/>
  <c r="CQ30" i="1"/>
  <c r="CP30" i="1"/>
  <c r="CP56" i="1"/>
  <c r="CO30" i="1"/>
  <c r="CN30" i="1"/>
  <c r="CN56" i="1"/>
  <c r="CM30" i="1"/>
  <c r="CM56" i="1"/>
  <c r="CL30" i="1"/>
  <c r="CL56" i="1"/>
  <c r="CK30" i="1"/>
  <c r="CJ30" i="1"/>
  <c r="CJ56" i="1"/>
  <c r="CI30" i="1"/>
  <c r="CI56" i="1"/>
  <c r="CH30" i="1"/>
  <c r="CG30" i="1"/>
  <c r="CG56" i="1"/>
  <c r="CF30" i="1"/>
  <c r="CE30" i="1"/>
  <c r="CE56" i="1"/>
  <c r="CD30" i="1"/>
  <c r="CC30" i="1"/>
  <c r="CB30" i="1"/>
  <c r="CA30" i="1"/>
  <c r="CA56" i="1"/>
  <c r="BZ30" i="1"/>
  <c r="BU30" i="1"/>
  <c r="AV30" i="1"/>
  <c r="E30" i="1"/>
  <c r="AC56" i="1"/>
  <c r="AB56" i="1"/>
  <c r="AA56" i="1"/>
  <c r="P30" i="1"/>
  <c r="L30" i="1"/>
  <c r="EP29" i="1"/>
  <c r="K29" i="1"/>
  <c r="EN29" i="1"/>
  <c r="EM29" i="1"/>
  <c r="EM55" i="1"/>
  <c r="EL29" i="1"/>
  <c r="EL55" i="1"/>
  <c r="EK29" i="1"/>
  <c r="EK55" i="1"/>
  <c r="EJ29" i="1"/>
  <c r="EI29" i="1"/>
  <c r="EI55" i="1"/>
  <c r="EH29" i="1"/>
  <c r="EH55" i="1"/>
  <c r="EG29" i="1"/>
  <c r="EG55" i="1"/>
  <c r="EF29" i="1"/>
  <c r="EF55" i="1"/>
  <c r="EE29" i="1"/>
  <c r="ED29" i="1"/>
  <c r="ED55" i="1"/>
  <c r="EC29" i="1"/>
  <c r="EB29" i="1"/>
  <c r="EA29" i="1"/>
  <c r="EA55" i="1"/>
  <c r="DZ29" i="1"/>
  <c r="DZ55" i="1"/>
  <c r="DY29" i="1"/>
  <c r="DY55" i="1"/>
  <c r="DV29" i="1"/>
  <c r="DV55" i="1"/>
  <c r="DU29" i="1"/>
  <c r="DU55" i="1"/>
  <c r="DR29" i="1"/>
  <c r="CQ29" i="1"/>
  <c r="CP29" i="1"/>
  <c r="CP55" i="1"/>
  <c r="CO29" i="1"/>
  <c r="CO55" i="1"/>
  <c r="CN29" i="1"/>
  <c r="CN55" i="1"/>
  <c r="CM29" i="1"/>
  <c r="CL29" i="1"/>
  <c r="CL55" i="1"/>
  <c r="CK29" i="1"/>
  <c r="CJ29" i="1"/>
  <c r="CJ55" i="1"/>
  <c r="CI29" i="1"/>
  <c r="CH29" i="1"/>
  <c r="CH55" i="1"/>
  <c r="CG29" i="1"/>
  <c r="CF29" i="1"/>
  <c r="CF55" i="1"/>
  <c r="CE29" i="1"/>
  <c r="CD29" i="1"/>
  <c r="CD55" i="1"/>
  <c r="CC29" i="1"/>
  <c r="CB29" i="1"/>
  <c r="CB55" i="1"/>
  <c r="BY29" i="1"/>
  <c r="BX29" i="1"/>
  <c r="BU29" i="1"/>
  <c r="AD94" i="1"/>
  <c r="AV29" i="1"/>
  <c r="AD55" i="1"/>
  <c r="AC55" i="1"/>
  <c r="AB55" i="1"/>
  <c r="P29" i="1"/>
  <c r="L29" i="1"/>
  <c r="P151" i="1"/>
  <c r="E29" i="1"/>
  <c r="EN28" i="1"/>
  <c r="EM28" i="1"/>
  <c r="EM54" i="1"/>
  <c r="EL28" i="1"/>
  <c r="EL54" i="1"/>
  <c r="EK54" i="1"/>
  <c r="EI28" i="1"/>
  <c r="EI54" i="1"/>
  <c r="EH28" i="1"/>
  <c r="EH54" i="1"/>
  <c r="EG28" i="1"/>
  <c r="EF28" i="1"/>
  <c r="EE28" i="1"/>
  <c r="EE54" i="1"/>
  <c r="ED28" i="1"/>
  <c r="ED54" i="1"/>
  <c r="EC28" i="1"/>
  <c r="EB28" i="1"/>
  <c r="EB54" i="1"/>
  <c r="EA28" i="1"/>
  <c r="EA54" i="1"/>
  <c r="DZ28" i="1"/>
  <c r="DZ54" i="1"/>
  <c r="DY28" i="1"/>
  <c r="DX28" i="1"/>
  <c r="DW28" i="1"/>
  <c r="DW54" i="1"/>
  <c r="DV28" i="1"/>
  <c r="DU28" i="1"/>
  <c r="DU54" i="1"/>
  <c r="DR28" i="1"/>
  <c r="CQ28" i="1"/>
  <c r="CP28" i="1"/>
  <c r="CP54" i="1"/>
  <c r="CO28" i="1"/>
  <c r="CO54" i="1"/>
  <c r="CN28" i="1"/>
  <c r="CN54" i="1"/>
  <c r="CM28" i="1"/>
  <c r="CM54" i="1"/>
  <c r="CL28" i="1"/>
  <c r="CL54" i="1"/>
  <c r="CK28" i="1"/>
  <c r="CK54" i="1"/>
  <c r="CJ28" i="1"/>
  <c r="CI28" i="1"/>
  <c r="CH28" i="1"/>
  <c r="CG28" i="1"/>
  <c r="CG54" i="1"/>
  <c r="CF28" i="1"/>
  <c r="CF54" i="1"/>
  <c r="CE28" i="1"/>
  <c r="CE54" i="1"/>
  <c r="CD28" i="1"/>
  <c r="CC28" i="1"/>
  <c r="CC54" i="1"/>
  <c r="CB28" i="1"/>
  <c r="BX28" i="1"/>
  <c r="AE93" i="1"/>
  <c r="AB93" i="1"/>
  <c r="AD54" i="1"/>
  <c r="AA54" i="1"/>
  <c r="P28" i="1"/>
  <c r="L28" i="1"/>
  <c r="P150" i="1"/>
  <c r="EN27" i="1"/>
  <c r="EM27" i="1"/>
  <c r="EM53" i="1"/>
  <c r="EL27" i="1"/>
  <c r="EK27" i="1"/>
  <c r="EK53" i="1"/>
  <c r="EJ27" i="1"/>
  <c r="EJ53" i="1"/>
  <c r="EI27" i="1"/>
  <c r="EH27" i="1"/>
  <c r="EG27" i="1"/>
  <c r="EG53" i="1"/>
  <c r="EF27" i="1"/>
  <c r="EF53" i="1"/>
  <c r="EE27" i="1"/>
  <c r="EE53" i="1"/>
  <c r="ED27" i="1"/>
  <c r="EC27" i="1"/>
  <c r="EC53" i="1"/>
  <c r="EB27" i="1"/>
  <c r="EB53" i="1"/>
  <c r="EA27" i="1"/>
  <c r="EA53" i="1"/>
  <c r="DZ27" i="1"/>
  <c r="EP27" i="1"/>
  <c r="K27" i="1"/>
  <c r="DY27" i="1"/>
  <c r="DX27" i="1"/>
  <c r="DX53" i="1"/>
  <c r="DW27" i="1"/>
  <c r="DV27" i="1"/>
  <c r="DU27" i="1"/>
  <c r="DU53" i="1"/>
  <c r="DR27" i="1"/>
  <c r="L27" i="1"/>
  <c r="CQ27" i="1"/>
  <c r="CP27" i="1"/>
  <c r="CP53" i="1"/>
  <c r="CO27" i="1"/>
  <c r="CO53" i="1"/>
  <c r="CN27" i="1"/>
  <c r="CN53" i="1"/>
  <c r="CM27" i="1"/>
  <c r="CL27" i="1"/>
  <c r="CL53" i="1"/>
  <c r="CK27" i="1"/>
  <c r="CJ27" i="1"/>
  <c r="CI27" i="1"/>
  <c r="CH27" i="1"/>
  <c r="CH53" i="1"/>
  <c r="CG27" i="1"/>
  <c r="CF27" i="1"/>
  <c r="CE27" i="1"/>
  <c r="CE53" i="1"/>
  <c r="CD27" i="1"/>
  <c r="CD53" i="1"/>
  <c r="CB27" i="1"/>
  <c r="BU27" i="1"/>
  <c r="CA27" i="1"/>
  <c r="AC92" i="1"/>
  <c r="AA92" i="1"/>
  <c r="AV27" i="1"/>
  <c r="E27" i="1"/>
  <c r="AF53" i="1"/>
  <c r="AE53" i="1"/>
  <c r="AA53" i="1"/>
  <c r="P27" i="1"/>
  <c r="E53" i="1"/>
  <c r="F53" i="1"/>
  <c r="EN26" i="1"/>
  <c r="EM26" i="1"/>
  <c r="EL26" i="1"/>
  <c r="EK26" i="1"/>
  <c r="EK52" i="1"/>
  <c r="EJ26" i="1"/>
  <c r="EJ52" i="1"/>
  <c r="EI26" i="1"/>
  <c r="EI52" i="1"/>
  <c r="EH26" i="1"/>
  <c r="EG26" i="1"/>
  <c r="EG52" i="1"/>
  <c r="EF26" i="1"/>
  <c r="EF52" i="1"/>
  <c r="EE26" i="1"/>
  <c r="ED26" i="1"/>
  <c r="EC26" i="1"/>
  <c r="EB26" i="1"/>
  <c r="EB52" i="1"/>
  <c r="EA26" i="1"/>
  <c r="EA52" i="1"/>
  <c r="DZ26" i="1"/>
  <c r="DZ52" i="1"/>
  <c r="DY26" i="1"/>
  <c r="DX26" i="1"/>
  <c r="DW26" i="1"/>
  <c r="DV26" i="1"/>
  <c r="DU26" i="1"/>
  <c r="DR26" i="1"/>
  <c r="L26" i="1"/>
  <c r="CQ26" i="1"/>
  <c r="CP26" i="1"/>
  <c r="CP52" i="1"/>
  <c r="CO26" i="1"/>
  <c r="CN26" i="1"/>
  <c r="CM26" i="1"/>
  <c r="CM52" i="1"/>
  <c r="CL26" i="1"/>
  <c r="CL52" i="1"/>
  <c r="CK26" i="1"/>
  <c r="CK52" i="1"/>
  <c r="CJ26" i="1"/>
  <c r="CI26" i="1"/>
  <c r="CI52" i="1"/>
  <c r="CH26" i="1"/>
  <c r="CG26" i="1"/>
  <c r="CF26" i="1"/>
  <c r="CE26" i="1"/>
  <c r="CE52" i="1"/>
  <c r="CD26" i="1"/>
  <c r="CC26" i="1"/>
  <c r="CA26" i="1"/>
  <c r="BZ26" i="1"/>
  <c r="AD91" i="1"/>
  <c r="AC91" i="1"/>
  <c r="BY26" i="1"/>
  <c r="AA91" i="1"/>
  <c r="AG52" i="1"/>
  <c r="AF52" i="1"/>
  <c r="AB52" i="1"/>
  <c r="AA52" i="1"/>
  <c r="P26" i="1"/>
  <c r="EB25" i="1"/>
  <c r="EP25" i="1"/>
  <c r="K25" i="1"/>
  <c r="EN25" i="1"/>
  <c r="EM25" i="1"/>
  <c r="EL25" i="1"/>
  <c r="EL51" i="1"/>
  <c r="EK25" i="1"/>
  <c r="EK51" i="1"/>
  <c r="EJ25" i="1"/>
  <c r="EI25" i="1"/>
  <c r="EI51" i="1"/>
  <c r="EH25" i="1"/>
  <c r="EH51" i="1"/>
  <c r="EG25" i="1"/>
  <c r="EG51" i="1"/>
  <c r="EF25" i="1"/>
  <c r="EE25" i="1"/>
  <c r="ED25" i="1"/>
  <c r="ED51" i="1"/>
  <c r="EC25" i="1"/>
  <c r="EC51" i="1"/>
  <c r="EB51" i="1"/>
  <c r="EA25" i="1"/>
  <c r="EA51" i="1"/>
  <c r="DZ25" i="1"/>
  <c r="DZ51" i="1"/>
  <c r="DY25" i="1"/>
  <c r="DV25" i="1"/>
  <c r="DV51" i="1"/>
  <c r="DU25" i="1"/>
  <c r="DU51" i="1"/>
  <c r="DR25" i="1"/>
  <c r="L25" i="1"/>
  <c r="CQ25" i="1"/>
  <c r="CP25" i="1"/>
  <c r="CO25" i="1"/>
  <c r="CO51" i="1"/>
  <c r="CN25" i="1"/>
  <c r="CN51" i="1"/>
  <c r="CM25" i="1"/>
  <c r="CM51" i="1"/>
  <c r="CL25" i="1"/>
  <c r="CK25" i="1"/>
  <c r="CK51" i="1"/>
  <c r="CJ25" i="1"/>
  <c r="CI25" i="1"/>
  <c r="CH25" i="1"/>
  <c r="CG25" i="1"/>
  <c r="CG51" i="1"/>
  <c r="CF25" i="1"/>
  <c r="CC25" i="1"/>
  <c r="CB25" i="1"/>
  <c r="AF90" i="1"/>
  <c r="CA25" i="1"/>
  <c r="CA51" i="1"/>
  <c r="AV25" i="1"/>
  <c r="E25" i="1"/>
  <c r="AH51" i="1"/>
  <c r="AF51" i="1"/>
  <c r="AD51" i="1"/>
  <c r="AB51" i="1"/>
  <c r="P25" i="1"/>
  <c r="EN24" i="1"/>
  <c r="EM24" i="1"/>
  <c r="EM50" i="1"/>
  <c r="EL24" i="1"/>
  <c r="EL50" i="1"/>
  <c r="EK24" i="1"/>
  <c r="EK50" i="1"/>
  <c r="EJ24" i="1"/>
  <c r="EI24" i="1"/>
  <c r="EH24" i="1"/>
  <c r="EH50" i="1"/>
  <c r="EG24" i="1"/>
  <c r="EG50" i="1"/>
  <c r="EF24" i="1"/>
  <c r="EF50" i="1"/>
  <c r="EE24" i="1"/>
  <c r="ED24" i="1"/>
  <c r="ED50" i="1"/>
  <c r="EC24" i="1"/>
  <c r="EC50" i="1"/>
  <c r="EB24" i="1"/>
  <c r="EA24" i="1"/>
  <c r="DZ24" i="1"/>
  <c r="DY24" i="1"/>
  <c r="DY50" i="1"/>
  <c r="DX24" i="1"/>
  <c r="DW24" i="1"/>
  <c r="DW50" i="1"/>
  <c r="DV24" i="1"/>
  <c r="DV50" i="1"/>
  <c r="DU24" i="1"/>
  <c r="DU50" i="1"/>
  <c r="DR24" i="1"/>
  <c r="CQ24" i="1"/>
  <c r="CP24" i="1"/>
  <c r="CO24" i="1"/>
  <c r="CO50" i="1"/>
  <c r="CN24" i="1"/>
  <c r="CN50" i="1"/>
  <c r="CM24" i="1"/>
  <c r="CL24" i="1"/>
  <c r="CL50" i="1"/>
  <c r="CK24" i="1"/>
  <c r="CK50" i="1"/>
  <c r="CJ24" i="1"/>
  <c r="CJ50" i="1"/>
  <c r="CI24" i="1"/>
  <c r="CH24" i="1"/>
  <c r="CH50" i="1"/>
  <c r="CG24" i="1"/>
  <c r="CG50" i="1"/>
  <c r="CF24" i="1"/>
  <c r="BZ24" i="1"/>
  <c r="BY24" i="1"/>
  <c r="BY50" i="1"/>
  <c r="BX24" i="1"/>
  <c r="AI89" i="1"/>
  <c r="AV24" i="1"/>
  <c r="AI50" i="1"/>
  <c r="AH50" i="1"/>
  <c r="AD50" i="1"/>
  <c r="AC50" i="1"/>
  <c r="AA50" i="1"/>
  <c r="P24" i="1"/>
  <c r="E50" i="1"/>
  <c r="F50" i="1"/>
  <c r="L24" i="1"/>
  <c r="P146" i="1"/>
  <c r="E24" i="1"/>
  <c r="N24" i="1"/>
  <c r="EN23" i="1"/>
  <c r="EM23" i="1"/>
  <c r="EM49" i="1"/>
  <c r="EL23" i="1"/>
  <c r="EL49" i="1"/>
  <c r="EK23" i="1"/>
  <c r="EJ23" i="1"/>
  <c r="EJ49" i="1"/>
  <c r="EI23" i="1"/>
  <c r="EI49" i="1"/>
  <c r="EH23" i="1"/>
  <c r="EG23" i="1"/>
  <c r="EF23" i="1"/>
  <c r="EF49" i="1"/>
  <c r="EE23" i="1"/>
  <c r="EE49" i="1"/>
  <c r="ED23" i="1"/>
  <c r="EC23" i="1"/>
  <c r="EC49" i="1"/>
  <c r="EB23" i="1"/>
  <c r="EB49" i="1"/>
  <c r="EA23" i="1"/>
  <c r="DZ23" i="1"/>
  <c r="DY23" i="1"/>
  <c r="DX23" i="1"/>
  <c r="DX49" i="1"/>
  <c r="DW23" i="1"/>
  <c r="DW49" i="1"/>
  <c r="DV23" i="1"/>
  <c r="DV49" i="1"/>
  <c r="DU23" i="1"/>
  <c r="DR23" i="1"/>
  <c r="L23" i="1"/>
  <c r="P145" i="1"/>
  <c r="CQ23" i="1"/>
  <c r="CP23" i="1"/>
  <c r="CP49" i="1"/>
  <c r="CO23" i="1"/>
  <c r="CN23" i="1"/>
  <c r="CN49" i="1"/>
  <c r="CM23" i="1"/>
  <c r="CM49" i="1"/>
  <c r="CL23" i="1"/>
  <c r="CL49" i="1"/>
  <c r="CK23" i="1"/>
  <c r="CJ23" i="1"/>
  <c r="CI23" i="1"/>
  <c r="CI49" i="1"/>
  <c r="CH23" i="1"/>
  <c r="CG23" i="1"/>
  <c r="CF23" i="1"/>
  <c r="CE23" i="1"/>
  <c r="CE49" i="1"/>
  <c r="CD23" i="1"/>
  <c r="BZ23" i="1"/>
  <c r="BX23" i="1"/>
  <c r="BU23" i="1"/>
  <c r="AE88" i="1"/>
  <c r="AC88" i="1"/>
  <c r="BY23" i="1"/>
  <c r="AV23" i="1"/>
  <c r="E23" i="1"/>
  <c r="AJ49" i="1"/>
  <c r="AI49" i="1"/>
  <c r="AH49" i="1"/>
  <c r="AF49" i="1"/>
  <c r="AE49" i="1"/>
  <c r="AD49" i="1"/>
  <c r="AC49" i="1"/>
  <c r="AB49" i="1"/>
  <c r="P23" i="1"/>
  <c r="EN22" i="1"/>
  <c r="EM22" i="1"/>
  <c r="EM48" i="1"/>
  <c r="EL22" i="1"/>
  <c r="EK22" i="1"/>
  <c r="EK48" i="1"/>
  <c r="EJ22" i="1"/>
  <c r="EJ48" i="1"/>
  <c r="EI22" i="1"/>
  <c r="EI48" i="1"/>
  <c r="EH22" i="1"/>
  <c r="EG22" i="1"/>
  <c r="EF22" i="1"/>
  <c r="EF48" i="1"/>
  <c r="EE22" i="1"/>
  <c r="EE48" i="1"/>
  <c r="ED22" i="1"/>
  <c r="ED48" i="1"/>
  <c r="EC22" i="1"/>
  <c r="EB22" i="1"/>
  <c r="EA22" i="1"/>
  <c r="DZ22" i="1"/>
  <c r="DY22" i="1"/>
  <c r="DX22" i="1"/>
  <c r="DX48" i="1"/>
  <c r="DW22" i="1"/>
  <c r="DW48" i="1"/>
  <c r="DV22" i="1"/>
  <c r="DU22" i="1"/>
  <c r="DU48" i="1"/>
  <c r="DR22" i="1"/>
  <c r="L22" i="1"/>
  <c r="CQ22" i="1"/>
  <c r="CP22" i="1"/>
  <c r="CP48" i="1"/>
  <c r="CO22" i="1"/>
  <c r="CO48" i="1"/>
  <c r="CN22" i="1"/>
  <c r="CM22" i="1"/>
  <c r="CM48" i="1"/>
  <c r="CL22" i="1"/>
  <c r="CL48" i="1"/>
  <c r="CK22" i="1"/>
  <c r="CK48" i="1"/>
  <c r="CJ22" i="1"/>
  <c r="CI22" i="1"/>
  <c r="CH22" i="1"/>
  <c r="CG22" i="1"/>
  <c r="CF22" i="1"/>
  <c r="CD22" i="1"/>
  <c r="BZ22" i="1"/>
  <c r="BY22" i="1"/>
  <c r="BY48" i="1"/>
  <c r="BU22" i="1"/>
  <c r="AK87" i="1"/>
  <c r="AH87" i="1"/>
  <c r="AG87" i="1"/>
  <c r="BX22" i="1"/>
  <c r="AV22" i="1"/>
  <c r="E22" i="1"/>
  <c r="AK48" i="1"/>
  <c r="AJ48" i="1"/>
  <c r="AI48" i="1"/>
  <c r="AF48" i="1"/>
  <c r="AC48" i="1"/>
  <c r="AA48" i="1"/>
  <c r="P22" i="1"/>
  <c r="E48" i="1"/>
  <c r="F48" i="1"/>
  <c r="EF21" i="1"/>
  <c r="EP21" i="1"/>
  <c r="EN21" i="1"/>
  <c r="EM21" i="1"/>
  <c r="EL21" i="1"/>
  <c r="EL47" i="1"/>
  <c r="EK21" i="1"/>
  <c r="EK47" i="1"/>
  <c r="EJ21" i="1"/>
  <c r="EI21" i="1"/>
  <c r="EH21" i="1"/>
  <c r="EH47" i="1"/>
  <c r="EG21" i="1"/>
  <c r="EE21" i="1"/>
  <c r="EE47" i="1"/>
  <c r="ED21" i="1"/>
  <c r="EC21" i="1"/>
  <c r="EB21" i="1"/>
  <c r="EA21" i="1"/>
  <c r="DZ21" i="1"/>
  <c r="DZ47" i="1"/>
  <c r="DY21" i="1"/>
  <c r="DY47" i="1"/>
  <c r="DX21" i="1"/>
  <c r="DX47" i="1"/>
  <c r="DW21" i="1"/>
  <c r="DV21" i="1"/>
  <c r="DV47" i="1"/>
  <c r="DU21" i="1"/>
  <c r="DU47" i="1"/>
  <c r="DR21" i="1"/>
  <c r="CI21" i="1"/>
  <c r="CS21" i="1"/>
  <c r="O21" i="1"/>
  <c r="CQ21" i="1"/>
  <c r="CP21" i="1"/>
  <c r="CP47" i="1"/>
  <c r="CO21" i="1"/>
  <c r="CO47" i="1"/>
  <c r="CN21" i="1"/>
  <c r="CM21" i="1"/>
  <c r="CL21" i="1"/>
  <c r="CK21" i="1"/>
  <c r="CK47" i="1"/>
  <c r="CJ21" i="1"/>
  <c r="CJ47" i="1"/>
  <c r="CF21" i="1"/>
  <c r="CC21" i="1"/>
  <c r="CB21" i="1"/>
  <c r="CB47" i="1"/>
  <c r="BZ21" i="1"/>
  <c r="BY21" i="1"/>
  <c r="BX21" i="1"/>
  <c r="AL86" i="1"/>
  <c r="AK86" i="1"/>
  <c r="AJ86" i="1"/>
  <c r="AF86" i="1"/>
  <c r="AC86" i="1"/>
  <c r="AV21" i="1"/>
  <c r="E21" i="1"/>
  <c r="AL47" i="1"/>
  <c r="AJ47" i="1"/>
  <c r="AH47" i="1"/>
  <c r="AF47" i="1"/>
  <c r="AE47" i="1"/>
  <c r="AD47" i="1"/>
  <c r="AB47" i="1"/>
  <c r="AA47" i="1"/>
  <c r="P21" i="1"/>
  <c r="E47" i="1"/>
  <c r="F47" i="1"/>
  <c r="L21" i="1"/>
  <c r="K21" i="1"/>
  <c r="EG20" i="1"/>
  <c r="EP20" i="1"/>
  <c r="K20" i="1"/>
  <c r="EN20" i="1"/>
  <c r="EM20" i="1"/>
  <c r="EL20" i="1"/>
  <c r="EL46" i="1"/>
  <c r="EK20" i="1"/>
  <c r="EK46" i="1"/>
  <c r="EJ20" i="1"/>
  <c r="EJ46" i="1"/>
  <c r="EI20" i="1"/>
  <c r="EH20" i="1"/>
  <c r="EH46" i="1"/>
  <c r="EF20" i="1"/>
  <c r="EF46" i="1"/>
  <c r="EE20" i="1"/>
  <c r="ED20" i="1"/>
  <c r="EC20" i="1"/>
  <c r="EC46" i="1"/>
  <c r="EB20" i="1"/>
  <c r="EA20" i="1"/>
  <c r="EA46" i="1"/>
  <c r="DZ20" i="1"/>
  <c r="DZ46" i="1"/>
  <c r="DY20" i="1"/>
  <c r="DY46" i="1"/>
  <c r="DX20" i="1"/>
  <c r="DW20" i="1"/>
  <c r="DV20" i="1"/>
  <c r="DV46" i="1"/>
  <c r="DU20" i="1"/>
  <c r="DU46" i="1"/>
  <c r="DR20" i="1"/>
  <c r="CQ20" i="1"/>
  <c r="CP20" i="1"/>
  <c r="CO20" i="1"/>
  <c r="CO46" i="1"/>
  <c r="CN20" i="1"/>
  <c r="CN46" i="1"/>
  <c r="CM20" i="1"/>
  <c r="CL20" i="1"/>
  <c r="CL46" i="1"/>
  <c r="CK20" i="1"/>
  <c r="CK46" i="1"/>
  <c r="CJ20" i="1"/>
  <c r="CJ46" i="1"/>
  <c r="CG20" i="1"/>
  <c r="CF20" i="1"/>
  <c r="CF46" i="1"/>
  <c r="CC20" i="1"/>
  <c r="BY20" i="1"/>
  <c r="BU20" i="1"/>
  <c r="AM85" i="1"/>
  <c r="AI85" i="1"/>
  <c r="AH85" i="1"/>
  <c r="AE85" i="1"/>
  <c r="CA20" i="1"/>
  <c r="AA85" i="1"/>
  <c r="P20" i="1"/>
  <c r="E46" i="1"/>
  <c r="F46" i="1"/>
  <c r="L20" i="1"/>
  <c r="P142" i="1"/>
  <c r="EN19" i="1"/>
  <c r="EM19" i="1"/>
  <c r="EL19" i="1"/>
  <c r="EK19" i="1"/>
  <c r="EK45" i="1"/>
  <c r="EJ19" i="1"/>
  <c r="EJ45" i="1"/>
  <c r="EI19" i="1"/>
  <c r="EI45" i="1"/>
  <c r="EH19" i="1"/>
  <c r="EG19" i="1"/>
  <c r="EF19" i="1"/>
  <c r="EF45" i="1"/>
  <c r="EE19" i="1"/>
  <c r="ED19" i="1"/>
  <c r="ED45" i="1"/>
  <c r="EC19" i="1"/>
  <c r="EB19" i="1"/>
  <c r="EB45" i="1"/>
  <c r="EA19" i="1"/>
  <c r="EA45" i="1"/>
  <c r="DZ19" i="1"/>
  <c r="DY19" i="1"/>
  <c r="DY45" i="1"/>
  <c r="DX19" i="1"/>
  <c r="DW19" i="1"/>
  <c r="DV19" i="1"/>
  <c r="DU19" i="1"/>
  <c r="DR19" i="1"/>
  <c r="L19" i="1"/>
  <c r="P141" i="1"/>
  <c r="CQ19" i="1"/>
  <c r="CP19" i="1"/>
  <c r="CO19" i="1"/>
  <c r="CO45" i="1"/>
  <c r="CN19" i="1"/>
  <c r="CM19" i="1"/>
  <c r="CM45" i="1"/>
  <c r="CL19" i="1"/>
  <c r="CL45" i="1"/>
  <c r="CK19" i="1"/>
  <c r="CJ19" i="1"/>
  <c r="CJ45" i="1"/>
  <c r="CI19" i="1"/>
  <c r="CH19" i="1"/>
  <c r="CG19" i="1"/>
  <c r="CF19" i="1"/>
  <c r="CE19" i="1"/>
  <c r="CE45" i="1"/>
  <c r="CD19" i="1"/>
  <c r="CD45" i="1"/>
  <c r="CC19" i="1"/>
  <c r="CB19" i="1"/>
  <c r="CB45" i="1"/>
  <c r="CA19" i="1"/>
  <c r="CA45" i="1"/>
  <c r="BZ19" i="1"/>
  <c r="BY19" i="1"/>
  <c r="BY45" i="1"/>
  <c r="BX19" i="1"/>
  <c r="BU19" i="1"/>
  <c r="AV19" i="1"/>
  <c r="E19" i="1"/>
  <c r="P19" i="1"/>
  <c r="E45" i="1"/>
  <c r="F45" i="1"/>
  <c r="EN18" i="1"/>
  <c r="EM18" i="1"/>
  <c r="EM44" i="1"/>
  <c r="EL18" i="1"/>
  <c r="EL44" i="1"/>
  <c r="EK18" i="1"/>
  <c r="EJ18" i="1"/>
  <c r="EJ44" i="1"/>
  <c r="EI18" i="1"/>
  <c r="EH18" i="1"/>
  <c r="EG18" i="1"/>
  <c r="EG44" i="1"/>
  <c r="EF18" i="1"/>
  <c r="EE18" i="1"/>
  <c r="ED18" i="1"/>
  <c r="EC18" i="1"/>
  <c r="EC44" i="1"/>
  <c r="EB18" i="1"/>
  <c r="EA18" i="1"/>
  <c r="EA44" i="1"/>
  <c r="DZ18" i="1"/>
  <c r="DY18" i="1"/>
  <c r="DX18" i="1"/>
  <c r="DX44" i="1"/>
  <c r="DW18" i="1"/>
  <c r="DW44" i="1"/>
  <c r="DV18" i="1"/>
  <c r="DV44" i="1"/>
  <c r="DU18" i="1"/>
  <c r="DR18" i="1"/>
  <c r="CQ18" i="1"/>
  <c r="CP18" i="1"/>
  <c r="CP44" i="1"/>
  <c r="CO18" i="1"/>
  <c r="CN18" i="1"/>
  <c r="CN44" i="1"/>
  <c r="CM18" i="1"/>
  <c r="CL18" i="1"/>
  <c r="CK18" i="1"/>
  <c r="CK44" i="1"/>
  <c r="CJ18" i="1"/>
  <c r="CI18" i="1"/>
  <c r="CH18" i="1"/>
  <c r="CH44" i="1"/>
  <c r="CG18" i="1"/>
  <c r="CG44" i="1"/>
  <c r="CF18" i="1"/>
  <c r="CE18" i="1"/>
  <c r="CE44" i="1"/>
  <c r="CD18" i="1"/>
  <c r="CD44" i="1"/>
  <c r="CC18" i="1"/>
  <c r="CB18" i="1"/>
  <c r="CA18" i="1"/>
  <c r="CA44" i="1"/>
  <c r="BZ18" i="1"/>
  <c r="BZ44" i="1"/>
  <c r="BY18" i="1"/>
  <c r="BX18" i="1"/>
  <c r="BX44" i="1"/>
  <c r="BU18" i="1"/>
  <c r="AV18" i="1"/>
  <c r="P18" i="1"/>
  <c r="E18" i="1"/>
  <c r="S18" i="1"/>
  <c r="E44" i="1"/>
  <c r="F44" i="1"/>
  <c r="L18" i="1"/>
  <c r="P140" i="1"/>
  <c r="EN17" i="1"/>
  <c r="EM17" i="1"/>
  <c r="EM43" i="1"/>
  <c r="EL17" i="1"/>
  <c r="EL43" i="1"/>
  <c r="EK17" i="1"/>
  <c r="EJ17" i="1"/>
  <c r="EI17" i="1"/>
  <c r="EH17" i="1"/>
  <c r="EH43" i="1"/>
  <c r="EG17" i="1"/>
  <c r="EF17" i="1"/>
  <c r="EE17" i="1"/>
  <c r="EE43" i="1"/>
  <c r="ED43" i="1"/>
  <c r="EB17" i="1"/>
  <c r="EB43" i="1"/>
  <c r="EA17" i="1"/>
  <c r="DZ17" i="1"/>
  <c r="DY17" i="1"/>
  <c r="DX17" i="1"/>
  <c r="DX43" i="1"/>
  <c r="DW17" i="1"/>
  <c r="DW43" i="1"/>
  <c r="DV17" i="1"/>
  <c r="DV43" i="1"/>
  <c r="DU17" i="1"/>
  <c r="DR17" i="1"/>
  <c r="L17" i="1"/>
  <c r="P139" i="1"/>
  <c r="CQ17" i="1"/>
  <c r="CP17" i="1"/>
  <c r="CP43" i="1"/>
  <c r="CO17" i="1"/>
  <c r="CO43" i="1"/>
  <c r="CN17" i="1"/>
  <c r="CM17" i="1"/>
  <c r="CM43" i="1"/>
  <c r="CL17" i="1"/>
  <c r="CK17" i="1"/>
  <c r="CJ17" i="1"/>
  <c r="CI17" i="1"/>
  <c r="CI43" i="1"/>
  <c r="CH17" i="1"/>
  <c r="CH43" i="1"/>
  <c r="CG17" i="1"/>
  <c r="CG43" i="1"/>
  <c r="CF17" i="1"/>
  <c r="CE17" i="1"/>
  <c r="CE43" i="1"/>
  <c r="CD17" i="1"/>
  <c r="CC17" i="1"/>
  <c r="CC43" i="1"/>
  <c r="CB17" i="1"/>
  <c r="CA17" i="1"/>
  <c r="BZ17" i="1"/>
  <c r="BZ43" i="1"/>
  <c r="BY17" i="1"/>
  <c r="BY43" i="1"/>
  <c r="BX17" i="1"/>
  <c r="BU17" i="1"/>
  <c r="AV17" i="1"/>
  <c r="P17" i="1"/>
  <c r="E17" i="1"/>
  <c r="S17" i="1"/>
  <c r="E43" i="1"/>
  <c r="F43" i="1"/>
  <c r="EK16" i="1"/>
  <c r="EP16" i="1"/>
  <c r="K16" i="1"/>
  <c r="EN16" i="1"/>
  <c r="EM16" i="1"/>
  <c r="EM42" i="1"/>
  <c r="EL16" i="1"/>
  <c r="EL42" i="1"/>
  <c r="EJ16" i="1"/>
  <c r="EJ42" i="1"/>
  <c r="EI16" i="1"/>
  <c r="EH16" i="1"/>
  <c r="EG16" i="1"/>
  <c r="EG42" i="1"/>
  <c r="EF16" i="1"/>
  <c r="EF42" i="1"/>
  <c r="EE16" i="1"/>
  <c r="ED16" i="1"/>
  <c r="ED42" i="1"/>
  <c r="EC16" i="1"/>
  <c r="EB16" i="1"/>
  <c r="EB42" i="1"/>
  <c r="EA16" i="1"/>
  <c r="EA42" i="1"/>
  <c r="DZ16" i="1"/>
  <c r="DY16" i="1"/>
  <c r="DY42" i="1"/>
  <c r="DX16" i="1"/>
  <c r="DX42" i="1"/>
  <c r="DW16" i="1"/>
  <c r="DW42" i="1"/>
  <c r="DV16" i="1"/>
  <c r="DV42" i="1"/>
  <c r="DU16" i="1"/>
  <c r="DR16" i="1"/>
  <c r="CQ16" i="1"/>
  <c r="CP16" i="1"/>
  <c r="CP42" i="1"/>
  <c r="CO16" i="1"/>
  <c r="CN16" i="1"/>
  <c r="CM16" i="1"/>
  <c r="CM42" i="1"/>
  <c r="CL16" i="1"/>
  <c r="CK16" i="1"/>
  <c r="CJ16" i="1"/>
  <c r="CI16" i="1"/>
  <c r="CI42" i="1"/>
  <c r="CH16" i="1"/>
  <c r="CH42" i="1"/>
  <c r="CG16" i="1"/>
  <c r="CG42" i="1"/>
  <c r="CF16" i="1"/>
  <c r="CF42" i="1"/>
  <c r="CE16" i="1"/>
  <c r="CD16" i="1"/>
  <c r="CD42" i="1"/>
  <c r="CC16" i="1"/>
  <c r="CB16" i="1"/>
  <c r="CA16" i="1"/>
  <c r="CA42" i="1"/>
  <c r="BZ16" i="1"/>
  <c r="BZ42" i="1"/>
  <c r="BY16" i="1"/>
  <c r="BX16" i="1"/>
  <c r="BX42" i="1"/>
  <c r="BU16" i="1"/>
  <c r="AV16" i="1"/>
  <c r="P16" i="1"/>
  <c r="E42" i="1"/>
  <c r="F42" i="1"/>
  <c r="L16" i="1"/>
  <c r="P138" i="1"/>
  <c r="E16" i="1"/>
  <c r="EL15" i="1"/>
  <c r="EP15" i="1"/>
  <c r="K15" i="1"/>
  <c r="EN15" i="1"/>
  <c r="EM15" i="1"/>
  <c r="EM41" i="1"/>
  <c r="EK15" i="1"/>
  <c r="EJ15" i="1"/>
  <c r="EJ41" i="1"/>
  <c r="EI15" i="1"/>
  <c r="EH15" i="1"/>
  <c r="EG15" i="1"/>
  <c r="EG41" i="1"/>
  <c r="EF15" i="1"/>
  <c r="EE15" i="1"/>
  <c r="ED15" i="1"/>
  <c r="ED41" i="1"/>
  <c r="EC15" i="1"/>
  <c r="EB15" i="1"/>
  <c r="EB41" i="1"/>
  <c r="EA15" i="1"/>
  <c r="EA41" i="1"/>
  <c r="DZ15" i="1"/>
  <c r="DZ41" i="1"/>
  <c r="DY15" i="1"/>
  <c r="DY41" i="1"/>
  <c r="DX15" i="1"/>
  <c r="DW15" i="1"/>
  <c r="DW41" i="1"/>
  <c r="DV15" i="1"/>
  <c r="DU15" i="1"/>
  <c r="DU41" i="1"/>
  <c r="DR15" i="1"/>
  <c r="L15" i="1"/>
  <c r="CO15" i="1"/>
  <c r="CS15" i="1"/>
  <c r="CQ15" i="1"/>
  <c r="CP15" i="1"/>
  <c r="CO41" i="1"/>
  <c r="CN15" i="1"/>
  <c r="CN41" i="1"/>
  <c r="CM15" i="1"/>
  <c r="CM41" i="1"/>
  <c r="CL15" i="1"/>
  <c r="CK15" i="1"/>
  <c r="CK41" i="1"/>
  <c r="CJ15" i="1"/>
  <c r="CJ41" i="1"/>
  <c r="CI15" i="1"/>
  <c r="CH15" i="1"/>
  <c r="CH41" i="1"/>
  <c r="CG15" i="1"/>
  <c r="CF15" i="1"/>
  <c r="CE15" i="1"/>
  <c r="CE41" i="1"/>
  <c r="CD15" i="1"/>
  <c r="CD41" i="1"/>
  <c r="CC15" i="1"/>
  <c r="CB15" i="1"/>
  <c r="CB41" i="1"/>
  <c r="CA15" i="1"/>
  <c r="BZ15" i="1"/>
  <c r="BY15" i="1"/>
  <c r="BY41" i="1"/>
  <c r="BX15" i="1"/>
  <c r="BU15" i="1"/>
  <c r="AV15" i="1"/>
  <c r="E15" i="1"/>
  <c r="O15" i="1"/>
  <c r="P15" i="1"/>
  <c r="Q15" i="1"/>
  <c r="E41" i="1"/>
  <c r="F41" i="1"/>
  <c r="EN14" i="1"/>
  <c r="EM14" i="1"/>
  <c r="EL14" i="1"/>
  <c r="EL40" i="1"/>
  <c r="EK14" i="1"/>
  <c r="EK40" i="1"/>
  <c r="EJ14" i="1"/>
  <c r="EI14" i="1"/>
  <c r="EI40" i="1"/>
  <c r="EH14" i="1"/>
  <c r="EG14" i="1"/>
  <c r="EF14" i="1"/>
  <c r="EF40" i="1"/>
  <c r="EE14" i="1"/>
  <c r="ED14" i="1"/>
  <c r="ED40" i="1"/>
  <c r="EC14" i="1"/>
  <c r="EC40" i="1"/>
  <c r="EB14" i="1"/>
  <c r="EB40" i="1"/>
  <c r="EA14" i="1"/>
  <c r="EA40" i="1"/>
  <c r="DZ14" i="1"/>
  <c r="DY14" i="1"/>
  <c r="DX14" i="1"/>
  <c r="DX40" i="1"/>
  <c r="DW14" i="1"/>
  <c r="DV14" i="1"/>
  <c r="DV40" i="1"/>
  <c r="DU14" i="1"/>
  <c r="DU40" i="1"/>
  <c r="DR14" i="1"/>
  <c r="CP14" i="1"/>
  <c r="CS14" i="1"/>
  <c r="CQ14" i="1"/>
  <c r="CO14" i="1"/>
  <c r="CO40" i="1"/>
  <c r="CN14" i="1"/>
  <c r="CN40" i="1"/>
  <c r="CM14" i="1"/>
  <c r="CL14" i="1"/>
  <c r="CL40" i="1"/>
  <c r="CK14" i="1"/>
  <c r="CJ14" i="1"/>
  <c r="CI14" i="1"/>
  <c r="CI40" i="1"/>
  <c r="CH14" i="1"/>
  <c r="CG14" i="1"/>
  <c r="CG40" i="1"/>
  <c r="CF14" i="1"/>
  <c r="CF40" i="1"/>
  <c r="CE14" i="1"/>
  <c r="CD14" i="1"/>
  <c r="CD40" i="1"/>
  <c r="CC14" i="1"/>
  <c r="CB14" i="1"/>
  <c r="CA14" i="1"/>
  <c r="CA40" i="1"/>
  <c r="BZ14" i="1"/>
  <c r="BY14" i="1"/>
  <c r="BY40" i="1"/>
  <c r="BX14" i="1"/>
  <c r="BX40" i="1"/>
  <c r="BU14" i="1"/>
  <c r="AV14" i="1"/>
  <c r="O14" i="1"/>
  <c r="E14" i="1"/>
  <c r="R14" i="1"/>
  <c r="P14" i="1"/>
  <c r="E40" i="1"/>
  <c r="F40" i="1"/>
  <c r="L14" i="1"/>
  <c r="P136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R13" i="1"/>
  <c r="L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U13" i="1"/>
  <c r="AV13" i="1"/>
  <c r="P13" i="1"/>
  <c r="E13" i="1"/>
  <c r="N13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E5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4" i="1"/>
  <c r="CH49" i="1"/>
  <c r="CF51" i="1"/>
  <c r="CD54" i="1"/>
  <c r="CE57" i="1"/>
  <c r="CD58" i="1"/>
  <c r="CI47" i="1"/>
  <c r="CG53" i="1"/>
  <c r="CG55" i="1"/>
  <c r="CH56" i="1"/>
  <c r="CI57" i="1"/>
  <c r="CF48" i="1"/>
  <c r="BX49" i="1"/>
  <c r="CI48" i="1"/>
  <c r="BZ56" i="1"/>
  <c r="BX47" i="1"/>
  <c r="BX50" i="1"/>
  <c r="CB56" i="1"/>
  <c r="P144" i="1"/>
  <c r="N22" i="1"/>
  <c r="O145" i="1"/>
  <c r="N23" i="1"/>
  <c r="R21" i="1"/>
  <c r="Q21" i="1"/>
  <c r="O137" i="1"/>
  <c r="G41" i="1"/>
  <c r="P148" i="1"/>
  <c r="O143" i="1"/>
  <c r="M21" i="1"/>
  <c r="P137" i="1"/>
  <c r="N15" i="1"/>
  <c r="M27" i="1"/>
  <c r="O141" i="1"/>
  <c r="G45" i="1"/>
  <c r="E84" i="1"/>
  <c r="S19" i="1"/>
  <c r="N19" i="1"/>
  <c r="M16" i="1"/>
  <c r="M15" i="1"/>
  <c r="CN64" i="1"/>
  <c r="CN63" i="1"/>
  <c r="CN67" i="1"/>
  <c r="CO39" i="1"/>
  <c r="BX39" i="1"/>
  <c r="CN39" i="1"/>
  <c r="EC39" i="1"/>
  <c r="CK40" i="1"/>
  <c r="DZ40" i="1"/>
  <c r="CI41" i="1"/>
  <c r="DX41" i="1"/>
  <c r="S16" i="1"/>
  <c r="CE42" i="1"/>
  <c r="DU42" i="1"/>
  <c r="EK42" i="1"/>
  <c r="CD43" i="1"/>
  <c r="EI43" i="1"/>
  <c r="DU44" i="1"/>
  <c r="CI45" i="1"/>
  <c r="AB63" i="1"/>
  <c r="AB67" i="1"/>
  <c r="AC46" i="1"/>
  <c r="AD86" i="1"/>
  <c r="CA21" i="1"/>
  <c r="CA47" i="1"/>
  <c r="DZ64" i="1"/>
  <c r="EA49" i="1"/>
  <c r="E52" i="1"/>
  <c r="F52" i="1"/>
  <c r="CO52" i="1"/>
  <c r="G34" i="1"/>
  <c r="BZ39" i="1"/>
  <c r="ED63" i="1"/>
  <c r="ED67" i="1"/>
  <c r="EE39" i="1"/>
  <c r="AG85" i="1"/>
  <c r="CD20" i="1"/>
  <c r="CC46" i="1"/>
  <c r="E51" i="1"/>
  <c r="F51" i="1"/>
  <c r="S25" i="1"/>
  <c r="BZ52" i="1"/>
  <c r="O149" i="1"/>
  <c r="S27" i="1"/>
  <c r="CP64" i="1"/>
  <c r="CP63" i="1"/>
  <c r="CP67" i="1"/>
  <c r="CP68" i="1"/>
  <c r="CP69" i="1"/>
  <c r="AF46" i="1"/>
  <c r="AE63" i="1"/>
  <c r="AG86" i="1"/>
  <c r="CD21" i="1"/>
  <c r="P33" i="1"/>
  <c r="E39" i="1"/>
  <c r="CS13" i="1"/>
  <c r="O13" i="1"/>
  <c r="EF63" i="1"/>
  <c r="EF67" i="1"/>
  <c r="EG39" i="1"/>
  <c r="CI44" i="1"/>
  <c r="AG46" i="1"/>
  <c r="AF63" i="1"/>
  <c r="AH86" i="1"/>
  <c r="CE21" i="1"/>
  <c r="CE47" i="1"/>
  <c r="EB64" i="1"/>
  <c r="EC47" i="1"/>
  <c r="O144" i="1"/>
  <c r="CC39" i="1"/>
  <c r="EG63" i="1"/>
  <c r="EG67" i="1"/>
  <c r="N14" i="1"/>
  <c r="BZ40" i="1"/>
  <c r="CP40" i="1"/>
  <c r="EE40" i="1"/>
  <c r="BX41" i="1"/>
  <c r="EC41" i="1"/>
  <c r="CJ42" i="1"/>
  <c r="DZ42" i="1"/>
  <c r="ED64" i="1"/>
  <c r="EE45" i="1"/>
  <c r="CN47" i="1"/>
  <c r="ED47" i="1"/>
  <c r="BX48" i="1"/>
  <c r="CE22" i="1"/>
  <c r="AD89" i="1"/>
  <c r="CA24" i="1"/>
  <c r="BZ50" i="1"/>
  <c r="CM50" i="1"/>
  <c r="AA51" i="1"/>
  <c r="AG90" i="1"/>
  <c r="CD25" i="1"/>
  <c r="CC51" i="1"/>
  <c r="CD52" i="1"/>
  <c r="CS26" i="1"/>
  <c r="O26" i="1"/>
  <c r="AC90" i="1"/>
  <c r="BZ25" i="1"/>
  <c r="BZ51" i="1"/>
  <c r="E54" i="1"/>
  <c r="F54" i="1"/>
  <c r="O138" i="1"/>
  <c r="G42" i="1"/>
  <c r="O152" i="1"/>
  <c r="CD39" i="1"/>
  <c r="P135" i="1"/>
  <c r="L33" i="1"/>
  <c r="EH63" i="1"/>
  <c r="EH67" i="1"/>
  <c r="EI39" i="1"/>
  <c r="CJ64" i="1"/>
  <c r="CK42" i="1"/>
  <c r="O139" i="1"/>
  <c r="G43" i="1"/>
  <c r="AE89" i="1"/>
  <c r="CB24" i="1"/>
  <c r="AH90" i="1"/>
  <c r="BU25" i="1"/>
  <c r="CE25" i="1"/>
  <c r="O151" i="1"/>
  <c r="N29" i="1"/>
  <c r="EC63" i="1"/>
  <c r="EC67" i="1"/>
  <c r="ED39" i="1"/>
  <c r="CA39" i="1"/>
  <c r="CL41" i="1"/>
  <c r="CK64" i="1"/>
  <c r="S13" i="1"/>
  <c r="CE39" i="1"/>
  <c r="EI63" i="1"/>
  <c r="EI67" i="1"/>
  <c r="EJ39" i="1"/>
  <c r="CB40" i="1"/>
  <c r="EG40" i="1"/>
  <c r="BZ41" i="1"/>
  <c r="CP41" i="1"/>
  <c r="EE41" i="1"/>
  <c r="CL42" i="1"/>
  <c r="CK43" i="1"/>
  <c r="DZ43" i="1"/>
  <c r="O140" i="1"/>
  <c r="G44" i="1"/>
  <c r="CL44" i="1"/>
  <c r="CS18" i="1"/>
  <c r="O18" i="1"/>
  <c r="EB44" i="1"/>
  <c r="BZ45" i="1"/>
  <c r="CP45" i="1"/>
  <c r="AL85" i="1"/>
  <c r="CI20" i="1"/>
  <c r="CI46" i="1"/>
  <c r="EC64" i="1"/>
  <c r="ED46" i="1"/>
  <c r="CG48" i="1"/>
  <c r="AF64" i="1"/>
  <c r="AG49" i="1"/>
  <c r="AF89" i="1"/>
  <c r="CC24" i="1"/>
  <c r="CB51" i="1"/>
  <c r="P147" i="1"/>
  <c r="N25" i="1"/>
  <c r="AE52" i="1"/>
  <c r="CA53" i="1"/>
  <c r="CF39" i="1"/>
  <c r="DU39" i="1"/>
  <c r="EJ64" i="1"/>
  <c r="EJ63" i="1"/>
  <c r="EJ67" i="1"/>
  <c r="EK39" i="1"/>
  <c r="EK41" i="1"/>
  <c r="EK43" i="1"/>
  <c r="EK44" i="1"/>
  <c r="EK49" i="1"/>
  <c r="EK62" i="1"/>
  <c r="Q14" i="1"/>
  <c r="CC40" i="1"/>
  <c r="EH40" i="1"/>
  <c r="CA41" i="1"/>
  <c r="EF41" i="1"/>
  <c r="EC42" i="1"/>
  <c r="CL43" i="1"/>
  <c r="EA43" i="1"/>
  <c r="CM44" i="1"/>
  <c r="EH45" i="1"/>
  <c r="AJ64" i="1"/>
  <c r="AJ63" i="1"/>
  <c r="AK46" i="1"/>
  <c r="AK47" i="1"/>
  <c r="AK62" i="1"/>
  <c r="EE46" i="1"/>
  <c r="P143" i="1"/>
  <c r="N21" i="1"/>
  <c r="EG47" i="1"/>
  <c r="S22" i="1"/>
  <c r="AD87" i="1"/>
  <c r="CA22" i="1"/>
  <c r="CH48" i="1"/>
  <c r="CS22" i="1"/>
  <c r="O22" i="1"/>
  <c r="CJ54" i="1"/>
  <c r="BY39" i="1"/>
  <c r="CG39" i="1"/>
  <c r="DU63" i="1"/>
  <c r="DU67" i="1"/>
  <c r="DV39" i="1"/>
  <c r="EK63" i="1"/>
  <c r="EK67" i="1"/>
  <c r="EL63" i="1"/>
  <c r="EL67" i="1"/>
  <c r="EM63" i="1"/>
  <c r="EM67" i="1"/>
  <c r="EM68" i="1"/>
  <c r="EL68" i="1"/>
  <c r="EK68" i="1"/>
  <c r="EK69" i="1"/>
  <c r="EK64" i="1"/>
  <c r="EL39" i="1"/>
  <c r="CS16" i="1"/>
  <c r="O16" i="1"/>
  <c r="CN42" i="1"/>
  <c r="AK63" i="1"/>
  <c r="AK64" i="1"/>
  <c r="AL46" i="1"/>
  <c r="AE87" i="1"/>
  <c r="CB22" i="1"/>
  <c r="AH89" i="1"/>
  <c r="CE24" i="1"/>
  <c r="CE50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F154" i="1"/>
  <c r="P97" i="1"/>
  <c r="J97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J58" i="1"/>
  <c r="D58" i="1"/>
  <c r="D97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D31" i="1"/>
  <c r="Z32" i="1"/>
  <c r="CH39" i="1"/>
  <c r="DV63" i="1"/>
  <c r="DV67" i="1"/>
  <c r="DW39" i="1"/>
  <c r="EL69" i="1"/>
  <c r="EL64" i="1"/>
  <c r="EM39" i="1"/>
  <c r="S14" i="1"/>
  <c r="CE40" i="1"/>
  <c r="EI64" i="1"/>
  <c r="EJ40" i="1"/>
  <c r="CC41" i="1"/>
  <c r="EH41" i="1"/>
  <c r="BY42" i="1"/>
  <c r="CO42" i="1"/>
  <c r="EE42" i="1"/>
  <c r="EE44" i="1"/>
  <c r="CC45" i="1"/>
  <c r="AL64" i="1"/>
  <c r="AL63" i="1"/>
  <c r="AM46" i="1"/>
  <c r="AV20" i="1"/>
  <c r="E20" i="1"/>
  <c r="BX20" i="1"/>
  <c r="BX46" i="1"/>
  <c r="CS20" i="1"/>
  <c r="O20" i="1"/>
  <c r="EG46" i="1"/>
  <c r="BY47" i="1"/>
  <c r="AB48" i="1"/>
  <c r="AF87" i="1"/>
  <c r="CC22" i="1"/>
  <c r="CC48" i="1"/>
  <c r="EA48" i="1"/>
  <c r="CD49" i="1"/>
  <c r="DU49" i="1"/>
  <c r="EJ50" i="1"/>
  <c r="P149" i="1"/>
  <c r="N27" i="1"/>
  <c r="EI53" i="1"/>
  <c r="CE55" i="1"/>
  <c r="E6" i="1"/>
  <c r="O135" i="1"/>
  <c r="G39" i="1"/>
  <c r="CI39" i="1"/>
  <c r="DW63" i="1"/>
  <c r="DW67" i="1"/>
  <c r="EM64" i="1"/>
  <c r="EM69" i="1"/>
  <c r="Q137" i="1"/>
  <c r="T15" i="1"/>
  <c r="EH64" i="1"/>
  <c r="EI41" i="1"/>
  <c r="N16" i="1"/>
  <c r="EE64" i="1"/>
  <c r="EF44" i="1"/>
  <c r="BZ47" i="1"/>
  <c r="EB48" i="1"/>
  <c r="EA64" i="1"/>
  <c r="AC93" i="1"/>
  <c r="BZ28" i="1"/>
  <c r="CB39" i="1"/>
  <c r="EJ43" i="1"/>
  <c r="EP17" i="1"/>
  <c r="K17" i="1"/>
  <c r="AC63" i="1"/>
  <c r="AC67" i="1"/>
  <c r="AD46" i="1"/>
  <c r="CL64" i="1"/>
  <c r="CM40" i="1"/>
  <c r="CJ39" i="1"/>
  <c r="DX63" i="1"/>
  <c r="DX67" i="1"/>
  <c r="DY39" i="1"/>
  <c r="EP13" i="1"/>
  <c r="K13" i="1"/>
  <c r="R15" i="1"/>
  <c r="N17" i="1"/>
  <c r="DX64" i="1"/>
  <c r="DY51" i="1"/>
  <c r="M25" i="1"/>
  <c r="BY52" i="1"/>
  <c r="AD93" i="1"/>
  <c r="CA28" i="1"/>
  <c r="CA54" i="1"/>
  <c r="M29" i="1"/>
  <c r="CJ63" i="1"/>
  <c r="CJ67" i="1"/>
  <c r="CK39" i="1"/>
  <c r="DY63" i="1"/>
  <c r="DY67" i="1"/>
  <c r="DZ39" i="1"/>
  <c r="CH40" i="1"/>
  <c r="DW40" i="1"/>
  <c r="EM40" i="1"/>
  <c r="EP14" i="1"/>
  <c r="K14" i="1"/>
  <c r="S15" i="1"/>
  <c r="CF41" i="1"/>
  <c r="CB42" i="1"/>
  <c r="EG64" i="1"/>
  <c r="EH42" i="1"/>
  <c r="CA43" i="1"/>
  <c r="EF43" i="1"/>
  <c r="N18" i="1"/>
  <c r="EH44" i="1"/>
  <c r="DW45" i="1"/>
  <c r="EM45" i="1"/>
  <c r="CB20" i="1"/>
  <c r="CB46" i="1"/>
  <c r="AA86" i="1"/>
  <c r="CC47" i="1"/>
  <c r="AE48" i="1"/>
  <c r="AI87" i="1"/>
  <c r="E49" i="1"/>
  <c r="F49" i="1"/>
  <c r="S23" i="1"/>
  <c r="BY49" i="1"/>
  <c r="CG49" i="1"/>
  <c r="CS23" i="1"/>
  <c r="O23" i="1"/>
  <c r="O147" i="1"/>
  <c r="CJ51" i="1"/>
  <c r="DX39" i="1"/>
  <c r="DX45" i="1"/>
  <c r="DX46" i="1"/>
  <c r="DX50" i="1"/>
  <c r="DX51" i="1"/>
  <c r="DX52" i="1"/>
  <c r="DX54" i="1"/>
  <c r="DX55" i="1"/>
  <c r="DX57" i="1"/>
  <c r="DX62" i="1"/>
  <c r="AF88" i="1"/>
  <c r="CC23" i="1"/>
  <c r="CC49" i="1"/>
  <c r="CO63" i="1"/>
  <c r="CO67" i="1"/>
  <c r="CO64" i="1"/>
  <c r="CP39" i="1"/>
  <c r="CK63" i="1"/>
  <c r="CK67" i="1"/>
  <c r="CL39" i="1"/>
  <c r="DZ63" i="1"/>
  <c r="DZ67" i="1"/>
  <c r="EA39" i="1"/>
  <c r="O136" i="1"/>
  <c r="G40" i="1"/>
  <c r="E79" i="1"/>
  <c r="CG41" i="1"/>
  <c r="DV41" i="1"/>
  <c r="EL41" i="1"/>
  <c r="CC42" i="1"/>
  <c r="EI42" i="1"/>
  <c r="CB43" i="1"/>
  <c r="CS17" i="1"/>
  <c r="O17" i="1"/>
  <c r="EF64" i="1"/>
  <c r="EG43" i="1"/>
  <c r="CC44" i="1"/>
  <c r="EI44" i="1"/>
  <c r="EP18" i="1"/>
  <c r="K18" i="1"/>
  <c r="AC85" i="1"/>
  <c r="BZ20" i="1"/>
  <c r="BZ46" i="1"/>
  <c r="CG21" i="1"/>
  <c r="CF47" i="1"/>
  <c r="O146" i="1"/>
  <c r="S24" i="1"/>
  <c r="AG50" i="1"/>
  <c r="CF50" i="1"/>
  <c r="CS24" i="1"/>
  <c r="O24" i="1"/>
  <c r="EE52" i="1"/>
  <c r="DV64" i="1"/>
  <c r="DW53" i="1"/>
  <c r="EH39" i="1"/>
  <c r="EE63" i="1"/>
  <c r="EE67" i="1"/>
  <c r="EF39" i="1"/>
  <c r="CL63" i="1"/>
  <c r="CL67" i="1"/>
  <c r="CM39" i="1"/>
  <c r="EA63" i="1"/>
  <c r="EA67" i="1"/>
  <c r="EB39" i="1"/>
  <c r="E83" i="1"/>
  <c r="CH45" i="1"/>
  <c r="EP19" i="1"/>
  <c r="K19" i="1"/>
  <c r="AA63" i="1"/>
  <c r="AA67" i="1"/>
  <c r="AB46" i="1"/>
  <c r="AD85" i="1"/>
  <c r="CE20" i="1"/>
  <c r="CE46" i="1"/>
  <c r="AD88" i="1"/>
  <c r="CA23" i="1"/>
  <c r="EP24" i="1"/>
  <c r="K24" i="1"/>
  <c r="AE91" i="1"/>
  <c r="CB26" i="1"/>
  <c r="CB52" i="1"/>
  <c r="AD53" i="1"/>
  <c r="O153" i="1"/>
  <c r="M31" i="1"/>
  <c r="DZ44" i="1"/>
  <c r="CG45" i="1"/>
  <c r="DV45" i="1"/>
  <c r="EL45" i="1"/>
  <c r="AI63" i="1"/>
  <c r="AI64" i="1"/>
  <c r="AK85" i="1"/>
  <c r="S21" i="1"/>
  <c r="CM47" i="1"/>
  <c r="EB47" i="1"/>
  <c r="AC87" i="1"/>
  <c r="EH48" i="1"/>
  <c r="AJ88" i="1"/>
  <c r="CK49" i="1"/>
  <c r="DZ49" i="1"/>
  <c r="AC89" i="1"/>
  <c r="EF51" i="1"/>
  <c r="AC64" i="1"/>
  <c r="AD52" i="1"/>
  <c r="ED52" i="1"/>
  <c r="AB64" i="1"/>
  <c r="AC53" i="1"/>
  <c r="EH53" i="1"/>
  <c r="CI54" i="1"/>
  <c r="DY54" i="1"/>
  <c r="EP28" i="1"/>
  <c r="K28" i="1"/>
  <c r="AA55" i="1"/>
  <c r="EJ55" i="1"/>
  <c r="CD56" i="1"/>
  <c r="CG57" i="1"/>
  <c r="O154" i="1"/>
  <c r="AA90" i="1"/>
  <c r="DW56" i="1"/>
  <c r="EP30" i="1"/>
  <c r="K30" i="1"/>
  <c r="BY44" i="1"/>
  <c r="CO44" i="1"/>
  <c r="ED44" i="1"/>
  <c r="CK45" i="1"/>
  <c r="DZ45" i="1"/>
  <c r="CM46" i="1"/>
  <c r="EB46" i="1"/>
  <c r="AB86" i="1"/>
  <c r="EF47" i="1"/>
  <c r="AD48" i="1"/>
  <c r="DV48" i="1"/>
  <c r="EL48" i="1"/>
  <c r="CO49" i="1"/>
  <c r="ED49" i="1"/>
  <c r="AB50" i="1"/>
  <c r="AG89" i="1"/>
  <c r="CI50" i="1"/>
  <c r="AB90" i="1"/>
  <c r="EJ51" i="1"/>
  <c r="AV26" i="1"/>
  <c r="E26" i="1"/>
  <c r="N26" i="1"/>
  <c r="CC52" i="1"/>
  <c r="EH52" i="1"/>
  <c r="CF53" i="1"/>
  <c r="DV53" i="1"/>
  <c r="EL53" i="1"/>
  <c r="BU28" i="1"/>
  <c r="EC54" i="1"/>
  <c r="AA96" i="1"/>
  <c r="BX31" i="1"/>
  <c r="BX57" i="1"/>
  <c r="CK57" i="1"/>
  <c r="AG47" i="1"/>
  <c r="AG48" i="1"/>
  <c r="AG62" i="1"/>
  <c r="E57" i="1"/>
  <c r="F57" i="1"/>
  <c r="S31" i="1"/>
  <c r="DY64" i="1"/>
  <c r="DZ50" i="1"/>
  <c r="AD90" i="1"/>
  <c r="N32" i="1"/>
  <c r="CF43" i="1"/>
  <c r="DU43" i="1"/>
  <c r="CB44" i="1"/>
  <c r="BX45" i="1"/>
  <c r="CN45" i="1"/>
  <c r="EC45" i="1"/>
  <c r="AA46" i="1"/>
  <c r="AB85" i="1"/>
  <c r="CP46" i="1"/>
  <c r="AC47" i="1"/>
  <c r="AC51" i="1"/>
  <c r="AC52" i="1"/>
  <c r="AC54" i="1"/>
  <c r="AC62" i="1"/>
  <c r="AE86" i="1"/>
  <c r="EI47" i="1"/>
  <c r="AJ87" i="1"/>
  <c r="CJ48" i="1"/>
  <c r="DY48" i="1"/>
  <c r="EP22" i="1"/>
  <c r="K22" i="1"/>
  <c r="AA88" i="1"/>
  <c r="CB23" i="1"/>
  <c r="CB49" i="1"/>
  <c r="EG49" i="1"/>
  <c r="AE50" i="1"/>
  <c r="BU24" i="1"/>
  <c r="EA50" i="1"/>
  <c r="AE90" i="1"/>
  <c r="CH51" i="1"/>
  <c r="EM51" i="1"/>
  <c r="AB91" i="1"/>
  <c r="CF52" i="1"/>
  <c r="DU52" i="1"/>
  <c r="AB92" i="1"/>
  <c r="BY27" i="1"/>
  <c r="CI53" i="1"/>
  <c r="DY53" i="1"/>
  <c r="BY28" i="1"/>
  <c r="EF54" i="1"/>
  <c r="CK55" i="1"/>
  <c r="AA95" i="1"/>
  <c r="CK56" i="1"/>
  <c r="EA56" i="1"/>
  <c r="CB58" i="1"/>
  <c r="CS32" i="1"/>
  <c r="O32" i="1"/>
  <c r="EH58" i="1"/>
  <c r="EJ47" i="1"/>
  <c r="AG64" i="1"/>
  <c r="AH48" i="1"/>
  <c r="DZ48" i="1"/>
  <c r="AB88" i="1"/>
  <c r="EH49" i="1"/>
  <c r="AE64" i="1"/>
  <c r="AF50" i="1"/>
  <c r="EB50" i="1"/>
  <c r="CI51" i="1"/>
  <c r="CG52" i="1"/>
  <c r="DV52" i="1"/>
  <c r="EL52" i="1"/>
  <c r="CJ53" i="1"/>
  <c r="DZ53" i="1"/>
  <c r="EG54" i="1"/>
  <c r="AC94" i="1"/>
  <c r="BZ29" i="1"/>
  <c r="EB55" i="1"/>
  <c r="CS31" i="1"/>
  <c r="O31" i="1"/>
  <c r="BY57" i="1"/>
  <c r="CO57" i="1"/>
  <c r="CH52" i="1"/>
  <c r="DW52" i="1"/>
  <c r="EM52" i="1"/>
  <c r="AD92" i="1"/>
  <c r="CK53" i="1"/>
  <c r="CB54" i="1"/>
  <c r="CS28" i="1"/>
  <c r="O28" i="1"/>
  <c r="CM55" i="1"/>
  <c r="EC55" i="1"/>
  <c r="AL62" i="1"/>
  <c r="DW64" i="1"/>
  <c r="AE92" i="1"/>
  <c r="E55" i="1"/>
  <c r="F55" i="1"/>
  <c r="S29" i="1"/>
  <c r="N31" i="1"/>
  <c r="S32" i="1"/>
  <c r="DU58" i="1"/>
  <c r="EP32" i="1"/>
  <c r="K32" i="1"/>
  <c r="AM62" i="1"/>
  <c r="EG48" i="1"/>
  <c r="CJ43" i="1"/>
  <c r="DY43" i="1"/>
  <c r="CF44" i="1"/>
  <c r="CS19" i="1"/>
  <c r="O19" i="1"/>
  <c r="EG45" i="1"/>
  <c r="AE46" i="1"/>
  <c r="AF85" i="1"/>
  <c r="EI46" i="1"/>
  <c r="AI86" i="1"/>
  <c r="CH21" i="1"/>
  <c r="CH47" i="1"/>
  <c r="DW47" i="1"/>
  <c r="EM47" i="1"/>
  <c r="CN48" i="1"/>
  <c r="EC48" i="1"/>
  <c r="AA49" i="1"/>
  <c r="CF49" i="1"/>
  <c r="CP50" i="1"/>
  <c r="EE50" i="1"/>
  <c r="CL51" i="1"/>
  <c r="AF91" i="1"/>
  <c r="CJ52" i="1"/>
  <c r="DY52" i="1"/>
  <c r="EP26" i="1"/>
  <c r="K26" i="1"/>
  <c r="AF92" i="1"/>
  <c r="CC27" i="1"/>
  <c r="CB53" i="1"/>
  <c r="CM53" i="1"/>
  <c r="BX55" i="1"/>
  <c r="EE55" i="1"/>
  <c r="P152" i="1"/>
  <c r="N30" i="1"/>
  <c r="CO56" i="1"/>
  <c r="EE56" i="1"/>
  <c r="EI57" i="1"/>
  <c r="CF58" i="1"/>
  <c r="AG91" i="1"/>
  <c r="BY55" i="1"/>
  <c r="AO62" i="1"/>
  <c r="AH64" i="1"/>
  <c r="AI47" i="1"/>
  <c r="BZ48" i="1"/>
  <c r="AG88" i="1"/>
  <c r="AD64" i="1"/>
  <c r="AE51" i="1"/>
  <c r="BX25" i="1"/>
  <c r="BU26" i="1"/>
  <c r="AV28" i="1"/>
  <c r="E28" i="1"/>
  <c r="N28" i="1"/>
  <c r="AE54" i="1"/>
  <c r="DU64" i="1"/>
  <c r="DV54" i="1"/>
  <c r="CA29" i="1"/>
  <c r="E56" i="1"/>
  <c r="F56" i="1"/>
  <c r="S30" i="1"/>
  <c r="CD57" i="1"/>
  <c r="AP62" i="1"/>
  <c r="EN72" i="1"/>
  <c r="EN73" i="1"/>
  <c r="AG63" i="1"/>
  <c r="AH46" i="1"/>
  <c r="AH62" i="1"/>
  <c r="CF64" i="1"/>
  <c r="AA87" i="1"/>
  <c r="AH88" i="1"/>
  <c r="AA89" i="1"/>
  <c r="BY25" i="1"/>
  <c r="BY51" i="1"/>
  <c r="BX27" i="1"/>
  <c r="BX53" i="1"/>
  <c r="CS30" i="1"/>
  <c r="O30" i="1"/>
  <c r="AQ62" i="1"/>
  <c r="AJ46" i="1"/>
  <c r="AJ62" i="1"/>
  <c r="CM63" i="1"/>
  <c r="CM67" i="1"/>
  <c r="CM64" i="1"/>
  <c r="EB63" i="1"/>
  <c r="EB67" i="1"/>
  <c r="CJ40" i="1"/>
  <c r="DY40" i="1"/>
  <c r="E81" i="1"/>
  <c r="BX43" i="1"/>
  <c r="CN43" i="1"/>
  <c r="CJ44" i="1"/>
  <c r="DY44" i="1"/>
  <c r="CF45" i="1"/>
  <c r="DU45" i="1"/>
  <c r="AI46" i="1"/>
  <c r="AJ85" i="1"/>
  <c r="CH20" i="1"/>
  <c r="DW46" i="1"/>
  <c r="EM46" i="1"/>
  <c r="BU21" i="1"/>
  <c r="CL47" i="1"/>
  <c r="EA47" i="1"/>
  <c r="AB87" i="1"/>
  <c r="AI88" i="1"/>
  <c r="CJ49" i="1"/>
  <c r="DY49" i="1"/>
  <c r="EP23" i="1"/>
  <c r="K23" i="1"/>
  <c r="AB89" i="1"/>
  <c r="CD24" i="1"/>
  <c r="CD50" i="1"/>
  <c r="EI50" i="1"/>
  <c r="CP51" i="1"/>
  <c r="EE51" i="1"/>
  <c r="BX26" i="1"/>
  <c r="BX52" i="1"/>
  <c r="CN52" i="1"/>
  <c r="EC52" i="1"/>
  <c r="BZ27" i="1"/>
  <c r="AA93" i="1"/>
  <c r="CH54" i="1"/>
  <c r="CC55" i="1"/>
  <c r="EI56" i="1"/>
  <c r="DW57" i="1"/>
  <c r="EM57" i="1"/>
  <c r="AR62" i="1"/>
  <c r="CH58" i="1"/>
  <c r="CC56" i="1"/>
  <c r="DZ57" i="1"/>
  <c r="CE58" i="1"/>
  <c r="EJ58" i="1"/>
  <c r="AT72" i="1"/>
  <c r="AT73" i="1"/>
  <c r="CF56" i="1"/>
  <c r="CN57" i="1"/>
  <c r="DW58" i="1"/>
  <c r="EM58" i="1"/>
  <c r="AS72" i="1"/>
  <c r="AS73" i="1"/>
  <c r="AB95" i="1"/>
  <c r="AE62" i="1"/>
  <c r="AB53" i="1"/>
  <c r="ED53" i="1"/>
  <c r="AB54" i="1"/>
  <c r="AC95" i="1"/>
  <c r="DZ56" i="1"/>
  <c r="CC57" i="1"/>
  <c r="CM58" i="1"/>
  <c r="EB58" i="1"/>
  <c r="AF62" i="1"/>
  <c r="AA64" i="1"/>
  <c r="AA94" i="1"/>
  <c r="BX30" i="1"/>
  <c r="AB94" i="1"/>
  <c r="CI55" i="1"/>
  <c r="BY30" i="1"/>
  <c r="BY56" i="1"/>
  <c r="ED56" i="1"/>
  <c r="DV57" i="1"/>
  <c r="EL57" i="1"/>
  <c r="EF58" i="1"/>
  <c r="CQ72" i="1"/>
  <c r="CQ73" i="1"/>
  <c r="G97" i="1"/>
  <c r="K154" i="1"/>
  <c r="AQ68" i="1"/>
  <c r="G94" i="1"/>
  <c r="G92" i="1"/>
  <c r="G90" i="1"/>
  <c r="K144" i="1"/>
  <c r="G88" i="1"/>
  <c r="G95" i="1"/>
  <c r="G96" i="1"/>
  <c r="AI62" i="1"/>
  <c r="AD62" i="1"/>
  <c r="AA62" i="1"/>
  <c r="E33" i="1"/>
  <c r="AB62" i="1"/>
  <c r="CH46" i="1"/>
  <c r="BZ63" i="1"/>
  <c r="BZ54" i="1"/>
  <c r="BZ55" i="1"/>
  <c r="CA50" i="1"/>
  <c r="CI63" i="1"/>
  <c r="CI67" i="1"/>
  <c r="CI64" i="1"/>
  <c r="CE64" i="1"/>
  <c r="S136" i="1"/>
  <c r="BX56" i="1"/>
  <c r="R30" i="1"/>
  <c r="Q30" i="1"/>
  <c r="CG47" i="1"/>
  <c r="M18" i="1"/>
  <c r="EA62" i="1"/>
  <c r="CB48" i="1"/>
  <c r="CB50" i="1"/>
  <c r="CB62" i="1"/>
  <c r="CD51" i="1"/>
  <c r="CH62" i="1"/>
  <c r="EJ62" i="1"/>
  <c r="CH64" i="1"/>
  <c r="EC62" i="1"/>
  <c r="M23" i="1"/>
  <c r="BX64" i="1"/>
  <c r="BY54" i="1"/>
  <c r="CL62" i="1"/>
  <c r="M17" i="1"/>
  <c r="CG63" i="1"/>
  <c r="CG67" i="1"/>
  <c r="EJ68" i="1"/>
  <c r="EI68" i="1"/>
  <c r="EI69" i="1"/>
  <c r="CE51" i="1"/>
  <c r="CS25" i="1"/>
  <c r="O25" i="1"/>
  <c r="CS27" i="1"/>
  <c r="O27" i="1"/>
  <c r="CS29" i="1"/>
  <c r="O29" i="1"/>
  <c r="O33" i="1"/>
  <c r="EG62" i="1"/>
  <c r="CN62" i="1"/>
  <c r="O150" i="1"/>
  <c r="M22" i="1"/>
  <c r="M14" i="1"/>
  <c r="EM72" i="1"/>
  <c r="EM73" i="1"/>
  <c r="CC64" i="1"/>
  <c r="Z97" i="1"/>
  <c r="Z58" i="1"/>
  <c r="AY32" i="1"/>
  <c r="R22" i="1"/>
  <c r="Q22" i="1"/>
  <c r="R18" i="1"/>
  <c r="Q18" i="1"/>
  <c r="CE48" i="1"/>
  <c r="CE62" i="1"/>
  <c r="R24" i="1"/>
  <c r="Q24" i="1"/>
  <c r="CP62" i="1"/>
  <c r="F153" i="1"/>
  <c r="P96" i="1"/>
  <c r="J96" i="1"/>
  <c r="J57" i="1"/>
  <c r="D57" i="1"/>
  <c r="D96" i="1"/>
  <c r="Z31" i="1"/>
  <c r="J31" i="1"/>
  <c r="D30" i="1"/>
  <c r="CA64" i="1"/>
  <c r="CD63" i="1"/>
  <c r="CC63" i="1"/>
  <c r="R13" i="1"/>
  <c r="Q13" i="1"/>
  <c r="CO62" i="1"/>
  <c r="BX51" i="1"/>
  <c r="BX54" i="1"/>
  <c r="BX62" i="1"/>
  <c r="R19" i="1"/>
  <c r="Q19" i="1"/>
  <c r="R31" i="1"/>
  <c r="Q31" i="1"/>
  <c r="BY53" i="1"/>
  <c r="M19" i="1"/>
  <c r="Q17" i="1"/>
  <c r="R17" i="1"/>
  <c r="CA48" i="1"/>
  <c r="CB64" i="1"/>
  <c r="CC50" i="1"/>
  <c r="CC53" i="1"/>
  <c r="CC62" i="1"/>
  <c r="CA63" i="1"/>
  <c r="CD46" i="1"/>
  <c r="CD47" i="1"/>
  <c r="CD48" i="1"/>
  <c r="CD62" i="1"/>
  <c r="CG46" i="1"/>
  <c r="S141" i="1"/>
  <c r="CG64" i="1"/>
  <c r="CO68" i="1"/>
  <c r="CO69" i="1"/>
  <c r="CP72" i="1"/>
  <c r="CP73" i="1"/>
  <c r="CI62" i="1"/>
  <c r="G103" i="1"/>
  <c r="G102" i="1"/>
  <c r="R16" i="1"/>
  <c r="Q16" i="1"/>
  <c r="CA52" i="1"/>
  <c r="CD64" i="1"/>
  <c r="CB63" i="1"/>
  <c r="CB67" i="1"/>
  <c r="E59" i="1"/>
  <c r="F39" i="1"/>
  <c r="Q143" i="1"/>
  <c r="T21" i="1"/>
  <c r="E82" i="1"/>
  <c r="DZ62" i="1"/>
  <c r="CH63" i="1"/>
  <c r="CH67" i="1"/>
  <c r="E80" i="1"/>
  <c r="BZ64" i="1"/>
  <c r="EE62" i="1"/>
  <c r="CA46" i="1"/>
  <c r="AP68" i="1"/>
  <c r="AQ69" i="1"/>
  <c r="BY64" i="1"/>
  <c r="BZ53" i="1"/>
  <c r="S138" i="1"/>
  <c r="S140" i="1"/>
  <c r="EL62" i="1"/>
  <c r="Q136" i="1"/>
  <c r="T14" i="1"/>
  <c r="O148" i="1"/>
  <c r="CK62" i="1"/>
  <c r="R28" i="1"/>
  <c r="Q28" i="1"/>
  <c r="DY62" i="1"/>
  <c r="Q20" i="1"/>
  <c r="R20" i="1"/>
  <c r="EJ69" i="1"/>
  <c r="EK72" i="1"/>
  <c r="EK73" i="1"/>
  <c r="S28" i="1"/>
  <c r="BY63" i="1"/>
  <c r="BY67" i="1"/>
  <c r="EB62" i="1"/>
  <c r="Q32" i="1"/>
  <c r="R32" i="1"/>
  <c r="CM62" i="1"/>
  <c r="BY46" i="1"/>
  <c r="BY62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V62" i="1"/>
  <c r="M28" i="1"/>
  <c r="K33" i="1"/>
  <c r="M13" i="1"/>
  <c r="M26" i="1"/>
  <c r="CJ62" i="1"/>
  <c r="O142" i="1"/>
  <c r="S20" i="1"/>
  <c r="N20" i="1"/>
  <c r="EM62" i="1"/>
  <c r="DU62" i="1"/>
  <c r="ED62" i="1"/>
  <c r="M24" i="1"/>
  <c r="EF62" i="1"/>
  <c r="Q23" i="1"/>
  <c r="R23" i="1"/>
  <c r="CG62" i="1"/>
  <c r="CF62" i="1"/>
  <c r="S26" i="1"/>
  <c r="M32" i="1"/>
  <c r="M30" i="1"/>
  <c r="CA49" i="1"/>
  <c r="EL72" i="1"/>
  <c r="EL73" i="1"/>
  <c r="CF63" i="1"/>
  <c r="CF67" i="1"/>
  <c r="CE63" i="1"/>
  <c r="R26" i="1"/>
  <c r="Q26" i="1"/>
  <c r="M20" i="1"/>
  <c r="CA55" i="1"/>
  <c r="EH62" i="1"/>
  <c r="DW62" i="1"/>
  <c r="BZ49" i="1"/>
  <c r="BZ62" i="1"/>
  <c r="BX63" i="1"/>
  <c r="BX67" i="1"/>
  <c r="EI62" i="1"/>
  <c r="CA62" i="1"/>
  <c r="AR72" i="1"/>
  <c r="AR73" i="1"/>
  <c r="CN68" i="1"/>
  <c r="Q144" i="1"/>
  <c r="T22" i="1"/>
  <c r="R29" i="1"/>
  <c r="Q29" i="1"/>
  <c r="AO68" i="1"/>
  <c r="AP69" i="1"/>
  <c r="Q153" i="1"/>
  <c r="T31" i="1"/>
  <c r="T135" i="1"/>
  <c r="Q142" i="1"/>
  <c r="T20" i="1"/>
  <c r="T136" i="1"/>
  <c r="Q138" i="1"/>
  <c r="T16" i="1"/>
  <c r="Q146" i="1"/>
  <c r="T24" i="1"/>
  <c r="T137" i="1"/>
  <c r="AY58" i="1"/>
  <c r="BW32" i="1"/>
  <c r="Q141" i="1"/>
  <c r="T19" i="1"/>
  <c r="T138" i="1"/>
  <c r="Q148" i="1"/>
  <c r="T26" i="1"/>
  <c r="T139" i="1"/>
  <c r="Q154" i="1"/>
  <c r="T32" i="1"/>
  <c r="S137" i="1"/>
  <c r="T140" i="1"/>
  <c r="T141" i="1"/>
  <c r="Q150" i="1"/>
  <c r="T28" i="1"/>
  <c r="U135" i="1"/>
  <c r="S139" i="1"/>
  <c r="P95" i="1"/>
  <c r="J95" i="1"/>
  <c r="F152" i="1"/>
  <c r="J56" i="1"/>
  <c r="D56" i="1"/>
  <c r="D95" i="1"/>
  <c r="J30" i="1"/>
  <c r="Z30" i="1"/>
  <c r="D29" i="1"/>
  <c r="R25" i="1"/>
  <c r="Q25" i="1"/>
  <c r="Q27" i="1"/>
  <c r="Q33" i="1"/>
  <c r="Q152" i="1"/>
  <c r="T30" i="1"/>
  <c r="U136" i="1"/>
  <c r="V136" i="1"/>
  <c r="Q139" i="1"/>
  <c r="T17" i="1"/>
  <c r="U137" i="1"/>
  <c r="Z96" i="1"/>
  <c r="Z57" i="1"/>
  <c r="AY31" i="1"/>
  <c r="U138" i="1"/>
  <c r="V138" i="1"/>
  <c r="R27" i="1"/>
  <c r="E78" i="1"/>
  <c r="F59" i="1"/>
  <c r="G100" i="1"/>
  <c r="G101" i="1"/>
  <c r="Q140" i="1"/>
  <c r="T18" i="1"/>
  <c r="U139" i="1"/>
  <c r="Q145" i="1"/>
  <c r="T23" i="1"/>
  <c r="U140" i="1"/>
  <c r="V140" i="1"/>
  <c r="Q135" i="1"/>
  <c r="T13" i="1"/>
  <c r="U141" i="1"/>
  <c r="V141" i="1"/>
  <c r="EJ72" i="1"/>
  <c r="EJ73" i="1"/>
  <c r="EH68" i="1"/>
  <c r="V137" i="1"/>
  <c r="V139" i="1"/>
  <c r="M148" i="1"/>
  <c r="N148" i="1"/>
  <c r="L146" i="1"/>
  <c r="M143" i="1"/>
  <c r="N143" i="1"/>
  <c r="L152" i="1"/>
  <c r="T147" i="1"/>
  <c r="T151" i="1"/>
  <c r="U144" i="1"/>
  <c r="T145" i="1"/>
  <c r="L149" i="1"/>
  <c r="M142" i="1"/>
  <c r="N142" i="1"/>
  <c r="S135" i="1"/>
  <c r="V135" i="1"/>
  <c r="P94" i="1"/>
  <c r="F151" i="1"/>
  <c r="J94" i="1"/>
  <c r="J55" i="1"/>
  <c r="D55" i="1"/>
  <c r="D94" i="1"/>
  <c r="Z29" i="1"/>
  <c r="D28" i="1"/>
  <c r="J29" i="1"/>
  <c r="T143" i="1"/>
  <c r="U148" i="1"/>
  <c r="AO69" i="1"/>
  <c r="AN68" i="1"/>
  <c r="U147" i="1"/>
  <c r="U151" i="1"/>
  <c r="Q149" i="1"/>
  <c r="T27" i="1"/>
  <c r="Z95" i="1"/>
  <c r="Z56" i="1"/>
  <c r="AY30" i="1"/>
  <c r="T154" i="1"/>
  <c r="Q151" i="1"/>
  <c r="T29" i="1"/>
  <c r="L150" i="1"/>
  <c r="U145" i="1"/>
  <c r="M153" i="1"/>
  <c r="N153" i="1"/>
  <c r="U154" i="1"/>
  <c r="L151" i="1"/>
  <c r="M144" i="1"/>
  <c r="N144" i="1"/>
  <c r="L148" i="1"/>
  <c r="L143" i="1"/>
  <c r="U149" i="1"/>
  <c r="T142" i="1"/>
  <c r="T146" i="1"/>
  <c r="L147" i="1"/>
  <c r="L142" i="1"/>
  <c r="L154" i="1"/>
  <c r="U142" i="1"/>
  <c r="T148" i="1"/>
  <c r="L144" i="1"/>
  <c r="L153" i="1"/>
  <c r="U143" i="1"/>
  <c r="T153" i="1"/>
  <c r="CN69" i="1"/>
  <c r="CM68" i="1"/>
  <c r="M151" i="1"/>
  <c r="N151" i="1"/>
  <c r="U150" i="1"/>
  <c r="L145" i="1"/>
  <c r="T144" i="1"/>
  <c r="U153" i="1"/>
  <c r="AQ72" i="1"/>
  <c r="AQ73" i="1"/>
  <c r="M146" i="1"/>
  <c r="N146" i="1"/>
  <c r="M149" i="1"/>
  <c r="N149" i="1"/>
  <c r="M147" i="1"/>
  <c r="N147" i="1"/>
  <c r="U152" i="1"/>
  <c r="M154" i="1"/>
  <c r="N154" i="1"/>
  <c r="EH69" i="1"/>
  <c r="EG68" i="1"/>
  <c r="BW58" i="1"/>
  <c r="CV32" i="1"/>
  <c r="T150" i="1"/>
  <c r="AY57" i="1"/>
  <c r="BW31" i="1"/>
  <c r="Q147" i="1"/>
  <c r="T25" i="1"/>
  <c r="U146" i="1"/>
  <c r="T152" i="1"/>
  <c r="M150" i="1"/>
  <c r="N150" i="1"/>
  <c r="M152" i="1"/>
  <c r="N152" i="1"/>
  <c r="M145" i="1"/>
  <c r="N145" i="1"/>
  <c r="T149" i="1"/>
  <c r="Z94" i="1"/>
  <c r="Z55" i="1"/>
  <c r="AY29" i="1"/>
  <c r="CO72" i="1"/>
  <c r="CO73" i="1"/>
  <c r="CV31" i="1"/>
  <c r="BW57" i="1"/>
  <c r="CV58" i="1"/>
  <c r="DT32" i="1"/>
  <c r="DT58" i="1"/>
  <c r="AN69" i="1"/>
  <c r="AM68" i="1"/>
  <c r="AO72" i="1"/>
  <c r="AO73" i="1"/>
  <c r="CM69" i="1"/>
  <c r="CL68" i="1"/>
  <c r="EG69" i="1"/>
  <c r="EF68" i="1"/>
  <c r="EH72" i="1"/>
  <c r="EH73" i="1"/>
  <c r="EI72" i="1"/>
  <c r="EI73" i="1"/>
  <c r="AP72" i="1"/>
  <c r="AP73" i="1"/>
  <c r="AY56" i="1"/>
  <c r="BW30" i="1"/>
  <c r="J93" i="1"/>
  <c r="P93" i="1"/>
  <c r="J54" i="1"/>
  <c r="D54" i="1"/>
  <c r="D93" i="1"/>
  <c r="F150" i="1"/>
  <c r="J28" i="1"/>
  <c r="D27" i="1"/>
  <c r="Z28" i="1"/>
  <c r="F149" i="1"/>
  <c r="P92" i="1"/>
  <c r="J92" i="1"/>
  <c r="J53" i="1"/>
  <c r="D53" i="1"/>
  <c r="D92" i="1"/>
  <c r="Z27" i="1"/>
  <c r="D26" i="1"/>
  <c r="J27" i="1"/>
  <c r="CL69" i="1"/>
  <c r="CK68" i="1"/>
  <c r="CM72" i="1"/>
  <c r="CM73" i="1"/>
  <c r="AM69" i="1"/>
  <c r="AL68" i="1"/>
  <c r="AN72" i="1"/>
  <c r="AN73" i="1"/>
  <c r="Z93" i="1"/>
  <c r="Z54" i="1"/>
  <c r="AY28" i="1"/>
  <c r="BW56" i="1"/>
  <c r="CV30" i="1"/>
  <c r="CV57" i="1"/>
  <c r="DT31" i="1"/>
  <c r="DT57" i="1"/>
  <c r="CN72" i="1"/>
  <c r="CN73" i="1"/>
  <c r="AY55" i="1"/>
  <c r="BW29" i="1"/>
  <c r="EF69" i="1"/>
  <c r="EE68" i="1"/>
  <c r="EG72" i="1"/>
  <c r="EG73" i="1"/>
  <c r="EE69" i="1"/>
  <c r="EF72" i="1"/>
  <c r="EF73" i="1"/>
  <c r="ED68" i="1"/>
  <c r="AL69" i="1"/>
  <c r="AM72" i="1"/>
  <c r="AM73" i="1"/>
  <c r="AK68" i="1"/>
  <c r="BW55" i="1"/>
  <c r="CV29" i="1"/>
  <c r="CK69" i="1"/>
  <c r="CJ68" i="1"/>
  <c r="CL72" i="1"/>
  <c r="CL73" i="1"/>
  <c r="J91" i="1"/>
  <c r="F148" i="1"/>
  <c r="P91" i="1"/>
  <c r="J52" i="1"/>
  <c r="D52" i="1"/>
  <c r="D91" i="1"/>
  <c r="J26" i="1"/>
  <c r="Z26" i="1"/>
  <c r="D25" i="1"/>
  <c r="Z92" i="1"/>
  <c r="Z53" i="1"/>
  <c r="AY27" i="1"/>
  <c r="CV56" i="1"/>
  <c r="DT30" i="1"/>
  <c r="DT56" i="1"/>
  <c r="AY54" i="1"/>
  <c r="BW28" i="1"/>
  <c r="BW54" i="1"/>
  <c r="CV28" i="1"/>
  <c r="CJ69" i="1"/>
  <c r="CK72" i="1"/>
  <c r="CK73" i="1"/>
  <c r="CI68" i="1"/>
  <c r="CV55" i="1"/>
  <c r="DT29" i="1"/>
  <c r="DT55" i="1"/>
  <c r="AY53" i="1"/>
  <c r="BW27" i="1"/>
  <c r="AK69" i="1"/>
  <c r="AJ68" i="1"/>
  <c r="Z91" i="1"/>
  <c r="Z52" i="1"/>
  <c r="AY26" i="1"/>
  <c r="AL72" i="1"/>
  <c r="AL73" i="1"/>
  <c r="P90" i="1"/>
  <c r="F147" i="1"/>
  <c r="J90" i="1"/>
  <c r="J51" i="1"/>
  <c r="D51" i="1"/>
  <c r="D90" i="1"/>
  <c r="J25" i="1"/>
  <c r="Z25" i="1"/>
  <c r="D24" i="1"/>
  <c r="ED69" i="1"/>
  <c r="EC68" i="1"/>
  <c r="EE72" i="1"/>
  <c r="EE73" i="1"/>
  <c r="EC69" i="1"/>
  <c r="ED72" i="1"/>
  <c r="ED73" i="1"/>
  <c r="EB68" i="1"/>
  <c r="AJ69" i="1"/>
  <c r="AI68" i="1"/>
  <c r="J89" i="1"/>
  <c r="F146" i="1"/>
  <c r="P89" i="1"/>
  <c r="J50" i="1"/>
  <c r="D50" i="1"/>
  <c r="D89" i="1"/>
  <c r="D23" i="1"/>
  <c r="J24" i="1"/>
  <c r="Z24" i="1"/>
  <c r="BW53" i="1"/>
  <c r="CV27" i="1"/>
  <c r="Z90" i="1"/>
  <c r="Z51" i="1"/>
  <c r="AY25" i="1"/>
  <c r="CI69" i="1"/>
  <c r="CJ72" i="1"/>
  <c r="CJ73" i="1"/>
  <c r="CH68" i="1"/>
  <c r="DT28" i="1"/>
  <c r="DT54" i="1"/>
  <c r="CV54" i="1"/>
  <c r="AY52" i="1"/>
  <c r="BW26" i="1"/>
  <c r="P88" i="1"/>
  <c r="J88" i="1"/>
  <c r="F145" i="1"/>
  <c r="J49" i="1"/>
  <c r="D49" i="1"/>
  <c r="D88" i="1"/>
  <c r="D22" i="1"/>
  <c r="J23" i="1"/>
  <c r="Z23" i="1"/>
  <c r="BW52" i="1"/>
  <c r="CV26" i="1"/>
  <c r="Z89" i="1"/>
  <c r="Z50" i="1"/>
  <c r="AY24" i="1"/>
  <c r="CH69" i="1"/>
  <c r="CG68" i="1"/>
  <c r="AI69" i="1"/>
  <c r="AJ72" i="1"/>
  <c r="AJ73" i="1"/>
  <c r="AH68" i="1"/>
  <c r="AY51" i="1"/>
  <c r="BW25" i="1"/>
  <c r="EB69" i="1"/>
  <c r="EA68" i="1"/>
  <c r="EC72" i="1"/>
  <c r="EC73" i="1"/>
  <c r="AK72" i="1"/>
  <c r="AK73" i="1"/>
  <c r="CV53" i="1"/>
  <c r="DT27" i="1"/>
  <c r="DT53" i="1"/>
  <c r="AV50" i="1"/>
  <c r="F24" i="1"/>
  <c r="G24" i="1"/>
  <c r="H24" i="1"/>
  <c r="N89" i="1"/>
  <c r="AY50" i="1"/>
  <c r="BW24" i="1"/>
  <c r="CV52" i="1"/>
  <c r="DT26" i="1"/>
  <c r="DT52" i="1"/>
  <c r="EA69" i="1"/>
  <c r="EP52" i="1"/>
  <c r="V26" i="1"/>
  <c r="DZ68" i="1"/>
  <c r="Z88" i="1"/>
  <c r="Z49" i="1"/>
  <c r="AV49" i="1"/>
  <c r="F23" i="1"/>
  <c r="G23" i="1"/>
  <c r="H23" i="1"/>
  <c r="AY23" i="1"/>
  <c r="EB72" i="1"/>
  <c r="EB73" i="1"/>
  <c r="BW51" i="1"/>
  <c r="CV25" i="1"/>
  <c r="F144" i="1"/>
  <c r="P87" i="1"/>
  <c r="J87" i="1"/>
  <c r="J48" i="1"/>
  <c r="D48" i="1"/>
  <c r="D87" i="1"/>
  <c r="Z22" i="1"/>
  <c r="J22" i="1"/>
  <c r="D21" i="1"/>
  <c r="CI72" i="1"/>
  <c r="CI73" i="1"/>
  <c r="AH69" i="1"/>
  <c r="AG68" i="1"/>
  <c r="AI72" i="1"/>
  <c r="AI73" i="1"/>
  <c r="CG69" i="1"/>
  <c r="CF68" i="1"/>
  <c r="L89" i="1"/>
  <c r="R146" i="1"/>
  <c r="CV51" i="1"/>
  <c r="DT25" i="1"/>
  <c r="DT51" i="1"/>
  <c r="EP51" i="1"/>
  <c r="V25" i="1"/>
  <c r="AG69" i="1"/>
  <c r="AH72" i="1"/>
  <c r="AH73" i="1"/>
  <c r="AF68" i="1"/>
  <c r="CH72" i="1"/>
  <c r="CH73" i="1"/>
  <c r="CE68" i="1"/>
  <c r="CF69" i="1"/>
  <c r="CG72" i="1"/>
  <c r="CG73" i="1"/>
  <c r="AV51" i="1"/>
  <c r="F25" i="1"/>
  <c r="G25" i="1"/>
  <c r="H25" i="1"/>
  <c r="AY49" i="1"/>
  <c r="BW23" i="1"/>
  <c r="R145" i="1"/>
  <c r="L88" i="1"/>
  <c r="N88" i="1"/>
  <c r="DZ69" i="1"/>
  <c r="EA72" i="1"/>
  <c r="EA73" i="1"/>
  <c r="DY68" i="1"/>
  <c r="P86" i="1"/>
  <c r="F143" i="1"/>
  <c r="J86" i="1"/>
  <c r="J47" i="1"/>
  <c r="D47" i="1"/>
  <c r="D86" i="1"/>
  <c r="J21" i="1"/>
  <c r="Z21" i="1"/>
  <c r="D20" i="1"/>
  <c r="Z87" i="1"/>
  <c r="Z48" i="1"/>
  <c r="AV48" i="1"/>
  <c r="F22" i="1"/>
  <c r="G22" i="1"/>
  <c r="H22" i="1"/>
  <c r="AY22" i="1"/>
  <c r="K52" i="1"/>
  <c r="BW50" i="1"/>
  <c r="CS50" i="1"/>
  <c r="W24" i="1"/>
  <c r="CV24" i="1"/>
  <c r="R144" i="1"/>
  <c r="L87" i="1"/>
  <c r="N87" i="1"/>
  <c r="BW49" i="1"/>
  <c r="CS49" i="1"/>
  <c r="W23" i="1"/>
  <c r="CV23" i="1"/>
  <c r="AY48" i="1"/>
  <c r="BW22" i="1"/>
  <c r="R147" i="1"/>
  <c r="N90" i="1"/>
  <c r="L90" i="1"/>
  <c r="F142" i="1"/>
  <c r="P85" i="1"/>
  <c r="J85" i="1"/>
  <c r="J46" i="1"/>
  <c r="D46" i="1"/>
  <c r="D85" i="1"/>
  <c r="D19" i="1"/>
  <c r="Z20" i="1"/>
  <c r="J20" i="1"/>
  <c r="Z86" i="1"/>
  <c r="Z47" i="1"/>
  <c r="AV47" i="1"/>
  <c r="F21" i="1"/>
  <c r="G21" i="1"/>
  <c r="H21" i="1"/>
  <c r="AY21" i="1"/>
  <c r="CD68" i="1"/>
  <c r="CE69" i="1"/>
  <c r="AF69" i="1"/>
  <c r="AG72" i="1"/>
  <c r="AG73" i="1"/>
  <c r="AE68" i="1"/>
  <c r="AV52" i="1"/>
  <c r="F26" i="1"/>
  <c r="G26" i="1"/>
  <c r="H26" i="1"/>
  <c r="K51" i="1"/>
  <c r="CV50" i="1"/>
  <c r="DT24" i="1"/>
  <c r="DT50" i="1"/>
  <c r="EP50" i="1"/>
  <c r="V24" i="1"/>
  <c r="DY69" i="1"/>
  <c r="DX68" i="1"/>
  <c r="L50" i="1"/>
  <c r="DZ72" i="1"/>
  <c r="DZ73" i="1"/>
  <c r="EP53" i="1"/>
  <c r="V27" i="1"/>
  <c r="R148" i="1"/>
  <c r="L91" i="1"/>
  <c r="N91" i="1"/>
  <c r="AE69" i="1"/>
  <c r="AF72" i="1"/>
  <c r="AF73" i="1"/>
  <c r="AD68" i="1"/>
  <c r="AV53" i="1"/>
  <c r="F27" i="1"/>
  <c r="G27" i="1"/>
  <c r="H27" i="1"/>
  <c r="CS51" i="1"/>
  <c r="W25" i="1"/>
  <c r="CC68" i="1"/>
  <c r="CD69" i="1"/>
  <c r="BW48" i="1"/>
  <c r="CS48" i="1"/>
  <c r="W22" i="1"/>
  <c r="CV22" i="1"/>
  <c r="K53" i="1"/>
  <c r="CF72" i="1"/>
  <c r="CF73" i="1"/>
  <c r="AY47" i="1"/>
  <c r="BW21" i="1"/>
  <c r="CV49" i="1"/>
  <c r="DT23" i="1"/>
  <c r="DT49" i="1"/>
  <c r="EP49" i="1"/>
  <c r="V23" i="1"/>
  <c r="R143" i="1"/>
  <c r="L86" i="1"/>
  <c r="N86" i="1"/>
  <c r="L49" i="1"/>
  <c r="DX69" i="1"/>
  <c r="DW68" i="1"/>
  <c r="DY72" i="1"/>
  <c r="DY73" i="1"/>
  <c r="EP54" i="1"/>
  <c r="V28" i="1"/>
  <c r="Z85" i="1"/>
  <c r="Z46" i="1"/>
  <c r="AV46" i="1"/>
  <c r="F20" i="1"/>
  <c r="G20" i="1"/>
  <c r="H20" i="1"/>
  <c r="AY20" i="1"/>
  <c r="K50" i="1"/>
  <c r="P84" i="1"/>
  <c r="F141" i="1"/>
  <c r="J84" i="1"/>
  <c r="J45" i="1"/>
  <c r="D45" i="1"/>
  <c r="D84" i="1"/>
  <c r="Z19" i="1"/>
  <c r="J19" i="1"/>
  <c r="D18" i="1"/>
  <c r="R142" i="1"/>
  <c r="N85" i="1"/>
  <c r="L85" i="1"/>
  <c r="K54" i="1"/>
  <c r="DW69" i="1"/>
  <c r="DV68" i="1"/>
  <c r="L48" i="1"/>
  <c r="DX72" i="1"/>
  <c r="DX73" i="1"/>
  <c r="EP55" i="1"/>
  <c r="V29" i="1"/>
  <c r="CC69" i="1"/>
  <c r="CB68" i="1"/>
  <c r="P83" i="1"/>
  <c r="F140" i="1"/>
  <c r="J83" i="1"/>
  <c r="J44" i="1"/>
  <c r="D44" i="1"/>
  <c r="D83" i="1"/>
  <c r="J18" i="1"/>
  <c r="Z18" i="1"/>
  <c r="D17" i="1"/>
  <c r="Z84" i="1"/>
  <c r="Z45" i="1"/>
  <c r="AV45" i="1"/>
  <c r="F19" i="1"/>
  <c r="G19" i="1"/>
  <c r="H19" i="1"/>
  <c r="AY19" i="1"/>
  <c r="L51" i="1"/>
  <c r="CV48" i="1"/>
  <c r="DT22" i="1"/>
  <c r="DT48" i="1"/>
  <c r="EP48" i="1"/>
  <c r="V22" i="1"/>
  <c r="CD72" i="1"/>
  <c r="CD73" i="1"/>
  <c r="CS52" i="1"/>
  <c r="W26" i="1"/>
  <c r="CE72" i="1"/>
  <c r="CE73" i="1"/>
  <c r="R149" i="1"/>
  <c r="N92" i="1"/>
  <c r="L92" i="1"/>
  <c r="AD69" i="1"/>
  <c r="AE72" i="1"/>
  <c r="AE73" i="1"/>
  <c r="AC68" i="1"/>
  <c r="K49" i="1"/>
  <c r="AV54" i="1"/>
  <c r="F28" i="1"/>
  <c r="G28" i="1"/>
  <c r="H28" i="1"/>
  <c r="BW47" i="1"/>
  <c r="CS47" i="1"/>
  <c r="W21" i="1"/>
  <c r="CV21" i="1"/>
  <c r="AY46" i="1"/>
  <c r="BW20" i="1"/>
  <c r="BW46" i="1"/>
  <c r="CS46" i="1"/>
  <c r="W20" i="1"/>
  <c r="CV20" i="1"/>
  <c r="L52" i="1"/>
  <c r="CA68" i="1"/>
  <c r="CB69" i="1"/>
  <c r="CC72" i="1"/>
  <c r="CC73" i="1"/>
  <c r="CV47" i="1"/>
  <c r="DT21" i="1"/>
  <c r="DT47" i="1"/>
  <c r="EP47" i="1"/>
  <c r="V21" i="1"/>
  <c r="K48" i="1"/>
  <c r="CS53" i="1"/>
  <c r="W27" i="1"/>
  <c r="L47" i="1"/>
  <c r="K55" i="1"/>
  <c r="R150" i="1"/>
  <c r="N93" i="1"/>
  <c r="L93" i="1"/>
  <c r="AY45" i="1"/>
  <c r="BW19" i="1"/>
  <c r="R141" i="1"/>
  <c r="F84" i="1"/>
  <c r="H45" i="1"/>
  <c r="L84" i="1"/>
  <c r="N84" i="1"/>
  <c r="DV69" i="1"/>
  <c r="DU68" i="1"/>
  <c r="DU69" i="1"/>
  <c r="DW72" i="1"/>
  <c r="DW73" i="1"/>
  <c r="EP56" i="1"/>
  <c r="V30" i="1"/>
  <c r="AC69" i="1"/>
  <c r="AD72" i="1"/>
  <c r="AD73" i="1"/>
  <c r="AB68" i="1"/>
  <c r="P82" i="1"/>
  <c r="J82" i="1"/>
  <c r="F139" i="1"/>
  <c r="D43" i="1"/>
  <c r="D82" i="1"/>
  <c r="J43" i="1"/>
  <c r="J17" i="1"/>
  <c r="Z17" i="1"/>
  <c r="D16" i="1"/>
  <c r="AV55" i="1"/>
  <c r="F29" i="1"/>
  <c r="G29" i="1"/>
  <c r="H29" i="1"/>
  <c r="Z83" i="1"/>
  <c r="Z44" i="1"/>
  <c r="AV44" i="1"/>
  <c r="F18" i="1"/>
  <c r="G18" i="1"/>
  <c r="H18" i="1"/>
  <c r="AY18" i="1"/>
  <c r="K56" i="1"/>
  <c r="DU72" i="1"/>
  <c r="DU73" i="1"/>
  <c r="EP58" i="1"/>
  <c r="V32" i="1"/>
  <c r="AY44" i="1"/>
  <c r="BW18" i="1"/>
  <c r="R140" i="1"/>
  <c r="F83" i="1"/>
  <c r="H44" i="1"/>
  <c r="L83" i="1"/>
  <c r="N83" i="1"/>
  <c r="DV72" i="1"/>
  <c r="DV73" i="1"/>
  <c r="EP57" i="1"/>
  <c r="V31" i="1"/>
  <c r="R151" i="1"/>
  <c r="N94" i="1"/>
  <c r="L94" i="1"/>
  <c r="L53" i="1"/>
  <c r="F138" i="1"/>
  <c r="P81" i="1"/>
  <c r="J81" i="1"/>
  <c r="D42" i="1"/>
  <c r="D81" i="1"/>
  <c r="J42" i="1"/>
  <c r="D15" i="1"/>
  <c r="J16" i="1"/>
  <c r="Z16" i="1"/>
  <c r="Z82" i="1"/>
  <c r="Z43" i="1"/>
  <c r="AV43" i="1"/>
  <c r="F17" i="1"/>
  <c r="G17" i="1"/>
  <c r="H17" i="1"/>
  <c r="AY17" i="1"/>
  <c r="H84" i="1"/>
  <c r="K47" i="1"/>
  <c r="BW45" i="1"/>
  <c r="CS45" i="1"/>
  <c r="W19" i="1"/>
  <c r="CV19" i="1"/>
  <c r="CA69" i="1"/>
  <c r="CB72" i="1"/>
  <c r="CB73" i="1"/>
  <c r="CS54" i="1"/>
  <c r="W28" i="1"/>
  <c r="BZ68" i="1"/>
  <c r="AB69" i="1"/>
  <c r="AA68" i="1"/>
  <c r="AA69" i="1"/>
  <c r="CV46" i="1"/>
  <c r="DT20" i="1"/>
  <c r="DT46" i="1"/>
  <c r="EP46" i="1"/>
  <c r="V20" i="1"/>
  <c r="AV56" i="1"/>
  <c r="F30" i="1"/>
  <c r="G30" i="1"/>
  <c r="H30" i="1"/>
  <c r="L46" i="1"/>
  <c r="K46" i="1"/>
  <c r="AA72" i="1"/>
  <c r="AA73" i="1"/>
  <c r="AV58" i="1"/>
  <c r="F32" i="1"/>
  <c r="G32" i="1"/>
  <c r="H32" i="1"/>
  <c r="AB72" i="1"/>
  <c r="AB73" i="1"/>
  <c r="AV57" i="1"/>
  <c r="F31" i="1"/>
  <c r="G31" i="1"/>
  <c r="H31" i="1"/>
  <c r="R139" i="1"/>
  <c r="H43" i="1"/>
  <c r="L82" i="1"/>
  <c r="F82" i="1"/>
  <c r="N82" i="1"/>
  <c r="Z81" i="1"/>
  <c r="AY16" i="1"/>
  <c r="Z42" i="1"/>
  <c r="AV42" i="1"/>
  <c r="F16" i="1"/>
  <c r="G16" i="1"/>
  <c r="H16" i="1"/>
  <c r="K57" i="1"/>
  <c r="AY43" i="1"/>
  <c r="BW17" i="1"/>
  <c r="F137" i="1"/>
  <c r="P80" i="1"/>
  <c r="J80" i="1"/>
  <c r="D41" i="1"/>
  <c r="D80" i="1"/>
  <c r="J41" i="1"/>
  <c r="D14" i="1"/>
  <c r="J15" i="1"/>
  <c r="Z15" i="1"/>
  <c r="H83" i="1"/>
  <c r="CS55" i="1"/>
  <c r="W29" i="1"/>
  <c r="BZ69" i="1"/>
  <c r="CA72" i="1"/>
  <c r="CA73" i="1"/>
  <c r="BY68" i="1"/>
  <c r="BW44" i="1"/>
  <c r="CS44" i="1"/>
  <c r="W18" i="1"/>
  <c r="CV18" i="1"/>
  <c r="L54" i="1"/>
  <c r="K58" i="1"/>
  <c r="CV45" i="1"/>
  <c r="DT19" i="1"/>
  <c r="DT45" i="1"/>
  <c r="EP45" i="1"/>
  <c r="V19" i="1"/>
  <c r="L45" i="1"/>
  <c r="R152" i="1"/>
  <c r="N95" i="1"/>
  <c r="L95" i="1"/>
  <c r="AC72" i="1"/>
  <c r="AC73" i="1"/>
  <c r="BY69" i="1"/>
  <c r="BX68" i="1"/>
  <c r="BX69" i="1"/>
  <c r="BZ72" i="1"/>
  <c r="BZ73" i="1"/>
  <c r="CS56" i="1"/>
  <c r="W30" i="1"/>
  <c r="R138" i="1"/>
  <c r="F81" i="1"/>
  <c r="H42" i="1"/>
  <c r="N81" i="1"/>
  <c r="L81" i="1"/>
  <c r="L55" i="1"/>
  <c r="AY42" i="1"/>
  <c r="BW16" i="1"/>
  <c r="Z80" i="1"/>
  <c r="Z41" i="1"/>
  <c r="AV41" i="1"/>
  <c r="F15" i="1"/>
  <c r="G15" i="1"/>
  <c r="H15" i="1"/>
  <c r="AY15" i="1"/>
  <c r="H82" i="1"/>
  <c r="P79" i="1"/>
  <c r="F136" i="1"/>
  <c r="J79" i="1"/>
  <c r="D40" i="1"/>
  <c r="D79" i="1"/>
  <c r="J40" i="1"/>
  <c r="J14" i="1"/>
  <c r="Z14" i="1"/>
  <c r="D13" i="1"/>
  <c r="K45" i="1"/>
  <c r="R153" i="1"/>
  <c r="N96" i="1"/>
  <c r="N103" i="1"/>
  <c r="L96" i="1"/>
  <c r="R154" i="1"/>
  <c r="L97" i="1"/>
  <c r="N97" i="1"/>
  <c r="BW43" i="1"/>
  <c r="CS43" i="1"/>
  <c r="W17" i="1"/>
  <c r="CV17" i="1"/>
  <c r="CV44" i="1"/>
  <c r="DT18" i="1"/>
  <c r="DT44" i="1"/>
  <c r="EP44" i="1"/>
  <c r="V18" i="1"/>
  <c r="L44" i="1"/>
  <c r="L101" i="1"/>
  <c r="L98" i="1"/>
  <c r="T155" i="1"/>
  <c r="N101" i="1"/>
  <c r="N98" i="1"/>
  <c r="U155" i="1"/>
  <c r="L103" i="1"/>
  <c r="AY41" i="1"/>
  <c r="BW15" i="1"/>
  <c r="BX72" i="1"/>
  <c r="BX73" i="1"/>
  <c r="CS58" i="1"/>
  <c r="W32" i="1"/>
  <c r="BW42" i="1"/>
  <c r="CS42" i="1"/>
  <c r="W16" i="1"/>
  <c r="CV16" i="1"/>
  <c r="P78" i="1"/>
  <c r="F135" i="1"/>
  <c r="J78" i="1"/>
  <c r="D39" i="1"/>
  <c r="D78" i="1"/>
  <c r="J39" i="1"/>
  <c r="J13" i="1"/>
  <c r="Z13" i="1"/>
  <c r="Z79" i="1"/>
  <c r="Z40" i="1"/>
  <c r="AV40" i="1"/>
  <c r="F14" i="1"/>
  <c r="G14" i="1"/>
  <c r="H14" i="1"/>
  <c r="AY14" i="1"/>
  <c r="K44" i="1"/>
  <c r="CV43" i="1"/>
  <c r="DT17" i="1"/>
  <c r="DT43" i="1"/>
  <c r="EP43" i="1"/>
  <c r="V17" i="1"/>
  <c r="L43" i="1"/>
  <c r="H81" i="1"/>
  <c r="L56" i="1"/>
  <c r="R137" i="1"/>
  <c r="H41" i="1"/>
  <c r="L80" i="1"/>
  <c r="F80" i="1"/>
  <c r="N80" i="1"/>
  <c r="BY72" i="1"/>
  <c r="BY73" i="1"/>
  <c r="CS57" i="1"/>
  <c r="W31" i="1"/>
  <c r="R136" i="1"/>
  <c r="F79" i="1"/>
  <c r="H40" i="1"/>
  <c r="N79" i="1"/>
  <c r="L79" i="1"/>
  <c r="H80" i="1"/>
  <c r="Z78" i="1"/>
  <c r="Z39" i="1"/>
  <c r="AV39" i="1"/>
  <c r="F13" i="1"/>
  <c r="G13" i="1"/>
  <c r="AY13" i="1"/>
  <c r="CV42" i="1"/>
  <c r="DT16" i="1"/>
  <c r="DT42" i="1"/>
  <c r="EP42" i="1"/>
  <c r="V16" i="1"/>
  <c r="K43" i="1"/>
  <c r="L42" i="1"/>
  <c r="L58" i="1"/>
  <c r="BW41" i="1"/>
  <c r="CS41" i="1"/>
  <c r="W15" i="1"/>
  <c r="CV15" i="1"/>
  <c r="L57" i="1"/>
  <c r="AY40" i="1"/>
  <c r="BW14" i="1"/>
  <c r="K42" i="1"/>
  <c r="AY39" i="1"/>
  <c r="BW13" i="1"/>
  <c r="BW40" i="1"/>
  <c r="CS40" i="1"/>
  <c r="W14" i="1"/>
  <c r="CV14" i="1"/>
  <c r="G33" i="1"/>
  <c r="H13" i="1"/>
  <c r="CV41" i="1"/>
  <c r="DT15" i="1"/>
  <c r="DT41" i="1"/>
  <c r="EP41" i="1"/>
  <c r="V15" i="1"/>
  <c r="L41" i="1"/>
  <c r="H79" i="1"/>
  <c r="R135" i="1"/>
  <c r="H33" i="1"/>
  <c r="H39" i="1"/>
  <c r="N78" i="1"/>
  <c r="L78" i="1"/>
  <c r="F78" i="1"/>
  <c r="K41" i="1"/>
  <c r="DT14" i="1"/>
  <c r="DT40" i="1"/>
  <c r="EP40" i="1"/>
  <c r="V14" i="1"/>
  <c r="CV40" i="1"/>
  <c r="L40" i="1"/>
  <c r="BW39" i="1"/>
  <c r="CS39" i="1"/>
  <c r="W13" i="1"/>
  <c r="CV13" i="1"/>
  <c r="CV39" i="1"/>
  <c r="DT13" i="1"/>
  <c r="DT39" i="1"/>
  <c r="EP39" i="1"/>
  <c r="V13" i="1"/>
  <c r="V61" i="1"/>
  <c r="W61" i="1"/>
  <c r="L39" i="1"/>
  <c r="V62" i="1"/>
  <c r="V39" i="1"/>
  <c r="N39" i="1"/>
  <c r="W62" i="1"/>
  <c r="K40" i="1"/>
  <c r="H78" i="1"/>
  <c r="L102" i="1"/>
  <c r="L100" i="1"/>
  <c r="N102" i="1"/>
  <c r="N100" i="1"/>
  <c r="O39" i="1"/>
  <c r="V40" i="1"/>
  <c r="K39" i="1"/>
  <c r="M39" i="1"/>
  <c r="O40" i="1"/>
  <c r="V41" i="1"/>
  <c r="N40" i="1"/>
  <c r="M40" i="1"/>
  <c r="O41" i="1"/>
  <c r="V42" i="1"/>
  <c r="N41" i="1"/>
  <c r="M41" i="1"/>
  <c r="O42" i="1"/>
  <c r="V43" i="1"/>
  <c r="N42" i="1"/>
  <c r="M42" i="1"/>
  <c r="O43" i="1"/>
  <c r="V44" i="1"/>
  <c r="N43" i="1"/>
  <c r="M43" i="1"/>
  <c r="O44" i="1"/>
  <c r="V45" i="1"/>
  <c r="N44" i="1"/>
  <c r="M44" i="1"/>
  <c r="O45" i="1"/>
  <c r="V46" i="1"/>
  <c r="N45" i="1"/>
  <c r="M45" i="1"/>
  <c r="O46" i="1"/>
  <c r="V47" i="1"/>
  <c r="N46" i="1"/>
  <c r="M46" i="1"/>
  <c r="G46" i="1"/>
  <c r="H46" i="1"/>
  <c r="O47" i="1"/>
  <c r="V48" i="1"/>
  <c r="N47" i="1"/>
  <c r="M47" i="1"/>
  <c r="G47" i="1"/>
  <c r="E85" i="1"/>
  <c r="S142" i="1"/>
  <c r="V142" i="1"/>
  <c r="H47" i="1"/>
  <c r="E86" i="1"/>
  <c r="O48" i="1"/>
  <c r="V49" i="1"/>
  <c r="N48" i="1"/>
  <c r="M48" i="1"/>
  <c r="G48" i="1"/>
  <c r="F85" i="1"/>
  <c r="H85" i="1"/>
  <c r="H48" i="1"/>
  <c r="E87" i="1"/>
  <c r="O49" i="1"/>
  <c r="V50" i="1"/>
  <c r="N49" i="1"/>
  <c r="M49" i="1"/>
  <c r="G49" i="1"/>
  <c r="S143" i="1"/>
  <c r="V143" i="1"/>
  <c r="F86" i="1"/>
  <c r="H86" i="1"/>
  <c r="H49" i="1"/>
  <c r="E88" i="1"/>
  <c r="O50" i="1"/>
  <c r="V51" i="1"/>
  <c r="N50" i="1"/>
  <c r="M50" i="1"/>
  <c r="F87" i="1"/>
  <c r="H87" i="1"/>
  <c r="S144" i="1"/>
  <c r="V144" i="1"/>
  <c r="G50" i="1"/>
  <c r="H50" i="1"/>
  <c r="O51" i="1"/>
  <c r="V52" i="1"/>
  <c r="M51" i="1"/>
  <c r="N51" i="1"/>
  <c r="S145" i="1"/>
  <c r="V145" i="1"/>
  <c r="F88" i="1"/>
  <c r="H88" i="1"/>
  <c r="E89" i="1"/>
  <c r="F89" i="1"/>
  <c r="H89" i="1"/>
  <c r="O52" i="1"/>
  <c r="V53" i="1"/>
  <c r="M52" i="1"/>
  <c r="N52" i="1"/>
  <c r="G51" i="1"/>
  <c r="S146" i="1"/>
  <c r="V146" i="1"/>
  <c r="G52" i="1"/>
  <c r="H52" i="1"/>
  <c r="H51" i="1"/>
  <c r="E90" i="1"/>
  <c r="O53" i="1"/>
  <c r="V54" i="1"/>
  <c r="M53" i="1"/>
  <c r="N53" i="1"/>
  <c r="E91" i="1"/>
  <c r="G53" i="1"/>
  <c r="O54" i="1"/>
  <c r="V55" i="1"/>
  <c r="M54" i="1"/>
  <c r="N54" i="1"/>
  <c r="S147" i="1"/>
  <c r="V147" i="1"/>
  <c r="F90" i="1"/>
  <c r="H90" i="1"/>
  <c r="F91" i="1"/>
  <c r="H91" i="1"/>
  <c r="S148" i="1"/>
  <c r="V148" i="1"/>
  <c r="O55" i="1"/>
  <c r="V56" i="1"/>
  <c r="M55" i="1"/>
  <c r="N55" i="1"/>
  <c r="G54" i="1"/>
  <c r="H53" i="1"/>
  <c r="E92" i="1"/>
  <c r="S149" i="1"/>
  <c r="V149" i="1"/>
  <c r="F92" i="1"/>
  <c r="O56" i="1"/>
  <c r="V57" i="1"/>
  <c r="M56" i="1"/>
  <c r="N56" i="1"/>
  <c r="H54" i="1"/>
  <c r="E93" i="1"/>
  <c r="G55" i="1"/>
  <c r="S150" i="1"/>
  <c r="V150" i="1"/>
  <c r="F93" i="1"/>
  <c r="H55" i="1"/>
  <c r="E94" i="1"/>
  <c r="O57" i="1"/>
  <c r="V58" i="1"/>
  <c r="M57" i="1"/>
  <c r="N57" i="1"/>
  <c r="G56" i="1"/>
  <c r="H92" i="1"/>
  <c r="F94" i="1"/>
  <c r="S151" i="1"/>
  <c r="V151" i="1"/>
  <c r="H56" i="1"/>
  <c r="E95" i="1"/>
  <c r="O58" i="1"/>
  <c r="M58" i="1"/>
  <c r="N58" i="1"/>
  <c r="H93" i="1"/>
  <c r="G57" i="1"/>
  <c r="H57" i="1"/>
  <c r="E96" i="1"/>
  <c r="G58" i="1"/>
  <c r="F95" i="1"/>
  <c r="S152" i="1"/>
  <c r="V152" i="1"/>
  <c r="H94" i="1"/>
  <c r="H95" i="1"/>
  <c r="H100" i="1"/>
  <c r="H102" i="1"/>
  <c r="F96" i="1"/>
  <c r="S153" i="1"/>
  <c r="V153" i="1"/>
  <c r="H58" i="1"/>
  <c r="E97" i="1"/>
  <c r="G59" i="1"/>
  <c r="H59" i="1"/>
  <c r="S154" i="1"/>
  <c r="V154" i="1"/>
  <c r="F97" i="1"/>
  <c r="H96" i="1"/>
  <c r="H101" i="1"/>
  <c r="F102" i="1"/>
  <c r="F103" i="1"/>
  <c r="F101" i="1"/>
  <c r="H97" i="1"/>
  <c r="H103" i="1"/>
  <c r="F100" i="1"/>
  <c r="F98" i="1"/>
  <c r="S155" i="1"/>
  <c r="V155" i="1"/>
  <c r="E98" i="1"/>
</calcChain>
</file>

<file path=xl/sharedStrings.xml><?xml version="1.0" encoding="utf-8"?>
<sst xmlns="http://schemas.openxmlformats.org/spreadsheetml/2006/main" count="340" uniqueCount="163">
  <si>
    <t>&lt;&lt;PR_Dev&gt;&gt;</t>
    <phoneticPr fontId="4" type="noConversion"/>
  </si>
  <si>
    <t>Meta Info</t>
    <phoneticPr fontId="4" type="noConversion"/>
  </si>
  <si>
    <t>ModuleName</t>
    <phoneticPr fontId="3" type="noConversion"/>
  </si>
  <si>
    <t>StartYear</t>
    <phoneticPr fontId="3" type="noConversion"/>
  </si>
  <si>
    <t>SheetName</t>
    <phoneticPr fontId="3" type="noConversion"/>
  </si>
  <si>
    <t>EndYear</t>
    <phoneticPr fontId="3" type="noConversion"/>
  </si>
  <si>
    <t>LOBAgg</t>
    <phoneticPr fontId="3" type="noConversion"/>
  </si>
  <si>
    <t>Remarks</t>
    <phoneticPr fontId="3" type="noConversion"/>
  </si>
  <si>
    <t>Summary</t>
  </si>
  <si>
    <t>Premium</t>
    <phoneticPr fontId="3" type="noConversion"/>
  </si>
  <si>
    <t>Incurred</t>
    <phoneticPr fontId="3" type="noConversion"/>
  </si>
  <si>
    <t>Paid</t>
    <phoneticPr fontId="3" type="noConversion"/>
  </si>
  <si>
    <t>Premium</t>
    <phoneticPr fontId="4" type="noConversion"/>
  </si>
  <si>
    <t>Actual Loss</t>
    <phoneticPr fontId="4" type="noConversion"/>
  </si>
  <si>
    <t>Loss Report %</t>
    <phoneticPr fontId="4" type="noConversion"/>
  </si>
  <si>
    <t>Premium Triangle</t>
    <phoneticPr fontId="3" type="noConversion"/>
  </si>
  <si>
    <t>Incurred Triangle</t>
    <phoneticPr fontId="3" type="noConversion"/>
  </si>
  <si>
    <t>Incurred excl. Mega</t>
    <phoneticPr fontId="3" type="noConversion"/>
  </si>
  <si>
    <t>Paid Triangle</t>
    <phoneticPr fontId="3" type="noConversion"/>
  </si>
  <si>
    <t>Paid excl. Mega</t>
    <phoneticPr fontId="3" type="noConversion"/>
  </si>
  <si>
    <t>Underwriting</t>
  </si>
  <si>
    <t>Reported</t>
  </si>
  <si>
    <t xml:space="preserve">% </t>
  </si>
  <si>
    <t>Ultimate</t>
  </si>
  <si>
    <t xml:space="preserve">Selected </t>
  </si>
  <si>
    <t>Paid Amount</t>
    <phoneticPr fontId="4" type="noConversion"/>
  </si>
  <si>
    <t>Paid L/R (to Actual Prem)</t>
    <phoneticPr fontId="4" type="noConversion"/>
  </si>
  <si>
    <t>Incurred Amount</t>
    <phoneticPr fontId="4" type="noConversion"/>
  </si>
  <si>
    <t>Incurred L/R (to Actual Prem)</t>
    <phoneticPr fontId="4" type="noConversion"/>
  </si>
  <si>
    <t>Latest</t>
    <phoneticPr fontId="3" type="noConversion"/>
  </si>
  <si>
    <t>Year</t>
  </si>
  <si>
    <t>Premium</t>
  </si>
  <si>
    <t>excl. Mega</t>
    <phoneticPr fontId="4" type="noConversion"/>
  </si>
  <si>
    <t>Total</t>
    <phoneticPr fontId="4" type="noConversion"/>
  </si>
  <si>
    <t>Mega</t>
    <phoneticPr fontId="3" type="noConversion"/>
  </si>
  <si>
    <t>Paid%</t>
    <phoneticPr fontId="4" type="noConversion"/>
  </si>
  <si>
    <t>Incurred%</t>
    <phoneticPr fontId="4" type="noConversion"/>
  </si>
  <si>
    <t>Incurred (no Mega)</t>
    <phoneticPr fontId="3" type="noConversion"/>
  </si>
  <si>
    <t>Paid (no Mega)</t>
    <phoneticPr fontId="3" type="noConversion"/>
  </si>
  <si>
    <t>Total</t>
  </si>
  <si>
    <t>Projected</t>
    <phoneticPr fontId="3" type="noConversion"/>
  </si>
  <si>
    <t>Mega Selection</t>
    <phoneticPr fontId="4" type="noConversion"/>
  </si>
  <si>
    <t>excl. Mega Selection</t>
    <phoneticPr fontId="4" type="noConversion"/>
  </si>
  <si>
    <t>excl. Mega Projections Summary</t>
    <phoneticPr fontId="4" type="noConversion"/>
  </si>
  <si>
    <t>Weights</t>
    <phoneticPr fontId="4" type="noConversion"/>
  </si>
  <si>
    <t>excl. Mega: a priori ELR</t>
    <phoneticPr fontId="4" type="noConversion"/>
  </si>
  <si>
    <t>Premium Link Ratio</t>
    <phoneticPr fontId="3" type="noConversion"/>
  </si>
  <si>
    <t>Incurred Mega to Exclude</t>
    <phoneticPr fontId="3" type="noConversion"/>
  </si>
  <si>
    <t>Incurred Link Ratio: excl. Mega</t>
    <phoneticPr fontId="3" type="noConversion"/>
  </si>
  <si>
    <t>Paid Mega to Exclude</t>
    <phoneticPr fontId="3" type="noConversion"/>
  </si>
  <si>
    <t>Paid Link Ratio: excl. Mega</t>
    <phoneticPr fontId="3" type="noConversion"/>
  </si>
  <si>
    <t>Actual</t>
    <phoneticPr fontId="4" type="noConversion"/>
  </si>
  <si>
    <t>Selected</t>
    <phoneticPr fontId="4" type="noConversion"/>
  </si>
  <si>
    <t>excl. Mega</t>
  </si>
  <si>
    <t>excl. Mega</t>
    <phoneticPr fontId="3" type="noConversion"/>
  </si>
  <si>
    <t>Expected</t>
    <phoneticPr fontId="3" type="noConversion"/>
  </si>
  <si>
    <t>Selected</t>
  </si>
  <si>
    <t>Prior</t>
    <phoneticPr fontId="4" type="noConversion"/>
  </si>
  <si>
    <t>Reported Premium Development Factors by Development Year</t>
  </si>
  <si>
    <t>Mega Incurred</t>
    <phoneticPr fontId="3" type="noConversion"/>
  </si>
  <si>
    <t>Ult. Loss</t>
    <phoneticPr fontId="3" type="noConversion"/>
  </si>
  <si>
    <t>ULR</t>
    <phoneticPr fontId="3" type="noConversion"/>
  </si>
  <si>
    <t>Chain-Ladder</t>
    <phoneticPr fontId="3" type="noConversion"/>
  </si>
  <si>
    <t>B-F</t>
    <phoneticPr fontId="3" type="noConversion"/>
  </si>
  <si>
    <t>Loss Ratio</t>
    <phoneticPr fontId="3" type="noConversion"/>
  </si>
  <si>
    <t>Incl. Year</t>
    <phoneticPr fontId="4" type="noConversion"/>
  </si>
  <si>
    <t>ELR</t>
    <phoneticPr fontId="3" type="noConversion"/>
  </si>
  <si>
    <t>ELR</t>
    <phoneticPr fontId="4" type="noConversion"/>
  </si>
  <si>
    <t>1:2</t>
  </si>
  <si>
    <t>2:3</t>
  </si>
  <si>
    <t>3:4</t>
  </si>
  <si>
    <t>4:5</t>
  </si>
  <si>
    <t>5:6</t>
  </si>
  <si>
    <t>6:7</t>
  </si>
  <si>
    <t>7:8</t>
  </si>
  <si>
    <t>8:9</t>
  </si>
  <si>
    <t>9:10</t>
  </si>
  <si>
    <t>10:11</t>
  </si>
  <si>
    <t>11:12</t>
  </si>
  <si>
    <t>12:13</t>
  </si>
  <si>
    <t>13:14</t>
  </si>
  <si>
    <t>14:15</t>
  </si>
  <si>
    <t>15:16</t>
  </si>
  <si>
    <t>16:17</t>
  </si>
  <si>
    <t>17:18</t>
  </si>
  <si>
    <t>18:19</t>
  </si>
  <si>
    <t>19:20</t>
  </si>
  <si>
    <t>% Report</t>
    <phoneticPr fontId="3" type="noConversion"/>
  </si>
  <si>
    <t>Mega Paid</t>
    <phoneticPr fontId="3" type="noConversion"/>
  </si>
  <si>
    <t>Cape-Cod</t>
    <phoneticPr fontId="3" type="noConversion"/>
  </si>
  <si>
    <t>incl. Meta</t>
    <phoneticPr fontId="3" type="noConversion"/>
  </si>
  <si>
    <t>All-Year</t>
    <phoneticPr fontId="4" type="noConversion"/>
  </si>
  <si>
    <t>For UY</t>
    <phoneticPr fontId="3" type="noConversion"/>
  </si>
  <si>
    <t>Selected Years</t>
    <phoneticPr fontId="3" type="noConversion"/>
  </si>
  <si>
    <t>Simple Avg</t>
    <phoneticPr fontId="3" type="noConversion"/>
  </si>
  <si>
    <t>Wtd Avg</t>
    <phoneticPr fontId="3" type="noConversion"/>
  </si>
  <si>
    <t>Last 4 Wtd Avg</t>
    <phoneticPr fontId="3" type="noConversion"/>
  </si>
  <si>
    <t>User Define</t>
  </si>
  <si>
    <t>Prior</t>
  </si>
  <si>
    <t>Cumulative</t>
  </si>
  <si>
    <t>% Reported</t>
  </si>
  <si>
    <t>Diagonal Age</t>
    <phoneticPr fontId="4" type="noConversion"/>
  </si>
  <si>
    <t>Factor Age</t>
    <phoneticPr fontId="4" type="noConversion"/>
  </si>
  <si>
    <t>Interp. % Reported</t>
  </si>
  <si>
    <t>Interp. Cumulative</t>
  </si>
  <si>
    <t>Final Loss</t>
    <phoneticPr fontId="4" type="noConversion"/>
  </si>
  <si>
    <t>Large &amp; Event Losses</t>
    <phoneticPr fontId="4" type="noConversion"/>
  </si>
  <si>
    <t>Prior Year (All in Amount, No Ratios)</t>
    <phoneticPr fontId="4" type="noConversion"/>
  </si>
  <si>
    <t>Actual Incurred Loss Ratio</t>
    <phoneticPr fontId="4" type="noConversion"/>
  </si>
  <si>
    <t>Ultimate</t>
    <phoneticPr fontId="4" type="noConversion"/>
  </si>
  <si>
    <t>Implied</t>
    <phoneticPr fontId="4" type="noConversion"/>
  </si>
  <si>
    <t>Large</t>
    <phoneticPr fontId="3" type="noConversion"/>
  </si>
  <si>
    <t>Cat</t>
    <phoneticPr fontId="3" type="noConversion"/>
  </si>
  <si>
    <t>Large</t>
    <phoneticPr fontId="4" type="noConversion"/>
  </si>
  <si>
    <t>Event</t>
    <phoneticPr fontId="4" type="noConversion"/>
  </si>
  <si>
    <t>Loss Amount</t>
    <phoneticPr fontId="3" type="noConversion"/>
  </si>
  <si>
    <t>Attri. L/R</t>
    <phoneticPr fontId="3" type="noConversion"/>
  </si>
  <si>
    <t>Loss</t>
    <phoneticPr fontId="3" type="noConversion"/>
  </si>
  <si>
    <t>Paid</t>
    <phoneticPr fontId="4" type="noConversion"/>
  </si>
  <si>
    <t>Incurred</t>
    <phoneticPr fontId="4" type="noConversion"/>
  </si>
  <si>
    <t>Risk Loss</t>
    <phoneticPr fontId="4" type="noConversion"/>
  </si>
  <si>
    <t>Loss</t>
    <phoneticPr fontId="4" type="noConversion"/>
  </si>
  <si>
    <t>Prior L/R →</t>
    <phoneticPr fontId="3" type="noConversion"/>
  </si>
  <si>
    <t>All Year</t>
    <phoneticPr fontId="3" type="noConversion"/>
  </si>
  <si>
    <r>
      <rPr>
        <b/>
        <sz val="11"/>
        <color rgb="FFFF0000"/>
        <rFont val="宋体"/>
        <family val="3"/>
        <charset val="134"/>
      </rPr>
      <t>↑</t>
    </r>
    <r>
      <rPr>
        <b/>
        <sz val="11"/>
        <color rgb="FFFF0000"/>
        <rFont val="Calibri"/>
        <family val="2"/>
      </rPr>
      <t xml:space="preserve"> All in Amount, NO Ratios </t>
    </r>
    <r>
      <rPr>
        <b/>
        <sz val="11"/>
        <color rgb="FFFF0000"/>
        <rFont val="宋体"/>
        <family val="3"/>
        <charset val="134"/>
      </rPr>
      <t>↑</t>
    </r>
    <phoneticPr fontId="3" type="noConversion"/>
  </si>
  <si>
    <t>5 Years</t>
    <phoneticPr fontId="3" type="noConversion"/>
  </si>
  <si>
    <t>excl. Last</t>
    <phoneticPr fontId="3" type="noConversion"/>
  </si>
  <si>
    <t>5 Years excl. Last</t>
    <phoneticPr fontId="3" type="noConversion"/>
  </si>
  <si>
    <t>Charts</t>
    <phoneticPr fontId="4" type="noConversion"/>
  </si>
  <si>
    <r>
      <t xml:space="preserve">Tidy Data </t>
    </r>
    <r>
      <rPr>
        <b/>
        <sz val="14"/>
        <color rgb="FFC00000"/>
        <rFont val="Calibri"/>
        <family val="2"/>
      </rPr>
      <t>(for external reference only)</t>
    </r>
    <phoneticPr fontId="4" type="noConversion"/>
  </si>
  <si>
    <t>UY</t>
    <phoneticPr fontId="3" type="noConversion"/>
  </si>
  <si>
    <t>Prior_ActualPrem</t>
  </si>
  <si>
    <t>Prior_ActualPaid</t>
  </si>
  <si>
    <t>Prior_ActualIncurred</t>
  </si>
  <si>
    <t>Prior_UltPrem</t>
  </si>
  <si>
    <t>Prior_UltIncurred</t>
  </si>
  <si>
    <t>Prior_LargeRisk</t>
  </si>
  <si>
    <t>Prior_Event</t>
  </si>
  <si>
    <t>Prior_NonCat</t>
  </si>
  <si>
    <t>Current_ActualPrem</t>
  </si>
  <si>
    <t>Current_ActualPaid</t>
  </si>
  <si>
    <t>Current_ActualIncurred</t>
  </si>
  <si>
    <t>Current_UltPrem</t>
  </si>
  <si>
    <t>Current_UltIncurred</t>
  </si>
  <si>
    <t>Current_LargeRisk</t>
  </si>
  <si>
    <t>Current_Event</t>
  </si>
  <si>
    <t>Current_NonCat</t>
  </si>
  <si>
    <t>Projected</t>
    <phoneticPr fontId="4" type="noConversion"/>
  </si>
  <si>
    <t>Data Spec</t>
    <phoneticPr fontId="4" type="noConversion"/>
  </si>
  <si>
    <t>Name</t>
    <phoneticPr fontId="3" type="noConversion"/>
  </si>
  <si>
    <t>Address</t>
    <phoneticPr fontId="3" type="noConversion"/>
  </si>
  <si>
    <t>Type</t>
    <phoneticPr fontId="3" type="noConversion"/>
  </si>
  <si>
    <t>Filter</t>
    <phoneticPr fontId="3" type="noConversion"/>
  </si>
  <si>
    <t>Dir</t>
    <phoneticPr fontId="3" type="noConversion"/>
  </si>
  <si>
    <t>Dev</t>
    <phoneticPr fontId="3" type="noConversion"/>
  </si>
  <si>
    <t>df</t>
    <phoneticPr fontId="3" type="noConversion"/>
  </si>
  <si>
    <t>TriLR</t>
    <phoneticPr fontId="3" type="noConversion"/>
  </si>
  <si>
    <t>Meta</t>
    <phoneticPr fontId="3" type="noConversion"/>
  </si>
  <si>
    <t>list</t>
    <phoneticPr fontId="3" type="noConversion"/>
  </si>
  <si>
    <t>'Property_test'!D159</t>
  </si>
  <si>
    <t>'Property_test'!D134:V155</t>
  </si>
  <si>
    <t>'Property_test'!Z77:AT97</t>
  </si>
  <si>
    <t>'Property_test'!G4:H5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</si>
</sst>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0"/>
    <numFmt numFmtId="178" formatCode="#,##0.000"/>
    <numFmt numFmtId="179" formatCode="#,##0_ "/>
  </numFmts>
  <fonts count="2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 tint="-0.14999847407452621"/>
      <name val="Calibri"/>
      <family val="2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rgb="FFC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</font>
    <font>
      <sz val="9"/>
      <color rgb="FF238C6A"/>
      <name val="Calibri"/>
      <family val="2"/>
    </font>
    <font>
      <sz val="9"/>
      <name val="Calibri"/>
      <family val="2"/>
    </font>
    <font>
      <b/>
      <sz val="11"/>
      <color rgb="FFFF0000"/>
      <name val="Calibri"/>
      <family val="2"/>
    </font>
    <font>
      <b/>
      <sz val="11"/>
      <color theme="4" tint="0.39997558519241921"/>
      <name val="Calibri"/>
      <family val="2"/>
    </font>
    <font>
      <sz val="11"/>
      <name val="Calibri"/>
      <family val="2"/>
    </font>
    <font>
      <sz val="11"/>
      <color rgb="FF238C6A"/>
      <name val="Calibri"/>
      <family val="2"/>
    </font>
    <font>
      <sz val="11"/>
      <color theme="0" tint="-0.34998626667073579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宋体"/>
      <family val="3"/>
      <charset val="134"/>
    </font>
    <font>
      <b/>
      <sz val="14"/>
      <color rgb="FFC00000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3499862666707357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5" fillId="0" borderId="0" xfId="0" applyFont="1"/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0" borderId="0" xfId="0" applyFont="1"/>
    <xf numFmtId="0" fontId="8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6" borderId="7" xfId="0" applyFont="1" applyFill="1" applyBorder="1" applyAlignment="1">
      <alignment horizontal="centerContinuous" vertical="center"/>
    </xf>
    <xf numFmtId="0" fontId="11" fillId="6" borderId="8" xfId="0" applyFont="1" applyFill="1" applyBorder="1" applyAlignment="1">
      <alignment horizontal="centerContinuous" vertical="center"/>
    </xf>
    <xf numFmtId="0" fontId="11" fillId="6" borderId="9" xfId="0" applyFont="1" applyFill="1" applyBorder="1" applyAlignment="1">
      <alignment horizontal="centerContinuous" vertical="center"/>
    </xf>
    <xf numFmtId="0" fontId="11" fillId="6" borderId="10" xfId="0" applyFont="1" applyFill="1" applyBorder="1" applyAlignment="1">
      <alignment horizontal="centerContinuous" vertical="center"/>
    </xf>
    <xf numFmtId="0" fontId="11" fillId="6" borderId="2" xfId="0" applyFont="1" applyFill="1" applyBorder="1" applyAlignment="1">
      <alignment horizontal="centerContinuous" vertical="center"/>
    </xf>
    <xf numFmtId="0" fontId="12" fillId="7" borderId="11" xfId="0" applyFont="1" applyFill="1" applyBorder="1" applyAlignment="1">
      <alignment horizontal="centerContinuous" vertical="center"/>
    </xf>
    <xf numFmtId="0" fontId="12" fillId="7" borderId="12" xfId="0" applyFont="1" applyFill="1" applyBorder="1" applyAlignment="1">
      <alignment horizontal="centerContinuous" vertical="center"/>
    </xf>
    <xf numFmtId="0" fontId="12" fillId="7" borderId="13" xfId="0" applyFont="1" applyFill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Continuous" vertical="center"/>
    </xf>
    <xf numFmtId="0" fontId="13" fillId="0" borderId="14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Continuous" vertical="center"/>
    </xf>
    <xf numFmtId="0" fontId="12" fillId="3" borderId="14" xfId="0" applyFont="1" applyFill="1" applyBorder="1" applyAlignment="1">
      <alignment horizontal="centerContinuous" vertical="center"/>
    </xf>
    <xf numFmtId="0" fontId="12" fillId="3" borderId="2" xfId="0" applyFont="1" applyFill="1" applyBorder="1" applyAlignment="1">
      <alignment horizontal="centerContinuous" vertical="center"/>
    </xf>
    <xf numFmtId="0" fontId="12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3" fontId="5" fillId="3" borderId="0" xfId="0" applyNumberFormat="1" applyFont="1" applyFill="1" applyAlignment="1">
      <alignment horizontal="right" vertical="center"/>
    </xf>
    <xf numFmtId="176" fontId="5" fillId="3" borderId="0" xfId="1" applyNumberFormat="1" applyFont="1" applyFill="1" applyBorder="1" applyAlignment="1">
      <alignment horizontal="right" vertical="center"/>
    </xf>
    <xf numFmtId="3" fontId="5" fillId="8" borderId="3" xfId="0" applyNumberFormat="1" applyFont="1" applyFill="1" applyBorder="1" applyAlignment="1">
      <alignment horizontal="right" vertical="center"/>
    </xf>
    <xf numFmtId="3" fontId="5" fillId="3" borderId="17" xfId="0" applyNumberFormat="1" applyFont="1" applyFill="1" applyBorder="1" applyAlignment="1">
      <alignment horizontal="right" vertical="center"/>
    </xf>
    <xf numFmtId="3" fontId="5" fillId="3" borderId="0" xfId="1" applyNumberFormat="1" applyFont="1" applyFill="1" applyBorder="1" applyAlignment="1">
      <alignment horizontal="right" vertical="center"/>
    </xf>
    <xf numFmtId="176" fontId="5" fillId="0" borderId="10" xfId="1" applyNumberFormat="1" applyFont="1" applyBorder="1" applyAlignment="1">
      <alignment horizontal="right"/>
    </xf>
    <xf numFmtId="176" fontId="5" fillId="3" borderId="14" xfId="1" applyNumberFormat="1" applyFont="1" applyFill="1" applyBorder="1" applyAlignment="1">
      <alignment horizontal="right" vertical="center"/>
    </xf>
    <xf numFmtId="176" fontId="5" fillId="0" borderId="2" xfId="1" applyNumberFormat="1" applyFont="1" applyBorder="1" applyAlignment="1">
      <alignment horizontal="right"/>
    </xf>
    <xf numFmtId="176" fontId="5" fillId="3" borderId="10" xfId="1" applyNumberFormat="1" applyFont="1" applyFill="1" applyBorder="1" applyAlignment="1">
      <alignment horizontal="right" vertical="center"/>
    </xf>
    <xf numFmtId="3" fontId="14" fillId="5" borderId="10" xfId="0" applyNumberFormat="1" applyFont="1" applyFill="1" applyBorder="1" applyAlignment="1">
      <alignment vertical="center"/>
    </xf>
    <xf numFmtId="3" fontId="14" fillId="5" borderId="14" xfId="0" applyNumberFormat="1" applyFont="1" applyFill="1" applyBorder="1" applyAlignment="1">
      <alignment vertical="center"/>
    </xf>
    <xf numFmtId="3" fontId="14" fillId="5" borderId="2" xfId="0" applyNumberFormat="1" applyFont="1" applyFill="1" applyBorder="1" applyAlignment="1">
      <alignment vertical="center"/>
    </xf>
    <xf numFmtId="3" fontId="5" fillId="3" borderId="3" xfId="0" applyNumberFormat="1" applyFont="1" applyFill="1" applyBorder="1" applyAlignment="1">
      <alignment vertical="center"/>
    </xf>
    <xf numFmtId="3" fontId="15" fillId="3" borderId="10" xfId="0" applyNumberFormat="1" applyFont="1" applyFill="1" applyBorder="1" applyAlignment="1">
      <alignment vertical="center"/>
    </xf>
    <xf numFmtId="3" fontId="15" fillId="3" borderId="14" xfId="0" applyNumberFormat="1" applyFont="1" applyFill="1" applyBorder="1" applyAlignment="1">
      <alignment vertical="center"/>
    </xf>
    <xf numFmtId="3" fontId="15" fillId="3" borderId="2" xfId="0" applyNumberFormat="1" applyFont="1" applyFill="1" applyBorder="1" applyAlignment="1">
      <alignment vertical="center"/>
    </xf>
    <xf numFmtId="176" fontId="5" fillId="0" borderId="17" xfId="1" applyNumberFormat="1" applyFont="1" applyBorder="1" applyAlignment="1">
      <alignment horizontal="right"/>
    </xf>
    <xf numFmtId="176" fontId="5" fillId="0" borderId="4" xfId="1" applyNumberFormat="1" applyFont="1" applyBorder="1" applyAlignment="1">
      <alignment horizontal="right"/>
    </xf>
    <xf numFmtId="176" fontId="5" fillId="3" borderId="17" xfId="1" applyNumberFormat="1" applyFont="1" applyFill="1" applyBorder="1" applyAlignment="1">
      <alignment horizontal="right" vertical="center"/>
    </xf>
    <xf numFmtId="3" fontId="14" fillId="5" borderId="17" xfId="0" applyNumberFormat="1" applyFont="1" applyFill="1" applyBorder="1" applyAlignment="1">
      <alignment vertical="center"/>
    </xf>
    <xf numFmtId="3" fontId="14" fillId="5" borderId="0" xfId="0" applyNumberFormat="1" applyFont="1" applyFill="1" applyAlignment="1">
      <alignment vertical="center"/>
    </xf>
    <xf numFmtId="3" fontId="14" fillId="5" borderId="4" xfId="0" applyNumberFormat="1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3" fontId="15" fillId="3" borderId="17" xfId="0" applyNumberFormat="1" applyFont="1" applyFill="1" applyBorder="1" applyAlignment="1">
      <alignment vertical="center"/>
    </xf>
    <xf numFmtId="3" fontId="15" fillId="3" borderId="0" xfId="0" applyNumberFormat="1" applyFont="1" applyFill="1" applyAlignment="1">
      <alignment vertical="center"/>
    </xf>
    <xf numFmtId="3" fontId="15" fillId="3" borderId="4" xfId="0" applyNumberFormat="1" applyFont="1" applyFill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16" fillId="5" borderId="0" xfId="0" applyNumberFormat="1" applyFont="1" applyFill="1" applyAlignment="1">
      <alignment vertical="center"/>
    </xf>
    <xf numFmtId="176" fontId="5" fillId="3" borderId="16" xfId="1" applyNumberFormat="1" applyFont="1" applyFill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/>
    </xf>
    <xf numFmtId="3" fontId="14" fillId="5" borderId="16" xfId="0" applyNumberFormat="1" applyFont="1" applyFill="1" applyBorder="1" applyAlignment="1">
      <alignment vertical="center"/>
    </xf>
    <xf numFmtId="3" fontId="14" fillId="5" borderId="15" xfId="0" applyNumberFormat="1" applyFont="1" applyFill="1" applyBorder="1" applyAlignment="1">
      <alignment vertical="center"/>
    </xf>
    <xf numFmtId="3" fontId="14" fillId="5" borderId="6" xfId="0" applyNumberFormat="1" applyFont="1" applyFill="1" applyBorder="1" applyAlignment="1">
      <alignment vertical="center"/>
    </xf>
    <xf numFmtId="3" fontId="5" fillId="3" borderId="5" xfId="0" applyNumberFormat="1" applyFont="1" applyFill="1" applyBorder="1" applyAlignment="1">
      <alignment vertical="center"/>
    </xf>
    <xf numFmtId="3" fontId="15" fillId="3" borderId="16" xfId="0" applyNumberFormat="1" applyFont="1" applyFill="1" applyBorder="1" applyAlignment="1">
      <alignment vertical="center"/>
    </xf>
    <xf numFmtId="3" fontId="15" fillId="3" borderId="15" xfId="0" applyNumberFormat="1" applyFont="1" applyFill="1" applyBorder="1" applyAlignment="1">
      <alignment vertical="center"/>
    </xf>
    <xf numFmtId="3" fontId="15" fillId="3" borderId="6" xfId="0" applyNumberFormat="1" applyFont="1" applyFill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3" fontId="5" fillId="8" borderId="18" xfId="0" applyNumberFormat="1" applyFont="1" applyFill="1" applyBorder="1" applyAlignment="1">
      <alignment horizontal="right" vertical="center"/>
    </xf>
    <xf numFmtId="3" fontId="12" fillId="3" borderId="7" xfId="0" applyNumberFormat="1" applyFont="1" applyFill="1" applyBorder="1" applyAlignment="1">
      <alignment horizontal="right" vertical="center"/>
    </xf>
    <xf numFmtId="3" fontId="12" fillId="3" borderId="9" xfId="0" applyNumberFormat="1" applyFont="1" applyFill="1" applyBorder="1" applyAlignment="1">
      <alignment horizontal="right" vertical="center"/>
    </xf>
    <xf numFmtId="176" fontId="12" fillId="3" borderId="7" xfId="0" applyNumberFormat="1" applyFont="1" applyFill="1" applyBorder="1" applyAlignment="1">
      <alignment horizontal="right" vertical="center"/>
    </xf>
    <xf numFmtId="176" fontId="12" fillId="3" borderId="9" xfId="0" applyNumberFormat="1" applyFont="1" applyFill="1" applyBorder="1" applyAlignment="1">
      <alignment horizontal="right" vertical="center"/>
    </xf>
    <xf numFmtId="176" fontId="12" fillId="3" borderId="7" xfId="1" applyNumberFormat="1" applyFont="1" applyFill="1" applyBorder="1" applyAlignment="1">
      <alignment vertical="center"/>
    </xf>
    <xf numFmtId="176" fontId="12" fillId="3" borderId="8" xfId="1" applyNumberFormat="1" applyFont="1" applyFill="1" applyBorder="1" applyAlignment="1">
      <alignment vertical="center"/>
    </xf>
    <xf numFmtId="176" fontId="5" fillId="0" borderId="9" xfId="0" applyNumberFormat="1" applyFont="1" applyBorder="1"/>
    <xf numFmtId="3" fontId="1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3" fontId="17" fillId="3" borderId="0" xfId="0" applyNumberFormat="1" applyFont="1" applyFill="1" applyAlignment="1">
      <alignment horizontal="right" vertical="center"/>
    </xf>
    <xf numFmtId="3" fontId="18" fillId="8" borderId="18" xfId="0" applyNumberFormat="1" applyFont="1" applyFill="1" applyBorder="1" applyAlignment="1">
      <alignment horizontal="right" vertical="center"/>
    </xf>
    <xf numFmtId="176" fontId="12" fillId="3" borderId="0" xfId="1" applyNumberFormat="1" applyFont="1" applyFill="1" applyBorder="1" applyAlignment="1">
      <alignment horizontal="center" vertical="center"/>
    </xf>
    <xf numFmtId="176" fontId="12" fillId="3" borderId="0" xfId="1" applyNumberFormat="1" applyFont="1" applyFill="1" applyBorder="1" applyAlignment="1">
      <alignment vertical="center"/>
    </xf>
    <xf numFmtId="176" fontId="5" fillId="3" borderId="0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3" fontId="5" fillId="5" borderId="0" xfId="0" applyNumberFormat="1" applyFont="1" applyFill="1" applyAlignment="1">
      <alignment horizontal="right" vertical="center"/>
    </xf>
    <xf numFmtId="3" fontId="5" fillId="8" borderId="17" xfId="0" applyNumberFormat="1" applyFont="1" applyFill="1" applyBorder="1" applyAlignment="1">
      <alignment horizontal="right" vertical="center"/>
    </xf>
    <xf numFmtId="176" fontId="5" fillId="8" borderId="4" xfId="1" applyNumberFormat="1" applyFont="1" applyFill="1" applyBorder="1" applyAlignment="1">
      <alignment horizontal="right" vertical="center"/>
    </xf>
    <xf numFmtId="3" fontId="5" fillId="3" borderId="10" xfId="0" applyNumberFormat="1" applyFont="1" applyFill="1" applyBorder="1" applyAlignment="1">
      <alignment horizontal="right" vertical="center"/>
    </xf>
    <xf numFmtId="3" fontId="5" fillId="3" borderId="14" xfId="0" applyNumberFormat="1" applyFont="1" applyFill="1" applyBorder="1" applyAlignment="1">
      <alignment horizontal="right" vertical="center"/>
    </xf>
    <xf numFmtId="3" fontId="5" fillId="3" borderId="2" xfId="0" applyNumberFormat="1" applyFont="1" applyFill="1" applyBorder="1" applyAlignment="1">
      <alignment horizontal="right" vertical="center"/>
    </xf>
    <xf numFmtId="9" fontId="5" fillId="5" borderId="19" xfId="1" applyFont="1" applyFill="1" applyBorder="1" applyAlignment="1">
      <alignment horizontal="center" vertical="center"/>
    </xf>
    <xf numFmtId="9" fontId="5" fillId="5" borderId="14" xfId="1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76" fontId="20" fillId="5" borderId="2" xfId="1" applyNumberFormat="1" applyFont="1" applyFill="1" applyBorder="1" applyAlignment="1">
      <alignment horizontal="center" vertical="center"/>
    </xf>
    <xf numFmtId="176" fontId="10" fillId="5" borderId="2" xfId="1" applyNumberFormat="1" applyFont="1" applyFill="1" applyBorder="1" applyAlignment="1">
      <alignment horizontal="center" vertical="center"/>
    </xf>
    <xf numFmtId="177" fontId="5" fillId="3" borderId="10" xfId="0" applyNumberFormat="1" applyFont="1" applyFill="1" applyBorder="1" applyAlignment="1">
      <alignment vertical="center"/>
    </xf>
    <xf numFmtId="177" fontId="5" fillId="3" borderId="14" xfId="0" applyNumberFormat="1" applyFont="1" applyFill="1" applyBorder="1" applyAlignment="1">
      <alignment vertical="center"/>
    </xf>
    <xf numFmtId="177" fontId="5" fillId="3" borderId="2" xfId="0" applyNumberFormat="1" applyFont="1" applyFill="1" applyBorder="1" applyAlignment="1">
      <alignment vertical="center"/>
    </xf>
    <xf numFmtId="176" fontId="5" fillId="0" borderId="1" xfId="0" applyNumberFormat="1" applyFont="1" applyBorder="1"/>
    <xf numFmtId="3" fontId="5" fillId="3" borderId="4" xfId="0" applyNumberFormat="1" applyFont="1" applyFill="1" applyBorder="1" applyAlignment="1">
      <alignment horizontal="right" vertical="center"/>
    </xf>
    <xf numFmtId="9" fontId="5" fillId="5" borderId="20" xfId="1" applyFont="1" applyFill="1" applyBorder="1" applyAlignment="1">
      <alignment horizontal="center" vertical="center"/>
    </xf>
    <xf numFmtId="9" fontId="5" fillId="5" borderId="0" xfId="1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176" fontId="20" fillId="5" borderId="4" xfId="1" applyNumberFormat="1" applyFont="1" applyFill="1" applyBorder="1" applyAlignment="1">
      <alignment horizontal="center" vertical="center"/>
    </xf>
    <xf numFmtId="176" fontId="10" fillId="5" borderId="4" xfId="1" applyNumberFormat="1" applyFont="1" applyFill="1" applyBorder="1" applyAlignment="1">
      <alignment horizontal="center" vertical="center"/>
    </xf>
    <xf numFmtId="177" fontId="5" fillId="3" borderId="17" xfId="0" applyNumberFormat="1" applyFont="1" applyFill="1" applyBorder="1" applyAlignment="1">
      <alignment vertical="center"/>
    </xf>
    <xf numFmtId="177" fontId="5" fillId="3" borderId="0" xfId="0" applyNumberFormat="1" applyFont="1" applyFill="1" applyAlignment="1">
      <alignment vertical="center"/>
    </xf>
    <xf numFmtId="177" fontId="5" fillId="3" borderId="4" xfId="0" applyNumberFormat="1" applyFont="1" applyFill="1" applyBorder="1" applyAlignment="1">
      <alignment vertical="center"/>
    </xf>
    <xf numFmtId="176" fontId="5" fillId="0" borderId="3" xfId="0" applyNumberFormat="1" applyFont="1" applyBorder="1"/>
    <xf numFmtId="176" fontId="5" fillId="5" borderId="4" xfId="1" applyNumberFormat="1" applyFont="1" applyFill="1" applyBorder="1" applyAlignment="1">
      <alignment horizontal="center" vertical="center"/>
    </xf>
    <xf numFmtId="3" fontId="5" fillId="3" borderId="16" xfId="0" applyNumberFormat="1" applyFont="1" applyFill="1" applyBorder="1" applyAlignment="1">
      <alignment horizontal="right" vertical="center"/>
    </xf>
    <xf numFmtId="3" fontId="5" fillId="5" borderId="15" xfId="0" applyNumberFormat="1" applyFont="1" applyFill="1" applyBorder="1" applyAlignment="1">
      <alignment horizontal="right" vertical="center"/>
    </xf>
    <xf numFmtId="3" fontId="5" fillId="3" borderId="15" xfId="0" applyNumberFormat="1" applyFont="1" applyFill="1" applyBorder="1" applyAlignment="1">
      <alignment horizontal="right" vertical="center"/>
    </xf>
    <xf numFmtId="3" fontId="5" fillId="3" borderId="6" xfId="0" applyNumberFormat="1" applyFont="1" applyFill="1" applyBorder="1" applyAlignment="1">
      <alignment horizontal="right" vertical="center"/>
    </xf>
    <xf numFmtId="9" fontId="5" fillId="5" borderId="21" xfId="1" applyFont="1" applyFill="1" applyBorder="1" applyAlignment="1">
      <alignment horizontal="center" vertical="center"/>
    </xf>
    <xf numFmtId="9" fontId="5" fillId="5" borderId="15" xfId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176" fontId="20" fillId="5" borderId="6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177" fontId="5" fillId="3" borderId="16" xfId="0" applyNumberFormat="1" applyFont="1" applyFill="1" applyBorder="1" applyAlignment="1">
      <alignment vertical="center"/>
    </xf>
    <xf numFmtId="177" fontId="5" fillId="3" borderId="15" xfId="0" applyNumberFormat="1" applyFont="1" applyFill="1" applyBorder="1" applyAlignment="1">
      <alignment vertical="center"/>
    </xf>
    <xf numFmtId="177" fontId="5" fillId="3" borderId="6" xfId="0" applyNumberFormat="1" applyFont="1" applyFill="1" applyBorder="1" applyAlignment="1">
      <alignment vertical="center"/>
    </xf>
    <xf numFmtId="176" fontId="5" fillId="0" borderId="5" xfId="0" applyNumberFormat="1" applyFont="1" applyBorder="1"/>
    <xf numFmtId="3" fontId="12" fillId="5" borderId="8" xfId="0" applyNumberFormat="1" applyFont="1" applyFill="1" applyBorder="1" applyAlignment="1">
      <alignment horizontal="right" vertical="center"/>
    </xf>
    <xf numFmtId="3" fontId="12" fillId="8" borderId="7" xfId="0" applyNumberFormat="1" applyFont="1" applyFill="1" applyBorder="1" applyAlignment="1">
      <alignment horizontal="right" vertical="center"/>
    </xf>
    <xf numFmtId="176" fontId="12" fillId="8" borderId="9" xfId="1" applyNumberFormat="1" applyFont="1" applyFill="1" applyBorder="1" applyAlignment="1">
      <alignment horizontal="right" vertical="center"/>
    </xf>
    <xf numFmtId="177" fontId="2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1" fillId="6" borderId="18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7" borderId="22" xfId="0" applyFont="1" applyFill="1" applyBorder="1" applyAlignment="1">
      <alignment horizontal="centerContinuous" vertical="center"/>
    </xf>
    <xf numFmtId="0" fontId="12" fillId="7" borderId="23" xfId="0" applyFont="1" applyFill="1" applyBorder="1" applyAlignment="1">
      <alignment horizontal="centerContinuous" vertical="center"/>
    </xf>
    <xf numFmtId="0" fontId="12" fillId="7" borderId="24" xfId="0" applyFont="1" applyFill="1" applyBorder="1" applyAlignment="1">
      <alignment horizontal="centerContinuous" vertical="center"/>
    </xf>
    <xf numFmtId="176" fontId="5" fillId="0" borderId="10" xfId="0" applyNumberFormat="1" applyFont="1" applyBorder="1"/>
    <xf numFmtId="176" fontId="5" fillId="0" borderId="2" xfId="0" applyNumberFormat="1" applyFont="1" applyBorder="1"/>
    <xf numFmtId="0" fontId="5" fillId="0" borderId="14" xfId="0" applyFont="1" applyBorder="1"/>
    <xf numFmtId="0" fontId="5" fillId="0" borderId="2" xfId="0" applyFont="1" applyBorder="1"/>
    <xf numFmtId="176" fontId="5" fillId="3" borderId="16" xfId="0" applyNumberFormat="1" applyFont="1" applyFill="1" applyBorder="1" applyAlignment="1">
      <alignment vertical="center"/>
    </xf>
    <xf numFmtId="176" fontId="5" fillId="0" borderId="6" xfId="0" applyNumberFormat="1" applyFont="1" applyBorder="1"/>
    <xf numFmtId="178" fontId="5" fillId="3" borderId="0" xfId="0" applyNumberFormat="1" applyFont="1" applyFill="1" applyAlignment="1">
      <alignment vertical="center"/>
    </xf>
    <xf numFmtId="178" fontId="5" fillId="3" borderId="4" xfId="0" applyNumberFormat="1" applyFont="1" applyFill="1" applyBorder="1" applyAlignment="1">
      <alignment vertical="center"/>
    </xf>
    <xf numFmtId="177" fontId="10" fillId="5" borderId="0" xfId="0" applyNumberFormat="1" applyFont="1" applyFill="1" applyAlignment="1">
      <alignment vertical="center"/>
    </xf>
    <xf numFmtId="177" fontId="5" fillId="5" borderId="0" xfId="0" applyNumberFormat="1" applyFont="1" applyFill="1" applyAlignment="1">
      <alignment vertical="center"/>
    </xf>
    <xf numFmtId="177" fontId="5" fillId="5" borderId="4" xfId="0" applyNumberFormat="1" applyFont="1" applyFill="1" applyBorder="1" applyAlignment="1">
      <alignment vertical="center"/>
    </xf>
    <xf numFmtId="177" fontId="19" fillId="8" borderId="0" xfId="0" applyNumberFormat="1" applyFont="1" applyFill="1" applyAlignment="1">
      <alignment vertical="center"/>
    </xf>
    <xf numFmtId="177" fontId="13" fillId="8" borderId="4" xfId="0" applyNumberFormat="1" applyFont="1" applyFill="1" applyBorder="1" applyAlignment="1">
      <alignment vertical="center"/>
    </xf>
    <xf numFmtId="176" fontId="5" fillId="3" borderId="0" xfId="1" applyNumberFormat="1" applyFont="1" applyFill="1" applyBorder="1" applyAlignment="1">
      <alignment vertical="center"/>
    </xf>
    <xf numFmtId="176" fontId="5" fillId="3" borderId="4" xfId="1" applyNumberFormat="1" applyFont="1" applyFill="1" applyBorder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76" fontId="19" fillId="3" borderId="0" xfId="1" applyNumberFormat="1" applyFont="1" applyFill="1" applyBorder="1" applyAlignment="1">
      <alignment vertical="center"/>
    </xf>
    <xf numFmtId="177" fontId="19" fillId="3" borderId="15" xfId="0" applyNumberFormat="1" applyFont="1" applyFill="1" applyBorder="1" applyAlignment="1">
      <alignment vertical="center"/>
    </xf>
    <xf numFmtId="0" fontId="11" fillId="6" borderId="18" xfId="0" applyFont="1" applyFill="1" applyBorder="1" applyAlignment="1">
      <alignment horizontal="centerContinuous" vertical="center"/>
    </xf>
    <xf numFmtId="0" fontId="13" fillId="0" borderId="2" xfId="0" applyFont="1" applyBorder="1" applyAlignment="1">
      <alignment horizontal="centerContinuous" vertical="center"/>
    </xf>
    <xf numFmtId="3" fontId="19" fillId="8" borderId="17" xfId="0" applyNumberFormat="1" applyFont="1" applyFill="1" applyBorder="1" applyAlignment="1">
      <alignment horizontal="right" vertical="center"/>
    </xf>
    <xf numFmtId="176" fontId="5" fillId="8" borderId="0" xfId="1" applyNumberFormat="1" applyFont="1" applyFill="1" applyBorder="1" applyAlignment="1">
      <alignment horizontal="right" vertical="center"/>
    </xf>
    <xf numFmtId="176" fontId="22" fillId="3" borderId="3" xfId="1" applyNumberFormat="1" applyFont="1" applyFill="1" applyBorder="1" applyAlignment="1">
      <alignment horizontal="right" vertical="center"/>
    </xf>
    <xf numFmtId="0" fontId="12" fillId="3" borderId="25" xfId="0" applyFont="1" applyFill="1" applyBorder="1" applyAlignment="1">
      <alignment horizontal="center" vertical="center"/>
    </xf>
    <xf numFmtId="3" fontId="20" fillId="3" borderId="10" xfId="1" applyNumberFormat="1" applyFont="1" applyFill="1" applyBorder="1" applyAlignment="1">
      <alignment horizontal="right" vertical="center"/>
    </xf>
    <xf numFmtId="176" fontId="5" fillId="0" borderId="2" xfId="1" applyNumberFormat="1" applyFont="1" applyBorder="1"/>
    <xf numFmtId="3" fontId="5" fillId="5" borderId="14" xfId="1" applyNumberFormat="1" applyFont="1" applyFill="1" applyBorder="1" applyAlignment="1">
      <alignment horizontal="center" vertical="center"/>
    </xf>
    <xf numFmtId="3" fontId="5" fillId="5" borderId="2" xfId="1" applyNumberFormat="1" applyFont="1" applyFill="1" applyBorder="1" applyAlignment="1">
      <alignment horizontal="center" vertical="center"/>
    </xf>
    <xf numFmtId="3" fontId="5" fillId="5" borderId="17" xfId="1" applyNumberFormat="1" applyFont="1" applyFill="1" applyBorder="1" applyAlignment="1">
      <alignment horizontal="center" vertical="center"/>
    </xf>
    <xf numFmtId="3" fontId="5" fillId="5" borderId="4" xfId="1" applyNumberFormat="1" applyFont="1" applyFill="1" applyBorder="1" applyAlignment="1">
      <alignment horizontal="center" vertical="center"/>
    </xf>
    <xf numFmtId="176" fontId="5" fillId="3" borderId="10" xfId="1" applyNumberFormat="1" applyFont="1" applyFill="1" applyBorder="1" applyAlignment="1">
      <alignment vertical="center"/>
    </xf>
    <xf numFmtId="176" fontId="5" fillId="3" borderId="14" xfId="1" applyNumberFormat="1" applyFont="1" applyFill="1" applyBorder="1" applyAlignment="1">
      <alignment vertical="center"/>
    </xf>
    <xf numFmtId="176" fontId="5" fillId="3" borderId="2" xfId="1" applyNumberFormat="1" applyFont="1" applyFill="1" applyBorder="1" applyAlignment="1">
      <alignment vertical="center"/>
    </xf>
    <xf numFmtId="0" fontId="12" fillId="3" borderId="26" xfId="0" applyFont="1" applyFill="1" applyBorder="1" applyAlignment="1">
      <alignment horizontal="center" vertical="center"/>
    </xf>
    <xf numFmtId="3" fontId="20" fillId="3" borderId="17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/>
    <xf numFmtId="3" fontId="5" fillId="5" borderId="0" xfId="1" applyNumberFormat="1" applyFont="1" applyFill="1" applyBorder="1" applyAlignment="1">
      <alignment horizontal="center" vertical="center"/>
    </xf>
    <xf numFmtId="176" fontId="5" fillId="3" borderId="17" xfId="1" applyNumberFormat="1" applyFont="1" applyFill="1" applyBorder="1" applyAlignment="1">
      <alignment vertical="center"/>
    </xf>
    <xf numFmtId="3" fontId="23" fillId="3" borderId="17" xfId="1" applyNumberFormat="1" applyFont="1" applyFill="1" applyBorder="1" applyAlignment="1">
      <alignment horizontal="right" vertical="center"/>
    </xf>
    <xf numFmtId="176" fontId="22" fillId="3" borderId="5" xfId="1" applyNumberFormat="1" applyFont="1" applyFill="1" applyBorder="1" applyAlignment="1">
      <alignment horizontal="right" vertical="center"/>
    </xf>
    <xf numFmtId="3" fontId="23" fillId="3" borderId="16" xfId="1" applyNumberFormat="1" applyFont="1" applyFill="1" applyBorder="1" applyAlignment="1">
      <alignment horizontal="right" vertical="center"/>
    </xf>
    <xf numFmtId="176" fontId="5" fillId="0" borderId="6" xfId="1" applyNumberFormat="1" applyFont="1" applyBorder="1"/>
    <xf numFmtId="3" fontId="5" fillId="3" borderId="0" xfId="1" applyNumberFormat="1" applyFont="1" applyFill="1" applyBorder="1" applyAlignment="1">
      <alignment horizontal="center" vertical="center"/>
    </xf>
    <xf numFmtId="3" fontId="5" fillId="3" borderId="4" xfId="1" applyNumberFormat="1" applyFont="1" applyFill="1" applyBorder="1" applyAlignment="1">
      <alignment horizontal="center" vertical="center"/>
    </xf>
    <xf numFmtId="3" fontId="5" fillId="3" borderId="17" xfId="1" applyNumberFormat="1" applyFont="1" applyFill="1" applyBorder="1" applyAlignment="1">
      <alignment horizontal="center" vertical="center"/>
    </xf>
    <xf numFmtId="176" fontId="5" fillId="3" borderId="16" xfId="1" applyNumberFormat="1" applyFont="1" applyFill="1" applyBorder="1" applyAlignment="1">
      <alignment vertical="center"/>
    </xf>
    <xf numFmtId="176" fontId="5" fillId="3" borderId="15" xfId="1" applyNumberFormat="1" applyFont="1" applyFill="1" applyBorder="1" applyAlignment="1">
      <alignment vertical="center"/>
    </xf>
    <xf numFmtId="176" fontId="5" fillId="3" borderId="6" xfId="1" applyNumberFormat="1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3" fontId="19" fillId="8" borderId="7" xfId="0" applyNumberFormat="1" applyFont="1" applyFill="1" applyBorder="1" applyAlignment="1">
      <alignment horizontal="right" vertical="center"/>
    </xf>
    <xf numFmtId="176" fontId="5" fillId="8" borderId="9" xfId="0" applyNumberFormat="1" applyFont="1" applyFill="1" applyBorder="1" applyAlignment="1">
      <alignment horizontal="right" vertical="center"/>
    </xf>
    <xf numFmtId="176" fontId="22" fillId="3" borderId="9" xfId="1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horizontal="center" vertical="center"/>
    </xf>
    <xf numFmtId="176" fontId="12" fillId="8" borderId="5" xfId="0" applyNumberFormat="1" applyFont="1" applyFill="1" applyBorder="1" applyAlignment="1">
      <alignment horizontal="right" vertical="center"/>
    </xf>
    <xf numFmtId="3" fontId="5" fillId="5" borderId="8" xfId="1" applyNumberFormat="1" applyFont="1" applyFill="1" applyBorder="1" applyAlignment="1">
      <alignment horizontal="center" vertical="center"/>
    </xf>
    <xf numFmtId="3" fontId="5" fillId="5" borderId="9" xfId="1" applyNumberFormat="1" applyFont="1" applyFill="1" applyBorder="1" applyAlignment="1">
      <alignment horizontal="center" vertical="center"/>
    </xf>
    <xf numFmtId="3" fontId="5" fillId="5" borderId="7" xfId="1" applyNumberFormat="1" applyFont="1" applyFill="1" applyBorder="1" applyAlignment="1">
      <alignment horizontal="center" vertical="center"/>
    </xf>
    <xf numFmtId="0" fontId="17" fillId="0" borderId="0" xfId="0" applyFont="1"/>
    <xf numFmtId="176" fontId="12" fillId="5" borderId="7" xfId="1" applyNumberFormat="1" applyFont="1" applyFill="1" applyBorder="1"/>
    <xf numFmtId="176" fontId="12" fillId="5" borderId="9" xfId="1" applyNumberFormat="1" applyFont="1" applyFill="1" applyBorder="1"/>
    <xf numFmtId="176" fontId="5" fillId="3" borderId="0" xfId="1" applyNumberFormat="1" applyFont="1" applyFill="1" applyBorder="1"/>
    <xf numFmtId="176" fontId="5" fillId="5" borderId="1" xfId="0" applyNumberFormat="1" applyFont="1" applyFill="1" applyBorder="1"/>
    <xf numFmtId="176" fontId="5" fillId="0" borderId="0" xfId="1" applyNumberFormat="1" applyFont="1"/>
    <xf numFmtId="176" fontId="5" fillId="3" borderId="5" xfId="0" applyNumberFormat="1" applyFont="1" applyFill="1" applyBorder="1"/>
    <xf numFmtId="0" fontId="26" fillId="3" borderId="7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26" fillId="3" borderId="28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vertical="center"/>
    </xf>
    <xf numFmtId="0" fontId="26" fillId="3" borderId="9" xfId="0" applyFont="1" applyFill="1" applyBorder="1" applyAlignment="1">
      <alignment vertical="center"/>
    </xf>
    <xf numFmtId="0" fontId="21" fillId="3" borderId="10" xfId="0" applyFont="1" applyFill="1" applyBorder="1" applyAlignment="1">
      <alignment vertical="center"/>
    </xf>
    <xf numFmtId="0" fontId="21" fillId="3" borderId="14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179" fontId="21" fillId="3" borderId="17" xfId="1" applyNumberFormat="1" applyFont="1" applyFill="1" applyBorder="1" applyAlignment="1">
      <alignment horizontal="right" vertical="center"/>
    </xf>
    <xf numFmtId="179" fontId="21" fillId="3" borderId="0" xfId="1" applyNumberFormat="1" applyFont="1" applyFill="1" applyBorder="1" applyAlignment="1">
      <alignment horizontal="right" vertical="center"/>
    </xf>
    <xf numFmtId="179" fontId="21" fillId="0" borderId="0" xfId="0" applyNumberFormat="1" applyFont="1" applyAlignment="1">
      <alignment horizontal="right"/>
    </xf>
    <xf numFmtId="179" fontId="21" fillId="3" borderId="10" xfId="0" applyNumberFormat="1" applyFont="1" applyFill="1" applyBorder="1" applyAlignment="1">
      <alignment horizontal="right" vertical="center"/>
    </xf>
    <xf numFmtId="179" fontId="21" fillId="3" borderId="14" xfId="0" applyNumberFormat="1" applyFont="1" applyFill="1" applyBorder="1" applyAlignment="1">
      <alignment horizontal="right" vertical="center"/>
    </xf>
    <xf numFmtId="179" fontId="21" fillId="3" borderId="2" xfId="0" applyNumberFormat="1" applyFont="1" applyFill="1" applyBorder="1" applyAlignment="1">
      <alignment horizontal="right" vertical="center"/>
    </xf>
    <xf numFmtId="0" fontId="21" fillId="3" borderId="17" xfId="0" applyFont="1" applyFill="1" applyBorder="1" applyAlignment="1">
      <alignment vertical="center"/>
    </xf>
    <xf numFmtId="0" fontId="21" fillId="3" borderId="0" xfId="0" applyFont="1" applyFill="1" applyAlignment="1">
      <alignment vertical="center"/>
    </xf>
    <xf numFmtId="0" fontId="21" fillId="3" borderId="4" xfId="0" applyFont="1" applyFill="1" applyBorder="1" applyAlignment="1">
      <alignment horizontal="center" vertical="center"/>
    </xf>
    <xf numFmtId="179" fontId="21" fillId="3" borderId="17" xfId="0" applyNumberFormat="1" applyFont="1" applyFill="1" applyBorder="1" applyAlignment="1">
      <alignment horizontal="right" vertical="center"/>
    </xf>
    <xf numFmtId="179" fontId="21" fillId="3" borderId="0" xfId="0" applyNumberFormat="1" applyFont="1" applyFill="1" applyAlignment="1">
      <alignment horizontal="right" vertical="center"/>
    </xf>
    <xf numFmtId="179" fontId="21" fillId="3" borderId="4" xfId="0" applyNumberFormat="1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21" fillId="3" borderId="8" xfId="0" applyFont="1" applyFill="1" applyBorder="1" applyAlignment="1">
      <alignment vertical="center"/>
    </xf>
    <xf numFmtId="0" fontId="21" fillId="3" borderId="9" xfId="0" applyFont="1" applyFill="1" applyBorder="1" applyAlignment="1">
      <alignment horizontal="center" vertical="center"/>
    </xf>
    <xf numFmtId="179" fontId="21" fillId="3" borderId="7" xfId="1" applyNumberFormat="1" applyFont="1" applyFill="1" applyBorder="1" applyAlignment="1">
      <alignment horizontal="right" vertical="center"/>
    </xf>
    <xf numFmtId="179" fontId="21" fillId="3" borderId="8" xfId="1" applyNumberFormat="1" applyFont="1" applyFill="1" applyBorder="1" applyAlignment="1">
      <alignment horizontal="right" vertical="center"/>
    </xf>
    <xf numFmtId="179" fontId="21" fillId="0" borderId="8" xfId="0" applyNumberFormat="1" applyFont="1" applyBorder="1" applyAlignment="1">
      <alignment horizontal="right"/>
    </xf>
    <xf numFmtId="179" fontId="21" fillId="0" borderId="9" xfId="0" applyNumberFormat="1" applyFont="1" applyBorder="1" applyAlignment="1">
      <alignment horizontal="right"/>
    </xf>
    <xf numFmtId="179" fontId="21" fillId="3" borderId="7" xfId="0" applyNumberFormat="1" applyFont="1" applyFill="1" applyBorder="1" applyAlignment="1">
      <alignment horizontal="right" vertical="center"/>
    </xf>
    <xf numFmtId="179" fontId="21" fillId="3" borderId="8" xfId="0" applyNumberFormat="1" applyFont="1" applyFill="1" applyBorder="1" applyAlignment="1">
      <alignment horizontal="right" vertical="center"/>
    </xf>
    <xf numFmtId="179" fontId="21" fillId="3" borderId="9" xfId="0" applyNumberFormat="1" applyFont="1" applyFill="1" applyBorder="1" applyAlignment="1">
      <alignment horizontal="right" vertical="center"/>
    </xf>
    <xf numFmtId="0" fontId="27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3">
    <dxf>
      <font>
        <color rgb="FFC00000"/>
      </font>
      <fill>
        <patternFill>
          <bgColor rgb="FFFFC000"/>
        </patternFill>
      </fill>
    </dxf>
    <dxf>
      <font>
        <color rgb="FFC00000"/>
      </font>
      <fill>
        <patternFill>
          <bgColor rgb="FFFFC000"/>
        </patternFill>
      </fill>
    </dxf>
    <dxf>
      <font>
        <color rgb="FFC0000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Ultimate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Prior UltPrem</c:v>
          </c:tx>
          <c:spPr>
            <a:solidFill>
              <a:srgbClr val="8DCEB5"/>
            </a:solidFill>
            <a:ln>
              <a:noFill/>
            </a:ln>
            <a:effectLst/>
          </c:spPr>
          <c:invertIfNegative val="0"/>
          <c:cat>
            <c:numRef>
              <c:f>Property_test!$D$13:$D$32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Property_test!$T$78:$T$97</c:f>
              <c:numCache>
                <c:formatCode>#,##0</c:formatCode>
                <c:ptCount val="13"/>
                <c:pt idx="0">
                  <c:v>636328216.35849059</c:v>
                </c:pt>
                <c:pt idx="1">
                  <c:v>842620858.00943398</c:v>
                </c:pt>
                <c:pt idx="2">
                  <c:v>859823469.11320746</c:v>
                </c:pt>
                <c:pt idx="3">
                  <c:v>991670676.94339609</c:v>
                </c:pt>
                <c:pt idx="4">
                  <c:v>1075540362.4246502</c:v>
                </c:pt>
                <c:pt idx="5">
                  <c:v>1212252685.0180411</c:v>
                </c:pt>
                <c:pt idx="6">
                  <c:v>1234546424.9722786</c:v>
                </c:pt>
                <c:pt idx="7">
                  <c:v>1323574865.7440321</c:v>
                </c:pt>
                <c:pt idx="8">
                  <c:v>1559736579.3974781</c:v>
                </c:pt>
                <c:pt idx="9">
                  <c:v>1684449708.7545857</c:v>
                </c:pt>
                <c:pt idx="10">
                  <c:v>1821637038.9766788</c:v>
                </c:pt>
                <c:pt idx="11">
                  <c:v>1920336649.683897</c:v>
                </c:pt>
                <c:pt idx="12">
                  <c:v>2235403888.1754193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538-BD90-8CBDBEE241BE}"/>
            </c:ext>
          </c:extLst>
        </c:ser>
        <c:ser>
          <c:idx val="0"/>
          <c:order val="1"/>
          <c:tx>
            <c:v>Current UltPrem</c:v>
          </c:tx>
          <c:spPr>
            <a:solidFill>
              <a:srgbClr val="ECAF80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ECAF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9C-4538-BD90-8CBDBEE241BE}"/>
              </c:ext>
            </c:extLst>
          </c:dPt>
          <c:cat>
            <c:numRef>
              <c:f>Property_test!$D$13:$D$32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Property_test!$H$13:$H$32</c:f>
              <c:numCache>
                <c:formatCode>#,##0</c:formatCode>
                <c:ptCount val="13"/>
                <c:pt idx="0">
                  <c:v>628641371.50488007</c:v>
                </c:pt>
                <c:pt idx="1">
                  <c:v>832441998.04468</c:v>
                </c:pt>
                <c:pt idx="2">
                  <c:v>849436801.60632002</c:v>
                </c:pt>
                <c:pt idx="3">
                  <c:v>979691295.16592002</c:v>
                </c:pt>
                <c:pt idx="4">
                  <c:v>1062547834.8464401</c:v>
                </c:pt>
                <c:pt idx="5">
                  <c:v>1197608672.5828876</c:v>
                </c:pt>
                <c:pt idx="6">
                  <c:v>1219640623.7836404</c:v>
                </c:pt>
                <c:pt idx="7">
                  <c:v>1307635804.3910301</c:v>
                </c:pt>
                <c:pt idx="8">
                  <c:v>1454014408.3568668</c:v>
                </c:pt>
                <c:pt idx="9">
                  <c:v>1570274223.8871</c:v>
                </c:pt>
                <c:pt idx="10">
                  <c:v>1698162713.1498127</c:v>
                </c:pt>
                <c:pt idx="11">
                  <c:v>1790172260.1227679</c:v>
                </c:pt>
                <c:pt idx="12">
                  <c:v>2083883589.5992177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C-4538-BD90-8CBDBEE2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1545920"/>
        <c:axId val="981527616"/>
      </c:barChart>
      <c:catAx>
        <c:axId val="9815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527616"/>
        <c:crosses val="autoZero"/>
        <c:auto val="1"/>
        <c:lblAlgn val="ctr"/>
        <c:lblOffset val="100"/>
        <c:noMultiLvlLbl val="0"/>
      </c:catAx>
      <c:valAx>
        <c:axId val="98152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5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Ultimate Loss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Prior ULR</c:v>
          </c:tx>
          <c:spPr>
            <a:solidFill>
              <a:srgbClr val="8DCEB5"/>
            </a:solidFill>
            <a:ln>
              <a:noFill/>
            </a:ln>
            <a:effectLst/>
          </c:spPr>
          <c:invertIfNegative val="0"/>
          <c:val>
            <c:numRef>
              <c:f>Property_test!$G$78:$G$98</c:f>
              <c:numCache>
                <c:formatCode>0.0%</c:formatCode>
                <c:ptCount val="14"/>
                <c:pt idx="0">
                  <c:v>0.41126810617790249</c:v>
                </c:pt>
                <c:pt idx="1">
                  <c:v>1.1957521709833574</c:v>
                </c:pt>
                <c:pt idx="2">
                  <c:v>1.0316229584252505</c:v>
                </c:pt>
                <c:pt idx="3">
                  <c:v>0.73722874699405982</c:v>
                </c:pt>
                <c:pt idx="4">
                  <c:v>1.26186611525132</c:v>
                </c:pt>
                <c:pt idx="5">
                  <c:v>0.77824131460679957</c:v>
                </c:pt>
                <c:pt idx="6">
                  <c:v>0.86553946888942168</c:v>
                </c:pt>
                <c:pt idx="7">
                  <c:v>1.807411370225158</c:v>
                </c:pt>
                <c:pt idx="8">
                  <c:v>0.91741373730733566</c:v>
                </c:pt>
                <c:pt idx="9">
                  <c:v>0.83937564332371029</c:v>
                </c:pt>
                <c:pt idx="10">
                  <c:v>0.80849054234224027</c:v>
                </c:pt>
                <c:pt idx="11">
                  <c:v>0.92816146947879796</c:v>
                </c:pt>
                <c:pt idx="12">
                  <c:v>0.96495440391347798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3-43E8-AE3D-3B150E1393C0}"/>
            </c:ext>
          </c:extLst>
        </c:ser>
        <c:ser>
          <c:idx val="0"/>
          <c:order val="1"/>
          <c:tx>
            <c:v>Current ULR</c:v>
          </c:tx>
          <c:spPr>
            <a:solidFill>
              <a:srgbClr val="ECAF80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rgbClr val="ECAF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73-43E8-AE3D-3B150E1393C0}"/>
              </c:ext>
            </c:extLst>
          </c:dPt>
          <c:cat>
            <c:strRef>
              <c:f>Property_test!$D$78:$D$98</c:f>
              <c:strCache>
                <c:ptCount val="1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Projected</c:v>
                </c:pt>
              </c:strCache>
            </c:strRef>
          </c:cat>
          <c:val>
            <c:numRef>
              <c:f>Property_test!$F$78:$F$98</c:f>
              <c:numCache>
                <c:formatCode>0.0%</c:formatCode>
                <c:ptCount val="14"/>
                <c:pt idx="0">
                  <c:v>0.37092060349472739</c:v>
                </c:pt>
                <c:pt idx="1">
                  <c:v>1.0784427730445496</c:v>
                </c:pt>
                <c:pt idx="2">
                  <c:v>0.93041547489361287</c:v>
                </c:pt>
                <c:pt idx="3">
                  <c:v>0.6649028398774266</c:v>
                </c:pt>
                <c:pt idx="4">
                  <c:v>1.1380706015558482</c:v>
                </c:pt>
                <c:pt idx="5">
                  <c:v>0.70189186504447421</c:v>
                </c:pt>
                <c:pt idx="6">
                  <c:v>0.78062081141931716</c:v>
                </c:pt>
                <c:pt idx="7">
                  <c:v>1.6300330948481723</c:v>
                </c:pt>
                <c:pt idx="8">
                  <c:v>0.87876138697929673</c:v>
                </c:pt>
                <c:pt idx="9">
                  <c:v>0.80186279636598889</c:v>
                </c:pt>
                <c:pt idx="10">
                  <c:v>0.76851086618713871</c:v>
                </c:pt>
                <c:pt idx="11">
                  <c:v>0.8401246653749801</c:v>
                </c:pt>
                <c:pt idx="12">
                  <c:v>0.95696987781201193</c:v>
                </c:pt>
                <c:pt idx="13">
                  <c:v>0.90236512458628382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3-43E8-AE3D-3B150E13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1545920"/>
        <c:axId val="981527616"/>
      </c:barChart>
      <c:catAx>
        <c:axId val="9815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527616"/>
        <c:crosses val="autoZero"/>
        <c:auto val="1"/>
        <c:lblAlgn val="ctr"/>
        <c:lblOffset val="100"/>
        <c:noMultiLvlLbl val="0"/>
      </c:catAx>
      <c:valAx>
        <c:axId val="98152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5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59</xdr:row>
      <xdr:rowOff>193963</xdr:rowOff>
    </xdr:from>
    <xdr:to>
      <xdr:col>7</xdr:col>
      <xdr:colOff>806228</xdr:colOff>
      <xdr:row>71</xdr:row>
      <xdr:rowOff>111505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173486</xdr:colOff>
      <xdr:row>59</xdr:row>
      <xdr:rowOff>193963</xdr:rowOff>
    </xdr:from>
    <xdr:to>
      <xdr:col>14</xdr:col>
      <xdr:colOff>0</xdr:colOff>
      <xdr:row>71</xdr:row>
      <xdr:rowOff>111505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152401</xdr:colOff>
      <xdr:row>106</xdr:row>
      <xdr:rowOff>0</xdr:rowOff>
    </xdr:from>
    <xdr:to>
      <xdr:col>25</xdr:col>
      <xdr:colOff>930129</xdr:colOff>
      <xdr:row>129</xdr:row>
      <xdr:rowOff>87087</xdr:rowOff>
    </xdr:to>
    <xdr:pic>
      <xdr:nvPicPr>
        <xdr:cNvPr id="4" name="PR_Dev_Loss_1YearForwar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1061" y="15925800"/>
          <a:ext cx="7323308" cy="4293327"/>
        </a:xfrm>
        <a:prstGeom prst="rect">
          <a:avLst/>
        </a:prstGeom>
      </xdr:spPr>
    </xdr:pic>
    <xdr:clientData/>
  </xdr:twoCellAnchor>
  <xdr:twoCellAnchor editAs="oneCell">
    <xdr:from>
      <xdr:col>10</xdr:col>
      <xdr:colOff>441473</xdr:colOff>
      <xdr:row>106</xdr:row>
      <xdr:rowOff>0</xdr:rowOff>
    </xdr:from>
    <xdr:to>
      <xdr:col>17</xdr:col>
      <xdr:colOff>0</xdr:colOff>
      <xdr:row>129</xdr:row>
      <xdr:rowOff>87087</xdr:rowOff>
    </xdr:to>
    <xdr:pic>
      <xdr:nvPicPr>
        <xdr:cNvPr id="5" name="PR_Dev_Loss_AL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733" y="15925800"/>
          <a:ext cx="7330927" cy="429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106</xdr:row>
      <xdr:rowOff>10888</xdr:rowOff>
    </xdr:from>
    <xdr:to>
      <xdr:col>10</xdr:col>
      <xdr:colOff>81041</xdr:colOff>
      <xdr:row>129</xdr:row>
      <xdr:rowOff>97975</xdr:rowOff>
    </xdr:to>
    <xdr:pic>
      <xdr:nvPicPr>
        <xdr:cNvPr id="6" name="PR_Dev_Loss_POI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15936688"/>
          <a:ext cx="7327661" cy="4293327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106</xdr:row>
      <xdr:rowOff>0</xdr:rowOff>
    </xdr:from>
    <xdr:to>
      <xdr:col>31</xdr:col>
      <xdr:colOff>304800</xdr:colOff>
      <xdr:row>129</xdr:row>
      <xdr:rowOff>87087</xdr:rowOff>
    </xdr:to>
    <xdr:pic>
      <xdr:nvPicPr>
        <xdr:cNvPr id="7" name="PR_Dev_LR_Year1ToUl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2020" y="15925800"/>
          <a:ext cx="4610100" cy="4293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>
    <tabColor rgb="FFFFFFCC"/>
  </sheetPr>
  <dimension ref="A1:EQ176"/>
  <sheetViews>
    <sheetView showGridLines="0" tabSelected="1" topLeftCell="A9" zoomScale="70" zoomScaleNormal="70" workbookViewId="0">
      <selection activeCell="K35" sqref="K35"/>
    </sheetView>
  </sheetViews>
  <sheetFormatPr defaultRowHeight="14.4" outlineLevelCol="1" x14ac:dyDescent="0.3"/>
  <cols>
    <col min="1" max="1" width="8.88671875" style="2"/>
    <col min="2" max="3" width="2.33203125" style="2" customWidth="1"/>
    <col min="4" max="4" width="16.77734375" style="2" customWidth="1"/>
    <col min="5" max="5" width="17.88671875" style="2" customWidth="1"/>
    <col min="6" max="6" width="14.88671875" style="2" customWidth="1"/>
    <col min="7" max="7" width="17.21875" style="2" customWidth="1"/>
    <col min="8" max="8" width="16.88671875" style="2" customWidth="1"/>
    <col min="9" max="9" width="6.44140625" style="2" customWidth="1" outlineLevel="1"/>
    <col min="10" max="10" width="15.5546875" style="2" customWidth="1" outlineLevel="1"/>
    <col min="11" max="12" width="16.77734375" style="2" customWidth="1" outlineLevel="1"/>
    <col min="13" max="13" width="16.6640625" style="2" customWidth="1" outlineLevel="1"/>
    <col min="14" max="14" width="15.44140625" style="2" customWidth="1" outlineLevel="1"/>
    <col min="15" max="15" width="15.88671875" style="2" customWidth="1" outlineLevel="1"/>
    <col min="16" max="16" width="15" style="2" customWidth="1" outlineLevel="1"/>
    <col min="17" max="19" width="16.77734375" style="2" customWidth="1" outlineLevel="1"/>
    <col min="20" max="20" width="11.5546875" style="2" customWidth="1" outlineLevel="1"/>
    <col min="21" max="21" width="14.109375" style="2" customWidth="1" outlineLevel="1"/>
    <col min="22" max="22" width="11.6640625" style="2" customWidth="1" outlineLevel="1"/>
    <col min="23" max="23" width="13.21875" style="2" customWidth="1" outlineLevel="1"/>
    <col min="24" max="24" width="9" style="2" customWidth="1"/>
    <col min="25" max="25" width="2.33203125" style="2" customWidth="1"/>
    <col min="26" max="26" width="18.77734375" style="2" customWidth="1"/>
    <col min="27" max="39" width="12.5546875" style="2" customWidth="1" outlineLevel="1"/>
    <col min="40" max="45" width="12.5546875" style="2" hidden="1" customWidth="1" outlineLevel="1"/>
    <col min="46" max="46" width="12.5546875" style="2" customWidth="1" outlineLevel="1"/>
    <col min="47" max="47" width="3" style="2" customWidth="1" outlineLevel="1"/>
    <col min="48" max="48" width="15.44140625" style="2" customWidth="1"/>
    <col min="49" max="49" width="8.88671875" style="2"/>
    <col min="50" max="50" width="2.33203125" style="2" customWidth="1"/>
    <col min="51" max="51" width="18.77734375" style="2" customWidth="1"/>
    <col min="52" max="64" width="12.5546875" style="2" customWidth="1" outlineLevel="1"/>
    <col min="65" max="70" width="12.5546875" style="2" hidden="1" customWidth="1" outlineLevel="1"/>
    <col min="71" max="71" width="12.5546875" style="2" customWidth="1" outlineLevel="1"/>
    <col min="72" max="72" width="3" style="2" customWidth="1" outlineLevel="1"/>
    <col min="73" max="73" width="14.44140625" style="2" customWidth="1"/>
    <col min="74" max="74" width="8.88671875" style="2" customWidth="1"/>
    <col min="75" max="75" width="18.77734375" style="2" customWidth="1" outlineLevel="1"/>
    <col min="76" max="88" width="12.5546875" style="2" customWidth="1" outlineLevel="1"/>
    <col min="89" max="94" width="12.5546875" style="2" hidden="1" customWidth="1" outlineLevel="1"/>
    <col min="95" max="95" width="12.5546875" style="2" customWidth="1" outlineLevel="1"/>
    <col min="96" max="96" width="3" style="2" customWidth="1" outlineLevel="1"/>
    <col min="97" max="97" width="17.5546875" style="2" customWidth="1"/>
    <col min="98" max="98" width="8.88671875" style="2" customWidth="1" collapsed="1"/>
    <col min="99" max="99" width="2.33203125" style="2" customWidth="1"/>
    <col min="100" max="100" width="18.77734375" style="2" customWidth="1"/>
    <col min="101" max="113" width="12.5546875" style="2" customWidth="1" outlineLevel="1"/>
    <col min="114" max="119" width="12.5546875" style="2" hidden="1" customWidth="1" outlineLevel="1"/>
    <col min="120" max="120" width="12.5546875" style="2" customWidth="1" outlineLevel="1"/>
    <col min="121" max="121" width="3" style="2" customWidth="1" outlineLevel="1"/>
    <col min="122" max="122" width="14.44140625" style="2" customWidth="1"/>
    <col min="123" max="123" width="8.88671875" style="2" customWidth="1"/>
    <col min="124" max="124" width="18.77734375" style="2" customWidth="1" outlineLevel="1"/>
    <col min="125" max="137" width="12.5546875" style="2" customWidth="1" outlineLevel="1"/>
    <col min="138" max="143" width="12.5546875" style="2" hidden="1" customWidth="1" outlineLevel="1"/>
    <col min="144" max="144" width="12.5546875" style="2" customWidth="1" outlineLevel="1"/>
    <col min="145" max="145" width="3" style="2" customWidth="1" outlineLevel="1"/>
    <col min="146" max="146" width="17.5546875" style="2" customWidth="1"/>
    <col min="147" max="147" width="8.88671875" style="2" customWidth="1" collapsed="1"/>
    <col min="148" max="16384" width="8.88671875" style="2"/>
  </cols>
  <sheetData>
    <row r="1" spans="1:146" x14ac:dyDescent="0.3">
      <c r="A1" s="1" t="s">
        <v>0</v>
      </c>
      <c r="B1" s="1" t="s">
        <v>159</v>
      </c>
    </row>
    <row r="2" spans="1:146" ht="18" x14ac:dyDescent="0.35">
      <c r="B2" s="3"/>
      <c r="C2" s="4" t="s">
        <v>1</v>
      </c>
      <c r="D2" s="4"/>
      <c r="E2" s="5"/>
    </row>
    <row r="3" spans="1:146" ht="15" thickBot="1" x14ac:dyDescent="0.35"/>
    <row r="4" spans="1:146" ht="15.6" x14ac:dyDescent="0.3">
      <c r="D4" s="6" t="s">
        <v>2</v>
      </c>
      <c r="E4" s="7" t="str">
        <f>A1</f>
        <v>&lt;&lt;PR_Dev&gt;&gt;</v>
      </c>
      <c r="G4" s="6" t="s">
        <v>3</v>
      </c>
      <c r="H4" s="8">
        <v>2009</v>
      </c>
    </row>
    <row r="5" spans="1:146" ht="15.6" x14ac:dyDescent="0.3">
      <c r="D5" s="9" t="s">
        <v>4</v>
      </c>
      <c r="E5" s="10" t="str">
        <f ca="1">RIGHT(CELL("filename",E5),LEN(CELL("filename",E5))-FIND("]",CELL("filename",E5)))</f>
        <v>Property_test</v>
      </c>
      <c r="G5" s="11" t="s">
        <v>5</v>
      </c>
      <c r="H5" s="12">
        <v>2021</v>
      </c>
    </row>
    <row r="6" spans="1:146" ht="16.2" thickBot="1" x14ac:dyDescent="0.35">
      <c r="D6" s="13" t="s">
        <v>6</v>
      </c>
      <c r="E6" s="14" t="str">
        <f ca="1">E5</f>
        <v>Property_test</v>
      </c>
      <c r="G6" s="13" t="s">
        <v>7</v>
      </c>
      <c r="H6" s="15"/>
    </row>
    <row r="8" spans="1:146" ht="18" x14ac:dyDescent="0.3">
      <c r="B8" s="3"/>
      <c r="C8" s="4" t="s">
        <v>8</v>
      </c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  <c r="Y8" s="3"/>
      <c r="Z8" s="4" t="s">
        <v>9</v>
      </c>
      <c r="AA8" s="16"/>
      <c r="AX8" s="3"/>
      <c r="AY8" s="4" t="s">
        <v>10</v>
      </c>
      <c r="AZ8" s="16"/>
      <c r="CU8" s="3"/>
      <c r="CV8" s="4" t="s">
        <v>11</v>
      </c>
      <c r="CW8" s="16"/>
    </row>
    <row r="9" spans="1:146" ht="16.2" thickBot="1" x14ac:dyDescent="0.35">
      <c r="B9" s="16"/>
      <c r="C9" s="16"/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8"/>
    </row>
    <row r="10" spans="1:146" ht="15" thickBot="1" x14ac:dyDescent="0.35">
      <c r="B10" s="17"/>
      <c r="C10" s="17"/>
      <c r="D10" s="19"/>
      <c r="E10" s="20" t="s">
        <v>12</v>
      </c>
      <c r="F10" s="21"/>
      <c r="G10" s="21"/>
      <c r="H10" s="22"/>
      <c r="K10" s="20" t="s">
        <v>13</v>
      </c>
      <c r="L10" s="21"/>
      <c r="M10" s="21"/>
      <c r="N10" s="21"/>
      <c r="O10" s="21"/>
      <c r="P10" s="21"/>
      <c r="Q10" s="21"/>
      <c r="R10" s="21"/>
      <c r="S10" s="21"/>
      <c r="T10" s="22"/>
      <c r="V10" s="23" t="s">
        <v>14</v>
      </c>
      <c r="W10" s="24"/>
      <c r="AA10" s="25" t="s">
        <v>15</v>
      </c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7"/>
      <c r="AZ10" s="25" t="s">
        <v>16</v>
      </c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7"/>
      <c r="BX10" s="25" t="s">
        <v>17</v>
      </c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7"/>
      <c r="CW10" s="25" t="s">
        <v>18</v>
      </c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7"/>
      <c r="DU10" s="25" t="s">
        <v>19</v>
      </c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7"/>
    </row>
    <row r="11" spans="1:146" x14ac:dyDescent="0.3">
      <c r="B11" s="17"/>
      <c r="C11" s="17"/>
      <c r="D11" s="28" t="s">
        <v>20</v>
      </c>
      <c r="E11" s="29" t="s">
        <v>21</v>
      </c>
      <c r="F11" s="29" t="s">
        <v>22</v>
      </c>
      <c r="G11" s="29" t="s">
        <v>23</v>
      </c>
      <c r="H11" s="28" t="s">
        <v>24</v>
      </c>
      <c r="J11" s="28" t="s">
        <v>20</v>
      </c>
      <c r="K11" s="30" t="s">
        <v>25</v>
      </c>
      <c r="L11" s="31"/>
      <c r="M11" s="30" t="s">
        <v>26</v>
      </c>
      <c r="N11" s="31"/>
      <c r="O11" s="30" t="s">
        <v>27</v>
      </c>
      <c r="P11" s="31"/>
      <c r="Q11" s="32"/>
      <c r="R11" s="30" t="s">
        <v>28</v>
      </c>
      <c r="S11" s="31"/>
      <c r="T11" s="32"/>
      <c r="V11" s="33"/>
      <c r="W11" s="34"/>
      <c r="Z11" s="35" t="s">
        <v>20</v>
      </c>
      <c r="AA11" s="36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8"/>
      <c r="AV11" s="39" t="s">
        <v>29</v>
      </c>
      <c r="AY11" s="35" t="s">
        <v>20</v>
      </c>
      <c r="AZ11" s="36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8"/>
      <c r="BU11" s="39" t="s">
        <v>29</v>
      </c>
      <c r="BW11" s="35" t="s">
        <v>20</v>
      </c>
      <c r="BX11" s="36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8"/>
      <c r="CS11" s="39" t="s">
        <v>29</v>
      </c>
      <c r="CV11" s="35" t="s">
        <v>20</v>
      </c>
      <c r="CW11" s="36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8"/>
      <c r="DR11" s="39" t="s">
        <v>29</v>
      </c>
      <c r="DT11" s="35" t="s">
        <v>20</v>
      </c>
      <c r="DU11" s="36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8"/>
      <c r="EP11" s="39" t="s">
        <v>29</v>
      </c>
    </row>
    <row r="12" spans="1:146" ht="15" thickBot="1" x14ac:dyDescent="0.35">
      <c r="B12" s="17"/>
      <c r="C12" s="17"/>
      <c r="D12" s="40" t="s">
        <v>30</v>
      </c>
      <c r="E12" s="41" t="s">
        <v>31</v>
      </c>
      <c r="F12" s="41" t="s">
        <v>21</v>
      </c>
      <c r="G12" s="41" t="s">
        <v>31</v>
      </c>
      <c r="H12" s="40" t="s">
        <v>31</v>
      </c>
      <c r="J12" s="40" t="s">
        <v>30</v>
      </c>
      <c r="K12" s="42" t="s">
        <v>32</v>
      </c>
      <c r="L12" s="41" t="s">
        <v>33</v>
      </c>
      <c r="M12" s="42" t="s">
        <v>32</v>
      </c>
      <c r="N12" s="41" t="s">
        <v>33</v>
      </c>
      <c r="O12" s="42" t="s">
        <v>32</v>
      </c>
      <c r="P12" s="41" t="s">
        <v>34</v>
      </c>
      <c r="Q12" s="41" t="s">
        <v>33</v>
      </c>
      <c r="R12" s="42" t="s">
        <v>32</v>
      </c>
      <c r="S12" s="41" t="s">
        <v>34</v>
      </c>
      <c r="T12" s="43" t="s">
        <v>33</v>
      </c>
      <c r="V12" s="42" t="s">
        <v>35</v>
      </c>
      <c r="W12" s="43" t="s">
        <v>36</v>
      </c>
      <c r="Z12" s="44" t="s">
        <v>30</v>
      </c>
      <c r="AA12" s="45">
        <v>1</v>
      </c>
      <c r="AB12" s="46">
        <f>AA12+1</f>
        <v>2</v>
      </c>
      <c r="AC12" s="46">
        <f t="shared" ref="AC12:AT12" si="0">AB12+1</f>
        <v>3</v>
      </c>
      <c r="AD12" s="46">
        <f t="shared" si="0"/>
        <v>4</v>
      </c>
      <c r="AE12" s="46">
        <f t="shared" si="0"/>
        <v>5</v>
      </c>
      <c r="AF12" s="46">
        <f t="shared" si="0"/>
        <v>6</v>
      </c>
      <c r="AG12" s="46">
        <f t="shared" si="0"/>
        <v>7</v>
      </c>
      <c r="AH12" s="46">
        <f t="shared" si="0"/>
        <v>8</v>
      </c>
      <c r="AI12" s="46">
        <f t="shared" si="0"/>
        <v>9</v>
      </c>
      <c r="AJ12" s="46">
        <f t="shared" si="0"/>
        <v>10</v>
      </c>
      <c r="AK12" s="46">
        <f t="shared" si="0"/>
        <v>11</v>
      </c>
      <c r="AL12" s="46">
        <f t="shared" si="0"/>
        <v>12</v>
      </c>
      <c r="AM12" s="46">
        <f t="shared" si="0"/>
        <v>13</v>
      </c>
      <c r="AN12" s="46">
        <f t="shared" si="0"/>
        <v>14</v>
      </c>
      <c r="AO12" s="46">
        <f t="shared" si="0"/>
        <v>15</v>
      </c>
      <c r="AP12" s="46">
        <f t="shared" si="0"/>
        <v>16</v>
      </c>
      <c r="AQ12" s="46">
        <f t="shared" si="0"/>
        <v>17</v>
      </c>
      <c r="AR12" s="46">
        <f t="shared" si="0"/>
        <v>18</v>
      </c>
      <c r="AS12" s="46">
        <f t="shared" si="0"/>
        <v>19</v>
      </c>
      <c r="AT12" s="47">
        <f t="shared" si="0"/>
        <v>20</v>
      </c>
      <c r="AV12" s="48" t="s">
        <v>9</v>
      </c>
      <c r="AY12" s="44" t="s">
        <v>30</v>
      </c>
      <c r="AZ12" s="45">
        <v>1</v>
      </c>
      <c r="BA12" s="46">
        <f>AZ12+1</f>
        <v>2</v>
      </c>
      <c r="BB12" s="46">
        <f t="shared" ref="BB12:BS12" si="1">BA12+1</f>
        <v>3</v>
      </c>
      <c r="BC12" s="46">
        <f t="shared" si="1"/>
        <v>4</v>
      </c>
      <c r="BD12" s="46">
        <f t="shared" si="1"/>
        <v>5</v>
      </c>
      <c r="BE12" s="46">
        <f t="shared" si="1"/>
        <v>6</v>
      </c>
      <c r="BF12" s="46">
        <f t="shared" si="1"/>
        <v>7</v>
      </c>
      <c r="BG12" s="46">
        <f t="shared" si="1"/>
        <v>8</v>
      </c>
      <c r="BH12" s="46">
        <f t="shared" si="1"/>
        <v>9</v>
      </c>
      <c r="BI12" s="46">
        <f t="shared" si="1"/>
        <v>10</v>
      </c>
      <c r="BJ12" s="46">
        <f t="shared" si="1"/>
        <v>11</v>
      </c>
      <c r="BK12" s="46">
        <f t="shared" si="1"/>
        <v>12</v>
      </c>
      <c r="BL12" s="46">
        <f t="shared" si="1"/>
        <v>13</v>
      </c>
      <c r="BM12" s="46">
        <f t="shared" si="1"/>
        <v>14</v>
      </c>
      <c r="BN12" s="46">
        <f t="shared" si="1"/>
        <v>15</v>
      </c>
      <c r="BO12" s="46">
        <f t="shared" si="1"/>
        <v>16</v>
      </c>
      <c r="BP12" s="46">
        <f t="shared" si="1"/>
        <v>17</v>
      </c>
      <c r="BQ12" s="46">
        <f t="shared" si="1"/>
        <v>18</v>
      </c>
      <c r="BR12" s="46">
        <f t="shared" si="1"/>
        <v>19</v>
      </c>
      <c r="BS12" s="47">
        <f t="shared" si="1"/>
        <v>20</v>
      </c>
      <c r="BU12" s="48" t="s">
        <v>10</v>
      </c>
      <c r="BW12" s="44" t="s">
        <v>30</v>
      </c>
      <c r="BX12" s="45">
        <v>1</v>
      </c>
      <c r="BY12" s="46">
        <f>BX12+1</f>
        <v>2</v>
      </c>
      <c r="BZ12" s="46">
        <f t="shared" ref="BZ12:CQ12" si="2">BY12+1</f>
        <v>3</v>
      </c>
      <c r="CA12" s="46">
        <f t="shared" si="2"/>
        <v>4</v>
      </c>
      <c r="CB12" s="46">
        <f t="shared" si="2"/>
        <v>5</v>
      </c>
      <c r="CC12" s="46">
        <f t="shared" si="2"/>
        <v>6</v>
      </c>
      <c r="CD12" s="46">
        <f t="shared" si="2"/>
        <v>7</v>
      </c>
      <c r="CE12" s="46">
        <f t="shared" si="2"/>
        <v>8</v>
      </c>
      <c r="CF12" s="46">
        <f t="shared" si="2"/>
        <v>9</v>
      </c>
      <c r="CG12" s="46">
        <f t="shared" si="2"/>
        <v>10</v>
      </c>
      <c r="CH12" s="46">
        <f t="shared" si="2"/>
        <v>11</v>
      </c>
      <c r="CI12" s="46">
        <f t="shared" si="2"/>
        <v>12</v>
      </c>
      <c r="CJ12" s="46">
        <f t="shared" si="2"/>
        <v>13</v>
      </c>
      <c r="CK12" s="46">
        <f t="shared" si="2"/>
        <v>14</v>
      </c>
      <c r="CL12" s="46">
        <f t="shared" si="2"/>
        <v>15</v>
      </c>
      <c r="CM12" s="46">
        <f t="shared" si="2"/>
        <v>16</v>
      </c>
      <c r="CN12" s="46">
        <f t="shared" si="2"/>
        <v>17</v>
      </c>
      <c r="CO12" s="46">
        <f t="shared" si="2"/>
        <v>18</v>
      </c>
      <c r="CP12" s="46">
        <f t="shared" si="2"/>
        <v>19</v>
      </c>
      <c r="CQ12" s="47">
        <f t="shared" si="2"/>
        <v>20</v>
      </c>
      <c r="CS12" s="48" t="s">
        <v>37</v>
      </c>
      <c r="CV12" s="44" t="s">
        <v>30</v>
      </c>
      <c r="CW12" s="45">
        <v>1</v>
      </c>
      <c r="CX12" s="46">
        <f>CW12+1</f>
        <v>2</v>
      </c>
      <c r="CY12" s="46">
        <f t="shared" ref="CY12:DP12" si="3">CX12+1</f>
        <v>3</v>
      </c>
      <c r="CZ12" s="46">
        <f t="shared" si="3"/>
        <v>4</v>
      </c>
      <c r="DA12" s="46">
        <f t="shared" si="3"/>
        <v>5</v>
      </c>
      <c r="DB12" s="46">
        <f t="shared" si="3"/>
        <v>6</v>
      </c>
      <c r="DC12" s="46">
        <f t="shared" si="3"/>
        <v>7</v>
      </c>
      <c r="DD12" s="46">
        <f t="shared" si="3"/>
        <v>8</v>
      </c>
      <c r="DE12" s="46">
        <f t="shared" si="3"/>
        <v>9</v>
      </c>
      <c r="DF12" s="46">
        <f t="shared" si="3"/>
        <v>10</v>
      </c>
      <c r="DG12" s="46">
        <f t="shared" si="3"/>
        <v>11</v>
      </c>
      <c r="DH12" s="46">
        <f t="shared" si="3"/>
        <v>12</v>
      </c>
      <c r="DI12" s="46">
        <f t="shared" si="3"/>
        <v>13</v>
      </c>
      <c r="DJ12" s="46">
        <f t="shared" si="3"/>
        <v>14</v>
      </c>
      <c r="DK12" s="46">
        <f t="shared" si="3"/>
        <v>15</v>
      </c>
      <c r="DL12" s="46">
        <f t="shared" si="3"/>
        <v>16</v>
      </c>
      <c r="DM12" s="46">
        <f t="shared" si="3"/>
        <v>17</v>
      </c>
      <c r="DN12" s="46">
        <f t="shared" si="3"/>
        <v>18</v>
      </c>
      <c r="DO12" s="46">
        <f t="shared" si="3"/>
        <v>19</v>
      </c>
      <c r="DP12" s="47">
        <f t="shared" si="3"/>
        <v>20</v>
      </c>
      <c r="DR12" s="48" t="s">
        <v>11</v>
      </c>
      <c r="DT12" s="44" t="s">
        <v>30</v>
      </c>
      <c r="DU12" s="45">
        <v>1</v>
      </c>
      <c r="DV12" s="46">
        <f>DU12+1</f>
        <v>2</v>
      </c>
      <c r="DW12" s="46">
        <f t="shared" ref="DW12:EN12" si="4">DV12+1</f>
        <v>3</v>
      </c>
      <c r="DX12" s="46">
        <f t="shared" si="4"/>
        <v>4</v>
      </c>
      <c r="DY12" s="46">
        <f t="shared" si="4"/>
        <v>5</v>
      </c>
      <c r="DZ12" s="46">
        <f t="shared" si="4"/>
        <v>6</v>
      </c>
      <c r="EA12" s="46">
        <f t="shared" si="4"/>
        <v>7</v>
      </c>
      <c r="EB12" s="46">
        <f t="shared" si="4"/>
        <v>8</v>
      </c>
      <c r="EC12" s="46">
        <f t="shared" si="4"/>
        <v>9</v>
      </c>
      <c r="ED12" s="46">
        <f t="shared" si="4"/>
        <v>10</v>
      </c>
      <c r="EE12" s="46">
        <f t="shared" si="4"/>
        <v>11</v>
      </c>
      <c r="EF12" s="46">
        <f t="shared" si="4"/>
        <v>12</v>
      </c>
      <c r="EG12" s="46">
        <f t="shared" si="4"/>
        <v>13</v>
      </c>
      <c r="EH12" s="46">
        <f t="shared" si="4"/>
        <v>14</v>
      </c>
      <c r="EI12" s="46">
        <f t="shared" si="4"/>
        <v>15</v>
      </c>
      <c r="EJ12" s="46">
        <f t="shared" si="4"/>
        <v>16</v>
      </c>
      <c r="EK12" s="46">
        <f t="shared" si="4"/>
        <v>17</v>
      </c>
      <c r="EL12" s="46">
        <f t="shared" si="4"/>
        <v>18</v>
      </c>
      <c r="EM12" s="46">
        <f t="shared" si="4"/>
        <v>19</v>
      </c>
      <c r="EN12" s="47">
        <f t="shared" si="4"/>
        <v>20</v>
      </c>
      <c r="EP12" s="48" t="s">
        <v>38</v>
      </c>
    </row>
    <row r="13" spans="1:146" hidden="1" x14ac:dyDescent="0.3">
      <c r="B13" s="17"/>
      <c r="C13" s="17"/>
      <c r="D13" s="49">
        <f t="shared" ref="D13:D30" si="5">D14-1</f>
        <v>2002</v>
      </c>
      <c r="E13" s="50">
        <f t="shared" ref="E13:E28" si="6">AV13</f>
        <v>0</v>
      </c>
      <c r="F13" s="51">
        <f t="shared" ref="F13:F32" si="7">AV39</f>
        <v>1</v>
      </c>
      <c r="G13" s="50">
        <f>$E13/$F13</f>
        <v>0</v>
      </c>
      <c r="H13" s="52">
        <f t="shared" ref="H13:H32" si="8">G13</f>
        <v>0</v>
      </c>
      <c r="J13" s="49">
        <f>D13</f>
        <v>2002</v>
      </c>
      <c r="K13" s="53">
        <f>IF(EP13="",0,EP13)</f>
        <v>0</v>
      </c>
      <c r="L13" s="54">
        <f>DR13</f>
        <v>0</v>
      </c>
      <c r="M13" s="55" t="str">
        <f>IFERROR(K13/$E13, "")</f>
        <v/>
      </c>
      <c r="N13" s="51" t="str">
        <f>IFERROR(L13/$E13, "")</f>
        <v/>
      </c>
      <c r="O13" s="53">
        <f t="shared" ref="O13:O32" si="9">IF(CS13="",0,CS13)</f>
        <v>0</v>
      </c>
      <c r="P13" s="50">
        <f t="shared" ref="P13:P32" si="10">BU39</f>
        <v>0</v>
      </c>
      <c r="Q13" s="54">
        <f>O13+P13</f>
        <v>0</v>
      </c>
      <c r="R13" s="55" t="str">
        <f>IFERROR(O13/$E13, "")</f>
        <v/>
      </c>
      <c r="S13" s="56" t="str">
        <f t="shared" ref="S13:T32" si="11">IFERROR(P13/$E13, "")</f>
        <v/>
      </c>
      <c r="T13" s="57" t="str">
        <f t="shared" si="11"/>
        <v/>
      </c>
      <c r="V13" s="58">
        <f t="shared" ref="V13:V32" si="12">EP39</f>
        <v>1</v>
      </c>
      <c r="W13" s="57">
        <f t="shared" ref="W13:W32" si="13">CS39</f>
        <v>1</v>
      </c>
      <c r="Z13" s="28">
        <f t="shared" ref="Z13:Z32" si="14">D13</f>
        <v>2002</v>
      </c>
      <c r="AA13" s="59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1"/>
      <c r="AV13" s="62">
        <f>AT13</f>
        <v>0</v>
      </c>
      <c r="AY13" s="35">
        <f>Z13</f>
        <v>2002</v>
      </c>
      <c r="AZ13" s="59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1"/>
      <c r="BU13" s="62">
        <f>BS13</f>
        <v>0</v>
      </c>
      <c r="BW13" s="35">
        <f>AY13</f>
        <v>2002</v>
      </c>
      <c r="BX13" s="63" t="str">
        <f t="shared" ref="BX13:CM28" si="15">IF(AZ13="","",AZ13-AZ39)</f>
        <v/>
      </c>
      <c r="BY13" s="64" t="str">
        <f t="shared" si="15"/>
        <v/>
      </c>
      <c r="BZ13" s="64" t="str">
        <f t="shared" si="15"/>
        <v/>
      </c>
      <c r="CA13" s="64" t="str">
        <f t="shared" si="15"/>
        <v/>
      </c>
      <c r="CB13" s="64" t="str">
        <f t="shared" si="15"/>
        <v/>
      </c>
      <c r="CC13" s="64" t="str">
        <f t="shared" si="15"/>
        <v/>
      </c>
      <c r="CD13" s="64" t="str">
        <f t="shared" si="15"/>
        <v/>
      </c>
      <c r="CE13" s="64" t="str">
        <f t="shared" si="15"/>
        <v/>
      </c>
      <c r="CF13" s="64" t="str">
        <f t="shared" si="15"/>
        <v/>
      </c>
      <c r="CG13" s="64" t="str">
        <f t="shared" si="15"/>
        <v/>
      </c>
      <c r="CH13" s="64" t="str">
        <f t="shared" si="15"/>
        <v/>
      </c>
      <c r="CI13" s="64" t="str">
        <f t="shared" si="15"/>
        <v/>
      </c>
      <c r="CJ13" s="64" t="str">
        <f t="shared" si="15"/>
        <v/>
      </c>
      <c r="CK13" s="64" t="str">
        <f t="shared" si="15"/>
        <v/>
      </c>
      <c r="CL13" s="64" t="str">
        <f t="shared" si="15"/>
        <v/>
      </c>
      <c r="CM13" s="64" t="str">
        <f t="shared" si="15"/>
        <v/>
      </c>
      <c r="CN13" s="64" t="str">
        <f t="shared" ref="CN13:CQ32" si="16">IF(BP13="","",BP13-BP39)</f>
        <v/>
      </c>
      <c r="CO13" s="64" t="str">
        <f t="shared" si="16"/>
        <v/>
      </c>
      <c r="CP13" s="64" t="str">
        <f t="shared" si="16"/>
        <v/>
      </c>
      <c r="CQ13" s="65" t="str">
        <f t="shared" si="16"/>
        <v/>
      </c>
      <c r="CS13" s="62" t="str">
        <f>CQ13</f>
        <v/>
      </c>
      <c r="CV13" s="35">
        <f>BW13</f>
        <v>2002</v>
      </c>
      <c r="CW13" s="59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1"/>
      <c r="DR13" s="62">
        <f>DP13</f>
        <v>0</v>
      </c>
      <c r="DT13" s="35">
        <f>CV13</f>
        <v>2002</v>
      </c>
      <c r="DU13" s="63" t="str">
        <f t="shared" ref="DU13:EJ28" si="17">IF(CW13="","",CW13-CW39)</f>
        <v/>
      </c>
      <c r="DV13" s="64" t="str">
        <f t="shared" si="17"/>
        <v/>
      </c>
      <c r="DW13" s="64" t="str">
        <f t="shared" si="17"/>
        <v/>
      </c>
      <c r="DX13" s="64" t="str">
        <f t="shared" si="17"/>
        <v/>
      </c>
      <c r="DY13" s="64" t="str">
        <f t="shared" si="17"/>
        <v/>
      </c>
      <c r="DZ13" s="64" t="str">
        <f t="shared" si="17"/>
        <v/>
      </c>
      <c r="EA13" s="64" t="str">
        <f t="shared" si="17"/>
        <v/>
      </c>
      <c r="EB13" s="64" t="str">
        <f t="shared" si="17"/>
        <v/>
      </c>
      <c r="EC13" s="64" t="str">
        <f t="shared" si="17"/>
        <v/>
      </c>
      <c r="ED13" s="64" t="str">
        <f t="shared" si="17"/>
        <v/>
      </c>
      <c r="EE13" s="64" t="str">
        <f t="shared" si="17"/>
        <v/>
      </c>
      <c r="EF13" s="64" t="str">
        <f t="shared" si="17"/>
        <v/>
      </c>
      <c r="EG13" s="64" t="str">
        <f t="shared" si="17"/>
        <v/>
      </c>
      <c r="EH13" s="64" t="str">
        <f t="shared" si="17"/>
        <v/>
      </c>
      <c r="EI13" s="64" t="str">
        <f t="shared" si="17"/>
        <v/>
      </c>
      <c r="EJ13" s="64" t="str">
        <f t="shared" si="17"/>
        <v/>
      </c>
      <c r="EK13" s="64" t="str">
        <f t="shared" ref="EK13:EN32" si="18">IF(DM13="","",DM13-DM39)</f>
        <v/>
      </c>
      <c r="EL13" s="64" t="str">
        <f t="shared" si="18"/>
        <v/>
      </c>
      <c r="EM13" s="64" t="str">
        <f t="shared" si="18"/>
        <v/>
      </c>
      <c r="EN13" s="65" t="str">
        <f t="shared" si="18"/>
        <v/>
      </c>
      <c r="EP13" s="62" t="str">
        <f>EN13</f>
        <v/>
      </c>
    </row>
    <row r="14" spans="1:146" hidden="1" x14ac:dyDescent="0.3">
      <c r="B14" s="17"/>
      <c r="C14" s="17"/>
      <c r="D14" s="49">
        <f t="shared" si="5"/>
        <v>2003</v>
      </c>
      <c r="E14" s="50">
        <f t="shared" si="6"/>
        <v>0</v>
      </c>
      <c r="F14" s="51">
        <f t="shared" si="7"/>
        <v>1</v>
      </c>
      <c r="G14" s="50">
        <f t="shared" ref="G14:G32" si="19">$E14/$F14</f>
        <v>0</v>
      </c>
      <c r="H14" s="52">
        <f t="shared" si="8"/>
        <v>0</v>
      </c>
      <c r="J14" s="49">
        <f t="shared" ref="J14:J32" si="20">D14</f>
        <v>2003</v>
      </c>
      <c r="K14" s="53">
        <f t="shared" ref="K14:K32" si="21">IF(EP14="",0,EP14)</f>
        <v>0</v>
      </c>
      <c r="L14" s="54">
        <f t="shared" ref="L14:L32" si="22">DR14</f>
        <v>0</v>
      </c>
      <c r="M14" s="66" t="str">
        <f t="shared" ref="M14:N32" si="23">IFERROR(K14/$E14, "")</f>
        <v/>
      </c>
      <c r="N14" s="51" t="str">
        <f t="shared" si="23"/>
        <v/>
      </c>
      <c r="O14" s="53">
        <f t="shared" si="9"/>
        <v>0</v>
      </c>
      <c r="P14" s="50">
        <f t="shared" si="10"/>
        <v>0</v>
      </c>
      <c r="Q14" s="54">
        <f t="shared" ref="Q14:Q32" si="24">O14+P14</f>
        <v>0</v>
      </c>
      <c r="R14" s="66" t="str">
        <f t="shared" ref="R14:R32" si="25">IFERROR(O14/$E14, "")</f>
        <v/>
      </c>
      <c r="S14" s="51" t="str">
        <f t="shared" si="11"/>
        <v/>
      </c>
      <c r="T14" s="67" t="str">
        <f t="shared" si="11"/>
        <v/>
      </c>
      <c r="V14" s="68">
        <f t="shared" si="12"/>
        <v>1</v>
      </c>
      <c r="W14" s="67">
        <f t="shared" si="13"/>
        <v>1</v>
      </c>
      <c r="Z14" s="49">
        <f t="shared" si="14"/>
        <v>2003</v>
      </c>
      <c r="AA14" s="69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1"/>
      <c r="AV14" s="62">
        <f>AS14</f>
        <v>0</v>
      </c>
      <c r="AY14" s="72">
        <f t="shared" ref="AY14:AY32" si="26">Z14</f>
        <v>2003</v>
      </c>
      <c r="AZ14" s="69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1"/>
      <c r="BU14" s="62">
        <f>BR14</f>
        <v>0</v>
      </c>
      <c r="BW14" s="72">
        <f t="shared" ref="BW14:BW32" si="27">AY14</f>
        <v>2003</v>
      </c>
      <c r="BX14" s="73" t="str">
        <f t="shared" si="15"/>
        <v/>
      </c>
      <c r="BY14" s="74" t="str">
        <f t="shared" si="15"/>
        <v/>
      </c>
      <c r="BZ14" s="74" t="str">
        <f t="shared" si="15"/>
        <v/>
      </c>
      <c r="CA14" s="74" t="str">
        <f t="shared" si="15"/>
        <v/>
      </c>
      <c r="CB14" s="74" t="str">
        <f t="shared" si="15"/>
        <v/>
      </c>
      <c r="CC14" s="74" t="str">
        <f t="shared" si="15"/>
        <v/>
      </c>
      <c r="CD14" s="74" t="str">
        <f t="shared" si="15"/>
        <v/>
      </c>
      <c r="CE14" s="74" t="str">
        <f t="shared" si="15"/>
        <v/>
      </c>
      <c r="CF14" s="74" t="str">
        <f t="shared" si="15"/>
        <v/>
      </c>
      <c r="CG14" s="74" t="str">
        <f t="shared" si="15"/>
        <v/>
      </c>
      <c r="CH14" s="74" t="str">
        <f t="shared" si="15"/>
        <v/>
      </c>
      <c r="CI14" s="74" t="str">
        <f t="shared" si="15"/>
        <v/>
      </c>
      <c r="CJ14" s="74" t="str">
        <f t="shared" si="15"/>
        <v/>
      </c>
      <c r="CK14" s="74" t="str">
        <f t="shared" si="15"/>
        <v/>
      </c>
      <c r="CL14" s="74" t="str">
        <f t="shared" si="15"/>
        <v/>
      </c>
      <c r="CM14" s="74" t="str">
        <f t="shared" si="15"/>
        <v/>
      </c>
      <c r="CN14" s="74" t="str">
        <f t="shared" si="16"/>
        <v/>
      </c>
      <c r="CO14" s="74" t="str">
        <f t="shared" si="16"/>
        <v/>
      </c>
      <c r="CP14" s="74" t="str">
        <f t="shared" si="16"/>
        <v/>
      </c>
      <c r="CQ14" s="75" t="str">
        <f t="shared" si="16"/>
        <v/>
      </c>
      <c r="CS14" s="62" t="str">
        <f>CP14</f>
        <v/>
      </c>
      <c r="CV14" s="72">
        <f t="shared" ref="CV14:CV32" si="28">BW14</f>
        <v>2003</v>
      </c>
      <c r="CW14" s="69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1"/>
      <c r="DR14" s="62">
        <f>DO14</f>
        <v>0</v>
      </c>
      <c r="DT14" s="72">
        <f t="shared" ref="DT14:DT32" si="29">CV14</f>
        <v>2003</v>
      </c>
      <c r="DU14" s="73" t="str">
        <f t="shared" si="17"/>
        <v/>
      </c>
      <c r="DV14" s="74" t="str">
        <f t="shared" si="17"/>
        <v/>
      </c>
      <c r="DW14" s="74" t="str">
        <f t="shared" si="17"/>
        <v/>
      </c>
      <c r="DX14" s="74" t="str">
        <f t="shared" si="17"/>
        <v/>
      </c>
      <c r="DY14" s="74" t="str">
        <f t="shared" si="17"/>
        <v/>
      </c>
      <c r="DZ14" s="74" t="str">
        <f t="shared" si="17"/>
        <v/>
      </c>
      <c r="EA14" s="74" t="str">
        <f t="shared" si="17"/>
        <v/>
      </c>
      <c r="EB14" s="74" t="str">
        <f t="shared" si="17"/>
        <v/>
      </c>
      <c r="EC14" s="74" t="str">
        <f t="shared" si="17"/>
        <v/>
      </c>
      <c r="ED14" s="74" t="str">
        <f t="shared" si="17"/>
        <v/>
      </c>
      <c r="EE14" s="74" t="str">
        <f t="shared" si="17"/>
        <v/>
      </c>
      <c r="EF14" s="74" t="str">
        <f t="shared" si="17"/>
        <v/>
      </c>
      <c r="EG14" s="74" t="str">
        <f t="shared" si="17"/>
        <v/>
      </c>
      <c r="EH14" s="74" t="str">
        <f t="shared" si="17"/>
        <v/>
      </c>
      <c r="EI14" s="74" t="str">
        <f t="shared" si="17"/>
        <v/>
      </c>
      <c r="EJ14" s="74" t="str">
        <f t="shared" si="17"/>
        <v/>
      </c>
      <c r="EK14" s="74" t="str">
        <f t="shared" si="18"/>
        <v/>
      </c>
      <c r="EL14" s="74" t="str">
        <f t="shared" si="18"/>
        <v/>
      </c>
      <c r="EM14" s="74" t="str">
        <f t="shared" si="18"/>
        <v/>
      </c>
      <c r="EN14" s="75" t="str">
        <f t="shared" si="18"/>
        <v/>
      </c>
      <c r="EP14" s="62" t="str">
        <f>EM14</f>
        <v/>
      </c>
    </row>
    <row r="15" spans="1:146" hidden="1" x14ac:dyDescent="0.3">
      <c r="B15" s="17"/>
      <c r="C15" s="17"/>
      <c r="D15" s="49">
        <f t="shared" si="5"/>
        <v>2004</v>
      </c>
      <c r="E15" s="50">
        <f t="shared" si="6"/>
        <v>0</v>
      </c>
      <c r="F15" s="51">
        <f t="shared" si="7"/>
        <v>1</v>
      </c>
      <c r="G15" s="50">
        <f t="shared" si="19"/>
        <v>0</v>
      </c>
      <c r="H15" s="52">
        <f t="shared" si="8"/>
        <v>0</v>
      </c>
      <c r="J15" s="49">
        <f t="shared" si="20"/>
        <v>2004</v>
      </c>
      <c r="K15" s="53">
        <f t="shared" si="21"/>
        <v>0</v>
      </c>
      <c r="L15" s="54">
        <f t="shared" si="22"/>
        <v>0</v>
      </c>
      <c r="M15" s="66" t="str">
        <f t="shared" si="23"/>
        <v/>
      </c>
      <c r="N15" s="51" t="str">
        <f t="shared" si="23"/>
        <v/>
      </c>
      <c r="O15" s="53">
        <f t="shared" si="9"/>
        <v>0</v>
      </c>
      <c r="P15" s="50">
        <f t="shared" si="10"/>
        <v>0</v>
      </c>
      <c r="Q15" s="54">
        <f t="shared" si="24"/>
        <v>0</v>
      </c>
      <c r="R15" s="66" t="str">
        <f t="shared" si="25"/>
        <v/>
      </c>
      <c r="S15" s="51" t="str">
        <f t="shared" si="11"/>
        <v/>
      </c>
      <c r="T15" s="67" t="str">
        <f t="shared" si="11"/>
        <v/>
      </c>
      <c r="V15" s="68">
        <f t="shared" si="12"/>
        <v>1</v>
      </c>
      <c r="W15" s="67">
        <f t="shared" si="13"/>
        <v>1</v>
      </c>
      <c r="Z15" s="49">
        <f t="shared" si="14"/>
        <v>2004</v>
      </c>
      <c r="AA15" s="69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1"/>
      <c r="AV15" s="62">
        <f>AR15</f>
        <v>0</v>
      </c>
      <c r="AY15" s="72">
        <f t="shared" si="26"/>
        <v>2004</v>
      </c>
      <c r="AZ15" s="69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U15" s="62">
        <f>BQ15</f>
        <v>0</v>
      </c>
      <c r="BW15" s="72">
        <f t="shared" si="27"/>
        <v>2004</v>
      </c>
      <c r="BX15" s="73" t="str">
        <f t="shared" si="15"/>
        <v/>
      </c>
      <c r="BY15" s="74" t="str">
        <f t="shared" si="15"/>
        <v/>
      </c>
      <c r="BZ15" s="74" t="str">
        <f t="shared" si="15"/>
        <v/>
      </c>
      <c r="CA15" s="74" t="str">
        <f t="shared" si="15"/>
        <v/>
      </c>
      <c r="CB15" s="74" t="str">
        <f t="shared" si="15"/>
        <v/>
      </c>
      <c r="CC15" s="74" t="str">
        <f t="shared" si="15"/>
        <v/>
      </c>
      <c r="CD15" s="74" t="str">
        <f t="shared" si="15"/>
        <v/>
      </c>
      <c r="CE15" s="74" t="str">
        <f t="shared" si="15"/>
        <v/>
      </c>
      <c r="CF15" s="74" t="str">
        <f t="shared" si="15"/>
        <v/>
      </c>
      <c r="CG15" s="74" t="str">
        <f t="shared" si="15"/>
        <v/>
      </c>
      <c r="CH15" s="74" t="str">
        <f t="shared" si="15"/>
        <v/>
      </c>
      <c r="CI15" s="74" t="str">
        <f t="shared" si="15"/>
        <v/>
      </c>
      <c r="CJ15" s="74" t="str">
        <f t="shared" si="15"/>
        <v/>
      </c>
      <c r="CK15" s="74" t="str">
        <f t="shared" si="15"/>
        <v/>
      </c>
      <c r="CL15" s="74" t="str">
        <f t="shared" si="15"/>
        <v/>
      </c>
      <c r="CM15" s="74" t="str">
        <f t="shared" si="15"/>
        <v/>
      </c>
      <c r="CN15" s="74" t="str">
        <f t="shared" si="16"/>
        <v/>
      </c>
      <c r="CO15" s="74" t="str">
        <f t="shared" si="16"/>
        <v/>
      </c>
      <c r="CP15" s="74" t="str">
        <f t="shared" si="16"/>
        <v/>
      </c>
      <c r="CQ15" s="75" t="str">
        <f t="shared" si="16"/>
        <v/>
      </c>
      <c r="CS15" s="62" t="str">
        <f>CO15</f>
        <v/>
      </c>
      <c r="CV15" s="72">
        <f t="shared" si="28"/>
        <v>2004</v>
      </c>
      <c r="CW15" s="69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1"/>
      <c r="DR15" s="62">
        <f>DN15</f>
        <v>0</v>
      </c>
      <c r="DT15" s="72">
        <f t="shared" si="29"/>
        <v>2004</v>
      </c>
      <c r="DU15" s="73" t="str">
        <f t="shared" si="17"/>
        <v/>
      </c>
      <c r="DV15" s="74" t="str">
        <f t="shared" si="17"/>
        <v/>
      </c>
      <c r="DW15" s="74" t="str">
        <f t="shared" si="17"/>
        <v/>
      </c>
      <c r="DX15" s="74" t="str">
        <f t="shared" si="17"/>
        <v/>
      </c>
      <c r="DY15" s="74" t="str">
        <f t="shared" si="17"/>
        <v/>
      </c>
      <c r="DZ15" s="74" t="str">
        <f t="shared" si="17"/>
        <v/>
      </c>
      <c r="EA15" s="74" t="str">
        <f t="shared" si="17"/>
        <v/>
      </c>
      <c r="EB15" s="74" t="str">
        <f t="shared" si="17"/>
        <v/>
      </c>
      <c r="EC15" s="74" t="str">
        <f t="shared" si="17"/>
        <v/>
      </c>
      <c r="ED15" s="74" t="str">
        <f t="shared" si="17"/>
        <v/>
      </c>
      <c r="EE15" s="74" t="str">
        <f t="shared" si="17"/>
        <v/>
      </c>
      <c r="EF15" s="74" t="str">
        <f t="shared" si="17"/>
        <v/>
      </c>
      <c r="EG15" s="74" t="str">
        <f t="shared" si="17"/>
        <v/>
      </c>
      <c r="EH15" s="74" t="str">
        <f t="shared" si="17"/>
        <v/>
      </c>
      <c r="EI15" s="74" t="str">
        <f t="shared" si="17"/>
        <v/>
      </c>
      <c r="EJ15" s="74" t="str">
        <f t="shared" si="17"/>
        <v/>
      </c>
      <c r="EK15" s="74" t="str">
        <f t="shared" si="18"/>
        <v/>
      </c>
      <c r="EL15" s="74" t="str">
        <f t="shared" si="18"/>
        <v/>
      </c>
      <c r="EM15" s="74" t="str">
        <f t="shared" si="18"/>
        <v/>
      </c>
      <c r="EN15" s="75" t="str">
        <f t="shared" si="18"/>
        <v/>
      </c>
      <c r="EP15" s="62" t="str">
        <f>EL15</f>
        <v/>
      </c>
    </row>
    <row r="16" spans="1:146" hidden="1" x14ac:dyDescent="0.3">
      <c r="B16" s="17"/>
      <c r="C16" s="17"/>
      <c r="D16" s="49">
        <f t="shared" si="5"/>
        <v>2005</v>
      </c>
      <c r="E16" s="50">
        <f t="shared" si="6"/>
        <v>0</v>
      </c>
      <c r="F16" s="51">
        <f t="shared" si="7"/>
        <v>1</v>
      </c>
      <c r="G16" s="50">
        <f t="shared" si="19"/>
        <v>0</v>
      </c>
      <c r="H16" s="52">
        <f t="shared" si="8"/>
        <v>0</v>
      </c>
      <c r="J16" s="49">
        <f t="shared" si="20"/>
        <v>2005</v>
      </c>
      <c r="K16" s="53">
        <f t="shared" si="21"/>
        <v>0</v>
      </c>
      <c r="L16" s="54">
        <f t="shared" si="22"/>
        <v>0</v>
      </c>
      <c r="M16" s="66" t="str">
        <f t="shared" si="23"/>
        <v/>
      </c>
      <c r="N16" s="51" t="str">
        <f t="shared" si="23"/>
        <v/>
      </c>
      <c r="O16" s="53">
        <f t="shared" si="9"/>
        <v>0</v>
      </c>
      <c r="P16" s="50">
        <f t="shared" si="10"/>
        <v>0</v>
      </c>
      <c r="Q16" s="54">
        <f t="shared" si="24"/>
        <v>0</v>
      </c>
      <c r="R16" s="66" t="str">
        <f t="shared" si="25"/>
        <v/>
      </c>
      <c r="S16" s="51" t="str">
        <f t="shared" si="11"/>
        <v/>
      </c>
      <c r="T16" s="67" t="str">
        <f t="shared" si="11"/>
        <v/>
      </c>
      <c r="V16" s="68">
        <f t="shared" si="12"/>
        <v>1</v>
      </c>
      <c r="W16" s="67">
        <f t="shared" si="13"/>
        <v>1</v>
      </c>
      <c r="Z16" s="49">
        <f t="shared" si="14"/>
        <v>2005</v>
      </c>
      <c r="AA16" s="69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1"/>
      <c r="AV16" s="62">
        <f>AQ16</f>
        <v>0</v>
      </c>
      <c r="AY16" s="72">
        <f t="shared" si="26"/>
        <v>2005</v>
      </c>
      <c r="AZ16" s="69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1"/>
      <c r="BU16" s="62">
        <f>BP16</f>
        <v>0</v>
      </c>
      <c r="BW16" s="72">
        <f t="shared" si="27"/>
        <v>2005</v>
      </c>
      <c r="BX16" s="73" t="str">
        <f t="shared" si="15"/>
        <v/>
      </c>
      <c r="BY16" s="74" t="str">
        <f t="shared" si="15"/>
        <v/>
      </c>
      <c r="BZ16" s="74" t="str">
        <f t="shared" si="15"/>
        <v/>
      </c>
      <c r="CA16" s="74" t="str">
        <f t="shared" si="15"/>
        <v/>
      </c>
      <c r="CB16" s="74" t="str">
        <f t="shared" si="15"/>
        <v/>
      </c>
      <c r="CC16" s="74" t="str">
        <f t="shared" si="15"/>
        <v/>
      </c>
      <c r="CD16" s="74" t="str">
        <f t="shared" si="15"/>
        <v/>
      </c>
      <c r="CE16" s="74" t="str">
        <f t="shared" si="15"/>
        <v/>
      </c>
      <c r="CF16" s="74" t="str">
        <f t="shared" si="15"/>
        <v/>
      </c>
      <c r="CG16" s="74" t="str">
        <f t="shared" si="15"/>
        <v/>
      </c>
      <c r="CH16" s="74" t="str">
        <f t="shared" si="15"/>
        <v/>
      </c>
      <c r="CI16" s="74" t="str">
        <f t="shared" si="15"/>
        <v/>
      </c>
      <c r="CJ16" s="74" t="str">
        <f t="shared" si="15"/>
        <v/>
      </c>
      <c r="CK16" s="74" t="str">
        <f t="shared" si="15"/>
        <v/>
      </c>
      <c r="CL16" s="74" t="str">
        <f t="shared" si="15"/>
        <v/>
      </c>
      <c r="CM16" s="74" t="str">
        <f t="shared" si="15"/>
        <v/>
      </c>
      <c r="CN16" s="74" t="str">
        <f t="shared" si="16"/>
        <v/>
      </c>
      <c r="CO16" s="74" t="str">
        <f t="shared" si="16"/>
        <v/>
      </c>
      <c r="CP16" s="74" t="str">
        <f t="shared" si="16"/>
        <v/>
      </c>
      <c r="CQ16" s="75" t="str">
        <f t="shared" si="16"/>
        <v/>
      </c>
      <c r="CS16" s="62" t="str">
        <f>CN16</f>
        <v/>
      </c>
      <c r="CV16" s="72">
        <f t="shared" si="28"/>
        <v>2005</v>
      </c>
      <c r="CW16" s="69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1"/>
      <c r="DR16" s="62">
        <f>DM16</f>
        <v>0</v>
      </c>
      <c r="DT16" s="72">
        <f t="shared" si="29"/>
        <v>2005</v>
      </c>
      <c r="DU16" s="73" t="str">
        <f t="shared" si="17"/>
        <v/>
      </c>
      <c r="DV16" s="74" t="str">
        <f t="shared" si="17"/>
        <v/>
      </c>
      <c r="DW16" s="74" t="str">
        <f t="shared" si="17"/>
        <v/>
      </c>
      <c r="DX16" s="74" t="str">
        <f t="shared" si="17"/>
        <v/>
      </c>
      <c r="DY16" s="74" t="str">
        <f t="shared" si="17"/>
        <v/>
      </c>
      <c r="DZ16" s="74" t="str">
        <f t="shared" si="17"/>
        <v/>
      </c>
      <c r="EA16" s="74" t="str">
        <f t="shared" si="17"/>
        <v/>
      </c>
      <c r="EB16" s="74" t="str">
        <f t="shared" si="17"/>
        <v/>
      </c>
      <c r="EC16" s="74" t="str">
        <f t="shared" si="17"/>
        <v/>
      </c>
      <c r="ED16" s="74" t="str">
        <f t="shared" si="17"/>
        <v/>
      </c>
      <c r="EE16" s="74" t="str">
        <f t="shared" si="17"/>
        <v/>
      </c>
      <c r="EF16" s="74" t="str">
        <f t="shared" si="17"/>
        <v/>
      </c>
      <c r="EG16" s="74" t="str">
        <f t="shared" si="17"/>
        <v/>
      </c>
      <c r="EH16" s="74" t="str">
        <f t="shared" si="17"/>
        <v/>
      </c>
      <c r="EI16" s="74" t="str">
        <f t="shared" si="17"/>
        <v/>
      </c>
      <c r="EJ16" s="74" t="str">
        <f t="shared" si="17"/>
        <v/>
      </c>
      <c r="EK16" s="74" t="str">
        <f t="shared" si="18"/>
        <v/>
      </c>
      <c r="EL16" s="74" t="str">
        <f t="shared" si="18"/>
        <v/>
      </c>
      <c r="EM16" s="74" t="str">
        <f t="shared" si="18"/>
        <v/>
      </c>
      <c r="EN16" s="75" t="str">
        <f t="shared" si="18"/>
        <v/>
      </c>
      <c r="EP16" s="62" t="str">
        <f>EK16</f>
        <v/>
      </c>
    </row>
    <row r="17" spans="2:146" hidden="1" x14ac:dyDescent="0.3">
      <c r="B17" s="17"/>
      <c r="C17" s="17"/>
      <c r="D17" s="49">
        <f t="shared" si="5"/>
        <v>2006</v>
      </c>
      <c r="E17" s="50">
        <f t="shared" si="6"/>
        <v>0</v>
      </c>
      <c r="F17" s="51">
        <f t="shared" si="7"/>
        <v>1</v>
      </c>
      <c r="G17" s="50">
        <f t="shared" si="19"/>
        <v>0</v>
      </c>
      <c r="H17" s="52">
        <f t="shared" si="8"/>
        <v>0</v>
      </c>
      <c r="J17" s="49">
        <f t="shared" si="20"/>
        <v>2006</v>
      </c>
      <c r="K17" s="53">
        <f t="shared" si="21"/>
        <v>0</v>
      </c>
      <c r="L17" s="54">
        <f t="shared" si="22"/>
        <v>0</v>
      </c>
      <c r="M17" s="66" t="str">
        <f t="shared" si="23"/>
        <v/>
      </c>
      <c r="N17" s="51" t="str">
        <f t="shared" si="23"/>
        <v/>
      </c>
      <c r="O17" s="53">
        <f t="shared" si="9"/>
        <v>0</v>
      </c>
      <c r="P17" s="50">
        <f t="shared" si="10"/>
        <v>0</v>
      </c>
      <c r="Q17" s="54">
        <f t="shared" si="24"/>
        <v>0</v>
      </c>
      <c r="R17" s="66" t="str">
        <f t="shared" si="25"/>
        <v/>
      </c>
      <c r="S17" s="51" t="str">
        <f t="shared" si="11"/>
        <v/>
      </c>
      <c r="T17" s="67" t="str">
        <f t="shared" si="11"/>
        <v/>
      </c>
      <c r="V17" s="68">
        <f t="shared" si="12"/>
        <v>1</v>
      </c>
      <c r="W17" s="67">
        <f t="shared" si="13"/>
        <v>1</v>
      </c>
      <c r="Z17" s="49">
        <f t="shared" si="14"/>
        <v>2006</v>
      </c>
      <c r="AA17" s="69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1"/>
      <c r="AV17" s="62">
        <f>AP17</f>
        <v>0</v>
      </c>
      <c r="AY17" s="72">
        <f t="shared" si="26"/>
        <v>2006</v>
      </c>
      <c r="AZ17" s="69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1"/>
      <c r="BU17" s="62">
        <f>BO17</f>
        <v>0</v>
      </c>
      <c r="BW17" s="72">
        <f t="shared" si="27"/>
        <v>2006</v>
      </c>
      <c r="BX17" s="73" t="str">
        <f t="shared" si="15"/>
        <v/>
      </c>
      <c r="BY17" s="74" t="str">
        <f t="shared" si="15"/>
        <v/>
      </c>
      <c r="BZ17" s="74" t="str">
        <f t="shared" si="15"/>
        <v/>
      </c>
      <c r="CA17" s="74" t="str">
        <f t="shared" si="15"/>
        <v/>
      </c>
      <c r="CB17" s="74" t="str">
        <f t="shared" si="15"/>
        <v/>
      </c>
      <c r="CC17" s="74" t="str">
        <f t="shared" si="15"/>
        <v/>
      </c>
      <c r="CD17" s="74" t="str">
        <f t="shared" si="15"/>
        <v/>
      </c>
      <c r="CE17" s="74" t="str">
        <f t="shared" si="15"/>
        <v/>
      </c>
      <c r="CF17" s="74" t="str">
        <f t="shared" si="15"/>
        <v/>
      </c>
      <c r="CG17" s="74" t="str">
        <f t="shared" si="15"/>
        <v/>
      </c>
      <c r="CH17" s="74" t="str">
        <f t="shared" si="15"/>
        <v/>
      </c>
      <c r="CI17" s="74" t="str">
        <f t="shared" si="15"/>
        <v/>
      </c>
      <c r="CJ17" s="74" t="str">
        <f t="shared" si="15"/>
        <v/>
      </c>
      <c r="CK17" s="74" t="str">
        <f t="shared" si="15"/>
        <v/>
      </c>
      <c r="CL17" s="74" t="str">
        <f t="shared" si="15"/>
        <v/>
      </c>
      <c r="CM17" s="74" t="str">
        <f t="shared" si="15"/>
        <v/>
      </c>
      <c r="CN17" s="74" t="str">
        <f t="shared" si="16"/>
        <v/>
      </c>
      <c r="CO17" s="74" t="str">
        <f t="shared" si="16"/>
        <v/>
      </c>
      <c r="CP17" s="74" t="str">
        <f t="shared" si="16"/>
        <v/>
      </c>
      <c r="CQ17" s="75" t="str">
        <f t="shared" si="16"/>
        <v/>
      </c>
      <c r="CS17" s="62" t="str">
        <f>CM17</f>
        <v/>
      </c>
      <c r="CV17" s="72">
        <f t="shared" si="28"/>
        <v>2006</v>
      </c>
      <c r="CW17" s="69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1"/>
      <c r="DR17" s="62">
        <f>DL17</f>
        <v>0</v>
      </c>
      <c r="DT17" s="72">
        <f t="shared" si="29"/>
        <v>2006</v>
      </c>
      <c r="DU17" s="73" t="str">
        <f t="shared" si="17"/>
        <v/>
      </c>
      <c r="DV17" s="74" t="str">
        <f t="shared" si="17"/>
        <v/>
      </c>
      <c r="DW17" s="74" t="str">
        <f t="shared" si="17"/>
        <v/>
      </c>
      <c r="DX17" s="74" t="str">
        <f t="shared" si="17"/>
        <v/>
      </c>
      <c r="DY17" s="74" t="str">
        <f t="shared" si="17"/>
        <v/>
      </c>
      <c r="DZ17" s="74" t="str">
        <f t="shared" si="17"/>
        <v/>
      </c>
      <c r="EA17" s="74" t="str">
        <f t="shared" si="17"/>
        <v/>
      </c>
      <c r="EB17" s="74" t="str">
        <f t="shared" si="17"/>
        <v/>
      </c>
      <c r="EC17" s="74" t="str">
        <f t="shared" si="17"/>
        <v/>
      </c>
      <c r="ED17" s="74" t="str">
        <f t="shared" si="17"/>
        <v/>
      </c>
      <c r="EE17" s="74" t="str">
        <f t="shared" si="17"/>
        <v/>
      </c>
      <c r="EF17" s="74" t="str">
        <f t="shared" si="17"/>
        <v/>
      </c>
      <c r="EG17" s="74" t="str">
        <f t="shared" si="17"/>
        <v/>
      </c>
      <c r="EH17" s="74" t="str">
        <f t="shared" si="17"/>
        <v/>
      </c>
      <c r="EI17" s="74" t="str">
        <f t="shared" si="17"/>
        <v/>
      </c>
      <c r="EJ17" s="74" t="str">
        <f t="shared" si="17"/>
        <v/>
      </c>
      <c r="EK17" s="74" t="str">
        <f t="shared" si="18"/>
        <v/>
      </c>
      <c r="EL17" s="74" t="str">
        <f t="shared" si="18"/>
        <v/>
      </c>
      <c r="EM17" s="74" t="str">
        <f t="shared" si="18"/>
        <v/>
      </c>
      <c r="EN17" s="75" t="str">
        <f t="shared" si="18"/>
        <v/>
      </c>
      <c r="EP17" s="62" t="str">
        <f>EJ17</f>
        <v/>
      </c>
    </row>
    <row r="18" spans="2:146" hidden="1" x14ac:dyDescent="0.3">
      <c r="B18" s="17"/>
      <c r="C18" s="17"/>
      <c r="D18" s="49">
        <f t="shared" si="5"/>
        <v>2007</v>
      </c>
      <c r="E18" s="50">
        <f t="shared" si="6"/>
        <v>0</v>
      </c>
      <c r="F18" s="51">
        <f t="shared" si="7"/>
        <v>1</v>
      </c>
      <c r="G18" s="50">
        <f t="shared" si="19"/>
        <v>0</v>
      </c>
      <c r="H18" s="52">
        <f t="shared" si="8"/>
        <v>0</v>
      </c>
      <c r="J18" s="49">
        <f t="shared" si="20"/>
        <v>2007</v>
      </c>
      <c r="K18" s="53">
        <f t="shared" si="21"/>
        <v>0</v>
      </c>
      <c r="L18" s="54">
        <f t="shared" si="22"/>
        <v>0</v>
      </c>
      <c r="M18" s="66" t="str">
        <f t="shared" si="23"/>
        <v/>
      </c>
      <c r="N18" s="51" t="str">
        <f t="shared" si="23"/>
        <v/>
      </c>
      <c r="O18" s="53">
        <f t="shared" si="9"/>
        <v>0</v>
      </c>
      <c r="P18" s="50">
        <f t="shared" si="10"/>
        <v>0</v>
      </c>
      <c r="Q18" s="54">
        <f t="shared" si="24"/>
        <v>0</v>
      </c>
      <c r="R18" s="66" t="str">
        <f t="shared" si="25"/>
        <v/>
      </c>
      <c r="S18" s="51" t="str">
        <f t="shared" si="11"/>
        <v/>
      </c>
      <c r="T18" s="67" t="str">
        <f t="shared" si="11"/>
        <v/>
      </c>
      <c r="V18" s="68">
        <f t="shared" si="12"/>
        <v>1</v>
      </c>
      <c r="W18" s="67">
        <f t="shared" si="13"/>
        <v>1</v>
      </c>
      <c r="Z18" s="49">
        <f t="shared" si="14"/>
        <v>2007</v>
      </c>
      <c r="AA18" s="69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1"/>
      <c r="AV18" s="62">
        <f>AO18</f>
        <v>0</v>
      </c>
      <c r="AY18" s="72">
        <f t="shared" si="26"/>
        <v>2007</v>
      </c>
      <c r="AZ18" s="69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1"/>
      <c r="BU18" s="62">
        <f>BN18</f>
        <v>0</v>
      </c>
      <c r="BW18" s="72">
        <f t="shared" si="27"/>
        <v>2007</v>
      </c>
      <c r="BX18" s="73" t="str">
        <f t="shared" si="15"/>
        <v/>
      </c>
      <c r="BY18" s="74" t="str">
        <f t="shared" si="15"/>
        <v/>
      </c>
      <c r="BZ18" s="74" t="str">
        <f t="shared" si="15"/>
        <v/>
      </c>
      <c r="CA18" s="74" t="str">
        <f t="shared" si="15"/>
        <v/>
      </c>
      <c r="CB18" s="74" t="str">
        <f t="shared" si="15"/>
        <v/>
      </c>
      <c r="CC18" s="74" t="str">
        <f t="shared" si="15"/>
        <v/>
      </c>
      <c r="CD18" s="74" t="str">
        <f t="shared" si="15"/>
        <v/>
      </c>
      <c r="CE18" s="74" t="str">
        <f t="shared" si="15"/>
        <v/>
      </c>
      <c r="CF18" s="74" t="str">
        <f t="shared" si="15"/>
        <v/>
      </c>
      <c r="CG18" s="74" t="str">
        <f t="shared" si="15"/>
        <v/>
      </c>
      <c r="CH18" s="74" t="str">
        <f t="shared" si="15"/>
        <v/>
      </c>
      <c r="CI18" s="74" t="str">
        <f t="shared" si="15"/>
        <v/>
      </c>
      <c r="CJ18" s="74" t="str">
        <f t="shared" si="15"/>
        <v/>
      </c>
      <c r="CK18" s="74" t="str">
        <f t="shared" si="15"/>
        <v/>
      </c>
      <c r="CL18" s="74" t="str">
        <f t="shared" si="15"/>
        <v/>
      </c>
      <c r="CM18" s="74" t="str">
        <f t="shared" si="15"/>
        <v/>
      </c>
      <c r="CN18" s="74" t="str">
        <f t="shared" si="16"/>
        <v/>
      </c>
      <c r="CO18" s="74" t="str">
        <f t="shared" si="16"/>
        <v/>
      </c>
      <c r="CP18" s="74" t="str">
        <f t="shared" si="16"/>
        <v/>
      </c>
      <c r="CQ18" s="75" t="str">
        <f t="shared" si="16"/>
        <v/>
      </c>
      <c r="CS18" s="62" t="str">
        <f>CL18</f>
        <v/>
      </c>
      <c r="CV18" s="72">
        <f t="shared" si="28"/>
        <v>2007</v>
      </c>
      <c r="CW18" s="69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1"/>
      <c r="DR18" s="62">
        <f>DK18</f>
        <v>0</v>
      </c>
      <c r="DT18" s="72">
        <f t="shared" si="29"/>
        <v>2007</v>
      </c>
      <c r="DU18" s="73" t="str">
        <f t="shared" si="17"/>
        <v/>
      </c>
      <c r="DV18" s="74" t="str">
        <f t="shared" si="17"/>
        <v/>
      </c>
      <c r="DW18" s="74" t="str">
        <f t="shared" si="17"/>
        <v/>
      </c>
      <c r="DX18" s="74" t="str">
        <f t="shared" si="17"/>
        <v/>
      </c>
      <c r="DY18" s="74" t="str">
        <f t="shared" si="17"/>
        <v/>
      </c>
      <c r="DZ18" s="74" t="str">
        <f t="shared" si="17"/>
        <v/>
      </c>
      <c r="EA18" s="74" t="str">
        <f t="shared" si="17"/>
        <v/>
      </c>
      <c r="EB18" s="74" t="str">
        <f t="shared" si="17"/>
        <v/>
      </c>
      <c r="EC18" s="74" t="str">
        <f t="shared" si="17"/>
        <v/>
      </c>
      <c r="ED18" s="74" t="str">
        <f t="shared" si="17"/>
        <v/>
      </c>
      <c r="EE18" s="74" t="str">
        <f t="shared" si="17"/>
        <v/>
      </c>
      <c r="EF18" s="74" t="str">
        <f t="shared" si="17"/>
        <v/>
      </c>
      <c r="EG18" s="74" t="str">
        <f t="shared" si="17"/>
        <v/>
      </c>
      <c r="EH18" s="74" t="str">
        <f t="shared" si="17"/>
        <v/>
      </c>
      <c r="EI18" s="74" t="str">
        <f t="shared" si="17"/>
        <v/>
      </c>
      <c r="EJ18" s="74" t="str">
        <f t="shared" si="17"/>
        <v/>
      </c>
      <c r="EK18" s="74" t="str">
        <f t="shared" si="18"/>
        <v/>
      </c>
      <c r="EL18" s="74" t="str">
        <f t="shared" si="18"/>
        <v/>
      </c>
      <c r="EM18" s="74" t="str">
        <f t="shared" si="18"/>
        <v/>
      </c>
      <c r="EN18" s="75" t="str">
        <f t="shared" si="18"/>
        <v/>
      </c>
      <c r="EP18" s="62" t="str">
        <f>EI18</f>
        <v/>
      </c>
    </row>
    <row r="19" spans="2:146" hidden="1" x14ac:dyDescent="0.3">
      <c r="B19" s="17"/>
      <c r="C19" s="17"/>
      <c r="D19" s="49">
        <f t="shared" si="5"/>
        <v>2008</v>
      </c>
      <c r="E19" s="50">
        <f t="shared" si="6"/>
        <v>0</v>
      </c>
      <c r="F19" s="51">
        <f t="shared" si="7"/>
        <v>1</v>
      </c>
      <c r="G19" s="50">
        <f t="shared" si="19"/>
        <v>0</v>
      </c>
      <c r="H19" s="52">
        <f t="shared" si="8"/>
        <v>0</v>
      </c>
      <c r="J19" s="49">
        <f t="shared" si="20"/>
        <v>2008</v>
      </c>
      <c r="K19" s="53">
        <f t="shared" si="21"/>
        <v>0</v>
      </c>
      <c r="L19" s="54">
        <f t="shared" si="22"/>
        <v>0</v>
      </c>
      <c r="M19" s="66" t="str">
        <f t="shared" si="23"/>
        <v/>
      </c>
      <c r="N19" s="51" t="str">
        <f t="shared" si="23"/>
        <v/>
      </c>
      <c r="O19" s="53">
        <f t="shared" si="9"/>
        <v>0</v>
      </c>
      <c r="P19" s="50">
        <f t="shared" si="10"/>
        <v>0</v>
      </c>
      <c r="Q19" s="54">
        <f t="shared" si="24"/>
        <v>0</v>
      </c>
      <c r="R19" s="66" t="str">
        <f t="shared" si="25"/>
        <v/>
      </c>
      <c r="S19" s="51" t="str">
        <f t="shared" si="11"/>
        <v/>
      </c>
      <c r="T19" s="67" t="str">
        <f t="shared" si="11"/>
        <v/>
      </c>
      <c r="V19" s="68">
        <f t="shared" si="12"/>
        <v>1</v>
      </c>
      <c r="W19" s="67">
        <f t="shared" si="13"/>
        <v>1</v>
      </c>
      <c r="Z19" s="49">
        <f t="shared" si="14"/>
        <v>2008</v>
      </c>
      <c r="AA19" s="69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1"/>
      <c r="AV19" s="62">
        <f>AN19</f>
        <v>0</v>
      </c>
      <c r="AY19" s="72">
        <f t="shared" si="26"/>
        <v>2008</v>
      </c>
      <c r="AZ19" s="69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1"/>
      <c r="BU19" s="62">
        <f>BM19</f>
        <v>0</v>
      </c>
      <c r="BW19" s="72">
        <f t="shared" si="27"/>
        <v>2008</v>
      </c>
      <c r="BX19" s="73" t="str">
        <f t="shared" si="15"/>
        <v/>
      </c>
      <c r="BY19" s="74" t="str">
        <f t="shared" si="15"/>
        <v/>
      </c>
      <c r="BZ19" s="74" t="str">
        <f t="shared" si="15"/>
        <v/>
      </c>
      <c r="CA19" s="74" t="str">
        <f t="shared" si="15"/>
        <v/>
      </c>
      <c r="CB19" s="74" t="str">
        <f t="shared" si="15"/>
        <v/>
      </c>
      <c r="CC19" s="74" t="str">
        <f t="shared" si="15"/>
        <v/>
      </c>
      <c r="CD19" s="74" t="str">
        <f t="shared" si="15"/>
        <v/>
      </c>
      <c r="CE19" s="74" t="str">
        <f t="shared" si="15"/>
        <v/>
      </c>
      <c r="CF19" s="74" t="str">
        <f t="shared" si="15"/>
        <v/>
      </c>
      <c r="CG19" s="74" t="str">
        <f t="shared" si="15"/>
        <v/>
      </c>
      <c r="CH19" s="74" t="str">
        <f t="shared" si="15"/>
        <v/>
      </c>
      <c r="CI19" s="74" t="str">
        <f t="shared" si="15"/>
        <v/>
      </c>
      <c r="CJ19" s="74" t="str">
        <f t="shared" si="15"/>
        <v/>
      </c>
      <c r="CK19" s="74" t="str">
        <f t="shared" si="15"/>
        <v/>
      </c>
      <c r="CL19" s="74" t="str">
        <f t="shared" si="15"/>
        <v/>
      </c>
      <c r="CM19" s="74" t="str">
        <f t="shared" si="15"/>
        <v/>
      </c>
      <c r="CN19" s="74" t="str">
        <f t="shared" si="16"/>
        <v/>
      </c>
      <c r="CO19" s="74" t="str">
        <f t="shared" si="16"/>
        <v/>
      </c>
      <c r="CP19" s="74" t="str">
        <f t="shared" si="16"/>
        <v/>
      </c>
      <c r="CQ19" s="75" t="str">
        <f t="shared" si="16"/>
        <v/>
      </c>
      <c r="CS19" s="62" t="str">
        <f>CK19</f>
        <v/>
      </c>
      <c r="CV19" s="72">
        <f t="shared" si="28"/>
        <v>2008</v>
      </c>
      <c r="CW19" s="69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1"/>
      <c r="DR19" s="62">
        <f>DJ19</f>
        <v>0</v>
      </c>
      <c r="DT19" s="72">
        <f t="shared" si="29"/>
        <v>2008</v>
      </c>
      <c r="DU19" s="73" t="str">
        <f t="shared" si="17"/>
        <v/>
      </c>
      <c r="DV19" s="74" t="str">
        <f t="shared" si="17"/>
        <v/>
      </c>
      <c r="DW19" s="74" t="str">
        <f t="shared" si="17"/>
        <v/>
      </c>
      <c r="DX19" s="74" t="str">
        <f t="shared" si="17"/>
        <v/>
      </c>
      <c r="DY19" s="74" t="str">
        <f t="shared" si="17"/>
        <v/>
      </c>
      <c r="DZ19" s="74" t="str">
        <f t="shared" si="17"/>
        <v/>
      </c>
      <c r="EA19" s="74" t="str">
        <f t="shared" si="17"/>
        <v/>
      </c>
      <c r="EB19" s="74" t="str">
        <f t="shared" si="17"/>
        <v/>
      </c>
      <c r="EC19" s="74" t="str">
        <f t="shared" si="17"/>
        <v/>
      </c>
      <c r="ED19" s="74" t="str">
        <f t="shared" si="17"/>
        <v/>
      </c>
      <c r="EE19" s="74" t="str">
        <f t="shared" si="17"/>
        <v/>
      </c>
      <c r="EF19" s="74" t="str">
        <f t="shared" si="17"/>
        <v/>
      </c>
      <c r="EG19" s="74" t="str">
        <f t="shared" si="17"/>
        <v/>
      </c>
      <c r="EH19" s="74" t="str">
        <f t="shared" si="17"/>
        <v/>
      </c>
      <c r="EI19" s="74" t="str">
        <f t="shared" si="17"/>
        <v/>
      </c>
      <c r="EJ19" s="74" t="str">
        <f t="shared" si="17"/>
        <v/>
      </c>
      <c r="EK19" s="74" t="str">
        <f t="shared" si="18"/>
        <v/>
      </c>
      <c r="EL19" s="74" t="str">
        <f t="shared" si="18"/>
        <v/>
      </c>
      <c r="EM19" s="74" t="str">
        <f t="shared" si="18"/>
        <v/>
      </c>
      <c r="EN19" s="75" t="str">
        <f t="shared" si="18"/>
        <v/>
      </c>
      <c r="EP19" s="62" t="str">
        <f>EH19</f>
        <v/>
      </c>
    </row>
    <row r="20" spans="2:146" x14ac:dyDescent="0.3">
      <c r="B20" s="17"/>
      <c r="C20" s="17"/>
      <c r="D20" s="49">
        <f t="shared" si="5"/>
        <v>2009</v>
      </c>
      <c r="E20" s="76">
        <f t="shared" si="6"/>
        <v>628641371.50488007</v>
      </c>
      <c r="F20" s="51">
        <f t="shared" si="7"/>
        <v>1</v>
      </c>
      <c r="G20" s="50">
        <f t="shared" si="19"/>
        <v>628641371.50488007</v>
      </c>
      <c r="H20" s="52">
        <f t="shared" si="8"/>
        <v>628641371.50488007</v>
      </c>
      <c r="J20" s="49">
        <f t="shared" si="20"/>
        <v>2009</v>
      </c>
      <c r="K20" s="53">
        <f t="shared" si="21"/>
        <v>261701500.44931903</v>
      </c>
      <c r="L20" s="54">
        <f t="shared" si="22"/>
        <v>261701500.44931903</v>
      </c>
      <c r="M20" s="66">
        <f t="shared" si="23"/>
        <v>0.41629697361922269</v>
      </c>
      <c r="N20" s="51">
        <f t="shared" si="23"/>
        <v>0.41629697361922269</v>
      </c>
      <c r="O20" s="53">
        <f t="shared" si="9"/>
        <v>233176036.90034324</v>
      </c>
      <c r="P20" s="50">
        <f t="shared" si="10"/>
        <v>0</v>
      </c>
      <c r="Q20" s="54">
        <f t="shared" si="24"/>
        <v>233176036.90034324</v>
      </c>
      <c r="R20" s="66">
        <f t="shared" si="25"/>
        <v>0.37092060349472739</v>
      </c>
      <c r="S20" s="51">
        <f t="shared" si="11"/>
        <v>0</v>
      </c>
      <c r="T20" s="67">
        <f t="shared" si="11"/>
        <v>0.37092060349472739</v>
      </c>
      <c r="V20" s="68">
        <f t="shared" si="12"/>
        <v>1</v>
      </c>
      <c r="W20" s="67">
        <f t="shared" si="13"/>
        <v>1</v>
      </c>
      <c r="Z20" s="49">
        <f t="shared" si="14"/>
        <v>2009</v>
      </c>
      <c r="AA20" s="69">
        <v>518501583.22288007</v>
      </c>
      <c r="AB20" s="70">
        <v>626913589.79159999</v>
      </c>
      <c r="AC20" s="70">
        <v>628257749.14884007</v>
      </c>
      <c r="AD20" s="70">
        <v>628641371.50488007</v>
      </c>
      <c r="AE20" s="70">
        <v>628641371.50488007</v>
      </c>
      <c r="AF20" s="70">
        <v>628641371.50488007</v>
      </c>
      <c r="AG20" s="70">
        <v>628641371.50488007</v>
      </c>
      <c r="AH20" s="70">
        <v>628641371.50488007</v>
      </c>
      <c r="AI20" s="70">
        <v>628641371.50488007</v>
      </c>
      <c r="AJ20" s="70">
        <v>628641371.50488007</v>
      </c>
      <c r="AK20" s="70">
        <v>628641371.50488007</v>
      </c>
      <c r="AL20" s="70">
        <v>628641371.50488007</v>
      </c>
      <c r="AM20" s="70">
        <v>628641371.50488007</v>
      </c>
      <c r="AN20" s="70"/>
      <c r="AO20" s="70"/>
      <c r="AP20" s="70"/>
      <c r="AQ20" s="70"/>
      <c r="AR20" s="70"/>
      <c r="AS20" s="70"/>
      <c r="AT20" s="71"/>
      <c r="AV20" s="62">
        <f>AM20</f>
        <v>628641371.50488007</v>
      </c>
      <c r="AY20" s="72">
        <f t="shared" si="26"/>
        <v>2009</v>
      </c>
      <c r="AZ20" s="69">
        <v>142749829.13598001</v>
      </c>
      <c r="BA20" s="70">
        <v>306507517.68809652</v>
      </c>
      <c r="BB20" s="70">
        <v>279052619.99039376</v>
      </c>
      <c r="BC20" s="70">
        <v>233176036.90034324</v>
      </c>
      <c r="BD20" s="70">
        <v>233176036.90034324</v>
      </c>
      <c r="BE20" s="70">
        <v>233176036.90034324</v>
      </c>
      <c r="BF20" s="70">
        <v>233176036.90034324</v>
      </c>
      <c r="BG20" s="70">
        <v>233176036.90034324</v>
      </c>
      <c r="BH20" s="70">
        <v>233176036.90034324</v>
      </c>
      <c r="BI20" s="70">
        <v>233176036.90034324</v>
      </c>
      <c r="BJ20" s="70">
        <v>233176036.90034324</v>
      </c>
      <c r="BK20" s="70">
        <v>233176036.90034324</v>
      </c>
      <c r="BL20" s="70">
        <v>233176036.90034324</v>
      </c>
      <c r="BM20" s="70"/>
      <c r="BN20" s="70"/>
      <c r="BO20" s="70"/>
      <c r="BP20" s="70"/>
      <c r="BQ20" s="70"/>
      <c r="BR20" s="70"/>
      <c r="BS20" s="71"/>
      <c r="BU20" s="62">
        <f>BL20</f>
        <v>233176036.90034324</v>
      </c>
      <c r="BW20" s="72">
        <f t="shared" si="27"/>
        <v>2009</v>
      </c>
      <c r="BX20" s="73">
        <f t="shared" si="15"/>
        <v>142749829.13598001</v>
      </c>
      <c r="BY20" s="74">
        <f t="shared" si="15"/>
        <v>306507517.68809652</v>
      </c>
      <c r="BZ20" s="74">
        <f t="shared" si="15"/>
        <v>279052619.99039376</v>
      </c>
      <c r="CA20" s="74">
        <f t="shared" si="15"/>
        <v>233176036.90034324</v>
      </c>
      <c r="CB20" s="74">
        <f t="shared" si="15"/>
        <v>233176036.90034324</v>
      </c>
      <c r="CC20" s="74">
        <f t="shared" si="15"/>
        <v>233176036.90034324</v>
      </c>
      <c r="CD20" s="74">
        <f t="shared" si="15"/>
        <v>233176036.90034324</v>
      </c>
      <c r="CE20" s="74">
        <f t="shared" si="15"/>
        <v>233176036.90034324</v>
      </c>
      <c r="CF20" s="74">
        <f t="shared" si="15"/>
        <v>233176036.90034324</v>
      </c>
      <c r="CG20" s="74">
        <f t="shared" si="15"/>
        <v>233176036.90034324</v>
      </c>
      <c r="CH20" s="74">
        <f t="shared" si="15"/>
        <v>233176036.90034324</v>
      </c>
      <c r="CI20" s="74">
        <f t="shared" si="15"/>
        <v>233176036.90034324</v>
      </c>
      <c r="CJ20" s="74">
        <f t="shared" si="15"/>
        <v>233176036.90034324</v>
      </c>
      <c r="CK20" s="74" t="str">
        <f t="shared" si="15"/>
        <v/>
      </c>
      <c r="CL20" s="74" t="str">
        <f t="shared" si="15"/>
        <v/>
      </c>
      <c r="CM20" s="74" t="str">
        <f t="shared" si="15"/>
        <v/>
      </c>
      <c r="CN20" s="74" t="str">
        <f t="shared" si="16"/>
        <v/>
      </c>
      <c r="CO20" s="74" t="str">
        <f t="shared" si="16"/>
        <v/>
      </c>
      <c r="CP20" s="74" t="str">
        <f t="shared" si="16"/>
        <v/>
      </c>
      <c r="CQ20" s="75" t="str">
        <f t="shared" si="16"/>
        <v/>
      </c>
      <c r="CS20" s="62">
        <f>CJ20</f>
        <v>233176036.90034324</v>
      </c>
      <c r="CV20" s="72">
        <f t="shared" si="28"/>
        <v>2009</v>
      </c>
      <c r="CW20" s="69">
        <v>15530092.849467413</v>
      </c>
      <c r="CX20" s="70">
        <v>133537942.52014045</v>
      </c>
      <c r="CY20" s="70">
        <v>266076995.7477802</v>
      </c>
      <c r="CZ20" s="70">
        <v>261701500.44931903</v>
      </c>
      <c r="DA20" s="70">
        <v>261701500.44931903</v>
      </c>
      <c r="DB20" s="70">
        <v>261701500.44931903</v>
      </c>
      <c r="DC20" s="70">
        <v>261701500.44931903</v>
      </c>
      <c r="DD20" s="70">
        <v>261701500.44931903</v>
      </c>
      <c r="DE20" s="70">
        <v>261701500.44931903</v>
      </c>
      <c r="DF20" s="70">
        <v>261701500.44931903</v>
      </c>
      <c r="DG20" s="70">
        <v>261701500.44931903</v>
      </c>
      <c r="DH20" s="70">
        <v>261701500.44931903</v>
      </c>
      <c r="DI20" s="70">
        <v>261701500.44931903</v>
      </c>
      <c r="DJ20" s="70"/>
      <c r="DK20" s="70"/>
      <c r="DL20" s="70"/>
      <c r="DM20" s="70"/>
      <c r="DN20" s="70"/>
      <c r="DO20" s="70"/>
      <c r="DP20" s="71"/>
      <c r="DR20" s="62">
        <f>DI20</f>
        <v>261701500.44931903</v>
      </c>
      <c r="DT20" s="72">
        <f t="shared" si="29"/>
        <v>2009</v>
      </c>
      <c r="DU20" s="73">
        <f t="shared" si="17"/>
        <v>15530092.849467413</v>
      </c>
      <c r="DV20" s="74">
        <f t="shared" si="17"/>
        <v>133537942.52014045</v>
      </c>
      <c r="DW20" s="74">
        <f t="shared" si="17"/>
        <v>266076995.7477802</v>
      </c>
      <c r="DX20" s="74">
        <f t="shared" si="17"/>
        <v>261701500.44931903</v>
      </c>
      <c r="DY20" s="74">
        <f t="shared" si="17"/>
        <v>261701500.44931903</v>
      </c>
      <c r="DZ20" s="74">
        <f t="shared" si="17"/>
        <v>261701500.44931903</v>
      </c>
      <c r="EA20" s="74">
        <f t="shared" si="17"/>
        <v>261701500.44931903</v>
      </c>
      <c r="EB20" s="74">
        <f t="shared" si="17"/>
        <v>261701500.44931903</v>
      </c>
      <c r="EC20" s="74">
        <f t="shared" si="17"/>
        <v>261701500.44931903</v>
      </c>
      <c r="ED20" s="74">
        <f t="shared" si="17"/>
        <v>261701500.44931903</v>
      </c>
      <c r="EE20" s="74">
        <f t="shared" si="17"/>
        <v>261701500.44931903</v>
      </c>
      <c r="EF20" s="74">
        <f t="shared" si="17"/>
        <v>261701500.44931903</v>
      </c>
      <c r="EG20" s="74">
        <f t="shared" si="17"/>
        <v>261701500.44931903</v>
      </c>
      <c r="EH20" s="74" t="str">
        <f t="shared" si="17"/>
        <v/>
      </c>
      <c r="EI20" s="74" t="str">
        <f t="shared" si="17"/>
        <v/>
      </c>
      <c r="EJ20" s="74" t="str">
        <f t="shared" si="17"/>
        <v/>
      </c>
      <c r="EK20" s="74" t="str">
        <f t="shared" si="18"/>
        <v/>
      </c>
      <c r="EL20" s="74" t="str">
        <f t="shared" si="18"/>
        <v/>
      </c>
      <c r="EM20" s="74" t="str">
        <f t="shared" si="18"/>
        <v/>
      </c>
      <c r="EN20" s="75" t="str">
        <f t="shared" si="18"/>
        <v/>
      </c>
      <c r="EP20" s="62">
        <f>EG20</f>
        <v>261701500.44931903</v>
      </c>
    </row>
    <row r="21" spans="2:146" x14ac:dyDescent="0.3">
      <c r="B21" s="17"/>
      <c r="C21" s="17"/>
      <c r="D21" s="49">
        <f t="shared" si="5"/>
        <v>2010</v>
      </c>
      <c r="E21" s="76">
        <f t="shared" si="6"/>
        <v>832441998.04468</v>
      </c>
      <c r="F21" s="51">
        <f t="shared" si="7"/>
        <v>1</v>
      </c>
      <c r="G21" s="50">
        <f t="shared" si="19"/>
        <v>832441998.04468</v>
      </c>
      <c r="H21" s="52">
        <f t="shared" si="8"/>
        <v>832441998.04468</v>
      </c>
      <c r="J21" s="49">
        <f t="shared" si="20"/>
        <v>2010</v>
      </c>
      <c r="K21" s="53">
        <f t="shared" si="21"/>
        <v>1007565720.2806401</v>
      </c>
      <c r="L21" s="54">
        <f t="shared" si="22"/>
        <v>1007565720.2806401</v>
      </c>
      <c r="M21" s="66">
        <f t="shared" si="23"/>
        <v>1.2103734826538157</v>
      </c>
      <c r="N21" s="51">
        <f t="shared" si="23"/>
        <v>1.2103734826538157</v>
      </c>
      <c r="O21" s="53">
        <f t="shared" si="9"/>
        <v>897741056.77005029</v>
      </c>
      <c r="P21" s="50">
        <f t="shared" si="10"/>
        <v>0</v>
      </c>
      <c r="Q21" s="54">
        <f t="shared" si="24"/>
        <v>897741056.77005029</v>
      </c>
      <c r="R21" s="66">
        <f t="shared" si="25"/>
        <v>1.0784427730445496</v>
      </c>
      <c r="S21" s="51">
        <f t="shared" si="11"/>
        <v>0</v>
      </c>
      <c r="T21" s="67">
        <f t="shared" si="11"/>
        <v>1.0784427730445496</v>
      </c>
      <c r="V21" s="68">
        <f t="shared" si="12"/>
        <v>1</v>
      </c>
      <c r="W21" s="67">
        <f t="shared" si="13"/>
        <v>1</v>
      </c>
      <c r="Z21" s="49">
        <f t="shared" si="14"/>
        <v>2010</v>
      </c>
      <c r="AA21" s="69">
        <v>699766221.00328004</v>
      </c>
      <c r="AB21" s="70">
        <v>830375054.28975999</v>
      </c>
      <c r="AC21" s="70">
        <v>831480899.64396</v>
      </c>
      <c r="AD21" s="70">
        <v>831708693.20304012</v>
      </c>
      <c r="AE21" s="70">
        <v>832441998.04468</v>
      </c>
      <c r="AF21" s="70">
        <v>832441998.04468</v>
      </c>
      <c r="AG21" s="70">
        <v>832441998.04468</v>
      </c>
      <c r="AH21" s="70">
        <v>832441998.04468</v>
      </c>
      <c r="AI21" s="70">
        <v>832441998.04468</v>
      </c>
      <c r="AJ21" s="70">
        <v>832441998.04468</v>
      </c>
      <c r="AK21" s="70">
        <v>832441998.04468</v>
      </c>
      <c r="AL21" s="70">
        <v>832441998.04468</v>
      </c>
      <c r="AM21" s="70"/>
      <c r="AN21" s="70"/>
      <c r="AO21" s="70"/>
      <c r="AP21" s="70"/>
      <c r="AQ21" s="70"/>
      <c r="AR21" s="70"/>
      <c r="AS21" s="70"/>
      <c r="AT21" s="71"/>
      <c r="AV21" s="62">
        <f>AL21</f>
        <v>832441998.04468</v>
      </c>
      <c r="AY21" s="72">
        <f t="shared" si="26"/>
        <v>2010</v>
      </c>
      <c r="AZ21" s="69">
        <v>306317507.24336582</v>
      </c>
      <c r="BA21" s="70">
        <v>855283680.18257451</v>
      </c>
      <c r="BB21" s="70">
        <v>867815036.64030135</v>
      </c>
      <c r="BC21" s="70">
        <v>902597655.6623981</v>
      </c>
      <c r="BD21" s="70">
        <v>897812336.77218866</v>
      </c>
      <c r="BE21" s="70">
        <v>897812336.77218866</v>
      </c>
      <c r="BF21" s="70">
        <v>897741056.77005029</v>
      </c>
      <c r="BG21" s="70">
        <v>897741056.77005029</v>
      </c>
      <c r="BH21" s="70">
        <v>897741056.77005029</v>
      </c>
      <c r="BI21" s="70">
        <v>897741056.77005029</v>
      </c>
      <c r="BJ21" s="70">
        <v>897741056.77005029</v>
      </c>
      <c r="BK21" s="70">
        <v>897741056.77005029</v>
      </c>
      <c r="BL21" s="70"/>
      <c r="BM21" s="70"/>
      <c r="BN21" s="70"/>
      <c r="BO21" s="70"/>
      <c r="BP21" s="70"/>
      <c r="BQ21" s="70"/>
      <c r="BR21" s="70"/>
      <c r="BS21" s="71"/>
      <c r="BU21" s="62">
        <f>BK21</f>
        <v>897741056.77005029</v>
      </c>
      <c r="BW21" s="72">
        <f t="shared" si="27"/>
        <v>2010</v>
      </c>
      <c r="BX21" s="73">
        <f t="shared" si="15"/>
        <v>306317507.24336582</v>
      </c>
      <c r="BY21" s="74">
        <f t="shared" si="15"/>
        <v>855283680.18257451</v>
      </c>
      <c r="BZ21" s="74">
        <f t="shared" si="15"/>
        <v>867815036.64030135</v>
      </c>
      <c r="CA21" s="74">
        <f t="shared" si="15"/>
        <v>902597655.6623981</v>
      </c>
      <c r="CB21" s="74">
        <f t="shared" si="15"/>
        <v>897812336.77218866</v>
      </c>
      <c r="CC21" s="74">
        <f t="shared" si="15"/>
        <v>897812336.77218866</v>
      </c>
      <c r="CD21" s="74">
        <f t="shared" si="15"/>
        <v>897741056.77005029</v>
      </c>
      <c r="CE21" s="74">
        <f t="shared" si="15"/>
        <v>897741056.77005029</v>
      </c>
      <c r="CF21" s="74">
        <f t="shared" si="15"/>
        <v>897741056.77005029</v>
      </c>
      <c r="CG21" s="74">
        <f t="shared" si="15"/>
        <v>897741056.77005029</v>
      </c>
      <c r="CH21" s="74">
        <f t="shared" si="15"/>
        <v>897741056.77005029</v>
      </c>
      <c r="CI21" s="74">
        <f t="shared" si="15"/>
        <v>897741056.77005029</v>
      </c>
      <c r="CJ21" s="74" t="str">
        <f t="shared" si="15"/>
        <v/>
      </c>
      <c r="CK21" s="74" t="str">
        <f t="shared" si="15"/>
        <v/>
      </c>
      <c r="CL21" s="74" t="str">
        <f t="shared" si="15"/>
        <v/>
      </c>
      <c r="CM21" s="74" t="str">
        <f t="shared" si="15"/>
        <v/>
      </c>
      <c r="CN21" s="74" t="str">
        <f t="shared" si="16"/>
        <v/>
      </c>
      <c r="CO21" s="74" t="str">
        <f t="shared" si="16"/>
        <v/>
      </c>
      <c r="CP21" s="74" t="str">
        <f t="shared" si="16"/>
        <v/>
      </c>
      <c r="CQ21" s="75" t="str">
        <f t="shared" si="16"/>
        <v/>
      </c>
      <c r="CS21" s="62">
        <f>CI21</f>
        <v>897741056.77005029</v>
      </c>
      <c r="CV21" s="72">
        <f t="shared" si="28"/>
        <v>2010</v>
      </c>
      <c r="CW21" s="69">
        <v>18012746.880354285</v>
      </c>
      <c r="CX21" s="70">
        <v>576878921.33973825</v>
      </c>
      <c r="CY21" s="70">
        <v>753166776.6649729</v>
      </c>
      <c r="CZ21" s="70">
        <v>999561121.88367414</v>
      </c>
      <c r="DA21" s="70">
        <v>1007645720.28304</v>
      </c>
      <c r="DB21" s="70">
        <v>1007645720.28304</v>
      </c>
      <c r="DC21" s="70">
        <v>1007565720.2806401</v>
      </c>
      <c r="DD21" s="70">
        <v>1007565720.2806401</v>
      </c>
      <c r="DE21" s="70">
        <v>1007565720.2806401</v>
      </c>
      <c r="DF21" s="70">
        <v>1007565720.2806401</v>
      </c>
      <c r="DG21" s="70">
        <v>1007565720.2806401</v>
      </c>
      <c r="DH21" s="70">
        <v>1007565720.2806401</v>
      </c>
      <c r="DI21" s="70"/>
      <c r="DJ21" s="70"/>
      <c r="DK21" s="70"/>
      <c r="DL21" s="70"/>
      <c r="DM21" s="70"/>
      <c r="DN21" s="70"/>
      <c r="DO21" s="70"/>
      <c r="DP21" s="71"/>
      <c r="DR21" s="62">
        <f>DH21</f>
        <v>1007565720.2806401</v>
      </c>
      <c r="DT21" s="72">
        <f t="shared" si="29"/>
        <v>2010</v>
      </c>
      <c r="DU21" s="73">
        <f t="shared" si="17"/>
        <v>18012746.880354285</v>
      </c>
      <c r="DV21" s="74">
        <f t="shared" si="17"/>
        <v>576878921.33973825</v>
      </c>
      <c r="DW21" s="74">
        <f t="shared" si="17"/>
        <v>753166776.6649729</v>
      </c>
      <c r="DX21" s="74">
        <f t="shared" si="17"/>
        <v>999561121.88367414</v>
      </c>
      <c r="DY21" s="74">
        <f t="shared" si="17"/>
        <v>1007645720.28304</v>
      </c>
      <c r="DZ21" s="74">
        <f t="shared" si="17"/>
        <v>1007645720.28304</v>
      </c>
      <c r="EA21" s="74">
        <f t="shared" si="17"/>
        <v>1007565720.2806401</v>
      </c>
      <c r="EB21" s="74">
        <f t="shared" si="17"/>
        <v>1007565720.2806401</v>
      </c>
      <c r="EC21" s="74">
        <f t="shared" si="17"/>
        <v>1007565720.2806401</v>
      </c>
      <c r="ED21" s="74">
        <f t="shared" si="17"/>
        <v>1007565720.2806401</v>
      </c>
      <c r="EE21" s="74">
        <f t="shared" si="17"/>
        <v>1007565720.2806401</v>
      </c>
      <c r="EF21" s="74">
        <f t="shared" si="17"/>
        <v>1007565720.2806401</v>
      </c>
      <c r="EG21" s="74" t="str">
        <f t="shared" si="17"/>
        <v/>
      </c>
      <c r="EH21" s="74" t="str">
        <f t="shared" si="17"/>
        <v/>
      </c>
      <c r="EI21" s="74" t="str">
        <f t="shared" si="17"/>
        <v/>
      </c>
      <c r="EJ21" s="74" t="str">
        <f t="shared" si="17"/>
        <v/>
      </c>
      <c r="EK21" s="74" t="str">
        <f t="shared" si="18"/>
        <v/>
      </c>
      <c r="EL21" s="74" t="str">
        <f t="shared" si="18"/>
        <v/>
      </c>
      <c r="EM21" s="74" t="str">
        <f t="shared" si="18"/>
        <v/>
      </c>
      <c r="EN21" s="75" t="str">
        <f t="shared" si="18"/>
        <v/>
      </c>
      <c r="EP21" s="62">
        <f>EF21</f>
        <v>1007565720.2806401</v>
      </c>
    </row>
    <row r="22" spans="2:146" x14ac:dyDescent="0.3">
      <c r="B22" s="17"/>
      <c r="C22" s="17"/>
      <c r="D22" s="49">
        <f t="shared" si="5"/>
        <v>2011</v>
      </c>
      <c r="E22" s="76">
        <f t="shared" si="6"/>
        <v>849436801.60632002</v>
      </c>
      <c r="F22" s="51">
        <f t="shared" si="7"/>
        <v>1</v>
      </c>
      <c r="G22" s="50">
        <f t="shared" si="19"/>
        <v>849436801.60632002</v>
      </c>
      <c r="H22" s="52">
        <f t="shared" si="8"/>
        <v>849436801.60632002</v>
      </c>
      <c r="J22" s="49">
        <f t="shared" si="20"/>
        <v>2011</v>
      </c>
      <c r="K22" s="53">
        <f t="shared" si="21"/>
        <v>886353179.88499594</v>
      </c>
      <c r="L22" s="54">
        <f t="shared" si="22"/>
        <v>886353179.88499594</v>
      </c>
      <c r="M22" s="66">
        <f t="shared" si="23"/>
        <v>1.043459829158409</v>
      </c>
      <c r="N22" s="51">
        <f t="shared" si="23"/>
        <v>1.043459829158409</v>
      </c>
      <c r="O22" s="53">
        <f t="shared" si="9"/>
        <v>790329145.15865588</v>
      </c>
      <c r="P22" s="50">
        <f t="shared" si="10"/>
        <v>0</v>
      </c>
      <c r="Q22" s="54">
        <f t="shared" si="24"/>
        <v>790329145.15865588</v>
      </c>
      <c r="R22" s="66">
        <f t="shared" si="25"/>
        <v>0.93041547489361287</v>
      </c>
      <c r="S22" s="51">
        <f t="shared" si="11"/>
        <v>0</v>
      </c>
      <c r="T22" s="67">
        <f t="shared" si="11"/>
        <v>0.93041547489361287</v>
      </c>
      <c r="V22" s="68">
        <f t="shared" si="12"/>
        <v>1</v>
      </c>
      <c r="W22" s="67">
        <f t="shared" si="13"/>
        <v>1</v>
      </c>
      <c r="Z22" s="49">
        <f t="shared" si="14"/>
        <v>2011</v>
      </c>
      <c r="AA22" s="69">
        <v>740357502.83327997</v>
      </c>
      <c r="AB22" s="70">
        <v>852115160.65191996</v>
      </c>
      <c r="AC22" s="70">
        <v>848849620.50584006</v>
      </c>
      <c r="AD22" s="70">
        <v>849376084.91920006</v>
      </c>
      <c r="AE22" s="70">
        <v>849282358.01300001</v>
      </c>
      <c r="AF22" s="70">
        <v>849282358.01300001</v>
      </c>
      <c r="AG22" s="70">
        <v>849282358.01300001</v>
      </c>
      <c r="AH22" s="70">
        <v>849282358.01300001</v>
      </c>
      <c r="AI22" s="70">
        <v>849436801.60632002</v>
      </c>
      <c r="AJ22" s="70">
        <v>849436801.60632002</v>
      </c>
      <c r="AK22" s="70">
        <v>849436801.60632002</v>
      </c>
      <c r="AL22" s="70"/>
      <c r="AM22" s="70"/>
      <c r="AN22" s="70"/>
      <c r="AO22" s="70"/>
      <c r="AP22" s="70"/>
      <c r="AQ22" s="70"/>
      <c r="AR22" s="70"/>
      <c r="AS22" s="70"/>
      <c r="AT22" s="71"/>
      <c r="AV22" s="62">
        <f>AK22</f>
        <v>849436801.60632002</v>
      </c>
      <c r="AY22" s="72">
        <f t="shared" si="26"/>
        <v>2011</v>
      </c>
      <c r="AZ22" s="69">
        <v>189002981.58756241</v>
      </c>
      <c r="BA22" s="70">
        <v>588875047.63188946</v>
      </c>
      <c r="BB22" s="70">
        <v>681787947.40855968</v>
      </c>
      <c r="BC22" s="70">
        <v>804024976.42058837</v>
      </c>
      <c r="BD22" s="70">
        <v>792818256.68518102</v>
      </c>
      <c r="BE22" s="70">
        <v>790329145.15865588</v>
      </c>
      <c r="BF22" s="70">
        <v>790329145.15865588</v>
      </c>
      <c r="BG22" s="70">
        <v>790329145.15865588</v>
      </c>
      <c r="BH22" s="70">
        <v>790329145.15865588</v>
      </c>
      <c r="BI22" s="70">
        <v>790329145.15865588</v>
      </c>
      <c r="BJ22" s="70">
        <v>790329145.15865588</v>
      </c>
      <c r="BK22" s="70"/>
      <c r="BL22" s="70"/>
      <c r="BM22" s="70"/>
      <c r="BN22" s="70"/>
      <c r="BO22" s="70"/>
      <c r="BP22" s="70"/>
      <c r="BQ22" s="70"/>
      <c r="BR22" s="70"/>
      <c r="BS22" s="71"/>
      <c r="BU22" s="62">
        <f>BJ22</f>
        <v>790329145.15865588</v>
      </c>
      <c r="BW22" s="72">
        <f t="shared" si="27"/>
        <v>2011</v>
      </c>
      <c r="BX22" s="73">
        <f t="shared" si="15"/>
        <v>189002981.58756241</v>
      </c>
      <c r="BY22" s="74">
        <f t="shared" si="15"/>
        <v>588875047.63188946</v>
      </c>
      <c r="BZ22" s="74">
        <f t="shared" si="15"/>
        <v>681787947.40855968</v>
      </c>
      <c r="CA22" s="74">
        <f t="shared" si="15"/>
        <v>804024976.42058837</v>
      </c>
      <c r="CB22" s="74">
        <f t="shared" si="15"/>
        <v>792818256.68518102</v>
      </c>
      <c r="CC22" s="74">
        <f t="shared" si="15"/>
        <v>790329145.15865588</v>
      </c>
      <c r="CD22" s="74">
        <f t="shared" si="15"/>
        <v>790329145.15865588</v>
      </c>
      <c r="CE22" s="74">
        <f t="shared" si="15"/>
        <v>790329145.15865588</v>
      </c>
      <c r="CF22" s="74">
        <f t="shared" si="15"/>
        <v>790329145.15865588</v>
      </c>
      <c r="CG22" s="74">
        <f t="shared" si="15"/>
        <v>790329145.15865588</v>
      </c>
      <c r="CH22" s="74">
        <f t="shared" si="15"/>
        <v>790329145.15865588</v>
      </c>
      <c r="CI22" s="74" t="str">
        <f t="shared" si="15"/>
        <v/>
      </c>
      <c r="CJ22" s="74" t="str">
        <f t="shared" si="15"/>
        <v/>
      </c>
      <c r="CK22" s="74" t="str">
        <f t="shared" si="15"/>
        <v/>
      </c>
      <c r="CL22" s="74" t="str">
        <f t="shared" si="15"/>
        <v/>
      </c>
      <c r="CM22" s="74" t="str">
        <f t="shared" si="15"/>
        <v/>
      </c>
      <c r="CN22" s="74" t="str">
        <f t="shared" si="16"/>
        <v/>
      </c>
      <c r="CO22" s="74" t="str">
        <f t="shared" si="16"/>
        <v/>
      </c>
      <c r="CP22" s="74" t="str">
        <f t="shared" si="16"/>
        <v/>
      </c>
      <c r="CQ22" s="75" t="str">
        <f t="shared" si="16"/>
        <v/>
      </c>
      <c r="CS22" s="62">
        <f>CH22</f>
        <v>790329145.15865588</v>
      </c>
      <c r="CV22" s="72">
        <f t="shared" si="28"/>
        <v>2011</v>
      </c>
      <c r="CW22" s="69">
        <v>31873503.020436708</v>
      </c>
      <c r="CX22" s="70">
        <v>263285930.16444823</v>
      </c>
      <c r="CY22" s="70">
        <v>582096058.24606681</v>
      </c>
      <c r="CZ22" s="70">
        <v>815447842.27201247</v>
      </c>
      <c r="DA22" s="70">
        <v>861401610.80279064</v>
      </c>
      <c r="DB22" s="70">
        <v>862026428.3738904</v>
      </c>
      <c r="DC22" s="70">
        <v>873696417.52591908</v>
      </c>
      <c r="DD22" s="70">
        <v>874225662.6890825</v>
      </c>
      <c r="DE22" s="70">
        <v>886009762.18109977</v>
      </c>
      <c r="DF22" s="70">
        <v>886353179.88499594</v>
      </c>
      <c r="DG22" s="70">
        <v>886353179.88499594</v>
      </c>
      <c r="DH22" s="70"/>
      <c r="DI22" s="70"/>
      <c r="DJ22" s="70"/>
      <c r="DK22" s="70"/>
      <c r="DL22" s="70"/>
      <c r="DM22" s="70"/>
      <c r="DN22" s="70"/>
      <c r="DO22" s="70"/>
      <c r="DP22" s="71"/>
      <c r="DR22" s="62">
        <f>DG22</f>
        <v>886353179.88499594</v>
      </c>
      <c r="DT22" s="72">
        <f t="shared" si="29"/>
        <v>2011</v>
      </c>
      <c r="DU22" s="73">
        <f t="shared" si="17"/>
        <v>31873503.020436708</v>
      </c>
      <c r="DV22" s="74">
        <f t="shared" si="17"/>
        <v>263285930.16444823</v>
      </c>
      <c r="DW22" s="74">
        <f t="shared" si="17"/>
        <v>582096058.24606681</v>
      </c>
      <c r="DX22" s="74">
        <f t="shared" si="17"/>
        <v>815447842.27201247</v>
      </c>
      <c r="DY22" s="74">
        <f t="shared" si="17"/>
        <v>861401610.80279064</v>
      </c>
      <c r="DZ22" s="74">
        <f t="shared" si="17"/>
        <v>862026428.3738904</v>
      </c>
      <c r="EA22" s="74">
        <f t="shared" si="17"/>
        <v>873696417.52591908</v>
      </c>
      <c r="EB22" s="74">
        <f t="shared" si="17"/>
        <v>874225662.6890825</v>
      </c>
      <c r="EC22" s="74">
        <f t="shared" si="17"/>
        <v>886009762.18109977</v>
      </c>
      <c r="ED22" s="74">
        <f t="shared" si="17"/>
        <v>886353179.88499594</v>
      </c>
      <c r="EE22" s="74">
        <f t="shared" si="17"/>
        <v>886353179.88499594</v>
      </c>
      <c r="EF22" s="74" t="str">
        <f t="shared" si="17"/>
        <v/>
      </c>
      <c r="EG22" s="74" t="str">
        <f t="shared" si="17"/>
        <v/>
      </c>
      <c r="EH22" s="74" t="str">
        <f t="shared" si="17"/>
        <v/>
      </c>
      <c r="EI22" s="74" t="str">
        <f t="shared" si="17"/>
        <v/>
      </c>
      <c r="EJ22" s="74" t="str">
        <f t="shared" si="17"/>
        <v/>
      </c>
      <c r="EK22" s="74" t="str">
        <f t="shared" si="18"/>
        <v/>
      </c>
      <c r="EL22" s="74" t="str">
        <f t="shared" si="18"/>
        <v/>
      </c>
      <c r="EM22" s="74" t="str">
        <f t="shared" si="18"/>
        <v/>
      </c>
      <c r="EN22" s="75" t="str">
        <f t="shared" si="18"/>
        <v/>
      </c>
      <c r="EP22" s="62">
        <f>EE22</f>
        <v>886353179.88499594</v>
      </c>
    </row>
    <row r="23" spans="2:146" x14ac:dyDescent="0.3">
      <c r="B23" s="17"/>
      <c r="C23" s="17"/>
      <c r="D23" s="49">
        <f t="shared" si="5"/>
        <v>2012</v>
      </c>
      <c r="E23" s="76">
        <f t="shared" si="6"/>
        <v>979691295.16592002</v>
      </c>
      <c r="F23" s="51">
        <f t="shared" si="7"/>
        <v>1</v>
      </c>
      <c r="G23" s="50">
        <f t="shared" si="19"/>
        <v>979691295.16592002</v>
      </c>
      <c r="H23" s="52">
        <f t="shared" si="8"/>
        <v>979691295.16592002</v>
      </c>
      <c r="J23" s="49">
        <f t="shared" si="20"/>
        <v>2012</v>
      </c>
      <c r="K23" s="53">
        <f t="shared" si="21"/>
        <v>731088130.59373105</v>
      </c>
      <c r="L23" s="54">
        <f t="shared" si="22"/>
        <v>731088130.59373105</v>
      </c>
      <c r="M23" s="66">
        <f t="shared" si="23"/>
        <v>0.74624336686579862</v>
      </c>
      <c r="N23" s="51">
        <f t="shared" si="23"/>
        <v>0.74624336686579862</v>
      </c>
      <c r="O23" s="53">
        <f t="shared" si="9"/>
        <v>651399524.35901439</v>
      </c>
      <c r="P23" s="50">
        <f t="shared" si="10"/>
        <v>0</v>
      </c>
      <c r="Q23" s="54">
        <f t="shared" si="24"/>
        <v>651399524.35901439</v>
      </c>
      <c r="R23" s="66">
        <f t="shared" si="25"/>
        <v>0.6649028398774266</v>
      </c>
      <c r="S23" s="51">
        <f t="shared" si="11"/>
        <v>0</v>
      </c>
      <c r="T23" s="67">
        <f t="shared" si="11"/>
        <v>0.6649028398774266</v>
      </c>
      <c r="V23" s="68">
        <f t="shared" si="12"/>
        <v>1</v>
      </c>
      <c r="W23" s="67">
        <f t="shared" si="13"/>
        <v>1</v>
      </c>
      <c r="Z23" s="49">
        <f t="shared" si="14"/>
        <v>2012</v>
      </c>
      <c r="AA23" s="69">
        <v>859964914.72404003</v>
      </c>
      <c r="AB23" s="70">
        <v>979218606.94752002</v>
      </c>
      <c r="AC23" s="70">
        <v>979221974.42310643</v>
      </c>
      <c r="AD23" s="70">
        <v>980608510.34626734</v>
      </c>
      <c r="AE23" s="70">
        <v>979732229.74258733</v>
      </c>
      <c r="AF23" s="70">
        <v>979691295.16554725</v>
      </c>
      <c r="AG23" s="70">
        <v>979691295.16554725</v>
      </c>
      <c r="AH23" s="70">
        <v>979691295.16554725</v>
      </c>
      <c r="AI23" s="70">
        <v>979691295.16554725</v>
      </c>
      <c r="AJ23" s="70">
        <v>979691295.16592002</v>
      </c>
      <c r="AK23" s="70"/>
      <c r="AL23" s="70"/>
      <c r="AM23" s="70"/>
      <c r="AN23" s="70"/>
      <c r="AO23" s="70"/>
      <c r="AP23" s="70"/>
      <c r="AQ23" s="70"/>
      <c r="AR23" s="70"/>
      <c r="AS23" s="70"/>
      <c r="AT23" s="71"/>
      <c r="AV23" s="62">
        <f>AJ23</f>
        <v>979691295.16592002</v>
      </c>
      <c r="AY23" s="72">
        <f t="shared" si="26"/>
        <v>2012</v>
      </c>
      <c r="AZ23" s="69">
        <v>286067882.02057022</v>
      </c>
      <c r="BA23" s="70">
        <v>542592372.95774615</v>
      </c>
      <c r="BB23" s="70">
        <v>681237351.42958355</v>
      </c>
      <c r="BC23" s="70">
        <v>660862475.11426568</v>
      </c>
      <c r="BD23" s="70">
        <v>657503039.95322919</v>
      </c>
      <c r="BE23" s="70">
        <v>651399524.35901439</v>
      </c>
      <c r="BF23" s="77">
        <v>651399524.35901439</v>
      </c>
      <c r="BG23" s="77">
        <v>651399524.35901439</v>
      </c>
      <c r="BH23" s="77">
        <v>651399524.35901439</v>
      </c>
      <c r="BI23" s="77">
        <v>651399524.35901439</v>
      </c>
      <c r="BJ23" s="70"/>
      <c r="BK23" s="70"/>
      <c r="BL23" s="70"/>
      <c r="BM23" s="70"/>
      <c r="BN23" s="70"/>
      <c r="BO23" s="70"/>
      <c r="BP23" s="70"/>
      <c r="BQ23" s="70"/>
      <c r="BR23" s="70"/>
      <c r="BS23" s="71"/>
      <c r="BU23" s="62">
        <f>BI23</f>
        <v>651399524.35901439</v>
      </c>
      <c r="BW23" s="72">
        <f t="shared" si="27"/>
        <v>2012</v>
      </c>
      <c r="BX23" s="73">
        <f t="shared" si="15"/>
        <v>286067882.02057022</v>
      </c>
      <c r="BY23" s="74">
        <f t="shared" si="15"/>
        <v>542592372.95774615</v>
      </c>
      <c r="BZ23" s="74">
        <f t="shared" si="15"/>
        <v>681237351.42958355</v>
      </c>
      <c r="CA23" s="74">
        <f t="shared" si="15"/>
        <v>660862475.11426568</v>
      </c>
      <c r="CB23" s="74">
        <f t="shared" si="15"/>
        <v>657503039.95322919</v>
      </c>
      <c r="CC23" s="74">
        <f t="shared" si="15"/>
        <v>651399524.35901439</v>
      </c>
      <c r="CD23" s="74">
        <f t="shared" si="15"/>
        <v>651399524.35901439</v>
      </c>
      <c r="CE23" s="74">
        <f t="shared" si="15"/>
        <v>651399524.35901439</v>
      </c>
      <c r="CF23" s="74">
        <f t="shared" si="15"/>
        <v>651399524.35901439</v>
      </c>
      <c r="CG23" s="74">
        <f t="shared" si="15"/>
        <v>651399524.35901439</v>
      </c>
      <c r="CH23" s="74" t="str">
        <f t="shared" si="15"/>
        <v/>
      </c>
      <c r="CI23" s="74" t="str">
        <f t="shared" si="15"/>
        <v/>
      </c>
      <c r="CJ23" s="74" t="str">
        <f t="shared" si="15"/>
        <v/>
      </c>
      <c r="CK23" s="74" t="str">
        <f t="shared" si="15"/>
        <v/>
      </c>
      <c r="CL23" s="74" t="str">
        <f t="shared" si="15"/>
        <v/>
      </c>
      <c r="CM23" s="74" t="str">
        <f t="shared" si="15"/>
        <v/>
      </c>
      <c r="CN23" s="74" t="str">
        <f t="shared" si="16"/>
        <v/>
      </c>
      <c r="CO23" s="74" t="str">
        <f t="shared" si="16"/>
        <v/>
      </c>
      <c r="CP23" s="74" t="str">
        <f t="shared" si="16"/>
        <v/>
      </c>
      <c r="CQ23" s="75" t="str">
        <f t="shared" si="16"/>
        <v/>
      </c>
      <c r="CS23" s="62">
        <f>CG23</f>
        <v>651399524.35901439</v>
      </c>
      <c r="CV23" s="72">
        <f t="shared" si="28"/>
        <v>2012</v>
      </c>
      <c r="CW23" s="69">
        <v>26646942.202543188</v>
      </c>
      <c r="CX23" s="70">
        <v>338245709.5066753</v>
      </c>
      <c r="CY23" s="70">
        <v>539124586.54346883</v>
      </c>
      <c r="CZ23" s="70">
        <v>702975765.35299373</v>
      </c>
      <c r="DA23" s="70">
        <v>730911865.71134531</v>
      </c>
      <c r="DB23" s="77">
        <v>731088130.59373105</v>
      </c>
      <c r="DC23" s="77">
        <v>731088130.59373105</v>
      </c>
      <c r="DD23" s="77">
        <v>731088130.59373105</v>
      </c>
      <c r="DE23" s="77">
        <v>731088130.59373105</v>
      </c>
      <c r="DF23" s="77">
        <v>731088130.59373105</v>
      </c>
      <c r="DG23" s="70"/>
      <c r="DH23" s="70"/>
      <c r="DI23" s="70"/>
      <c r="DJ23" s="70"/>
      <c r="DK23" s="70"/>
      <c r="DL23" s="70"/>
      <c r="DM23" s="70"/>
      <c r="DN23" s="70"/>
      <c r="DO23" s="70"/>
      <c r="DP23" s="71"/>
      <c r="DR23" s="62">
        <f>DF23</f>
        <v>731088130.59373105</v>
      </c>
      <c r="DT23" s="72">
        <f t="shared" si="29"/>
        <v>2012</v>
      </c>
      <c r="DU23" s="73">
        <f t="shared" si="17"/>
        <v>26646942.202543188</v>
      </c>
      <c r="DV23" s="74">
        <f t="shared" si="17"/>
        <v>338245709.5066753</v>
      </c>
      <c r="DW23" s="74">
        <f t="shared" si="17"/>
        <v>539124586.54346883</v>
      </c>
      <c r="DX23" s="74">
        <f t="shared" si="17"/>
        <v>702975765.35299373</v>
      </c>
      <c r="DY23" s="74">
        <f t="shared" si="17"/>
        <v>730911865.71134531</v>
      </c>
      <c r="DZ23" s="74">
        <f t="shared" si="17"/>
        <v>731088130.59373105</v>
      </c>
      <c r="EA23" s="74">
        <f t="shared" si="17"/>
        <v>731088130.59373105</v>
      </c>
      <c r="EB23" s="74">
        <f t="shared" si="17"/>
        <v>731088130.59373105</v>
      </c>
      <c r="EC23" s="74">
        <f t="shared" si="17"/>
        <v>731088130.59373105</v>
      </c>
      <c r="ED23" s="74">
        <f t="shared" si="17"/>
        <v>731088130.59373105</v>
      </c>
      <c r="EE23" s="74" t="str">
        <f t="shared" si="17"/>
        <v/>
      </c>
      <c r="EF23" s="74" t="str">
        <f t="shared" si="17"/>
        <v/>
      </c>
      <c r="EG23" s="74" t="str">
        <f t="shared" si="17"/>
        <v/>
      </c>
      <c r="EH23" s="74" t="str">
        <f t="shared" si="17"/>
        <v/>
      </c>
      <c r="EI23" s="74" t="str">
        <f t="shared" si="17"/>
        <v/>
      </c>
      <c r="EJ23" s="74" t="str">
        <f t="shared" si="17"/>
        <v/>
      </c>
      <c r="EK23" s="74" t="str">
        <f t="shared" si="18"/>
        <v/>
      </c>
      <c r="EL23" s="74" t="str">
        <f t="shared" si="18"/>
        <v/>
      </c>
      <c r="EM23" s="74" t="str">
        <f t="shared" si="18"/>
        <v/>
      </c>
      <c r="EN23" s="75" t="str">
        <f t="shared" si="18"/>
        <v/>
      </c>
      <c r="EP23" s="62">
        <f>ED23</f>
        <v>731088130.59373105</v>
      </c>
    </row>
    <row r="24" spans="2:146" x14ac:dyDescent="0.3">
      <c r="B24" s="17"/>
      <c r="C24" s="17"/>
      <c r="D24" s="49">
        <f t="shared" si="5"/>
        <v>2013</v>
      </c>
      <c r="E24" s="76">
        <f t="shared" si="6"/>
        <v>1062547834.8464401</v>
      </c>
      <c r="F24" s="51">
        <f t="shared" si="7"/>
        <v>1</v>
      </c>
      <c r="G24" s="50">
        <f t="shared" si="19"/>
        <v>1062547834.8464401</v>
      </c>
      <c r="H24" s="52">
        <f t="shared" si="8"/>
        <v>1062547834.8464401</v>
      </c>
      <c r="J24" s="49">
        <f t="shared" si="20"/>
        <v>2013</v>
      </c>
      <c r="K24" s="53">
        <f t="shared" si="21"/>
        <v>1350751697.5398204</v>
      </c>
      <c r="L24" s="54">
        <f t="shared" si="22"/>
        <v>1350751697.5398204</v>
      </c>
      <c r="M24" s="66">
        <f t="shared" si="23"/>
        <v>1.2712384828632508</v>
      </c>
      <c r="N24" s="51">
        <f t="shared" si="23"/>
        <v>1.2712384828632508</v>
      </c>
      <c r="O24" s="53">
        <f t="shared" si="9"/>
        <v>1209254453.585552</v>
      </c>
      <c r="P24" s="50">
        <f t="shared" si="10"/>
        <v>0</v>
      </c>
      <c r="Q24" s="54">
        <f t="shared" si="24"/>
        <v>1209254453.585552</v>
      </c>
      <c r="R24" s="66">
        <f t="shared" si="25"/>
        <v>1.1380706015558482</v>
      </c>
      <c r="S24" s="51">
        <f t="shared" si="11"/>
        <v>0</v>
      </c>
      <c r="T24" s="67">
        <f t="shared" si="11"/>
        <v>1.1380706015558482</v>
      </c>
      <c r="V24" s="68">
        <f t="shared" si="12"/>
        <v>0.99988103485329971</v>
      </c>
      <c r="W24" s="67">
        <f t="shared" si="13"/>
        <v>1</v>
      </c>
      <c r="Z24" s="49">
        <f t="shared" si="14"/>
        <v>2013</v>
      </c>
      <c r="AA24" s="69">
        <v>916885166.92008007</v>
      </c>
      <c r="AB24" s="70">
        <v>1062022017.3063201</v>
      </c>
      <c r="AC24" s="70">
        <v>1062569272.9746621</v>
      </c>
      <c r="AD24" s="70">
        <v>1062588489.957222</v>
      </c>
      <c r="AE24" s="70">
        <v>1062588292.4757421</v>
      </c>
      <c r="AF24" s="70">
        <v>1062547834.8497021</v>
      </c>
      <c r="AG24" s="70">
        <v>1062547834.8497021</v>
      </c>
      <c r="AH24" s="70">
        <v>1062547834.8497021</v>
      </c>
      <c r="AI24" s="70">
        <v>1062547834.8464401</v>
      </c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1"/>
      <c r="AV24" s="62">
        <f>AI24</f>
        <v>1062547834.8464401</v>
      </c>
      <c r="AY24" s="72">
        <f t="shared" si="26"/>
        <v>2013</v>
      </c>
      <c r="AZ24" s="69">
        <v>326677830.3025021</v>
      </c>
      <c r="BA24" s="70">
        <v>1219942263.8687911</v>
      </c>
      <c r="BB24" s="70">
        <v>1232206200.7942243</v>
      </c>
      <c r="BC24" s="70">
        <v>1211250286.6614394</v>
      </c>
      <c r="BD24" s="70">
        <v>1157856007.8551955</v>
      </c>
      <c r="BE24" s="70">
        <v>1209254453.585552</v>
      </c>
      <c r="BF24" s="77">
        <v>1209254453.585552</v>
      </c>
      <c r="BG24" s="77">
        <v>1209254453.585552</v>
      </c>
      <c r="BH24" s="77">
        <v>1209254453.585552</v>
      </c>
      <c r="BI24" s="77"/>
      <c r="BJ24" s="70"/>
      <c r="BK24" s="70"/>
      <c r="BL24" s="70"/>
      <c r="BM24" s="70"/>
      <c r="BN24" s="70"/>
      <c r="BO24" s="70"/>
      <c r="BP24" s="70"/>
      <c r="BQ24" s="70"/>
      <c r="BR24" s="70"/>
      <c r="BS24" s="71"/>
      <c r="BU24" s="62">
        <f>BH24</f>
        <v>1209254453.585552</v>
      </c>
      <c r="BW24" s="72">
        <f t="shared" si="27"/>
        <v>2013</v>
      </c>
      <c r="BX24" s="73">
        <f t="shared" si="15"/>
        <v>326677830.3025021</v>
      </c>
      <c r="BY24" s="74">
        <f t="shared" si="15"/>
        <v>1219942263.8687911</v>
      </c>
      <c r="BZ24" s="74">
        <f t="shared" si="15"/>
        <v>1232206200.7942243</v>
      </c>
      <c r="CA24" s="74">
        <f t="shared" si="15"/>
        <v>1211250286.6614394</v>
      </c>
      <c r="CB24" s="74">
        <f t="shared" si="15"/>
        <v>1157856007.8551955</v>
      </c>
      <c r="CC24" s="74">
        <f t="shared" si="15"/>
        <v>1209254453.585552</v>
      </c>
      <c r="CD24" s="74">
        <f t="shared" si="15"/>
        <v>1209254453.585552</v>
      </c>
      <c r="CE24" s="74">
        <f t="shared" si="15"/>
        <v>1209254453.585552</v>
      </c>
      <c r="CF24" s="74">
        <f t="shared" si="15"/>
        <v>1209254453.585552</v>
      </c>
      <c r="CG24" s="74" t="str">
        <f t="shared" si="15"/>
        <v/>
      </c>
      <c r="CH24" s="74" t="str">
        <f t="shared" si="15"/>
        <v/>
      </c>
      <c r="CI24" s="74" t="str">
        <f t="shared" si="15"/>
        <v/>
      </c>
      <c r="CJ24" s="74" t="str">
        <f t="shared" si="15"/>
        <v/>
      </c>
      <c r="CK24" s="74" t="str">
        <f t="shared" si="15"/>
        <v/>
      </c>
      <c r="CL24" s="74" t="str">
        <f t="shared" si="15"/>
        <v/>
      </c>
      <c r="CM24" s="74" t="str">
        <f t="shared" si="15"/>
        <v/>
      </c>
      <c r="CN24" s="74" t="str">
        <f t="shared" si="16"/>
        <v/>
      </c>
      <c r="CO24" s="74" t="str">
        <f t="shared" si="16"/>
        <v/>
      </c>
      <c r="CP24" s="74" t="str">
        <f t="shared" si="16"/>
        <v/>
      </c>
      <c r="CQ24" s="75" t="str">
        <f t="shared" si="16"/>
        <v/>
      </c>
      <c r="CS24" s="62">
        <f>CF24</f>
        <v>1209254453.585552</v>
      </c>
      <c r="CV24" s="72">
        <f t="shared" si="28"/>
        <v>2013</v>
      </c>
      <c r="CW24" s="69">
        <v>26319220.811961778</v>
      </c>
      <c r="CX24" s="70">
        <v>803569630.67335963</v>
      </c>
      <c r="CY24" s="70">
        <v>1196760932.0629601</v>
      </c>
      <c r="CZ24" s="70">
        <v>1249951571.1974223</v>
      </c>
      <c r="DA24" s="70">
        <v>1263124883.150584</v>
      </c>
      <c r="DB24" s="77">
        <v>1329031614.2971582</v>
      </c>
      <c r="DC24" s="77">
        <v>1344719545.842525</v>
      </c>
      <c r="DD24" s="77">
        <v>1350751697.5398204</v>
      </c>
      <c r="DE24" s="77">
        <v>1350751697.5398204</v>
      </c>
      <c r="DF24" s="77"/>
      <c r="DG24" s="70"/>
      <c r="DH24" s="70"/>
      <c r="DI24" s="70"/>
      <c r="DJ24" s="70"/>
      <c r="DK24" s="70"/>
      <c r="DL24" s="70"/>
      <c r="DM24" s="70"/>
      <c r="DN24" s="70"/>
      <c r="DO24" s="70"/>
      <c r="DP24" s="71"/>
      <c r="DR24" s="62">
        <f>DE24</f>
        <v>1350751697.5398204</v>
      </c>
      <c r="DT24" s="72">
        <f t="shared" si="29"/>
        <v>2013</v>
      </c>
      <c r="DU24" s="73">
        <f t="shared" si="17"/>
        <v>26319220.811961778</v>
      </c>
      <c r="DV24" s="74">
        <f t="shared" si="17"/>
        <v>803569630.67335963</v>
      </c>
      <c r="DW24" s="74">
        <f t="shared" si="17"/>
        <v>1196760932.0629601</v>
      </c>
      <c r="DX24" s="74">
        <f t="shared" si="17"/>
        <v>1249951571.1974223</v>
      </c>
      <c r="DY24" s="74">
        <f t="shared" si="17"/>
        <v>1263124883.150584</v>
      </c>
      <c r="DZ24" s="74">
        <f t="shared" si="17"/>
        <v>1329031614.2971582</v>
      </c>
      <c r="EA24" s="74">
        <f t="shared" si="17"/>
        <v>1344719545.842525</v>
      </c>
      <c r="EB24" s="74">
        <f t="shared" si="17"/>
        <v>1350751697.5398204</v>
      </c>
      <c r="EC24" s="74">
        <f t="shared" si="17"/>
        <v>1350751697.5398204</v>
      </c>
      <c r="ED24" s="74" t="str">
        <f t="shared" si="17"/>
        <v/>
      </c>
      <c r="EE24" s="74" t="str">
        <f t="shared" si="17"/>
        <v/>
      </c>
      <c r="EF24" s="74" t="str">
        <f t="shared" si="17"/>
        <v/>
      </c>
      <c r="EG24" s="74" t="str">
        <f t="shared" si="17"/>
        <v/>
      </c>
      <c r="EH24" s="74" t="str">
        <f t="shared" si="17"/>
        <v/>
      </c>
      <c r="EI24" s="74" t="str">
        <f t="shared" si="17"/>
        <v/>
      </c>
      <c r="EJ24" s="74" t="str">
        <f t="shared" si="17"/>
        <v/>
      </c>
      <c r="EK24" s="74" t="str">
        <f t="shared" si="18"/>
        <v/>
      </c>
      <c r="EL24" s="74" t="str">
        <f t="shared" si="18"/>
        <v/>
      </c>
      <c r="EM24" s="74" t="str">
        <f t="shared" si="18"/>
        <v/>
      </c>
      <c r="EN24" s="75" t="str">
        <f t="shared" si="18"/>
        <v/>
      </c>
      <c r="EP24" s="62">
        <f>EC24</f>
        <v>1350751697.5398204</v>
      </c>
    </row>
    <row r="25" spans="2:146" x14ac:dyDescent="0.3">
      <c r="B25" s="17"/>
      <c r="C25" s="17"/>
      <c r="D25" s="49">
        <f t="shared" si="5"/>
        <v>2014</v>
      </c>
      <c r="E25" s="76">
        <f t="shared" si="6"/>
        <v>1197566179.3113601</v>
      </c>
      <c r="F25" s="51">
        <f t="shared" si="7"/>
        <v>0.99996451823329235</v>
      </c>
      <c r="G25" s="50">
        <f t="shared" si="19"/>
        <v>1197608672.5828876</v>
      </c>
      <c r="H25" s="52">
        <f t="shared" si="8"/>
        <v>1197608672.5828876</v>
      </c>
      <c r="J25" s="49">
        <f t="shared" si="20"/>
        <v>2014</v>
      </c>
      <c r="K25" s="53">
        <f t="shared" si="21"/>
        <v>940060532.29443622</v>
      </c>
      <c r="L25" s="54">
        <f t="shared" si="22"/>
        <v>940060532.29443622</v>
      </c>
      <c r="M25" s="66">
        <f t="shared" si="23"/>
        <v>0.7849758523032121</v>
      </c>
      <c r="N25" s="51">
        <f t="shared" si="23"/>
        <v>0.7849758523032121</v>
      </c>
      <c r="O25" s="53">
        <f t="shared" si="9"/>
        <v>840591784.79264009</v>
      </c>
      <c r="P25" s="50">
        <f t="shared" si="10"/>
        <v>0</v>
      </c>
      <c r="Q25" s="54">
        <f t="shared" si="24"/>
        <v>840591784.79264009</v>
      </c>
      <c r="R25" s="66">
        <f t="shared" si="25"/>
        <v>0.70191677029156585</v>
      </c>
      <c r="S25" s="51">
        <f t="shared" si="11"/>
        <v>0</v>
      </c>
      <c r="T25" s="67">
        <f t="shared" si="11"/>
        <v>0.70191677029156585</v>
      </c>
      <c r="V25" s="68">
        <f t="shared" si="12"/>
        <v>0.99710020578477399</v>
      </c>
      <c r="W25" s="67">
        <f t="shared" si="13"/>
        <v>1</v>
      </c>
      <c r="Z25" s="49">
        <f t="shared" si="14"/>
        <v>2014</v>
      </c>
      <c r="AA25" s="69">
        <v>1041855940.2353201</v>
      </c>
      <c r="AB25" s="70">
        <v>1198839923.3434319</v>
      </c>
      <c r="AC25" s="70">
        <v>1198160804.3480322</v>
      </c>
      <c r="AD25" s="70">
        <v>1197853183.3253319</v>
      </c>
      <c r="AE25" s="70">
        <v>1197802184.6255307</v>
      </c>
      <c r="AF25" s="70">
        <v>1197802184.6255307</v>
      </c>
      <c r="AG25" s="70">
        <v>1197600398.7874107</v>
      </c>
      <c r="AH25" s="70">
        <v>1197566179.3113601</v>
      </c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1"/>
      <c r="AV25" s="62">
        <f>AH25</f>
        <v>1197566179.3113601</v>
      </c>
      <c r="AY25" s="72">
        <f t="shared" si="26"/>
        <v>2014</v>
      </c>
      <c r="AZ25" s="69">
        <v>249049334.13381895</v>
      </c>
      <c r="BA25" s="70">
        <v>789773548.9736613</v>
      </c>
      <c r="BB25" s="70">
        <v>851757515.91257143</v>
      </c>
      <c r="BC25" s="70">
        <v>852525919.72290707</v>
      </c>
      <c r="BD25" s="70">
        <v>842556705.97697449</v>
      </c>
      <c r="BE25" s="70">
        <v>840591784.79263926</v>
      </c>
      <c r="BF25" s="77">
        <v>840591784.79263926</v>
      </c>
      <c r="BG25" s="77">
        <v>840591784.79264009</v>
      </c>
      <c r="BH25" s="77"/>
      <c r="BI25" s="77"/>
      <c r="BJ25" s="70"/>
      <c r="BK25" s="70"/>
      <c r="BL25" s="70"/>
      <c r="BM25" s="70"/>
      <c r="BN25" s="70"/>
      <c r="BO25" s="70"/>
      <c r="BP25" s="70"/>
      <c r="BQ25" s="70"/>
      <c r="BR25" s="70"/>
      <c r="BS25" s="71"/>
      <c r="BU25" s="62">
        <f>BG25</f>
        <v>840591784.79264009</v>
      </c>
      <c r="BW25" s="72">
        <f t="shared" si="27"/>
        <v>2014</v>
      </c>
      <c r="BX25" s="73">
        <f t="shared" si="15"/>
        <v>249049334.13381895</v>
      </c>
      <c r="BY25" s="74">
        <f t="shared" si="15"/>
        <v>789773548.9736613</v>
      </c>
      <c r="BZ25" s="74">
        <f t="shared" si="15"/>
        <v>851757515.91257143</v>
      </c>
      <c r="CA25" s="74">
        <f t="shared" si="15"/>
        <v>852525919.72290707</v>
      </c>
      <c r="CB25" s="74">
        <f t="shared" si="15"/>
        <v>842556705.97697449</v>
      </c>
      <c r="CC25" s="74">
        <f t="shared" si="15"/>
        <v>840591784.79263926</v>
      </c>
      <c r="CD25" s="74">
        <f t="shared" si="15"/>
        <v>840591784.79263926</v>
      </c>
      <c r="CE25" s="74">
        <f t="shared" si="15"/>
        <v>840591784.79264009</v>
      </c>
      <c r="CF25" s="74" t="str">
        <f t="shared" si="15"/>
        <v/>
      </c>
      <c r="CG25" s="74" t="str">
        <f t="shared" si="15"/>
        <v/>
      </c>
      <c r="CH25" s="74" t="str">
        <f t="shared" si="15"/>
        <v/>
      </c>
      <c r="CI25" s="74" t="str">
        <f t="shared" si="15"/>
        <v/>
      </c>
      <c r="CJ25" s="74" t="str">
        <f t="shared" si="15"/>
        <v/>
      </c>
      <c r="CK25" s="74" t="str">
        <f t="shared" si="15"/>
        <v/>
      </c>
      <c r="CL25" s="74" t="str">
        <f t="shared" si="15"/>
        <v/>
      </c>
      <c r="CM25" s="74" t="str">
        <f t="shared" si="15"/>
        <v/>
      </c>
      <c r="CN25" s="74" t="str">
        <f t="shared" si="16"/>
        <v/>
      </c>
      <c r="CO25" s="74" t="str">
        <f t="shared" si="16"/>
        <v/>
      </c>
      <c r="CP25" s="74" t="str">
        <f t="shared" si="16"/>
        <v/>
      </c>
      <c r="CQ25" s="75" t="str">
        <f t="shared" si="16"/>
        <v/>
      </c>
      <c r="CS25" s="62">
        <f>CE25</f>
        <v>840591784.79264009</v>
      </c>
      <c r="CV25" s="72">
        <f t="shared" si="28"/>
        <v>2014</v>
      </c>
      <c r="CW25" s="69">
        <v>39072975.940279029</v>
      </c>
      <c r="CX25" s="70">
        <v>352518170.16963303</v>
      </c>
      <c r="CY25" s="70">
        <v>845060133.88474846</v>
      </c>
      <c r="CZ25" s="70">
        <v>893431880.3249321</v>
      </c>
      <c r="DA25" s="70">
        <v>903366093.18180096</v>
      </c>
      <c r="DB25" s="77">
        <v>905955260.0916431</v>
      </c>
      <c r="DC25" s="77">
        <v>913859524.92443526</v>
      </c>
      <c r="DD25" s="77">
        <v>940060532.29443622</v>
      </c>
      <c r="DE25" s="77"/>
      <c r="DF25" s="77"/>
      <c r="DG25" s="70"/>
      <c r="DH25" s="70"/>
      <c r="DI25" s="70"/>
      <c r="DJ25" s="70"/>
      <c r="DK25" s="70"/>
      <c r="DL25" s="70"/>
      <c r="DM25" s="70"/>
      <c r="DN25" s="70"/>
      <c r="DO25" s="70"/>
      <c r="DP25" s="71"/>
      <c r="DR25" s="62">
        <f>DD25</f>
        <v>940060532.29443622</v>
      </c>
      <c r="DT25" s="72">
        <f t="shared" si="29"/>
        <v>2014</v>
      </c>
      <c r="DU25" s="73">
        <f t="shared" si="17"/>
        <v>39072975.940279029</v>
      </c>
      <c r="DV25" s="74">
        <f t="shared" si="17"/>
        <v>352518170.16963303</v>
      </c>
      <c r="DW25" s="74">
        <f t="shared" si="17"/>
        <v>845060133.88474846</v>
      </c>
      <c r="DX25" s="74">
        <f t="shared" si="17"/>
        <v>893431880.3249321</v>
      </c>
      <c r="DY25" s="74">
        <f t="shared" si="17"/>
        <v>903366093.18180096</v>
      </c>
      <c r="DZ25" s="74">
        <f t="shared" si="17"/>
        <v>905955260.0916431</v>
      </c>
      <c r="EA25" s="74">
        <f t="shared" si="17"/>
        <v>913859524.92443526</v>
      </c>
      <c r="EB25" s="74">
        <f t="shared" si="17"/>
        <v>940060532.29443622</v>
      </c>
      <c r="EC25" s="74" t="str">
        <f t="shared" si="17"/>
        <v/>
      </c>
      <c r="ED25" s="74" t="str">
        <f t="shared" si="17"/>
        <v/>
      </c>
      <c r="EE25" s="74" t="str">
        <f t="shared" si="17"/>
        <v/>
      </c>
      <c r="EF25" s="74" t="str">
        <f t="shared" si="17"/>
        <v/>
      </c>
      <c r="EG25" s="74" t="str">
        <f t="shared" si="17"/>
        <v/>
      </c>
      <c r="EH25" s="74" t="str">
        <f t="shared" si="17"/>
        <v/>
      </c>
      <c r="EI25" s="74" t="str">
        <f t="shared" si="17"/>
        <v/>
      </c>
      <c r="EJ25" s="74" t="str">
        <f t="shared" si="17"/>
        <v/>
      </c>
      <c r="EK25" s="74" t="str">
        <f t="shared" si="18"/>
        <v/>
      </c>
      <c r="EL25" s="74" t="str">
        <f t="shared" si="18"/>
        <v/>
      </c>
      <c r="EM25" s="74" t="str">
        <f t="shared" si="18"/>
        <v/>
      </c>
      <c r="EN25" s="75" t="str">
        <f t="shared" si="18"/>
        <v/>
      </c>
      <c r="EP25" s="62">
        <f>EB25</f>
        <v>940060532.29443622</v>
      </c>
    </row>
    <row r="26" spans="2:146" x14ac:dyDescent="0.3">
      <c r="B26" s="17"/>
      <c r="C26" s="17"/>
      <c r="D26" s="49">
        <f t="shared" si="5"/>
        <v>2015</v>
      </c>
      <c r="E26" s="76">
        <f t="shared" si="6"/>
        <v>1219597348.7795601</v>
      </c>
      <c r="F26" s="51">
        <f t="shared" si="7"/>
        <v>0.99996451823329235</v>
      </c>
      <c r="G26" s="50">
        <f t="shared" si="19"/>
        <v>1219640623.7836404</v>
      </c>
      <c r="H26" s="52">
        <f t="shared" si="8"/>
        <v>1219640623.7836404</v>
      </c>
      <c r="J26" s="49">
        <f t="shared" si="20"/>
        <v>2015</v>
      </c>
      <c r="K26" s="53">
        <f t="shared" si="21"/>
        <v>1057312532.3536078</v>
      </c>
      <c r="L26" s="54">
        <f t="shared" si="22"/>
        <v>1057312532.3536078</v>
      </c>
      <c r="M26" s="66">
        <f t="shared" si="23"/>
        <v>0.86693574187550571</v>
      </c>
      <c r="N26" s="51">
        <f t="shared" si="23"/>
        <v>0.86693574187550571</v>
      </c>
      <c r="O26" s="53">
        <f t="shared" si="9"/>
        <v>952076853.37794745</v>
      </c>
      <c r="P26" s="50">
        <f t="shared" si="10"/>
        <v>0</v>
      </c>
      <c r="Q26" s="54">
        <f t="shared" si="24"/>
        <v>952076853.37794745</v>
      </c>
      <c r="R26" s="66">
        <f t="shared" si="25"/>
        <v>0.78064851020763704</v>
      </c>
      <c r="S26" s="51">
        <f t="shared" si="11"/>
        <v>0</v>
      </c>
      <c r="T26" s="67">
        <f t="shared" si="11"/>
        <v>0.78064851020763704</v>
      </c>
      <c r="V26" s="68">
        <f t="shared" si="12"/>
        <v>0.99077592446522311</v>
      </c>
      <c r="W26" s="67">
        <f t="shared" si="13"/>
        <v>1</v>
      </c>
      <c r="Z26" s="49">
        <f t="shared" si="14"/>
        <v>2015</v>
      </c>
      <c r="AA26" s="69">
        <v>1069639995.2393848</v>
      </c>
      <c r="AB26" s="70">
        <v>1221031052.445405</v>
      </c>
      <c r="AC26" s="70">
        <v>1219709337.9400182</v>
      </c>
      <c r="AD26" s="70">
        <v>1220397092.8088615</v>
      </c>
      <c r="AE26" s="70">
        <v>1220186246.4161296</v>
      </c>
      <c r="AF26" s="70">
        <v>1219611254.9529696</v>
      </c>
      <c r="AG26" s="70">
        <v>1219597348.7795601</v>
      </c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1"/>
      <c r="AV26" s="62">
        <f>AG26</f>
        <v>1219597348.7795601</v>
      </c>
      <c r="AY26" s="72">
        <f t="shared" si="26"/>
        <v>2015</v>
      </c>
      <c r="AZ26" s="69">
        <v>435573455.22882289</v>
      </c>
      <c r="BA26" s="70">
        <v>1007055132.9145017</v>
      </c>
      <c r="BB26" s="70">
        <v>1052445003.4505078</v>
      </c>
      <c r="BC26" s="70">
        <v>1042998922.9878778</v>
      </c>
      <c r="BD26" s="70">
        <v>1038912586.2718575</v>
      </c>
      <c r="BE26" s="70">
        <v>1038912586.2718575</v>
      </c>
      <c r="BF26" s="77">
        <v>952076853.37794745</v>
      </c>
      <c r="BG26" s="77"/>
      <c r="BH26" s="77"/>
      <c r="BI26" s="77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U26" s="62">
        <f>BF26</f>
        <v>952076853.37794745</v>
      </c>
      <c r="BW26" s="72">
        <f t="shared" si="27"/>
        <v>2015</v>
      </c>
      <c r="BX26" s="73">
        <f t="shared" si="15"/>
        <v>435573455.22882289</v>
      </c>
      <c r="BY26" s="74">
        <f t="shared" si="15"/>
        <v>1007055132.9145017</v>
      </c>
      <c r="BZ26" s="74">
        <f t="shared" si="15"/>
        <v>1052445003.4505078</v>
      </c>
      <c r="CA26" s="74">
        <f t="shared" si="15"/>
        <v>1042998922.9878778</v>
      </c>
      <c r="CB26" s="74">
        <f t="shared" si="15"/>
        <v>1038912586.2718575</v>
      </c>
      <c r="CC26" s="74">
        <f t="shared" si="15"/>
        <v>1038912586.2718575</v>
      </c>
      <c r="CD26" s="74">
        <f t="shared" si="15"/>
        <v>952076853.37794745</v>
      </c>
      <c r="CE26" s="74" t="str">
        <f t="shared" si="15"/>
        <v/>
      </c>
      <c r="CF26" s="74" t="str">
        <f t="shared" si="15"/>
        <v/>
      </c>
      <c r="CG26" s="74" t="str">
        <f t="shared" si="15"/>
        <v/>
      </c>
      <c r="CH26" s="74" t="str">
        <f t="shared" si="15"/>
        <v/>
      </c>
      <c r="CI26" s="74" t="str">
        <f t="shared" si="15"/>
        <v/>
      </c>
      <c r="CJ26" s="74" t="str">
        <f t="shared" si="15"/>
        <v/>
      </c>
      <c r="CK26" s="74" t="str">
        <f t="shared" si="15"/>
        <v/>
      </c>
      <c r="CL26" s="74" t="str">
        <f t="shared" si="15"/>
        <v/>
      </c>
      <c r="CM26" s="74" t="str">
        <f t="shared" si="15"/>
        <v/>
      </c>
      <c r="CN26" s="74" t="str">
        <f t="shared" si="16"/>
        <v/>
      </c>
      <c r="CO26" s="74" t="str">
        <f t="shared" si="16"/>
        <v/>
      </c>
      <c r="CP26" s="74" t="str">
        <f t="shared" si="16"/>
        <v/>
      </c>
      <c r="CQ26" s="75" t="str">
        <f t="shared" si="16"/>
        <v/>
      </c>
      <c r="CS26" s="62">
        <f>CD26</f>
        <v>952076853.37794745</v>
      </c>
      <c r="CV26" s="72">
        <f t="shared" si="28"/>
        <v>2015</v>
      </c>
      <c r="CW26" s="69">
        <v>29785163.152461205</v>
      </c>
      <c r="CX26" s="70">
        <v>529138046.22568238</v>
      </c>
      <c r="CY26" s="70">
        <v>932906482.89555764</v>
      </c>
      <c r="CZ26" s="70">
        <v>1066531527.1022761</v>
      </c>
      <c r="DA26" s="70">
        <v>1087385086.347075</v>
      </c>
      <c r="DB26" s="77">
        <v>1061374098.2736079</v>
      </c>
      <c r="DC26" s="77">
        <v>1057312532.3536078</v>
      </c>
      <c r="DD26" s="77"/>
      <c r="DE26" s="77"/>
      <c r="DF26" s="77"/>
      <c r="DG26" s="70"/>
      <c r="DH26" s="70"/>
      <c r="DI26" s="70"/>
      <c r="DJ26" s="70"/>
      <c r="DK26" s="70"/>
      <c r="DL26" s="70"/>
      <c r="DM26" s="70"/>
      <c r="DN26" s="70"/>
      <c r="DO26" s="70"/>
      <c r="DP26" s="71"/>
      <c r="DR26" s="62">
        <f>DC26</f>
        <v>1057312532.3536078</v>
      </c>
      <c r="DT26" s="72">
        <f t="shared" si="29"/>
        <v>2015</v>
      </c>
      <c r="DU26" s="73">
        <f t="shared" si="17"/>
        <v>29785163.152461205</v>
      </c>
      <c r="DV26" s="74">
        <f t="shared" si="17"/>
        <v>529138046.22568238</v>
      </c>
      <c r="DW26" s="74">
        <f t="shared" si="17"/>
        <v>932906482.89555764</v>
      </c>
      <c r="DX26" s="74">
        <f t="shared" si="17"/>
        <v>1066531527.1022761</v>
      </c>
      <c r="DY26" s="74">
        <f t="shared" si="17"/>
        <v>1087385086.347075</v>
      </c>
      <c r="DZ26" s="74">
        <f t="shared" si="17"/>
        <v>1061374098.2736079</v>
      </c>
      <c r="EA26" s="74">
        <f t="shared" si="17"/>
        <v>1057312532.3536078</v>
      </c>
      <c r="EB26" s="74" t="str">
        <f t="shared" si="17"/>
        <v/>
      </c>
      <c r="EC26" s="74" t="str">
        <f t="shared" si="17"/>
        <v/>
      </c>
      <c r="ED26" s="74" t="str">
        <f t="shared" si="17"/>
        <v/>
      </c>
      <c r="EE26" s="74" t="str">
        <f t="shared" si="17"/>
        <v/>
      </c>
      <c r="EF26" s="74" t="str">
        <f t="shared" si="17"/>
        <v/>
      </c>
      <c r="EG26" s="74" t="str">
        <f t="shared" si="17"/>
        <v/>
      </c>
      <c r="EH26" s="74" t="str">
        <f t="shared" si="17"/>
        <v/>
      </c>
      <c r="EI26" s="74" t="str">
        <f t="shared" si="17"/>
        <v/>
      </c>
      <c r="EJ26" s="74" t="str">
        <f t="shared" si="17"/>
        <v/>
      </c>
      <c r="EK26" s="74" t="str">
        <f t="shared" si="18"/>
        <v/>
      </c>
      <c r="EL26" s="74" t="str">
        <f t="shared" si="18"/>
        <v/>
      </c>
      <c r="EM26" s="74" t="str">
        <f t="shared" si="18"/>
        <v/>
      </c>
      <c r="EN26" s="75" t="str">
        <f t="shared" si="18"/>
        <v/>
      </c>
      <c r="EP26" s="62">
        <f>EA26</f>
        <v>1057312532.3536078</v>
      </c>
    </row>
    <row r="27" spans="2:146" x14ac:dyDescent="0.3">
      <c r="B27" s="17"/>
      <c r="C27" s="17"/>
      <c r="D27" s="49">
        <f t="shared" si="5"/>
        <v>2016</v>
      </c>
      <c r="E27" s="76">
        <f t="shared" si="6"/>
        <v>1307589407.1624801</v>
      </c>
      <c r="F27" s="51">
        <f t="shared" si="7"/>
        <v>0.99996451823329235</v>
      </c>
      <c r="G27" s="50">
        <f t="shared" si="19"/>
        <v>1307635804.3910301</v>
      </c>
      <c r="H27" s="52">
        <f t="shared" si="8"/>
        <v>1307635804.3910301</v>
      </c>
      <c r="J27" s="49">
        <f t="shared" si="20"/>
        <v>2016</v>
      </c>
      <c r="K27" s="53">
        <f t="shared" si="21"/>
        <v>2370064668.48</v>
      </c>
      <c r="L27" s="54">
        <f t="shared" si="22"/>
        <v>2370064668.48</v>
      </c>
      <c r="M27" s="66">
        <f t="shared" si="23"/>
        <v>1.8125450202469386</v>
      </c>
      <c r="N27" s="51">
        <f t="shared" si="23"/>
        <v>1.8125450202469386</v>
      </c>
      <c r="O27" s="53">
        <f t="shared" si="9"/>
        <v>2131489637.1657901</v>
      </c>
      <c r="P27" s="50">
        <f t="shared" si="10"/>
        <v>0</v>
      </c>
      <c r="Q27" s="54">
        <f t="shared" si="24"/>
        <v>2131489637.1657901</v>
      </c>
      <c r="R27" s="66">
        <f t="shared" si="25"/>
        <v>1.6300909333543818</v>
      </c>
      <c r="S27" s="51">
        <f t="shared" si="11"/>
        <v>0</v>
      </c>
      <c r="T27" s="67">
        <f t="shared" si="11"/>
        <v>1.6300909333543818</v>
      </c>
      <c r="V27" s="68">
        <f t="shared" si="12"/>
        <v>0.98579468977389151</v>
      </c>
      <c r="W27" s="67">
        <f t="shared" si="13"/>
        <v>1</v>
      </c>
      <c r="Z27" s="49">
        <f t="shared" si="14"/>
        <v>2016</v>
      </c>
      <c r="AA27" s="69">
        <v>1112039140.6206608</v>
      </c>
      <c r="AB27" s="70">
        <v>1304100267.2624948</v>
      </c>
      <c r="AC27" s="70">
        <v>1307570626.5934775</v>
      </c>
      <c r="AD27" s="70">
        <v>1307799477.7021844</v>
      </c>
      <c r="AE27" s="70">
        <v>1308514606.8702414</v>
      </c>
      <c r="AF27" s="70">
        <v>1307589407.1624801</v>
      </c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1"/>
      <c r="AV27" s="62">
        <f>AF27</f>
        <v>1307589407.1624801</v>
      </c>
      <c r="AY27" s="72">
        <f t="shared" si="26"/>
        <v>2016</v>
      </c>
      <c r="AZ27" s="69">
        <v>706146884.41373825</v>
      </c>
      <c r="BA27" s="70">
        <v>2145815875.9284263</v>
      </c>
      <c r="BB27" s="70">
        <v>2152379897.440959</v>
      </c>
      <c r="BC27" s="70">
        <v>2125777916.2674632</v>
      </c>
      <c r="BD27" s="70">
        <v>2155826708.1260042</v>
      </c>
      <c r="BE27" s="70">
        <v>2131489637.1657901</v>
      </c>
      <c r="BF27" s="77"/>
      <c r="BG27" s="77"/>
      <c r="BH27" s="77"/>
      <c r="BI27" s="77"/>
      <c r="BJ27" s="70"/>
      <c r="BK27" s="70"/>
      <c r="BL27" s="70"/>
      <c r="BM27" s="70"/>
      <c r="BN27" s="70"/>
      <c r="BO27" s="70"/>
      <c r="BP27" s="70"/>
      <c r="BQ27" s="70"/>
      <c r="BR27" s="70"/>
      <c r="BS27" s="71"/>
      <c r="BU27" s="62">
        <f>BE27</f>
        <v>2131489637.1657901</v>
      </c>
      <c r="BW27" s="72">
        <f t="shared" si="27"/>
        <v>2016</v>
      </c>
      <c r="BX27" s="73">
        <f t="shared" si="15"/>
        <v>706146884.41373825</v>
      </c>
      <c r="BY27" s="74">
        <f t="shared" si="15"/>
        <v>2145815875.9284263</v>
      </c>
      <c r="BZ27" s="74">
        <f t="shared" si="15"/>
        <v>2152379897.440959</v>
      </c>
      <c r="CA27" s="74">
        <f t="shared" si="15"/>
        <v>2125777916.2674632</v>
      </c>
      <c r="CB27" s="74">
        <f t="shared" si="15"/>
        <v>2155826708.1260042</v>
      </c>
      <c r="CC27" s="74">
        <f t="shared" si="15"/>
        <v>2131489637.1657901</v>
      </c>
      <c r="CD27" s="74" t="str">
        <f t="shared" si="15"/>
        <v/>
      </c>
      <c r="CE27" s="74" t="str">
        <f t="shared" si="15"/>
        <v/>
      </c>
      <c r="CF27" s="74" t="str">
        <f t="shared" si="15"/>
        <v/>
      </c>
      <c r="CG27" s="74" t="str">
        <f t="shared" si="15"/>
        <v/>
      </c>
      <c r="CH27" s="74" t="str">
        <f t="shared" si="15"/>
        <v/>
      </c>
      <c r="CI27" s="74" t="str">
        <f t="shared" si="15"/>
        <v/>
      </c>
      <c r="CJ27" s="74" t="str">
        <f t="shared" si="15"/>
        <v/>
      </c>
      <c r="CK27" s="74" t="str">
        <f t="shared" si="15"/>
        <v/>
      </c>
      <c r="CL27" s="74" t="str">
        <f t="shared" si="15"/>
        <v/>
      </c>
      <c r="CM27" s="74" t="str">
        <f t="shared" si="15"/>
        <v/>
      </c>
      <c r="CN27" s="74" t="str">
        <f t="shared" si="16"/>
        <v/>
      </c>
      <c r="CO27" s="74" t="str">
        <f t="shared" si="16"/>
        <v/>
      </c>
      <c r="CP27" s="74" t="str">
        <f t="shared" si="16"/>
        <v/>
      </c>
      <c r="CQ27" s="75" t="str">
        <f t="shared" si="16"/>
        <v/>
      </c>
      <c r="CS27" s="62">
        <f>CC27</f>
        <v>2131489637.1657901</v>
      </c>
      <c r="CV27" s="72">
        <f t="shared" si="28"/>
        <v>2016</v>
      </c>
      <c r="CW27" s="69">
        <v>105042002.18000001</v>
      </c>
      <c r="CX27" s="70">
        <v>1137997471.8343501</v>
      </c>
      <c r="CY27" s="70">
        <v>2155956551.40558</v>
      </c>
      <c r="CZ27" s="70">
        <v>2271381254.22718</v>
      </c>
      <c r="DA27" s="70">
        <v>2375921355.5286798</v>
      </c>
      <c r="DB27" s="77">
        <v>2370064668.48</v>
      </c>
      <c r="DC27" s="77"/>
      <c r="DD27" s="77"/>
      <c r="DE27" s="77"/>
      <c r="DF27" s="77"/>
      <c r="DG27" s="70"/>
      <c r="DH27" s="70"/>
      <c r="DI27" s="70"/>
      <c r="DJ27" s="70"/>
      <c r="DK27" s="70"/>
      <c r="DL27" s="70"/>
      <c r="DM27" s="70"/>
      <c r="DN27" s="70"/>
      <c r="DO27" s="70"/>
      <c r="DP27" s="71"/>
      <c r="DR27" s="62">
        <f>DB27</f>
        <v>2370064668.48</v>
      </c>
      <c r="DT27" s="72">
        <f t="shared" si="29"/>
        <v>2016</v>
      </c>
      <c r="DU27" s="73">
        <f t="shared" si="17"/>
        <v>105042002.18000001</v>
      </c>
      <c r="DV27" s="74">
        <f t="shared" si="17"/>
        <v>1137997471.8343501</v>
      </c>
      <c r="DW27" s="74">
        <f t="shared" si="17"/>
        <v>2155956551.40558</v>
      </c>
      <c r="DX27" s="74">
        <f t="shared" si="17"/>
        <v>2271381254.22718</v>
      </c>
      <c r="DY27" s="74">
        <f t="shared" si="17"/>
        <v>2375921355.5286798</v>
      </c>
      <c r="DZ27" s="74">
        <f t="shared" si="17"/>
        <v>2370064668.48</v>
      </c>
      <c r="EA27" s="74" t="str">
        <f t="shared" si="17"/>
        <v/>
      </c>
      <c r="EB27" s="74" t="str">
        <f t="shared" si="17"/>
        <v/>
      </c>
      <c r="EC27" s="74" t="str">
        <f t="shared" si="17"/>
        <v/>
      </c>
      <c r="ED27" s="74" t="str">
        <f t="shared" si="17"/>
        <v/>
      </c>
      <c r="EE27" s="74" t="str">
        <f t="shared" si="17"/>
        <v/>
      </c>
      <c r="EF27" s="74" t="str">
        <f t="shared" si="17"/>
        <v/>
      </c>
      <c r="EG27" s="74" t="str">
        <f t="shared" si="17"/>
        <v/>
      </c>
      <c r="EH27" s="74" t="str">
        <f t="shared" si="17"/>
        <v/>
      </c>
      <c r="EI27" s="74" t="str">
        <f t="shared" si="17"/>
        <v/>
      </c>
      <c r="EJ27" s="74" t="str">
        <f t="shared" si="17"/>
        <v/>
      </c>
      <c r="EK27" s="74" t="str">
        <f t="shared" si="18"/>
        <v/>
      </c>
      <c r="EL27" s="74" t="str">
        <f t="shared" si="18"/>
        <v/>
      </c>
      <c r="EM27" s="74" t="str">
        <f t="shared" si="18"/>
        <v/>
      </c>
      <c r="EN27" s="75" t="str">
        <f t="shared" si="18"/>
        <v/>
      </c>
      <c r="EP27" s="62">
        <f>DZ27</f>
        <v>2370064668.48</v>
      </c>
    </row>
    <row r="28" spans="2:146" x14ac:dyDescent="0.3">
      <c r="B28" s="17"/>
      <c r="C28" s="17"/>
      <c r="D28" s="49">
        <f t="shared" si="5"/>
        <v>2017</v>
      </c>
      <c r="E28" s="76">
        <f t="shared" si="6"/>
        <v>1453962817.3568399</v>
      </c>
      <c r="F28" s="51">
        <f t="shared" si="7"/>
        <v>0.99996451823329235</v>
      </c>
      <c r="G28" s="50">
        <f t="shared" si="19"/>
        <v>1454014408.3568668</v>
      </c>
      <c r="H28" s="52">
        <f t="shared" si="8"/>
        <v>1454014408.3568668</v>
      </c>
      <c r="J28" s="49">
        <f t="shared" si="20"/>
        <v>2017</v>
      </c>
      <c r="K28" s="53">
        <f t="shared" si="21"/>
        <v>1375949884.6900001</v>
      </c>
      <c r="L28" s="54">
        <f t="shared" si="22"/>
        <v>1375949884.6900001</v>
      </c>
      <c r="M28" s="66">
        <f t="shared" si="23"/>
        <v>0.94634461642653311</v>
      </c>
      <c r="N28" s="51">
        <f t="shared" si="23"/>
        <v>0.94634461642653311</v>
      </c>
      <c r="O28" s="53">
        <f t="shared" si="9"/>
        <v>1274953074.18732</v>
      </c>
      <c r="P28" s="50">
        <f t="shared" si="10"/>
        <v>0</v>
      </c>
      <c r="Q28" s="54">
        <f t="shared" si="24"/>
        <v>1274953074.18732</v>
      </c>
      <c r="R28" s="66">
        <f t="shared" si="25"/>
        <v>0.87688148484089723</v>
      </c>
      <c r="S28" s="51">
        <f t="shared" si="11"/>
        <v>0</v>
      </c>
      <c r="T28" s="67">
        <f t="shared" si="11"/>
        <v>0.87688148484089723</v>
      </c>
      <c r="V28" s="68">
        <f t="shared" si="12"/>
        <v>0.98146849707459438</v>
      </c>
      <c r="W28" s="67">
        <f t="shared" si="13"/>
        <v>0.99788221487000484</v>
      </c>
      <c r="Z28" s="49">
        <f t="shared" si="14"/>
        <v>2017</v>
      </c>
      <c r="AA28" s="69">
        <v>1186650206.1279185</v>
      </c>
      <c r="AB28" s="70">
        <v>1451747040.1208365</v>
      </c>
      <c r="AC28" s="70">
        <v>1453571000.4019189</v>
      </c>
      <c r="AD28" s="70">
        <v>1453668066.6163259</v>
      </c>
      <c r="AE28" s="70">
        <v>1453962817.3568399</v>
      </c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1"/>
      <c r="AV28" s="62">
        <f>AE28</f>
        <v>1453962817.3568399</v>
      </c>
      <c r="AY28" s="72">
        <f t="shared" si="26"/>
        <v>2017</v>
      </c>
      <c r="AZ28" s="69">
        <v>543320246.07140636</v>
      </c>
      <c r="BA28" s="70">
        <v>1258217954.9012473</v>
      </c>
      <c r="BB28" s="70">
        <v>1312283537.6175647</v>
      </c>
      <c r="BC28" s="70">
        <v>1292900059.3728504</v>
      </c>
      <c r="BD28" s="70">
        <v>1274953074.18732</v>
      </c>
      <c r="BE28" s="70"/>
      <c r="BF28" s="77"/>
      <c r="BG28" s="77"/>
      <c r="BH28" s="77"/>
      <c r="BI28" s="77"/>
      <c r="BJ28" s="70"/>
      <c r="BK28" s="70"/>
      <c r="BL28" s="70"/>
      <c r="BM28" s="70"/>
      <c r="BN28" s="70"/>
      <c r="BO28" s="70"/>
      <c r="BP28" s="70"/>
      <c r="BQ28" s="70"/>
      <c r="BR28" s="70"/>
      <c r="BS28" s="71"/>
      <c r="BU28" s="62">
        <f>BD28</f>
        <v>1274953074.18732</v>
      </c>
      <c r="BW28" s="72">
        <f t="shared" si="27"/>
        <v>2017</v>
      </c>
      <c r="BX28" s="73">
        <f t="shared" si="15"/>
        <v>543320246.07140636</v>
      </c>
      <c r="BY28" s="74">
        <f t="shared" si="15"/>
        <v>1258217954.9012473</v>
      </c>
      <c r="BZ28" s="74">
        <f t="shared" si="15"/>
        <v>1312283537.6175647</v>
      </c>
      <c r="CA28" s="74">
        <f t="shared" si="15"/>
        <v>1292900059.3728504</v>
      </c>
      <c r="CB28" s="74">
        <f t="shared" si="15"/>
        <v>1274953074.18732</v>
      </c>
      <c r="CC28" s="74" t="str">
        <f t="shared" si="15"/>
        <v/>
      </c>
      <c r="CD28" s="74" t="str">
        <f t="shared" si="15"/>
        <v/>
      </c>
      <c r="CE28" s="74" t="str">
        <f t="shared" si="15"/>
        <v/>
      </c>
      <c r="CF28" s="74" t="str">
        <f t="shared" si="15"/>
        <v/>
      </c>
      <c r="CG28" s="74" t="str">
        <f t="shared" si="15"/>
        <v/>
      </c>
      <c r="CH28" s="74" t="str">
        <f t="shared" si="15"/>
        <v/>
      </c>
      <c r="CI28" s="74" t="str">
        <f t="shared" si="15"/>
        <v/>
      </c>
      <c r="CJ28" s="74" t="str">
        <f t="shared" si="15"/>
        <v/>
      </c>
      <c r="CK28" s="74" t="str">
        <f t="shared" si="15"/>
        <v/>
      </c>
      <c r="CL28" s="74" t="str">
        <f t="shared" si="15"/>
        <v/>
      </c>
      <c r="CM28" s="74" t="str">
        <f>IF(BO28="","",BO28-BO54)</f>
        <v/>
      </c>
      <c r="CN28" s="74" t="str">
        <f t="shared" si="16"/>
        <v/>
      </c>
      <c r="CO28" s="74" t="str">
        <f t="shared" si="16"/>
        <v/>
      </c>
      <c r="CP28" s="74" t="str">
        <f t="shared" si="16"/>
        <v/>
      </c>
      <c r="CQ28" s="75" t="str">
        <f t="shared" si="16"/>
        <v/>
      </c>
      <c r="CS28" s="62">
        <f>CB28</f>
        <v>1274953074.18732</v>
      </c>
      <c r="CV28" s="72">
        <f t="shared" si="28"/>
        <v>2017</v>
      </c>
      <c r="CW28" s="69">
        <v>80553175.666312099</v>
      </c>
      <c r="CX28" s="70">
        <v>722893533.84904397</v>
      </c>
      <c r="CY28" s="70">
        <v>1107976101.57935</v>
      </c>
      <c r="CZ28" s="70">
        <v>1347100385.69908</v>
      </c>
      <c r="DA28" s="70">
        <v>1375949884.6900001</v>
      </c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1"/>
      <c r="DR28" s="62">
        <f>DA28</f>
        <v>1375949884.6900001</v>
      </c>
      <c r="DT28" s="72">
        <f t="shared" si="29"/>
        <v>2017</v>
      </c>
      <c r="DU28" s="73">
        <f t="shared" si="17"/>
        <v>80553175.666312099</v>
      </c>
      <c r="DV28" s="74">
        <f t="shared" si="17"/>
        <v>722893533.84904397</v>
      </c>
      <c r="DW28" s="74">
        <f t="shared" si="17"/>
        <v>1107976101.57935</v>
      </c>
      <c r="DX28" s="74">
        <f t="shared" si="17"/>
        <v>1347100385.69908</v>
      </c>
      <c r="DY28" s="74">
        <f t="shared" si="17"/>
        <v>1375949884.6900001</v>
      </c>
      <c r="DZ28" s="74" t="str">
        <f t="shared" si="17"/>
        <v/>
      </c>
      <c r="EA28" s="74" t="str">
        <f t="shared" si="17"/>
        <v/>
      </c>
      <c r="EB28" s="74" t="str">
        <f t="shared" si="17"/>
        <v/>
      </c>
      <c r="EC28" s="74" t="str">
        <f t="shared" si="17"/>
        <v/>
      </c>
      <c r="ED28" s="74" t="str">
        <f t="shared" si="17"/>
        <v/>
      </c>
      <c r="EE28" s="74" t="str">
        <f t="shared" si="17"/>
        <v/>
      </c>
      <c r="EF28" s="74" t="str">
        <f t="shared" si="17"/>
        <v/>
      </c>
      <c r="EG28" s="74" t="str">
        <f t="shared" si="17"/>
        <v/>
      </c>
      <c r="EH28" s="74" t="str">
        <f t="shared" si="17"/>
        <v/>
      </c>
      <c r="EI28" s="74" t="str">
        <f t="shared" si="17"/>
        <v/>
      </c>
      <c r="EJ28" s="74" t="str">
        <f>IF(DL28="","",DL28-DL54)</f>
        <v/>
      </c>
      <c r="EK28" s="74" t="str">
        <f t="shared" si="18"/>
        <v/>
      </c>
      <c r="EL28" s="74" t="str">
        <f t="shared" si="18"/>
        <v/>
      </c>
      <c r="EM28" s="74" t="str">
        <f t="shared" si="18"/>
        <v/>
      </c>
      <c r="EN28" s="75" t="str">
        <f t="shared" si="18"/>
        <v/>
      </c>
      <c r="EP28" s="62">
        <f>DY28</f>
        <v>1375949884.6900001</v>
      </c>
    </row>
    <row r="29" spans="2:146" x14ac:dyDescent="0.3">
      <c r="B29" s="17"/>
      <c r="C29" s="17"/>
      <c r="D29" s="49">
        <f t="shared" si="5"/>
        <v>2018</v>
      </c>
      <c r="E29" s="50">
        <f>AV29</f>
        <v>1570134318.0941999</v>
      </c>
      <c r="F29" s="51">
        <f t="shared" si="7"/>
        <v>0.99991090359201473</v>
      </c>
      <c r="G29" s="50">
        <f t="shared" si="19"/>
        <v>1570274223.8871</v>
      </c>
      <c r="H29" s="52">
        <f t="shared" si="8"/>
        <v>1570274223.8871</v>
      </c>
      <c r="J29" s="49">
        <f t="shared" si="20"/>
        <v>2018</v>
      </c>
      <c r="K29" s="53">
        <f t="shared" si="21"/>
        <v>1293778525.8900001</v>
      </c>
      <c r="L29" s="54">
        <f t="shared" si="22"/>
        <v>1293778525.8900001</v>
      </c>
      <c r="M29" s="66">
        <f t="shared" si="23"/>
        <v>0.82399226039487161</v>
      </c>
      <c r="N29" s="51">
        <f t="shared" si="23"/>
        <v>0.82399226039487161</v>
      </c>
      <c r="O29" s="53">
        <f t="shared" si="9"/>
        <v>1256143661.93646</v>
      </c>
      <c r="P29" s="50">
        <f t="shared" si="10"/>
        <v>0</v>
      </c>
      <c r="Q29" s="54">
        <f t="shared" si="24"/>
        <v>1256143661.93646</v>
      </c>
      <c r="R29" s="66">
        <f t="shared" si="25"/>
        <v>0.80002306010427437</v>
      </c>
      <c r="S29" s="51">
        <f t="shared" si="11"/>
        <v>0</v>
      </c>
      <c r="T29" s="67">
        <f t="shared" si="11"/>
        <v>0.80002306010427437</v>
      </c>
      <c r="V29" s="68">
        <f t="shared" si="12"/>
        <v>0.95567454319877965</v>
      </c>
      <c r="W29" s="67">
        <f t="shared" si="13"/>
        <v>0.99788221487000484</v>
      </c>
      <c r="Z29" s="49">
        <f t="shared" si="14"/>
        <v>2018</v>
      </c>
      <c r="AA29" s="69">
        <v>1310117128.0872881</v>
      </c>
      <c r="AB29" s="70">
        <v>1561528309.6463091</v>
      </c>
      <c r="AC29" s="70">
        <v>1566879812.2759008</v>
      </c>
      <c r="AD29" s="70">
        <v>1570134318.0941999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1"/>
      <c r="AV29" s="62">
        <f>AD29</f>
        <v>1570134318.0941999</v>
      </c>
      <c r="AY29" s="72">
        <f t="shared" si="26"/>
        <v>2018</v>
      </c>
      <c r="AZ29" s="69">
        <v>425114828.94200289</v>
      </c>
      <c r="BA29" s="70">
        <v>1140928223.9431922</v>
      </c>
      <c r="BB29" s="70">
        <v>1285220230.0267739</v>
      </c>
      <c r="BC29" s="70">
        <v>1256143661.93646</v>
      </c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1"/>
      <c r="BU29" s="62">
        <f>BC29</f>
        <v>1256143661.93646</v>
      </c>
      <c r="BW29" s="72">
        <f t="shared" si="27"/>
        <v>2018</v>
      </c>
      <c r="BX29" s="73">
        <f t="shared" ref="BX29:CL32" si="30">IF(AZ29="","",AZ29-AZ55)</f>
        <v>425114828.94200289</v>
      </c>
      <c r="BY29" s="74">
        <f t="shared" si="30"/>
        <v>1140928223.9431922</v>
      </c>
      <c r="BZ29" s="74">
        <f t="shared" si="30"/>
        <v>1285220230.0267739</v>
      </c>
      <c r="CA29" s="74">
        <f t="shared" si="30"/>
        <v>1256143661.93646</v>
      </c>
      <c r="CB29" s="74" t="str">
        <f t="shared" si="30"/>
        <v/>
      </c>
      <c r="CC29" s="74" t="str">
        <f t="shared" si="30"/>
        <v/>
      </c>
      <c r="CD29" s="74" t="str">
        <f t="shared" si="30"/>
        <v/>
      </c>
      <c r="CE29" s="74" t="str">
        <f t="shared" si="30"/>
        <v/>
      </c>
      <c r="CF29" s="74" t="str">
        <f t="shared" si="30"/>
        <v/>
      </c>
      <c r="CG29" s="74" t="str">
        <f t="shared" si="30"/>
        <v/>
      </c>
      <c r="CH29" s="74" t="str">
        <f t="shared" si="30"/>
        <v/>
      </c>
      <c r="CI29" s="74" t="str">
        <f t="shared" si="30"/>
        <v/>
      </c>
      <c r="CJ29" s="74" t="str">
        <f t="shared" si="30"/>
        <v/>
      </c>
      <c r="CK29" s="74" t="str">
        <f t="shared" si="30"/>
        <v/>
      </c>
      <c r="CL29" s="74" t="str">
        <f t="shared" si="30"/>
        <v/>
      </c>
      <c r="CM29" s="74" t="str">
        <f>IF(BO29="","",BO29-BO55)</f>
        <v/>
      </c>
      <c r="CN29" s="74" t="str">
        <f t="shared" si="16"/>
        <v/>
      </c>
      <c r="CO29" s="74" t="str">
        <f t="shared" si="16"/>
        <v/>
      </c>
      <c r="CP29" s="74" t="str">
        <f t="shared" si="16"/>
        <v/>
      </c>
      <c r="CQ29" s="75" t="str">
        <f t="shared" si="16"/>
        <v/>
      </c>
      <c r="CS29" s="62">
        <f>CA29</f>
        <v>1256143661.93646</v>
      </c>
      <c r="CV29" s="72">
        <f t="shared" si="28"/>
        <v>2018</v>
      </c>
      <c r="CW29" s="69">
        <v>67639230.150000006</v>
      </c>
      <c r="CX29" s="70">
        <v>659880056.80408299</v>
      </c>
      <c r="CY29" s="70">
        <v>1207548779.1603301</v>
      </c>
      <c r="CZ29" s="70">
        <v>1293778525.8900001</v>
      </c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1"/>
      <c r="DR29" s="62">
        <f>CZ29</f>
        <v>1293778525.8900001</v>
      </c>
      <c r="DT29" s="72">
        <f t="shared" si="29"/>
        <v>2018</v>
      </c>
      <c r="DU29" s="73">
        <f t="shared" ref="DU29:EI32" si="31">IF(CW29="","",CW29-CW55)</f>
        <v>67639230.150000006</v>
      </c>
      <c r="DV29" s="74">
        <f t="shared" si="31"/>
        <v>659880056.80408299</v>
      </c>
      <c r="DW29" s="74">
        <f t="shared" si="31"/>
        <v>1207548779.1603301</v>
      </c>
      <c r="DX29" s="74">
        <f t="shared" si="31"/>
        <v>1293778525.8900001</v>
      </c>
      <c r="DY29" s="74" t="str">
        <f t="shared" si="31"/>
        <v/>
      </c>
      <c r="DZ29" s="74" t="str">
        <f t="shared" si="31"/>
        <v/>
      </c>
      <c r="EA29" s="74" t="str">
        <f t="shared" si="31"/>
        <v/>
      </c>
      <c r="EB29" s="74" t="str">
        <f t="shared" si="31"/>
        <v/>
      </c>
      <c r="EC29" s="74" t="str">
        <f t="shared" si="31"/>
        <v/>
      </c>
      <c r="ED29" s="74" t="str">
        <f t="shared" si="31"/>
        <v/>
      </c>
      <c r="EE29" s="74" t="str">
        <f t="shared" si="31"/>
        <v/>
      </c>
      <c r="EF29" s="74" t="str">
        <f t="shared" si="31"/>
        <v/>
      </c>
      <c r="EG29" s="74" t="str">
        <f t="shared" si="31"/>
        <v/>
      </c>
      <c r="EH29" s="74" t="str">
        <f t="shared" si="31"/>
        <v/>
      </c>
      <c r="EI29" s="74" t="str">
        <f t="shared" si="31"/>
        <v/>
      </c>
      <c r="EJ29" s="74" t="str">
        <f>IF(DL29="","",DL29-DL55)</f>
        <v/>
      </c>
      <c r="EK29" s="74" t="str">
        <f t="shared" si="18"/>
        <v/>
      </c>
      <c r="EL29" s="74" t="str">
        <f t="shared" si="18"/>
        <v/>
      </c>
      <c r="EM29" s="74" t="str">
        <f t="shared" si="18"/>
        <v/>
      </c>
      <c r="EN29" s="75" t="str">
        <f t="shared" si="18"/>
        <v/>
      </c>
      <c r="EP29" s="62">
        <f>DX29</f>
        <v>1293778525.8900001</v>
      </c>
    </row>
    <row r="30" spans="2:146" x14ac:dyDescent="0.3">
      <c r="B30" s="17"/>
      <c r="C30" s="17"/>
      <c r="D30" s="49">
        <f t="shared" si="5"/>
        <v>2019</v>
      </c>
      <c r="E30" s="50">
        <f>AV30</f>
        <v>1697016689.6560001</v>
      </c>
      <c r="F30" s="51">
        <f t="shared" si="7"/>
        <v>0.99932513917250787</v>
      </c>
      <c r="G30" s="50">
        <f t="shared" si="19"/>
        <v>1698162713.1498127</v>
      </c>
      <c r="H30" s="52">
        <f t="shared" si="8"/>
        <v>1698162713.1498127</v>
      </c>
      <c r="J30" s="49">
        <f t="shared" si="20"/>
        <v>2019</v>
      </c>
      <c r="K30" s="53">
        <f t="shared" si="21"/>
        <v>1233366904.1099999</v>
      </c>
      <c r="L30" s="54">
        <f t="shared" si="22"/>
        <v>1233366904.1099999</v>
      </c>
      <c r="M30" s="66">
        <f t="shared" si="23"/>
        <v>0.72678537083805228</v>
      </c>
      <c r="N30" s="51">
        <f t="shared" si="23"/>
        <v>0.72678537083805228</v>
      </c>
      <c r="O30" s="53">
        <f t="shared" si="9"/>
        <v>1301811282.44046</v>
      </c>
      <c r="P30" s="50">
        <f t="shared" si="10"/>
        <v>0</v>
      </c>
      <c r="Q30" s="54">
        <f t="shared" si="24"/>
        <v>1301811282.44046</v>
      </c>
      <c r="R30" s="66">
        <f t="shared" si="25"/>
        <v>0.76711754832791201</v>
      </c>
      <c r="S30" s="51">
        <f t="shared" si="11"/>
        <v>0</v>
      </c>
      <c r="T30" s="67">
        <f t="shared" si="11"/>
        <v>0.76711754832791201</v>
      </c>
      <c r="V30" s="68">
        <f t="shared" si="12"/>
        <v>0.84038306909007665</v>
      </c>
      <c r="W30" s="67">
        <f t="shared" si="13"/>
        <v>0.99788221487000484</v>
      </c>
      <c r="Z30" s="49">
        <f t="shared" si="14"/>
        <v>2019</v>
      </c>
      <c r="AA30" s="69">
        <v>1377545689.6542804</v>
      </c>
      <c r="AB30" s="70">
        <v>1692668653.3628595</v>
      </c>
      <c r="AC30" s="70">
        <v>1697016689.6560001</v>
      </c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1"/>
      <c r="AV30" s="62">
        <f>AC30</f>
        <v>1697016689.6560001</v>
      </c>
      <c r="AY30" s="72">
        <f t="shared" si="26"/>
        <v>2019</v>
      </c>
      <c r="AZ30" s="69">
        <v>437413553.33318001</v>
      </c>
      <c r="BA30" s="70">
        <v>1170729334.780237</v>
      </c>
      <c r="BB30" s="70">
        <v>1301811282.44046</v>
      </c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1"/>
      <c r="BU30" s="62">
        <f>BB30</f>
        <v>1301811282.44046</v>
      </c>
      <c r="BW30" s="72">
        <f t="shared" si="27"/>
        <v>2019</v>
      </c>
      <c r="BX30" s="73">
        <f t="shared" si="30"/>
        <v>437413553.33318001</v>
      </c>
      <c r="BY30" s="74">
        <f t="shared" si="30"/>
        <v>1170729334.780237</v>
      </c>
      <c r="BZ30" s="74">
        <f t="shared" si="30"/>
        <v>1301811282.44046</v>
      </c>
      <c r="CA30" s="74" t="str">
        <f t="shared" si="30"/>
        <v/>
      </c>
      <c r="CB30" s="74" t="str">
        <f t="shared" si="30"/>
        <v/>
      </c>
      <c r="CC30" s="74" t="str">
        <f t="shared" si="30"/>
        <v/>
      </c>
      <c r="CD30" s="74" t="str">
        <f t="shared" si="30"/>
        <v/>
      </c>
      <c r="CE30" s="74" t="str">
        <f t="shared" si="30"/>
        <v/>
      </c>
      <c r="CF30" s="74" t="str">
        <f t="shared" si="30"/>
        <v/>
      </c>
      <c r="CG30" s="74" t="str">
        <f t="shared" si="30"/>
        <v/>
      </c>
      <c r="CH30" s="74" t="str">
        <f t="shared" si="30"/>
        <v/>
      </c>
      <c r="CI30" s="74" t="str">
        <f t="shared" si="30"/>
        <v/>
      </c>
      <c r="CJ30" s="74" t="str">
        <f t="shared" si="30"/>
        <v/>
      </c>
      <c r="CK30" s="74" t="str">
        <f t="shared" si="30"/>
        <v/>
      </c>
      <c r="CL30" s="74" t="str">
        <f t="shared" si="30"/>
        <v/>
      </c>
      <c r="CM30" s="74" t="str">
        <f>IF(BO30="","",BO30-BO56)</f>
        <v/>
      </c>
      <c r="CN30" s="74" t="str">
        <f t="shared" si="16"/>
        <v/>
      </c>
      <c r="CO30" s="74" t="str">
        <f t="shared" si="16"/>
        <v/>
      </c>
      <c r="CP30" s="74" t="str">
        <f t="shared" si="16"/>
        <v/>
      </c>
      <c r="CQ30" s="75" t="str">
        <f t="shared" si="16"/>
        <v/>
      </c>
      <c r="CS30" s="62">
        <f>BZ30</f>
        <v>1301811282.44046</v>
      </c>
      <c r="CV30" s="72">
        <f t="shared" si="28"/>
        <v>2019</v>
      </c>
      <c r="CW30" s="69">
        <v>142062653.83002099</v>
      </c>
      <c r="CX30" s="70">
        <v>777433895.31488895</v>
      </c>
      <c r="CY30" s="70">
        <v>1233366904.1099999</v>
      </c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1"/>
      <c r="DR30" s="62">
        <f>CY30</f>
        <v>1233366904.1099999</v>
      </c>
      <c r="DT30" s="72">
        <f t="shared" si="29"/>
        <v>2019</v>
      </c>
      <c r="DU30" s="73">
        <f t="shared" si="31"/>
        <v>142062653.83002099</v>
      </c>
      <c r="DV30" s="74">
        <f t="shared" si="31"/>
        <v>777433895.31488895</v>
      </c>
      <c r="DW30" s="74">
        <f t="shared" si="31"/>
        <v>1233366904.1099999</v>
      </c>
      <c r="DX30" s="74" t="str">
        <f t="shared" si="31"/>
        <v/>
      </c>
      <c r="DY30" s="74" t="str">
        <f t="shared" si="31"/>
        <v/>
      </c>
      <c r="DZ30" s="74" t="str">
        <f t="shared" si="31"/>
        <v/>
      </c>
      <c r="EA30" s="74" t="str">
        <f t="shared" si="31"/>
        <v/>
      </c>
      <c r="EB30" s="74" t="str">
        <f t="shared" si="31"/>
        <v/>
      </c>
      <c r="EC30" s="74" t="str">
        <f t="shared" si="31"/>
        <v/>
      </c>
      <c r="ED30" s="74" t="str">
        <f t="shared" si="31"/>
        <v/>
      </c>
      <c r="EE30" s="74" t="str">
        <f t="shared" si="31"/>
        <v/>
      </c>
      <c r="EF30" s="74" t="str">
        <f t="shared" si="31"/>
        <v/>
      </c>
      <c r="EG30" s="74" t="str">
        <f t="shared" si="31"/>
        <v/>
      </c>
      <c r="EH30" s="74" t="str">
        <f t="shared" si="31"/>
        <v/>
      </c>
      <c r="EI30" s="74" t="str">
        <f t="shared" si="31"/>
        <v/>
      </c>
      <c r="EJ30" s="74" t="str">
        <f>IF(DL30="","",DL30-DL56)</f>
        <v/>
      </c>
      <c r="EK30" s="74" t="str">
        <f t="shared" si="18"/>
        <v/>
      </c>
      <c r="EL30" s="74" t="str">
        <f t="shared" si="18"/>
        <v/>
      </c>
      <c r="EM30" s="74" t="str">
        <f t="shared" si="18"/>
        <v/>
      </c>
      <c r="EN30" s="75" t="str">
        <f t="shared" si="18"/>
        <v/>
      </c>
      <c r="EP30" s="62">
        <f>DW30</f>
        <v>1233366904.1099999</v>
      </c>
    </row>
    <row r="31" spans="2:146" x14ac:dyDescent="0.3">
      <c r="B31" s="17"/>
      <c r="C31" s="17"/>
      <c r="D31" s="49">
        <f>D32-1</f>
        <v>2020</v>
      </c>
      <c r="E31" s="50">
        <f>AV31</f>
        <v>1787184292.6744401</v>
      </c>
      <c r="F31" s="51">
        <f t="shared" si="7"/>
        <v>0.99833090506713429</v>
      </c>
      <c r="G31" s="50">
        <f t="shared" si="19"/>
        <v>1790172260.1227679</v>
      </c>
      <c r="H31" s="52">
        <f t="shared" si="8"/>
        <v>1790172260.1227679</v>
      </c>
      <c r="J31" s="49">
        <f t="shared" si="20"/>
        <v>2020</v>
      </c>
      <c r="K31" s="53">
        <f t="shared" si="21"/>
        <v>900762054.86000001</v>
      </c>
      <c r="L31" s="54">
        <f t="shared" si="22"/>
        <v>900762054.86000001</v>
      </c>
      <c r="M31" s="66">
        <f t="shared" si="23"/>
        <v>0.50401184620532358</v>
      </c>
      <c r="N31" s="51">
        <f t="shared" si="23"/>
        <v>0.50401184620532358</v>
      </c>
      <c r="O31" s="53">
        <f t="shared" si="9"/>
        <v>1407908154.53475</v>
      </c>
      <c r="P31" s="50">
        <f t="shared" si="10"/>
        <v>0</v>
      </c>
      <c r="Q31" s="54">
        <f t="shared" si="24"/>
        <v>1407908154.53475</v>
      </c>
      <c r="R31" s="66">
        <f t="shared" si="25"/>
        <v>0.78778006292114355</v>
      </c>
      <c r="S31" s="51">
        <f t="shared" si="11"/>
        <v>0</v>
      </c>
      <c r="T31" s="67">
        <f t="shared" si="11"/>
        <v>0.78778006292114355</v>
      </c>
      <c r="V31" s="68">
        <f t="shared" si="12"/>
        <v>0.48895660611874747</v>
      </c>
      <c r="W31" s="67">
        <f t="shared" si="13"/>
        <v>0.94053462317742753</v>
      </c>
      <c r="Z31" s="49">
        <f t="shared" si="14"/>
        <v>2020</v>
      </c>
      <c r="AA31" s="69">
        <v>1498501484.7744277</v>
      </c>
      <c r="AB31" s="70">
        <v>1787184292.6744401</v>
      </c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1"/>
      <c r="AV31" s="62">
        <f>AB31</f>
        <v>1787184292.6744401</v>
      </c>
      <c r="AY31" s="72">
        <f t="shared" si="26"/>
        <v>2020</v>
      </c>
      <c r="AZ31" s="69">
        <v>700366747.88916087</v>
      </c>
      <c r="BA31" s="70">
        <v>1407908154.53475</v>
      </c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1"/>
      <c r="BU31" s="62">
        <f>BA31</f>
        <v>1407908154.53475</v>
      </c>
      <c r="BW31" s="72">
        <f t="shared" si="27"/>
        <v>2020</v>
      </c>
      <c r="BX31" s="73">
        <f t="shared" si="30"/>
        <v>700366747.88916087</v>
      </c>
      <c r="BY31" s="74">
        <f t="shared" si="30"/>
        <v>1407908154.53475</v>
      </c>
      <c r="BZ31" s="74" t="str">
        <f t="shared" si="30"/>
        <v/>
      </c>
      <c r="CA31" s="74" t="str">
        <f t="shared" si="30"/>
        <v/>
      </c>
      <c r="CB31" s="74" t="str">
        <f t="shared" si="30"/>
        <v/>
      </c>
      <c r="CC31" s="74" t="str">
        <f t="shared" si="30"/>
        <v/>
      </c>
      <c r="CD31" s="74" t="str">
        <f t="shared" si="30"/>
        <v/>
      </c>
      <c r="CE31" s="74" t="str">
        <f t="shared" si="30"/>
        <v/>
      </c>
      <c r="CF31" s="74" t="str">
        <f t="shared" si="30"/>
        <v/>
      </c>
      <c r="CG31" s="74" t="str">
        <f t="shared" si="30"/>
        <v/>
      </c>
      <c r="CH31" s="74" t="str">
        <f t="shared" si="30"/>
        <v/>
      </c>
      <c r="CI31" s="74" t="str">
        <f t="shared" si="30"/>
        <v/>
      </c>
      <c r="CJ31" s="74" t="str">
        <f t="shared" si="30"/>
        <v/>
      </c>
      <c r="CK31" s="74" t="str">
        <f t="shared" si="30"/>
        <v/>
      </c>
      <c r="CL31" s="74" t="str">
        <f t="shared" si="30"/>
        <v/>
      </c>
      <c r="CM31" s="74" t="str">
        <f>IF(BO31="","",BO31-BO57)</f>
        <v/>
      </c>
      <c r="CN31" s="74" t="str">
        <f t="shared" si="16"/>
        <v/>
      </c>
      <c r="CO31" s="74" t="str">
        <f t="shared" si="16"/>
        <v/>
      </c>
      <c r="CP31" s="74" t="str">
        <f t="shared" si="16"/>
        <v/>
      </c>
      <c r="CQ31" s="75" t="str">
        <f t="shared" si="16"/>
        <v/>
      </c>
      <c r="CS31" s="62">
        <f>BY31</f>
        <v>1407908154.53475</v>
      </c>
      <c r="CV31" s="72">
        <f t="shared" si="28"/>
        <v>2020</v>
      </c>
      <c r="CW31" s="69">
        <v>131966831.47</v>
      </c>
      <c r="CX31" s="70">
        <v>900762054.86000001</v>
      </c>
      <c r="CY31" s="70"/>
      <c r="CZ31" s="70"/>
      <c r="DA31" s="70"/>
      <c r="DB31" s="70"/>
      <c r="DC31" s="70"/>
      <c r="DD31" s="70"/>
      <c r="DE31" s="70"/>
      <c r="DF31" s="70"/>
      <c r="DG31" s="70"/>
      <c r="DH31" s="70"/>
      <c r="DI31" s="70"/>
      <c r="DJ31" s="70"/>
      <c r="DK31" s="70"/>
      <c r="DL31" s="70"/>
      <c r="DM31" s="70"/>
      <c r="DN31" s="70"/>
      <c r="DO31" s="70"/>
      <c r="DP31" s="71"/>
      <c r="DR31" s="62">
        <f>CX31</f>
        <v>900762054.86000001</v>
      </c>
      <c r="DT31" s="72">
        <f t="shared" si="29"/>
        <v>2020</v>
      </c>
      <c r="DU31" s="73">
        <f t="shared" si="31"/>
        <v>131966831.47</v>
      </c>
      <c r="DV31" s="74">
        <f t="shared" si="31"/>
        <v>900762054.86000001</v>
      </c>
      <c r="DW31" s="74" t="str">
        <f t="shared" si="31"/>
        <v/>
      </c>
      <c r="DX31" s="74" t="str">
        <f t="shared" si="31"/>
        <v/>
      </c>
      <c r="DY31" s="74" t="str">
        <f t="shared" si="31"/>
        <v/>
      </c>
      <c r="DZ31" s="74" t="str">
        <f t="shared" si="31"/>
        <v/>
      </c>
      <c r="EA31" s="74" t="str">
        <f t="shared" si="31"/>
        <v/>
      </c>
      <c r="EB31" s="74" t="str">
        <f t="shared" si="31"/>
        <v/>
      </c>
      <c r="EC31" s="74" t="str">
        <f t="shared" si="31"/>
        <v/>
      </c>
      <c r="ED31" s="74" t="str">
        <f t="shared" si="31"/>
        <v/>
      </c>
      <c r="EE31" s="74" t="str">
        <f t="shared" si="31"/>
        <v/>
      </c>
      <c r="EF31" s="74" t="str">
        <f t="shared" si="31"/>
        <v/>
      </c>
      <c r="EG31" s="74" t="str">
        <f t="shared" si="31"/>
        <v/>
      </c>
      <c r="EH31" s="74" t="str">
        <f t="shared" si="31"/>
        <v/>
      </c>
      <c r="EI31" s="74" t="str">
        <f t="shared" si="31"/>
        <v/>
      </c>
      <c r="EJ31" s="74" t="str">
        <f>IF(DL31="","",DL31-DL57)</f>
        <v/>
      </c>
      <c r="EK31" s="74" t="str">
        <f t="shared" si="18"/>
        <v/>
      </c>
      <c r="EL31" s="74" t="str">
        <f t="shared" si="18"/>
        <v/>
      </c>
      <c r="EM31" s="74" t="str">
        <f t="shared" si="18"/>
        <v/>
      </c>
      <c r="EN31" s="75" t="str">
        <f t="shared" si="18"/>
        <v/>
      </c>
      <c r="EP31" s="62">
        <f>DV31</f>
        <v>900762054.86000001</v>
      </c>
    </row>
    <row r="32" spans="2:146" ht="15" thickBot="1" x14ac:dyDescent="0.35">
      <c r="B32" s="17"/>
      <c r="C32" s="17"/>
      <c r="D32" s="49">
        <f>$H$5</f>
        <v>2021</v>
      </c>
      <c r="E32" s="50">
        <f>AV32</f>
        <v>1761095966.5853601</v>
      </c>
      <c r="F32" s="51">
        <f t="shared" si="7"/>
        <v>0.84510285285372511</v>
      </c>
      <c r="G32" s="50">
        <f t="shared" si="19"/>
        <v>2083883589.5992177</v>
      </c>
      <c r="H32" s="52">
        <f t="shared" si="8"/>
        <v>2083883589.5992177</v>
      </c>
      <c r="J32" s="49">
        <f t="shared" si="20"/>
        <v>2021</v>
      </c>
      <c r="K32" s="53">
        <f t="shared" si="21"/>
        <v>263424861.594318</v>
      </c>
      <c r="L32" s="54">
        <f t="shared" si="22"/>
        <v>263424861.594318</v>
      </c>
      <c r="M32" s="66">
        <f t="shared" si="23"/>
        <v>0.1495800720644884</v>
      </c>
      <c r="N32" s="51">
        <f t="shared" si="23"/>
        <v>0.1495800720644884</v>
      </c>
      <c r="O32" s="53">
        <f t="shared" si="9"/>
        <v>789134112.33822095</v>
      </c>
      <c r="P32" s="50">
        <f t="shared" si="10"/>
        <v>0</v>
      </c>
      <c r="Q32" s="54">
        <f t="shared" si="24"/>
        <v>789134112.33822095</v>
      </c>
      <c r="R32" s="66">
        <f t="shared" si="25"/>
        <v>0.44809262374741332</v>
      </c>
      <c r="S32" s="51">
        <f t="shared" si="11"/>
        <v>0</v>
      </c>
      <c r="T32" s="67">
        <f t="shared" si="11"/>
        <v>0.44809262374741332</v>
      </c>
      <c r="V32" s="78">
        <f t="shared" si="12"/>
        <v>4.8548478468713116E-2</v>
      </c>
      <c r="W32" s="79">
        <f t="shared" si="13"/>
        <v>0.35914464402035218</v>
      </c>
      <c r="Z32" s="40">
        <f t="shared" si="14"/>
        <v>2021</v>
      </c>
      <c r="AA32" s="80">
        <v>1761095966.5853601</v>
      </c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2"/>
      <c r="AV32" s="83">
        <f>AA32</f>
        <v>1761095966.5853601</v>
      </c>
      <c r="AY32" s="44">
        <f t="shared" si="26"/>
        <v>2021</v>
      </c>
      <c r="AZ32" s="80">
        <v>789134112.33822095</v>
      </c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2"/>
      <c r="BU32" s="83">
        <f>AZ32</f>
        <v>789134112.33822095</v>
      </c>
      <c r="BW32" s="44">
        <f t="shared" si="27"/>
        <v>2021</v>
      </c>
      <c r="BX32" s="84">
        <f t="shared" si="30"/>
        <v>789134112.33822095</v>
      </c>
      <c r="BY32" s="85" t="str">
        <f t="shared" si="30"/>
        <v/>
      </c>
      <c r="BZ32" s="85" t="str">
        <f t="shared" si="30"/>
        <v/>
      </c>
      <c r="CA32" s="85" t="str">
        <f t="shared" si="30"/>
        <v/>
      </c>
      <c r="CB32" s="85" t="str">
        <f t="shared" si="30"/>
        <v/>
      </c>
      <c r="CC32" s="85" t="str">
        <f t="shared" si="30"/>
        <v/>
      </c>
      <c r="CD32" s="85" t="str">
        <f t="shared" si="30"/>
        <v/>
      </c>
      <c r="CE32" s="85" t="str">
        <f t="shared" si="30"/>
        <v/>
      </c>
      <c r="CF32" s="85" t="str">
        <f t="shared" si="30"/>
        <v/>
      </c>
      <c r="CG32" s="85" t="str">
        <f t="shared" si="30"/>
        <v/>
      </c>
      <c r="CH32" s="85" t="str">
        <f t="shared" si="30"/>
        <v/>
      </c>
      <c r="CI32" s="85" t="str">
        <f t="shared" si="30"/>
        <v/>
      </c>
      <c r="CJ32" s="85" t="str">
        <f t="shared" si="30"/>
        <v/>
      </c>
      <c r="CK32" s="85" t="str">
        <f t="shared" si="30"/>
        <v/>
      </c>
      <c r="CL32" s="85" t="str">
        <f t="shared" si="30"/>
        <v/>
      </c>
      <c r="CM32" s="85" t="str">
        <f>IF(BO32="","",BO32-BO58)</f>
        <v/>
      </c>
      <c r="CN32" s="85" t="str">
        <f t="shared" si="16"/>
        <v/>
      </c>
      <c r="CO32" s="85" t="str">
        <f t="shared" si="16"/>
        <v/>
      </c>
      <c r="CP32" s="85" t="str">
        <f t="shared" si="16"/>
        <v/>
      </c>
      <c r="CQ32" s="86" t="str">
        <f t="shared" si="16"/>
        <v/>
      </c>
      <c r="CS32" s="83">
        <f>BX32</f>
        <v>789134112.33822095</v>
      </c>
      <c r="CV32" s="44">
        <f t="shared" si="28"/>
        <v>2021</v>
      </c>
      <c r="CW32" s="80">
        <v>263424861.594318</v>
      </c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2"/>
      <c r="DR32" s="83">
        <f>CW32</f>
        <v>263424861.594318</v>
      </c>
      <c r="DT32" s="44">
        <f t="shared" si="29"/>
        <v>2021</v>
      </c>
      <c r="DU32" s="84">
        <f t="shared" si="31"/>
        <v>263424861.594318</v>
      </c>
      <c r="DV32" s="85" t="str">
        <f t="shared" si="31"/>
        <v/>
      </c>
      <c r="DW32" s="85" t="str">
        <f t="shared" si="31"/>
        <v/>
      </c>
      <c r="DX32" s="85" t="str">
        <f t="shared" si="31"/>
        <v/>
      </c>
      <c r="DY32" s="85" t="str">
        <f t="shared" si="31"/>
        <v/>
      </c>
      <c r="DZ32" s="85" t="str">
        <f t="shared" si="31"/>
        <v/>
      </c>
      <c r="EA32" s="85" t="str">
        <f t="shared" si="31"/>
        <v/>
      </c>
      <c r="EB32" s="85" t="str">
        <f t="shared" si="31"/>
        <v/>
      </c>
      <c r="EC32" s="85" t="str">
        <f t="shared" si="31"/>
        <v/>
      </c>
      <c r="ED32" s="85" t="str">
        <f t="shared" si="31"/>
        <v/>
      </c>
      <c r="EE32" s="85" t="str">
        <f t="shared" si="31"/>
        <v/>
      </c>
      <c r="EF32" s="85" t="str">
        <f t="shared" si="31"/>
        <v/>
      </c>
      <c r="EG32" s="85" t="str">
        <f t="shared" si="31"/>
        <v/>
      </c>
      <c r="EH32" s="85" t="str">
        <f t="shared" si="31"/>
        <v/>
      </c>
      <c r="EI32" s="85" t="str">
        <f t="shared" si="31"/>
        <v/>
      </c>
      <c r="EJ32" s="85" t="str">
        <f>IF(DL32="","",DL32-DL58)</f>
        <v/>
      </c>
      <c r="EK32" s="85" t="str">
        <f t="shared" si="18"/>
        <v/>
      </c>
      <c r="EL32" s="85" t="str">
        <f t="shared" si="18"/>
        <v/>
      </c>
      <c r="EM32" s="85" t="str">
        <f t="shared" si="18"/>
        <v/>
      </c>
      <c r="EN32" s="86" t="str">
        <f t="shared" si="18"/>
        <v/>
      </c>
      <c r="EP32" s="83">
        <f>DU32</f>
        <v>263424861.594318</v>
      </c>
    </row>
    <row r="33" spans="2:146" ht="15" thickBot="1" x14ac:dyDescent="0.35">
      <c r="B33" s="17"/>
      <c r="C33" s="17"/>
      <c r="D33" s="87" t="s">
        <v>39</v>
      </c>
      <c r="E33" s="88">
        <f>SUM(E13:E32)</f>
        <v>16346906320.788481</v>
      </c>
      <c r="F33" s="89"/>
      <c r="G33" s="88">
        <f>SUM(G13:G32)</f>
        <v>16674151597.041565</v>
      </c>
      <c r="H33" s="90">
        <f>SUM(H13:H32)</f>
        <v>16674151597.041565</v>
      </c>
      <c r="J33" s="87" t="s">
        <v>39</v>
      </c>
      <c r="K33" s="91">
        <f>SUM(K13:K32)</f>
        <v>13672180193.02087</v>
      </c>
      <c r="L33" s="92">
        <f>SUM(L13:L32)</f>
        <v>13672180193.02087</v>
      </c>
      <c r="M33" s="93"/>
      <c r="N33" s="94"/>
      <c r="O33" s="91">
        <f>SUM(O13:O32)</f>
        <v>13736008777.547205</v>
      </c>
      <c r="P33" s="88">
        <f>SUM(P13:P32)</f>
        <v>0</v>
      </c>
      <c r="Q33" s="92">
        <f>SUM(Q13:Q32)</f>
        <v>13736008777.547205</v>
      </c>
      <c r="R33" s="95"/>
      <c r="S33" s="96"/>
      <c r="T33" s="97"/>
    </row>
    <row r="34" spans="2:146" ht="15" thickBot="1" x14ac:dyDescent="0.35">
      <c r="B34" s="17"/>
      <c r="C34" s="17"/>
      <c r="D34" s="87" t="s">
        <v>40</v>
      </c>
      <c r="E34" s="98"/>
      <c r="F34" s="99"/>
      <c r="G34" s="100" t="str">
        <f>H5+1 &amp; " EPI &gt;&gt;"</f>
        <v>2022 EPI &gt;&gt;</v>
      </c>
      <c r="H34" s="101"/>
      <c r="J34" s="17"/>
      <c r="K34" s="17"/>
      <c r="L34" s="98"/>
      <c r="M34" s="98"/>
      <c r="N34" s="102"/>
      <c r="O34" s="103"/>
      <c r="P34" s="103"/>
      <c r="Q34" s="102"/>
      <c r="R34" s="17"/>
      <c r="S34" s="104"/>
    </row>
    <row r="35" spans="2:146" ht="15" thickBot="1" x14ac:dyDescent="0.35">
      <c r="B35" s="17"/>
      <c r="C35" s="17"/>
      <c r="D35" s="105"/>
      <c r="E35" s="98"/>
      <c r="F35" s="98"/>
      <c r="G35" s="99"/>
      <c r="H35" s="98"/>
      <c r="I35" s="98"/>
      <c r="J35" s="98"/>
      <c r="K35" s="17"/>
      <c r="L35" s="98"/>
      <c r="M35" s="102"/>
      <c r="N35" s="98"/>
      <c r="O35" s="98"/>
      <c r="P35" s="102"/>
      <c r="Q35" s="103"/>
      <c r="R35" s="103"/>
      <c r="S35" s="102"/>
      <c r="T35" s="17"/>
      <c r="U35" s="104"/>
      <c r="V35" s="102"/>
      <c r="W35" s="17"/>
      <c r="X35" s="17"/>
    </row>
    <row r="36" spans="2:146" ht="15" thickBot="1" x14ac:dyDescent="0.35">
      <c r="B36" s="17"/>
      <c r="C36" s="17"/>
      <c r="E36" s="23" t="s">
        <v>41</v>
      </c>
      <c r="F36" s="23"/>
      <c r="G36" s="20" t="s">
        <v>42</v>
      </c>
      <c r="H36" s="22"/>
      <c r="K36" s="20" t="s">
        <v>43</v>
      </c>
      <c r="L36" s="21"/>
      <c r="M36" s="21"/>
      <c r="N36" s="21"/>
      <c r="O36" s="22"/>
      <c r="P36" s="20" t="s">
        <v>44</v>
      </c>
      <c r="Q36" s="21"/>
      <c r="R36" s="21"/>
      <c r="S36" s="21"/>
      <c r="T36" s="22"/>
      <c r="U36" s="23" t="s">
        <v>45</v>
      </c>
      <c r="V36" s="24"/>
      <c r="W36" s="24"/>
      <c r="AA36" s="25" t="s">
        <v>46</v>
      </c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7"/>
      <c r="AZ36" s="25" t="s">
        <v>47</v>
      </c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7"/>
      <c r="BX36" s="25" t="s">
        <v>48</v>
      </c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7"/>
      <c r="CW36" s="25" t="s">
        <v>49</v>
      </c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7"/>
      <c r="DU36" s="25" t="s">
        <v>50</v>
      </c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7"/>
    </row>
    <row r="37" spans="2:146" x14ac:dyDescent="0.3">
      <c r="B37" s="17"/>
      <c r="C37" s="17"/>
      <c r="D37" s="33" t="s">
        <v>20</v>
      </c>
      <c r="E37" s="106" t="s">
        <v>51</v>
      </c>
      <c r="F37" s="107" t="s">
        <v>52</v>
      </c>
      <c r="G37" s="33" t="s">
        <v>53</v>
      </c>
      <c r="H37" s="34" t="s">
        <v>54</v>
      </c>
      <c r="J37" s="28" t="s">
        <v>20</v>
      </c>
      <c r="K37" s="29" t="s">
        <v>11</v>
      </c>
      <c r="L37" s="29" t="s">
        <v>10</v>
      </c>
      <c r="M37" s="29" t="s">
        <v>11</v>
      </c>
      <c r="N37" s="29" t="s">
        <v>10</v>
      </c>
      <c r="O37" s="34" t="s">
        <v>55</v>
      </c>
      <c r="P37" s="29" t="s">
        <v>11</v>
      </c>
      <c r="Q37" s="29" t="s">
        <v>10</v>
      </c>
      <c r="R37" s="29" t="s">
        <v>11</v>
      </c>
      <c r="S37" s="29" t="s">
        <v>10</v>
      </c>
      <c r="T37" s="29" t="s">
        <v>55</v>
      </c>
      <c r="U37" s="33"/>
      <c r="V37" s="34" t="s">
        <v>56</v>
      </c>
      <c r="W37" s="34" t="s">
        <v>57</v>
      </c>
      <c r="Z37" s="35" t="s">
        <v>20</v>
      </c>
      <c r="AA37" s="36" t="s">
        <v>58</v>
      </c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8"/>
      <c r="AV37" s="39" t="s">
        <v>9</v>
      </c>
      <c r="AY37" s="35" t="s">
        <v>20</v>
      </c>
      <c r="AZ37" s="36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8"/>
      <c r="BU37" s="39" t="s">
        <v>29</v>
      </c>
      <c r="BW37" s="35" t="s">
        <v>20</v>
      </c>
      <c r="BX37" s="36" t="s">
        <v>58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8"/>
      <c r="CS37" s="39" t="s">
        <v>37</v>
      </c>
      <c r="CV37" s="35" t="s">
        <v>20</v>
      </c>
      <c r="CW37" s="36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8"/>
      <c r="DR37" s="39" t="s">
        <v>29</v>
      </c>
      <c r="DT37" s="35" t="s">
        <v>20</v>
      </c>
      <c r="DU37" s="36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8"/>
      <c r="EP37" s="39" t="s">
        <v>38</v>
      </c>
    </row>
    <row r="38" spans="2:146" ht="14.4" customHeight="1" thickBot="1" x14ac:dyDescent="0.35">
      <c r="B38" s="17"/>
      <c r="C38" s="17"/>
      <c r="D38" s="42" t="s">
        <v>30</v>
      </c>
      <c r="E38" s="42" t="s">
        <v>59</v>
      </c>
      <c r="F38" s="41" t="s">
        <v>34</v>
      </c>
      <c r="G38" s="42" t="s">
        <v>60</v>
      </c>
      <c r="H38" s="43" t="s">
        <v>61</v>
      </c>
      <c r="J38" s="40" t="s">
        <v>30</v>
      </c>
      <c r="K38" s="41" t="s">
        <v>62</v>
      </c>
      <c r="L38" s="41" t="s">
        <v>62</v>
      </c>
      <c r="M38" s="41" t="s">
        <v>63</v>
      </c>
      <c r="N38" s="41" t="s">
        <v>63</v>
      </c>
      <c r="O38" s="43" t="s">
        <v>64</v>
      </c>
      <c r="P38" s="41" t="s">
        <v>62</v>
      </c>
      <c r="Q38" s="41" t="s">
        <v>62</v>
      </c>
      <c r="R38" s="41" t="s">
        <v>63</v>
      </c>
      <c r="S38" s="41" t="s">
        <v>63</v>
      </c>
      <c r="T38" s="41" t="s">
        <v>64</v>
      </c>
      <c r="U38" s="45" t="s">
        <v>65</v>
      </c>
      <c r="V38" s="43" t="s">
        <v>66</v>
      </c>
      <c r="W38" s="43" t="s">
        <v>67</v>
      </c>
      <c r="Z38" s="44" t="s">
        <v>30</v>
      </c>
      <c r="AA38" s="45" t="s">
        <v>68</v>
      </c>
      <c r="AB38" s="46" t="s">
        <v>69</v>
      </c>
      <c r="AC38" s="46" t="s">
        <v>70</v>
      </c>
      <c r="AD38" s="46" t="s">
        <v>71</v>
      </c>
      <c r="AE38" s="46" t="s">
        <v>72</v>
      </c>
      <c r="AF38" s="46" t="s">
        <v>73</v>
      </c>
      <c r="AG38" s="46" t="s">
        <v>74</v>
      </c>
      <c r="AH38" s="46" t="s">
        <v>75</v>
      </c>
      <c r="AI38" s="46" t="s">
        <v>76</v>
      </c>
      <c r="AJ38" s="46" t="s">
        <v>77</v>
      </c>
      <c r="AK38" s="46" t="s">
        <v>78</v>
      </c>
      <c r="AL38" s="46" t="s">
        <v>79</v>
      </c>
      <c r="AM38" s="46" t="s">
        <v>80</v>
      </c>
      <c r="AN38" s="46" t="s">
        <v>81</v>
      </c>
      <c r="AO38" s="46" t="s">
        <v>82</v>
      </c>
      <c r="AP38" s="46" t="s">
        <v>83</v>
      </c>
      <c r="AQ38" s="46" t="s">
        <v>84</v>
      </c>
      <c r="AR38" s="46" t="s">
        <v>85</v>
      </c>
      <c r="AS38" s="46" t="s">
        <v>86</v>
      </c>
      <c r="AT38" s="47"/>
      <c r="AV38" s="48" t="s">
        <v>87</v>
      </c>
      <c r="AY38" s="44" t="s">
        <v>30</v>
      </c>
      <c r="AZ38" s="45">
        <v>1</v>
      </c>
      <c r="BA38" s="46">
        <f>AZ38+1</f>
        <v>2</v>
      </c>
      <c r="BB38" s="46">
        <f t="shared" ref="BB38:BS38" si="32">BA38+1</f>
        <v>3</v>
      </c>
      <c r="BC38" s="46">
        <f t="shared" si="32"/>
        <v>4</v>
      </c>
      <c r="BD38" s="46">
        <f t="shared" si="32"/>
        <v>5</v>
      </c>
      <c r="BE38" s="46">
        <f t="shared" si="32"/>
        <v>6</v>
      </c>
      <c r="BF38" s="46">
        <f t="shared" si="32"/>
        <v>7</v>
      </c>
      <c r="BG38" s="46">
        <f t="shared" si="32"/>
        <v>8</v>
      </c>
      <c r="BH38" s="46">
        <f t="shared" si="32"/>
        <v>9</v>
      </c>
      <c r="BI38" s="46">
        <f t="shared" si="32"/>
        <v>10</v>
      </c>
      <c r="BJ38" s="46">
        <f t="shared" si="32"/>
        <v>11</v>
      </c>
      <c r="BK38" s="46">
        <f t="shared" si="32"/>
        <v>12</v>
      </c>
      <c r="BL38" s="46">
        <f t="shared" si="32"/>
        <v>13</v>
      </c>
      <c r="BM38" s="46">
        <f t="shared" si="32"/>
        <v>14</v>
      </c>
      <c r="BN38" s="46">
        <f t="shared" si="32"/>
        <v>15</v>
      </c>
      <c r="BO38" s="46">
        <f t="shared" si="32"/>
        <v>16</v>
      </c>
      <c r="BP38" s="46">
        <f t="shared" si="32"/>
        <v>17</v>
      </c>
      <c r="BQ38" s="46">
        <f t="shared" si="32"/>
        <v>18</v>
      </c>
      <c r="BR38" s="46">
        <f t="shared" si="32"/>
        <v>19</v>
      </c>
      <c r="BS38" s="47">
        <f t="shared" si="32"/>
        <v>20</v>
      </c>
      <c r="BU38" s="48" t="s">
        <v>59</v>
      </c>
      <c r="BW38" s="44" t="s">
        <v>30</v>
      </c>
      <c r="BX38" s="45" t="s">
        <v>68</v>
      </c>
      <c r="BY38" s="46" t="s">
        <v>69</v>
      </c>
      <c r="BZ38" s="46" t="s">
        <v>70</v>
      </c>
      <c r="CA38" s="46" t="s">
        <v>71</v>
      </c>
      <c r="CB38" s="46" t="s">
        <v>72</v>
      </c>
      <c r="CC38" s="46" t="s">
        <v>73</v>
      </c>
      <c r="CD38" s="46" t="s">
        <v>74</v>
      </c>
      <c r="CE38" s="46" t="s">
        <v>75</v>
      </c>
      <c r="CF38" s="46" t="s">
        <v>76</v>
      </c>
      <c r="CG38" s="46" t="s">
        <v>77</v>
      </c>
      <c r="CH38" s="46" t="s">
        <v>78</v>
      </c>
      <c r="CI38" s="46" t="s">
        <v>79</v>
      </c>
      <c r="CJ38" s="46" t="s">
        <v>80</v>
      </c>
      <c r="CK38" s="46" t="s">
        <v>81</v>
      </c>
      <c r="CL38" s="46" t="s">
        <v>82</v>
      </c>
      <c r="CM38" s="46" t="s">
        <v>83</v>
      </c>
      <c r="CN38" s="46" t="s">
        <v>84</v>
      </c>
      <c r="CO38" s="46" t="s">
        <v>85</v>
      </c>
      <c r="CP38" s="46" t="s">
        <v>86</v>
      </c>
      <c r="CQ38" s="47"/>
      <c r="CS38" s="48" t="s">
        <v>87</v>
      </c>
      <c r="CV38" s="44" t="s">
        <v>30</v>
      </c>
      <c r="CW38" s="45">
        <v>1</v>
      </c>
      <c r="CX38" s="46">
        <f>CW38+1</f>
        <v>2</v>
      </c>
      <c r="CY38" s="46">
        <f t="shared" ref="CY38:DP38" si="33">CX38+1</f>
        <v>3</v>
      </c>
      <c r="CZ38" s="46">
        <f t="shared" si="33"/>
        <v>4</v>
      </c>
      <c r="DA38" s="46">
        <f t="shared" si="33"/>
        <v>5</v>
      </c>
      <c r="DB38" s="46">
        <f t="shared" si="33"/>
        <v>6</v>
      </c>
      <c r="DC38" s="46">
        <f t="shared" si="33"/>
        <v>7</v>
      </c>
      <c r="DD38" s="46">
        <f t="shared" si="33"/>
        <v>8</v>
      </c>
      <c r="DE38" s="46">
        <f t="shared" si="33"/>
        <v>9</v>
      </c>
      <c r="DF38" s="46">
        <f t="shared" si="33"/>
        <v>10</v>
      </c>
      <c r="DG38" s="46">
        <f t="shared" si="33"/>
        <v>11</v>
      </c>
      <c r="DH38" s="46">
        <f t="shared" si="33"/>
        <v>12</v>
      </c>
      <c r="DI38" s="46">
        <f t="shared" si="33"/>
        <v>13</v>
      </c>
      <c r="DJ38" s="46">
        <f t="shared" si="33"/>
        <v>14</v>
      </c>
      <c r="DK38" s="46">
        <f t="shared" si="33"/>
        <v>15</v>
      </c>
      <c r="DL38" s="46">
        <f t="shared" si="33"/>
        <v>16</v>
      </c>
      <c r="DM38" s="46">
        <f t="shared" si="33"/>
        <v>17</v>
      </c>
      <c r="DN38" s="46">
        <f t="shared" si="33"/>
        <v>18</v>
      </c>
      <c r="DO38" s="46">
        <f t="shared" si="33"/>
        <v>19</v>
      </c>
      <c r="DP38" s="47">
        <f t="shared" si="33"/>
        <v>20</v>
      </c>
      <c r="DR38" s="48" t="s">
        <v>88</v>
      </c>
      <c r="DT38" s="44" t="s">
        <v>30</v>
      </c>
      <c r="DU38" s="45" t="s">
        <v>68</v>
      </c>
      <c r="DV38" s="46" t="s">
        <v>69</v>
      </c>
      <c r="DW38" s="46" t="s">
        <v>70</v>
      </c>
      <c r="DX38" s="46" t="s">
        <v>71</v>
      </c>
      <c r="DY38" s="46" t="s">
        <v>72</v>
      </c>
      <c r="DZ38" s="46" t="s">
        <v>73</v>
      </c>
      <c r="EA38" s="46" t="s">
        <v>74</v>
      </c>
      <c r="EB38" s="46" t="s">
        <v>75</v>
      </c>
      <c r="EC38" s="46" t="s">
        <v>76</v>
      </c>
      <c r="ED38" s="46" t="s">
        <v>77</v>
      </c>
      <c r="EE38" s="46" t="s">
        <v>78</v>
      </c>
      <c r="EF38" s="46" t="s">
        <v>79</v>
      </c>
      <c r="EG38" s="46" t="s">
        <v>80</v>
      </c>
      <c r="EH38" s="46" t="s">
        <v>81</v>
      </c>
      <c r="EI38" s="46" t="s">
        <v>82</v>
      </c>
      <c r="EJ38" s="46" t="s">
        <v>83</v>
      </c>
      <c r="EK38" s="46" t="s">
        <v>84</v>
      </c>
      <c r="EL38" s="46" t="s">
        <v>85</v>
      </c>
      <c r="EM38" s="46" t="s">
        <v>86</v>
      </c>
      <c r="EN38" s="47"/>
      <c r="EP38" s="48" t="s">
        <v>87</v>
      </c>
    </row>
    <row r="39" spans="2:146" hidden="1" x14ac:dyDescent="0.3">
      <c r="B39" s="17"/>
      <c r="C39" s="17"/>
      <c r="D39" s="49">
        <f>D13</f>
        <v>2002</v>
      </c>
      <c r="E39" s="53">
        <f t="shared" ref="E39:E58" si="34">P13</f>
        <v>0</v>
      </c>
      <c r="F39" s="108">
        <f>E39</f>
        <v>0</v>
      </c>
      <c r="G39" s="109">
        <f t="shared" ref="G39:G58" si="35">IF($E13=0,0,SUMPRODUCT($K39:$O39,$P39:$T39))</f>
        <v>0</v>
      </c>
      <c r="H39" s="110" t="str">
        <f>IFERROR($G39/$H13,"")</f>
        <v/>
      </c>
      <c r="J39" s="28">
        <f t="shared" ref="J39:J58" si="36">D13</f>
        <v>2002</v>
      </c>
      <c r="K39" s="111">
        <f t="shared" ref="K39:K58" si="37">IFERROR($K13/$V13,"")</f>
        <v>0</v>
      </c>
      <c r="L39" s="112">
        <f>IFERROR($O13/$W13,"")</f>
        <v>0</v>
      </c>
      <c r="M39" s="112">
        <f>IFERROR($K13+(1-$V13)*$V39*$H13,"")</f>
        <v>0</v>
      </c>
      <c r="N39" s="112">
        <f>IFERROR(O13+(1-W13)*$V39*$H13,"")</f>
        <v>0</v>
      </c>
      <c r="O39" s="113">
        <f t="shared" ref="O39:O58" si="38">V39*H13</f>
        <v>0</v>
      </c>
      <c r="P39" s="114"/>
      <c r="Q39" s="115"/>
      <c r="R39" s="115"/>
      <c r="S39" s="115">
        <v>1</v>
      </c>
      <c r="T39" s="115">
        <f>1-SUM(P39:S39)</f>
        <v>0</v>
      </c>
      <c r="U39" s="116">
        <v>1</v>
      </c>
      <c r="V39" s="117">
        <f>V62</f>
        <v>0.90236512458628382</v>
      </c>
      <c r="W39" s="118"/>
      <c r="Z39" s="28">
        <f t="shared" ref="Z39:Z58" si="39">Z13</f>
        <v>2002</v>
      </c>
      <c r="AA39" s="119" t="str">
        <f t="shared" ref="AA39:AS52" si="40">IF(OR(AA13=0,AB13=""),"",AB13/AA13)</f>
        <v/>
      </c>
      <c r="AB39" s="120" t="str">
        <f t="shared" si="40"/>
        <v/>
      </c>
      <c r="AC39" s="120" t="str">
        <f t="shared" si="40"/>
        <v/>
      </c>
      <c r="AD39" s="120" t="str">
        <f t="shared" si="40"/>
        <v/>
      </c>
      <c r="AE39" s="120" t="str">
        <f t="shared" si="40"/>
        <v/>
      </c>
      <c r="AF39" s="120" t="str">
        <f t="shared" si="40"/>
        <v/>
      </c>
      <c r="AG39" s="120" t="str">
        <f t="shared" si="40"/>
        <v/>
      </c>
      <c r="AH39" s="120" t="str">
        <f t="shared" si="40"/>
        <v/>
      </c>
      <c r="AI39" s="120" t="str">
        <f t="shared" si="40"/>
        <v/>
      </c>
      <c r="AJ39" s="120" t="str">
        <f t="shared" si="40"/>
        <v/>
      </c>
      <c r="AK39" s="120" t="str">
        <f t="shared" si="40"/>
        <v/>
      </c>
      <c r="AL39" s="120" t="str">
        <f t="shared" si="40"/>
        <v/>
      </c>
      <c r="AM39" s="120" t="str">
        <f t="shared" si="40"/>
        <v/>
      </c>
      <c r="AN39" s="120" t="str">
        <f t="shared" si="40"/>
        <v/>
      </c>
      <c r="AO39" s="120" t="str">
        <f t="shared" si="40"/>
        <v/>
      </c>
      <c r="AP39" s="120" t="str">
        <f t="shared" si="40"/>
        <v/>
      </c>
      <c r="AQ39" s="120" t="str">
        <f t="shared" si="40"/>
        <v/>
      </c>
      <c r="AR39" s="120" t="str">
        <f t="shared" si="40"/>
        <v/>
      </c>
      <c r="AS39" s="120" t="str">
        <f t="shared" si="40"/>
        <v/>
      </c>
      <c r="AT39" s="121"/>
      <c r="AV39" s="122">
        <f t="shared" ref="AV39:AV58" si="41">INDEX(AA$69:AT$69,MATCH(Z39,AA$61:AT$61,0))</f>
        <v>1</v>
      </c>
      <c r="AY39" s="35">
        <f t="shared" ref="AY39:AY58" si="42">AY13</f>
        <v>2002</v>
      </c>
      <c r="AZ39" s="59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1"/>
      <c r="BU39" s="62">
        <f>BS39</f>
        <v>0</v>
      </c>
      <c r="BW39" s="35">
        <f t="shared" ref="BW39:BW58" si="43">BW13</f>
        <v>2002</v>
      </c>
      <c r="BX39" s="119" t="str">
        <f t="shared" ref="BX39:CP52" si="44">IF(OR(BX13=0,BY13=""),"",BY13/BX13)</f>
        <v/>
      </c>
      <c r="BY39" s="120" t="str">
        <f t="shared" si="44"/>
        <v/>
      </c>
      <c r="BZ39" s="120" t="str">
        <f t="shared" si="44"/>
        <v/>
      </c>
      <c r="CA39" s="120" t="str">
        <f t="shared" si="44"/>
        <v/>
      </c>
      <c r="CB39" s="120" t="str">
        <f t="shared" si="44"/>
        <v/>
      </c>
      <c r="CC39" s="120" t="str">
        <f t="shared" si="44"/>
        <v/>
      </c>
      <c r="CD39" s="120" t="str">
        <f t="shared" si="44"/>
        <v/>
      </c>
      <c r="CE39" s="120" t="str">
        <f t="shared" si="44"/>
        <v/>
      </c>
      <c r="CF39" s="120" t="str">
        <f t="shared" si="44"/>
        <v/>
      </c>
      <c r="CG39" s="120" t="str">
        <f t="shared" si="44"/>
        <v/>
      </c>
      <c r="CH39" s="120" t="str">
        <f t="shared" si="44"/>
        <v/>
      </c>
      <c r="CI39" s="120" t="str">
        <f t="shared" si="44"/>
        <v/>
      </c>
      <c r="CJ39" s="120" t="str">
        <f t="shared" si="44"/>
        <v/>
      </c>
      <c r="CK39" s="120" t="str">
        <f t="shared" si="44"/>
        <v/>
      </c>
      <c r="CL39" s="120" t="str">
        <f t="shared" si="44"/>
        <v/>
      </c>
      <c r="CM39" s="120" t="str">
        <f t="shared" si="44"/>
        <v/>
      </c>
      <c r="CN39" s="120" t="str">
        <f t="shared" si="44"/>
        <v/>
      </c>
      <c r="CO39" s="120" t="str">
        <f t="shared" si="44"/>
        <v/>
      </c>
      <c r="CP39" s="120" t="str">
        <f t="shared" si="44"/>
        <v/>
      </c>
      <c r="CQ39" s="121"/>
      <c r="CS39" s="122">
        <f t="shared" ref="CS39:CS58" si="45">INDEX(BX$69:CQ$69,MATCH(BW39,BX$61:CQ$61,0))</f>
        <v>1</v>
      </c>
      <c r="CV39" s="35">
        <f t="shared" ref="CV39:CV58" si="46">CV13</f>
        <v>2002</v>
      </c>
      <c r="CW39" s="59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1"/>
      <c r="DR39" s="62">
        <f>DP39</f>
        <v>0</v>
      </c>
      <c r="DT39" s="35">
        <f t="shared" ref="DT39:DT58" si="47">DT13</f>
        <v>2002</v>
      </c>
      <c r="DU39" s="119" t="str">
        <f t="shared" ref="DU39:EM52" si="48">IF(OR(DU13=0,DV13=""),"",DV13/DU13)</f>
        <v/>
      </c>
      <c r="DV39" s="120" t="str">
        <f t="shared" si="48"/>
        <v/>
      </c>
      <c r="DW39" s="120" t="str">
        <f t="shared" si="48"/>
        <v/>
      </c>
      <c r="DX39" s="120" t="str">
        <f t="shared" si="48"/>
        <v/>
      </c>
      <c r="DY39" s="120" t="str">
        <f t="shared" si="48"/>
        <v/>
      </c>
      <c r="DZ39" s="120" t="str">
        <f t="shared" si="48"/>
        <v/>
      </c>
      <c r="EA39" s="120" t="str">
        <f t="shared" si="48"/>
        <v/>
      </c>
      <c r="EB39" s="120" t="str">
        <f t="shared" si="48"/>
        <v/>
      </c>
      <c r="EC39" s="120" t="str">
        <f t="shared" si="48"/>
        <v/>
      </c>
      <c r="ED39" s="120" t="str">
        <f t="shared" si="48"/>
        <v/>
      </c>
      <c r="EE39" s="120" t="str">
        <f t="shared" si="48"/>
        <v/>
      </c>
      <c r="EF39" s="120" t="str">
        <f t="shared" si="48"/>
        <v/>
      </c>
      <c r="EG39" s="120" t="str">
        <f t="shared" si="48"/>
        <v/>
      </c>
      <c r="EH39" s="120" t="str">
        <f t="shared" si="48"/>
        <v/>
      </c>
      <c r="EI39" s="120" t="str">
        <f t="shared" si="48"/>
        <v/>
      </c>
      <c r="EJ39" s="120" t="str">
        <f t="shared" si="48"/>
        <v/>
      </c>
      <c r="EK39" s="120" t="str">
        <f t="shared" si="48"/>
        <v/>
      </c>
      <c r="EL39" s="120" t="str">
        <f t="shared" si="48"/>
        <v/>
      </c>
      <c r="EM39" s="120" t="str">
        <f t="shared" si="48"/>
        <v/>
      </c>
      <c r="EN39" s="121"/>
      <c r="EP39" s="122">
        <f t="shared" ref="EP39:EP58" si="49">INDEX(DU$69:EN$69,MATCH(DT39,DU$61:EN$61,0))</f>
        <v>1</v>
      </c>
    </row>
    <row r="40" spans="2:146" hidden="1" x14ac:dyDescent="0.3">
      <c r="B40" s="17"/>
      <c r="D40" s="49">
        <f t="shared" ref="D40:D58" si="50">D14</f>
        <v>2003</v>
      </c>
      <c r="E40" s="53">
        <f t="shared" si="34"/>
        <v>0</v>
      </c>
      <c r="F40" s="108">
        <f t="shared" ref="F40:F58" si="51">E40</f>
        <v>0</v>
      </c>
      <c r="G40" s="109">
        <f t="shared" si="35"/>
        <v>0</v>
      </c>
      <c r="H40" s="110" t="str">
        <f t="shared" ref="H40:H59" si="52">IFERROR($G40/$H14,"")</f>
        <v/>
      </c>
      <c r="J40" s="49">
        <f t="shared" si="36"/>
        <v>2003</v>
      </c>
      <c r="K40" s="53">
        <f t="shared" si="37"/>
        <v>0</v>
      </c>
      <c r="L40" s="50">
        <f t="shared" ref="L40:L58" si="53">IFERROR($O14/$W14,"")</f>
        <v>0</v>
      </c>
      <c r="M40" s="50">
        <f t="shared" ref="M40:M58" si="54">IFERROR($K14+(1-$V14)*$V40*$H14,"")</f>
        <v>0</v>
      </c>
      <c r="N40" s="50">
        <f t="shared" ref="N40:N58" si="55">IFERROR(O14+(1-W14)*$V40*$H14,"")</f>
        <v>0</v>
      </c>
      <c r="O40" s="123">
        <f t="shared" si="38"/>
        <v>0</v>
      </c>
      <c r="P40" s="124"/>
      <c r="Q40" s="125"/>
      <c r="R40" s="125"/>
      <c r="S40" s="125">
        <v>1</v>
      </c>
      <c r="T40" s="125">
        <f t="shared" ref="T40:T58" si="56">1-SUM(P40:S40)</f>
        <v>0</v>
      </c>
      <c r="U40" s="126">
        <v>1</v>
      </c>
      <c r="V40" s="127">
        <f>V39</f>
        <v>0.90236512458628382</v>
      </c>
      <c r="W40" s="128"/>
      <c r="Z40" s="49">
        <f t="shared" si="39"/>
        <v>2003</v>
      </c>
      <c r="AA40" s="129" t="str">
        <f t="shared" si="40"/>
        <v/>
      </c>
      <c r="AB40" s="130" t="str">
        <f t="shared" si="40"/>
        <v/>
      </c>
      <c r="AC40" s="130" t="str">
        <f t="shared" si="40"/>
        <v/>
      </c>
      <c r="AD40" s="130" t="str">
        <f t="shared" si="40"/>
        <v/>
      </c>
      <c r="AE40" s="130" t="str">
        <f t="shared" si="40"/>
        <v/>
      </c>
      <c r="AF40" s="130" t="str">
        <f t="shared" si="40"/>
        <v/>
      </c>
      <c r="AG40" s="130" t="str">
        <f t="shared" si="40"/>
        <v/>
      </c>
      <c r="AH40" s="130" t="str">
        <f t="shared" si="40"/>
        <v/>
      </c>
      <c r="AI40" s="130" t="str">
        <f t="shared" si="40"/>
        <v/>
      </c>
      <c r="AJ40" s="130" t="str">
        <f t="shared" si="40"/>
        <v/>
      </c>
      <c r="AK40" s="130" t="str">
        <f t="shared" si="40"/>
        <v/>
      </c>
      <c r="AL40" s="130" t="str">
        <f t="shared" si="40"/>
        <v/>
      </c>
      <c r="AM40" s="130" t="str">
        <f t="shared" si="40"/>
        <v/>
      </c>
      <c r="AN40" s="130" t="str">
        <f t="shared" si="40"/>
        <v/>
      </c>
      <c r="AO40" s="130" t="str">
        <f t="shared" si="40"/>
        <v/>
      </c>
      <c r="AP40" s="130" t="str">
        <f t="shared" si="40"/>
        <v/>
      </c>
      <c r="AQ40" s="130" t="str">
        <f t="shared" si="40"/>
        <v/>
      </c>
      <c r="AR40" s="130" t="str">
        <f t="shared" si="40"/>
        <v/>
      </c>
      <c r="AS40" s="130" t="str">
        <f t="shared" si="40"/>
        <v/>
      </c>
      <c r="AT40" s="131"/>
      <c r="AV40" s="132">
        <f t="shared" si="41"/>
        <v>1</v>
      </c>
      <c r="AY40" s="72">
        <f t="shared" si="42"/>
        <v>2003</v>
      </c>
      <c r="AZ40" s="69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1"/>
      <c r="BU40" s="62">
        <f>BR40</f>
        <v>0</v>
      </c>
      <c r="BW40" s="72">
        <f t="shared" si="43"/>
        <v>2003</v>
      </c>
      <c r="BX40" s="129" t="str">
        <f t="shared" si="44"/>
        <v/>
      </c>
      <c r="BY40" s="130" t="str">
        <f t="shared" si="44"/>
        <v/>
      </c>
      <c r="BZ40" s="130" t="str">
        <f t="shared" si="44"/>
        <v/>
      </c>
      <c r="CA40" s="130" t="str">
        <f t="shared" si="44"/>
        <v/>
      </c>
      <c r="CB40" s="130" t="str">
        <f t="shared" si="44"/>
        <v/>
      </c>
      <c r="CC40" s="130" t="str">
        <f t="shared" si="44"/>
        <v/>
      </c>
      <c r="CD40" s="130" t="str">
        <f t="shared" si="44"/>
        <v/>
      </c>
      <c r="CE40" s="130" t="str">
        <f t="shared" si="44"/>
        <v/>
      </c>
      <c r="CF40" s="130" t="str">
        <f t="shared" si="44"/>
        <v/>
      </c>
      <c r="CG40" s="130" t="str">
        <f t="shared" si="44"/>
        <v/>
      </c>
      <c r="CH40" s="130" t="str">
        <f t="shared" si="44"/>
        <v/>
      </c>
      <c r="CI40" s="130" t="str">
        <f t="shared" si="44"/>
        <v/>
      </c>
      <c r="CJ40" s="130" t="str">
        <f t="shared" si="44"/>
        <v/>
      </c>
      <c r="CK40" s="130" t="str">
        <f t="shared" si="44"/>
        <v/>
      </c>
      <c r="CL40" s="130" t="str">
        <f t="shared" si="44"/>
        <v/>
      </c>
      <c r="CM40" s="130" t="str">
        <f t="shared" si="44"/>
        <v/>
      </c>
      <c r="CN40" s="130" t="str">
        <f t="shared" si="44"/>
        <v/>
      </c>
      <c r="CO40" s="130" t="str">
        <f t="shared" si="44"/>
        <v/>
      </c>
      <c r="CP40" s="130" t="str">
        <f t="shared" si="44"/>
        <v/>
      </c>
      <c r="CQ40" s="131"/>
      <c r="CS40" s="132">
        <f t="shared" si="45"/>
        <v>1</v>
      </c>
      <c r="CV40" s="72">
        <f t="shared" si="46"/>
        <v>2003</v>
      </c>
      <c r="CW40" s="69"/>
      <c r="CX40" s="70"/>
      <c r="CY40" s="70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  <c r="DP40" s="71"/>
      <c r="DR40" s="62">
        <f>DO40</f>
        <v>0</v>
      </c>
      <c r="DT40" s="72">
        <f t="shared" si="47"/>
        <v>2003</v>
      </c>
      <c r="DU40" s="129" t="str">
        <f t="shared" si="48"/>
        <v/>
      </c>
      <c r="DV40" s="130" t="str">
        <f t="shared" si="48"/>
        <v/>
      </c>
      <c r="DW40" s="130" t="str">
        <f t="shared" si="48"/>
        <v/>
      </c>
      <c r="DX40" s="130" t="str">
        <f t="shared" si="48"/>
        <v/>
      </c>
      <c r="DY40" s="130" t="str">
        <f t="shared" si="48"/>
        <v/>
      </c>
      <c r="DZ40" s="130" t="str">
        <f t="shared" si="48"/>
        <v/>
      </c>
      <c r="EA40" s="130" t="str">
        <f t="shared" si="48"/>
        <v/>
      </c>
      <c r="EB40" s="130" t="str">
        <f t="shared" si="48"/>
        <v/>
      </c>
      <c r="EC40" s="130" t="str">
        <f t="shared" si="48"/>
        <v/>
      </c>
      <c r="ED40" s="130" t="str">
        <f t="shared" si="48"/>
        <v/>
      </c>
      <c r="EE40" s="130" t="str">
        <f t="shared" si="48"/>
        <v/>
      </c>
      <c r="EF40" s="130" t="str">
        <f t="shared" si="48"/>
        <v/>
      </c>
      <c r="EG40" s="130" t="str">
        <f t="shared" si="48"/>
        <v/>
      </c>
      <c r="EH40" s="130" t="str">
        <f t="shared" si="48"/>
        <v/>
      </c>
      <c r="EI40" s="130" t="str">
        <f t="shared" si="48"/>
        <v/>
      </c>
      <c r="EJ40" s="130" t="str">
        <f t="shared" si="48"/>
        <v/>
      </c>
      <c r="EK40" s="130" t="str">
        <f t="shared" si="48"/>
        <v/>
      </c>
      <c r="EL40" s="130" t="str">
        <f t="shared" si="48"/>
        <v/>
      </c>
      <c r="EM40" s="130" t="str">
        <f t="shared" si="48"/>
        <v/>
      </c>
      <c r="EN40" s="131"/>
      <c r="EP40" s="132">
        <f t="shared" si="49"/>
        <v>1</v>
      </c>
    </row>
    <row r="41" spans="2:146" hidden="1" x14ac:dyDescent="0.3">
      <c r="B41" s="17"/>
      <c r="D41" s="49">
        <f t="shared" si="50"/>
        <v>2004</v>
      </c>
      <c r="E41" s="53">
        <f t="shared" si="34"/>
        <v>0</v>
      </c>
      <c r="F41" s="108">
        <f t="shared" si="51"/>
        <v>0</v>
      </c>
      <c r="G41" s="109">
        <f t="shared" si="35"/>
        <v>0</v>
      </c>
      <c r="H41" s="110" t="str">
        <f t="shared" si="52"/>
        <v/>
      </c>
      <c r="J41" s="49">
        <f t="shared" si="36"/>
        <v>2004</v>
      </c>
      <c r="K41" s="53">
        <f t="shared" si="37"/>
        <v>0</v>
      </c>
      <c r="L41" s="50">
        <f t="shared" si="53"/>
        <v>0</v>
      </c>
      <c r="M41" s="50">
        <f t="shared" si="54"/>
        <v>0</v>
      </c>
      <c r="N41" s="50">
        <f t="shared" si="55"/>
        <v>0</v>
      </c>
      <c r="O41" s="123">
        <f t="shared" si="38"/>
        <v>0</v>
      </c>
      <c r="P41" s="124"/>
      <c r="Q41" s="125"/>
      <c r="R41" s="125"/>
      <c r="S41" s="125">
        <v>1</v>
      </c>
      <c r="T41" s="125">
        <f t="shared" si="56"/>
        <v>0</v>
      </c>
      <c r="U41" s="126">
        <v>1</v>
      </c>
      <c r="V41" s="127">
        <f t="shared" ref="V41:V58" si="57">V40</f>
        <v>0.90236512458628382</v>
      </c>
      <c r="W41" s="128"/>
      <c r="Z41" s="49">
        <f t="shared" si="39"/>
        <v>2004</v>
      </c>
      <c r="AA41" s="129" t="str">
        <f t="shared" si="40"/>
        <v/>
      </c>
      <c r="AB41" s="130" t="str">
        <f t="shared" si="40"/>
        <v/>
      </c>
      <c r="AC41" s="130" t="str">
        <f t="shared" si="40"/>
        <v/>
      </c>
      <c r="AD41" s="130" t="str">
        <f t="shared" si="40"/>
        <v/>
      </c>
      <c r="AE41" s="130" t="str">
        <f t="shared" si="40"/>
        <v/>
      </c>
      <c r="AF41" s="130" t="str">
        <f t="shared" si="40"/>
        <v/>
      </c>
      <c r="AG41" s="130" t="str">
        <f t="shared" si="40"/>
        <v/>
      </c>
      <c r="AH41" s="130" t="str">
        <f t="shared" si="40"/>
        <v/>
      </c>
      <c r="AI41" s="130" t="str">
        <f t="shared" si="40"/>
        <v/>
      </c>
      <c r="AJ41" s="130" t="str">
        <f t="shared" si="40"/>
        <v/>
      </c>
      <c r="AK41" s="130" t="str">
        <f t="shared" si="40"/>
        <v/>
      </c>
      <c r="AL41" s="130" t="str">
        <f t="shared" si="40"/>
        <v/>
      </c>
      <c r="AM41" s="130" t="str">
        <f t="shared" si="40"/>
        <v/>
      </c>
      <c r="AN41" s="130" t="str">
        <f t="shared" si="40"/>
        <v/>
      </c>
      <c r="AO41" s="130" t="str">
        <f t="shared" si="40"/>
        <v/>
      </c>
      <c r="AP41" s="130" t="str">
        <f t="shared" si="40"/>
        <v/>
      </c>
      <c r="AQ41" s="130" t="str">
        <f t="shared" si="40"/>
        <v/>
      </c>
      <c r="AR41" s="130" t="str">
        <f t="shared" si="40"/>
        <v/>
      </c>
      <c r="AS41" s="130" t="str">
        <f t="shared" si="40"/>
        <v/>
      </c>
      <c r="AT41" s="131"/>
      <c r="AV41" s="132">
        <f t="shared" si="41"/>
        <v>1</v>
      </c>
      <c r="AY41" s="72">
        <f t="shared" si="42"/>
        <v>2004</v>
      </c>
      <c r="AZ41" s="69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1"/>
      <c r="BU41" s="62">
        <f>BQ41</f>
        <v>0</v>
      </c>
      <c r="BW41" s="72">
        <f t="shared" si="43"/>
        <v>2004</v>
      </c>
      <c r="BX41" s="129" t="str">
        <f t="shared" si="44"/>
        <v/>
      </c>
      <c r="BY41" s="130" t="str">
        <f t="shared" si="44"/>
        <v/>
      </c>
      <c r="BZ41" s="130" t="str">
        <f t="shared" si="44"/>
        <v/>
      </c>
      <c r="CA41" s="130" t="str">
        <f t="shared" si="44"/>
        <v/>
      </c>
      <c r="CB41" s="130" t="str">
        <f t="shared" si="44"/>
        <v/>
      </c>
      <c r="CC41" s="130" t="str">
        <f t="shared" si="44"/>
        <v/>
      </c>
      <c r="CD41" s="130" t="str">
        <f t="shared" si="44"/>
        <v/>
      </c>
      <c r="CE41" s="130" t="str">
        <f t="shared" si="44"/>
        <v/>
      </c>
      <c r="CF41" s="130" t="str">
        <f t="shared" si="44"/>
        <v/>
      </c>
      <c r="CG41" s="130" t="str">
        <f t="shared" si="44"/>
        <v/>
      </c>
      <c r="CH41" s="130" t="str">
        <f t="shared" si="44"/>
        <v/>
      </c>
      <c r="CI41" s="130" t="str">
        <f t="shared" si="44"/>
        <v/>
      </c>
      <c r="CJ41" s="130" t="str">
        <f t="shared" si="44"/>
        <v/>
      </c>
      <c r="CK41" s="130" t="str">
        <f t="shared" si="44"/>
        <v/>
      </c>
      <c r="CL41" s="130" t="str">
        <f t="shared" si="44"/>
        <v/>
      </c>
      <c r="CM41" s="130" t="str">
        <f t="shared" si="44"/>
        <v/>
      </c>
      <c r="CN41" s="130" t="str">
        <f t="shared" si="44"/>
        <v/>
      </c>
      <c r="CO41" s="130" t="str">
        <f t="shared" si="44"/>
        <v/>
      </c>
      <c r="CP41" s="130" t="str">
        <f t="shared" si="44"/>
        <v/>
      </c>
      <c r="CQ41" s="131"/>
      <c r="CS41" s="132">
        <f t="shared" si="45"/>
        <v>1</v>
      </c>
      <c r="CV41" s="72">
        <f t="shared" si="46"/>
        <v>2004</v>
      </c>
      <c r="CW41" s="69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1"/>
      <c r="DR41" s="62">
        <f>DN41</f>
        <v>0</v>
      </c>
      <c r="DT41" s="72">
        <f t="shared" si="47"/>
        <v>2004</v>
      </c>
      <c r="DU41" s="129" t="str">
        <f t="shared" si="48"/>
        <v/>
      </c>
      <c r="DV41" s="130" t="str">
        <f t="shared" si="48"/>
        <v/>
      </c>
      <c r="DW41" s="130" t="str">
        <f t="shared" si="48"/>
        <v/>
      </c>
      <c r="DX41" s="130" t="str">
        <f t="shared" si="48"/>
        <v/>
      </c>
      <c r="DY41" s="130" t="str">
        <f t="shared" si="48"/>
        <v/>
      </c>
      <c r="DZ41" s="130" t="str">
        <f t="shared" si="48"/>
        <v/>
      </c>
      <c r="EA41" s="130" t="str">
        <f t="shared" si="48"/>
        <v/>
      </c>
      <c r="EB41" s="130" t="str">
        <f t="shared" si="48"/>
        <v/>
      </c>
      <c r="EC41" s="130" t="str">
        <f t="shared" si="48"/>
        <v/>
      </c>
      <c r="ED41" s="130" t="str">
        <f t="shared" si="48"/>
        <v/>
      </c>
      <c r="EE41" s="130" t="str">
        <f t="shared" si="48"/>
        <v/>
      </c>
      <c r="EF41" s="130" t="str">
        <f t="shared" si="48"/>
        <v/>
      </c>
      <c r="EG41" s="130" t="str">
        <f t="shared" si="48"/>
        <v/>
      </c>
      <c r="EH41" s="130" t="str">
        <f t="shared" si="48"/>
        <v/>
      </c>
      <c r="EI41" s="130" t="str">
        <f t="shared" si="48"/>
        <v/>
      </c>
      <c r="EJ41" s="130" t="str">
        <f t="shared" si="48"/>
        <v/>
      </c>
      <c r="EK41" s="130" t="str">
        <f t="shared" si="48"/>
        <v/>
      </c>
      <c r="EL41" s="130" t="str">
        <f t="shared" si="48"/>
        <v/>
      </c>
      <c r="EM41" s="130" t="str">
        <f t="shared" si="48"/>
        <v/>
      </c>
      <c r="EN41" s="131"/>
      <c r="EP41" s="132">
        <f t="shared" si="49"/>
        <v>1</v>
      </c>
    </row>
    <row r="42" spans="2:146" hidden="1" x14ac:dyDescent="0.3">
      <c r="B42" s="17"/>
      <c r="C42" s="17"/>
      <c r="D42" s="49">
        <f t="shared" si="50"/>
        <v>2005</v>
      </c>
      <c r="E42" s="53">
        <f t="shared" si="34"/>
        <v>0</v>
      </c>
      <c r="F42" s="108">
        <f t="shared" si="51"/>
        <v>0</v>
      </c>
      <c r="G42" s="109">
        <f t="shared" si="35"/>
        <v>0</v>
      </c>
      <c r="H42" s="110" t="str">
        <f t="shared" si="52"/>
        <v/>
      </c>
      <c r="J42" s="49">
        <f t="shared" si="36"/>
        <v>2005</v>
      </c>
      <c r="K42" s="53">
        <f t="shared" si="37"/>
        <v>0</v>
      </c>
      <c r="L42" s="50">
        <f t="shared" si="53"/>
        <v>0</v>
      </c>
      <c r="M42" s="50">
        <f t="shared" si="54"/>
        <v>0</v>
      </c>
      <c r="N42" s="50">
        <f t="shared" si="55"/>
        <v>0</v>
      </c>
      <c r="O42" s="123">
        <f t="shared" si="38"/>
        <v>0</v>
      </c>
      <c r="P42" s="124"/>
      <c r="Q42" s="125"/>
      <c r="R42" s="125"/>
      <c r="S42" s="125">
        <v>1</v>
      </c>
      <c r="T42" s="125">
        <f t="shared" si="56"/>
        <v>0</v>
      </c>
      <c r="U42" s="126">
        <v>1</v>
      </c>
      <c r="V42" s="127">
        <f t="shared" si="57"/>
        <v>0.90236512458628382</v>
      </c>
      <c r="W42" s="133"/>
      <c r="Z42" s="49">
        <f t="shared" si="39"/>
        <v>2005</v>
      </c>
      <c r="AA42" s="129" t="str">
        <f t="shared" si="40"/>
        <v/>
      </c>
      <c r="AB42" s="130" t="str">
        <f t="shared" si="40"/>
        <v/>
      </c>
      <c r="AC42" s="130" t="str">
        <f t="shared" si="40"/>
        <v/>
      </c>
      <c r="AD42" s="130" t="str">
        <f t="shared" si="40"/>
        <v/>
      </c>
      <c r="AE42" s="130" t="str">
        <f t="shared" si="40"/>
        <v/>
      </c>
      <c r="AF42" s="130" t="str">
        <f t="shared" si="40"/>
        <v/>
      </c>
      <c r="AG42" s="130" t="str">
        <f t="shared" si="40"/>
        <v/>
      </c>
      <c r="AH42" s="130" t="str">
        <f t="shared" si="40"/>
        <v/>
      </c>
      <c r="AI42" s="130" t="str">
        <f t="shared" si="40"/>
        <v/>
      </c>
      <c r="AJ42" s="130" t="str">
        <f t="shared" si="40"/>
        <v/>
      </c>
      <c r="AK42" s="130" t="str">
        <f t="shared" si="40"/>
        <v/>
      </c>
      <c r="AL42" s="130" t="str">
        <f t="shared" si="40"/>
        <v/>
      </c>
      <c r="AM42" s="130" t="str">
        <f t="shared" si="40"/>
        <v/>
      </c>
      <c r="AN42" s="130" t="str">
        <f t="shared" si="40"/>
        <v/>
      </c>
      <c r="AO42" s="130" t="str">
        <f t="shared" si="40"/>
        <v/>
      </c>
      <c r="AP42" s="130" t="str">
        <f t="shared" si="40"/>
        <v/>
      </c>
      <c r="AQ42" s="130" t="str">
        <f t="shared" si="40"/>
        <v/>
      </c>
      <c r="AR42" s="130" t="str">
        <f t="shared" si="40"/>
        <v/>
      </c>
      <c r="AS42" s="130" t="str">
        <f t="shared" si="40"/>
        <v/>
      </c>
      <c r="AT42" s="131"/>
      <c r="AV42" s="132">
        <f t="shared" si="41"/>
        <v>1</v>
      </c>
      <c r="AY42" s="72">
        <f t="shared" si="42"/>
        <v>2005</v>
      </c>
      <c r="AZ42" s="69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1"/>
      <c r="BU42" s="62">
        <f>BP42</f>
        <v>0</v>
      </c>
      <c r="BW42" s="72">
        <f t="shared" si="43"/>
        <v>2005</v>
      </c>
      <c r="BX42" s="129" t="str">
        <f t="shared" si="44"/>
        <v/>
      </c>
      <c r="BY42" s="130" t="str">
        <f t="shared" si="44"/>
        <v/>
      </c>
      <c r="BZ42" s="130" t="str">
        <f t="shared" si="44"/>
        <v/>
      </c>
      <c r="CA42" s="130" t="str">
        <f t="shared" si="44"/>
        <v/>
      </c>
      <c r="CB42" s="130" t="str">
        <f t="shared" si="44"/>
        <v/>
      </c>
      <c r="CC42" s="130" t="str">
        <f t="shared" si="44"/>
        <v/>
      </c>
      <c r="CD42" s="130" t="str">
        <f t="shared" si="44"/>
        <v/>
      </c>
      <c r="CE42" s="130" t="str">
        <f t="shared" si="44"/>
        <v/>
      </c>
      <c r="CF42" s="130" t="str">
        <f t="shared" si="44"/>
        <v/>
      </c>
      <c r="CG42" s="130" t="str">
        <f t="shared" si="44"/>
        <v/>
      </c>
      <c r="CH42" s="130" t="str">
        <f t="shared" si="44"/>
        <v/>
      </c>
      <c r="CI42" s="130" t="str">
        <f t="shared" si="44"/>
        <v/>
      </c>
      <c r="CJ42" s="130" t="str">
        <f t="shared" si="44"/>
        <v/>
      </c>
      <c r="CK42" s="130" t="str">
        <f t="shared" si="44"/>
        <v/>
      </c>
      <c r="CL42" s="130" t="str">
        <f t="shared" si="44"/>
        <v/>
      </c>
      <c r="CM42" s="130" t="str">
        <f t="shared" si="44"/>
        <v/>
      </c>
      <c r="CN42" s="130" t="str">
        <f t="shared" si="44"/>
        <v/>
      </c>
      <c r="CO42" s="130" t="str">
        <f t="shared" si="44"/>
        <v/>
      </c>
      <c r="CP42" s="130" t="str">
        <f t="shared" si="44"/>
        <v/>
      </c>
      <c r="CQ42" s="131"/>
      <c r="CS42" s="132">
        <f t="shared" si="45"/>
        <v>1</v>
      </c>
      <c r="CV42" s="72">
        <f t="shared" si="46"/>
        <v>2005</v>
      </c>
      <c r="CW42" s="69"/>
      <c r="CX42" s="70"/>
      <c r="CY42" s="70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  <c r="DP42" s="71"/>
      <c r="DR42" s="62">
        <f>DM42</f>
        <v>0</v>
      </c>
      <c r="DT42" s="72">
        <f t="shared" si="47"/>
        <v>2005</v>
      </c>
      <c r="DU42" s="129" t="str">
        <f t="shared" si="48"/>
        <v/>
      </c>
      <c r="DV42" s="130" t="str">
        <f t="shared" si="48"/>
        <v/>
      </c>
      <c r="DW42" s="130" t="str">
        <f t="shared" si="48"/>
        <v/>
      </c>
      <c r="DX42" s="130" t="str">
        <f t="shared" si="48"/>
        <v/>
      </c>
      <c r="DY42" s="130" t="str">
        <f t="shared" si="48"/>
        <v/>
      </c>
      <c r="DZ42" s="130" t="str">
        <f t="shared" si="48"/>
        <v/>
      </c>
      <c r="EA42" s="130" t="str">
        <f t="shared" si="48"/>
        <v/>
      </c>
      <c r="EB42" s="130" t="str">
        <f t="shared" si="48"/>
        <v/>
      </c>
      <c r="EC42" s="130" t="str">
        <f t="shared" si="48"/>
        <v/>
      </c>
      <c r="ED42" s="130" t="str">
        <f t="shared" si="48"/>
        <v/>
      </c>
      <c r="EE42" s="130" t="str">
        <f t="shared" si="48"/>
        <v/>
      </c>
      <c r="EF42" s="130" t="str">
        <f t="shared" si="48"/>
        <v/>
      </c>
      <c r="EG42" s="130" t="str">
        <f t="shared" si="48"/>
        <v/>
      </c>
      <c r="EH42" s="130" t="str">
        <f t="shared" si="48"/>
        <v/>
      </c>
      <c r="EI42" s="130" t="str">
        <f t="shared" si="48"/>
        <v/>
      </c>
      <c r="EJ42" s="130" t="str">
        <f t="shared" si="48"/>
        <v/>
      </c>
      <c r="EK42" s="130" t="str">
        <f t="shared" si="48"/>
        <v/>
      </c>
      <c r="EL42" s="130" t="str">
        <f t="shared" si="48"/>
        <v/>
      </c>
      <c r="EM42" s="130" t="str">
        <f t="shared" si="48"/>
        <v/>
      </c>
      <c r="EN42" s="131"/>
      <c r="EP42" s="132">
        <f t="shared" si="49"/>
        <v>1</v>
      </c>
    </row>
    <row r="43" spans="2:146" hidden="1" x14ac:dyDescent="0.3">
      <c r="B43" s="17"/>
      <c r="C43" s="17"/>
      <c r="D43" s="49">
        <f t="shared" si="50"/>
        <v>2006</v>
      </c>
      <c r="E43" s="53">
        <f t="shared" si="34"/>
        <v>0</v>
      </c>
      <c r="F43" s="108">
        <f t="shared" si="51"/>
        <v>0</v>
      </c>
      <c r="G43" s="109">
        <f t="shared" si="35"/>
        <v>0</v>
      </c>
      <c r="H43" s="110" t="str">
        <f t="shared" si="52"/>
        <v/>
      </c>
      <c r="J43" s="49">
        <f t="shared" si="36"/>
        <v>2006</v>
      </c>
      <c r="K43" s="53">
        <f t="shared" si="37"/>
        <v>0</v>
      </c>
      <c r="L43" s="50">
        <f t="shared" si="53"/>
        <v>0</v>
      </c>
      <c r="M43" s="50">
        <f t="shared" si="54"/>
        <v>0</v>
      </c>
      <c r="N43" s="50">
        <f t="shared" si="55"/>
        <v>0</v>
      </c>
      <c r="O43" s="123">
        <f t="shared" si="38"/>
        <v>0</v>
      </c>
      <c r="P43" s="124"/>
      <c r="Q43" s="125"/>
      <c r="R43" s="125"/>
      <c r="S43" s="125">
        <v>1</v>
      </c>
      <c r="T43" s="125">
        <f t="shared" si="56"/>
        <v>0</v>
      </c>
      <c r="U43" s="126">
        <v>1</v>
      </c>
      <c r="V43" s="127">
        <f t="shared" si="57"/>
        <v>0.90236512458628382</v>
      </c>
      <c r="W43" s="133"/>
      <c r="Z43" s="49">
        <f t="shared" si="39"/>
        <v>2006</v>
      </c>
      <c r="AA43" s="129" t="str">
        <f t="shared" si="40"/>
        <v/>
      </c>
      <c r="AB43" s="130" t="str">
        <f t="shared" si="40"/>
        <v/>
      </c>
      <c r="AC43" s="130" t="str">
        <f t="shared" si="40"/>
        <v/>
      </c>
      <c r="AD43" s="130" t="str">
        <f t="shared" si="40"/>
        <v/>
      </c>
      <c r="AE43" s="130" t="str">
        <f t="shared" si="40"/>
        <v/>
      </c>
      <c r="AF43" s="130" t="str">
        <f t="shared" si="40"/>
        <v/>
      </c>
      <c r="AG43" s="130" t="str">
        <f t="shared" si="40"/>
        <v/>
      </c>
      <c r="AH43" s="130" t="str">
        <f t="shared" si="40"/>
        <v/>
      </c>
      <c r="AI43" s="130" t="str">
        <f t="shared" si="40"/>
        <v/>
      </c>
      <c r="AJ43" s="130" t="str">
        <f t="shared" si="40"/>
        <v/>
      </c>
      <c r="AK43" s="130" t="str">
        <f t="shared" si="40"/>
        <v/>
      </c>
      <c r="AL43" s="130" t="str">
        <f t="shared" si="40"/>
        <v/>
      </c>
      <c r="AM43" s="130" t="str">
        <f t="shared" si="40"/>
        <v/>
      </c>
      <c r="AN43" s="130" t="str">
        <f t="shared" si="40"/>
        <v/>
      </c>
      <c r="AO43" s="130" t="str">
        <f t="shared" si="40"/>
        <v/>
      </c>
      <c r="AP43" s="130" t="str">
        <f t="shared" si="40"/>
        <v/>
      </c>
      <c r="AQ43" s="130" t="str">
        <f t="shared" si="40"/>
        <v/>
      </c>
      <c r="AR43" s="130" t="str">
        <f t="shared" si="40"/>
        <v/>
      </c>
      <c r="AS43" s="130" t="str">
        <f t="shared" si="40"/>
        <v/>
      </c>
      <c r="AT43" s="131"/>
      <c r="AV43" s="132">
        <f t="shared" si="41"/>
        <v>1</v>
      </c>
      <c r="AY43" s="72">
        <f t="shared" si="42"/>
        <v>2006</v>
      </c>
      <c r="AZ43" s="69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1"/>
      <c r="BU43" s="62">
        <f>BO43</f>
        <v>0</v>
      </c>
      <c r="BW43" s="72">
        <f t="shared" si="43"/>
        <v>2006</v>
      </c>
      <c r="BX43" s="129" t="str">
        <f t="shared" si="44"/>
        <v/>
      </c>
      <c r="BY43" s="130" t="str">
        <f t="shared" si="44"/>
        <v/>
      </c>
      <c r="BZ43" s="130" t="str">
        <f t="shared" si="44"/>
        <v/>
      </c>
      <c r="CA43" s="130" t="str">
        <f t="shared" si="44"/>
        <v/>
      </c>
      <c r="CB43" s="130" t="str">
        <f t="shared" si="44"/>
        <v/>
      </c>
      <c r="CC43" s="130" t="str">
        <f t="shared" si="44"/>
        <v/>
      </c>
      <c r="CD43" s="130" t="str">
        <f t="shared" si="44"/>
        <v/>
      </c>
      <c r="CE43" s="130" t="str">
        <f t="shared" si="44"/>
        <v/>
      </c>
      <c r="CF43" s="130" t="str">
        <f t="shared" si="44"/>
        <v/>
      </c>
      <c r="CG43" s="130" t="str">
        <f t="shared" si="44"/>
        <v/>
      </c>
      <c r="CH43" s="130" t="str">
        <f t="shared" si="44"/>
        <v/>
      </c>
      <c r="CI43" s="130" t="str">
        <f t="shared" si="44"/>
        <v/>
      </c>
      <c r="CJ43" s="130" t="str">
        <f t="shared" si="44"/>
        <v/>
      </c>
      <c r="CK43" s="130" t="str">
        <f t="shared" si="44"/>
        <v/>
      </c>
      <c r="CL43" s="130" t="str">
        <f t="shared" si="44"/>
        <v/>
      </c>
      <c r="CM43" s="130" t="str">
        <f t="shared" si="44"/>
        <v/>
      </c>
      <c r="CN43" s="130" t="str">
        <f t="shared" si="44"/>
        <v/>
      </c>
      <c r="CO43" s="130" t="str">
        <f t="shared" si="44"/>
        <v/>
      </c>
      <c r="CP43" s="130" t="str">
        <f t="shared" si="44"/>
        <v/>
      </c>
      <c r="CQ43" s="131"/>
      <c r="CS43" s="132">
        <f t="shared" si="45"/>
        <v>1</v>
      </c>
      <c r="CV43" s="72">
        <f t="shared" si="46"/>
        <v>2006</v>
      </c>
      <c r="CW43" s="69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1"/>
      <c r="DR43" s="62">
        <f>DL43</f>
        <v>0</v>
      </c>
      <c r="DT43" s="72">
        <f t="shared" si="47"/>
        <v>2006</v>
      </c>
      <c r="DU43" s="129" t="str">
        <f t="shared" si="48"/>
        <v/>
      </c>
      <c r="DV43" s="130" t="str">
        <f t="shared" si="48"/>
        <v/>
      </c>
      <c r="DW43" s="130" t="str">
        <f t="shared" si="48"/>
        <v/>
      </c>
      <c r="DX43" s="130" t="str">
        <f t="shared" si="48"/>
        <v/>
      </c>
      <c r="DY43" s="130" t="str">
        <f t="shared" si="48"/>
        <v/>
      </c>
      <c r="DZ43" s="130" t="str">
        <f t="shared" si="48"/>
        <v/>
      </c>
      <c r="EA43" s="130" t="str">
        <f t="shared" si="48"/>
        <v/>
      </c>
      <c r="EB43" s="130" t="str">
        <f t="shared" si="48"/>
        <v/>
      </c>
      <c r="EC43" s="130" t="str">
        <f t="shared" si="48"/>
        <v/>
      </c>
      <c r="ED43" s="130" t="str">
        <f t="shared" si="48"/>
        <v/>
      </c>
      <c r="EE43" s="130" t="str">
        <f t="shared" si="48"/>
        <v/>
      </c>
      <c r="EF43" s="130" t="str">
        <f t="shared" si="48"/>
        <v/>
      </c>
      <c r="EG43" s="130" t="str">
        <f t="shared" si="48"/>
        <v/>
      </c>
      <c r="EH43" s="130" t="str">
        <f t="shared" si="48"/>
        <v/>
      </c>
      <c r="EI43" s="130" t="str">
        <f t="shared" si="48"/>
        <v/>
      </c>
      <c r="EJ43" s="130" t="str">
        <f t="shared" si="48"/>
        <v/>
      </c>
      <c r="EK43" s="130" t="str">
        <f t="shared" si="48"/>
        <v/>
      </c>
      <c r="EL43" s="130" t="str">
        <f t="shared" si="48"/>
        <v/>
      </c>
      <c r="EM43" s="130" t="str">
        <f t="shared" si="48"/>
        <v/>
      </c>
      <c r="EN43" s="131"/>
      <c r="EP43" s="132">
        <f t="shared" si="49"/>
        <v>1</v>
      </c>
    </row>
    <row r="44" spans="2:146" hidden="1" x14ac:dyDescent="0.3">
      <c r="B44" s="17"/>
      <c r="C44" s="17"/>
      <c r="D44" s="49">
        <f t="shared" si="50"/>
        <v>2007</v>
      </c>
      <c r="E44" s="53">
        <f t="shared" si="34"/>
        <v>0</v>
      </c>
      <c r="F44" s="108">
        <f t="shared" si="51"/>
        <v>0</v>
      </c>
      <c r="G44" s="109">
        <f t="shared" si="35"/>
        <v>0</v>
      </c>
      <c r="H44" s="110" t="str">
        <f t="shared" si="52"/>
        <v/>
      </c>
      <c r="J44" s="49">
        <f t="shared" si="36"/>
        <v>2007</v>
      </c>
      <c r="K44" s="53">
        <f t="shared" si="37"/>
        <v>0</v>
      </c>
      <c r="L44" s="50">
        <f t="shared" si="53"/>
        <v>0</v>
      </c>
      <c r="M44" s="50">
        <f t="shared" si="54"/>
        <v>0</v>
      </c>
      <c r="N44" s="50">
        <f t="shared" si="55"/>
        <v>0</v>
      </c>
      <c r="O44" s="123">
        <f t="shared" si="38"/>
        <v>0</v>
      </c>
      <c r="P44" s="124"/>
      <c r="Q44" s="125"/>
      <c r="R44" s="125"/>
      <c r="S44" s="125">
        <v>1</v>
      </c>
      <c r="T44" s="125">
        <f t="shared" si="56"/>
        <v>0</v>
      </c>
      <c r="U44" s="126">
        <v>1</v>
      </c>
      <c r="V44" s="127">
        <f t="shared" si="57"/>
        <v>0.90236512458628382</v>
      </c>
      <c r="W44" s="133"/>
      <c r="Z44" s="49">
        <f t="shared" si="39"/>
        <v>2007</v>
      </c>
      <c r="AA44" s="129" t="str">
        <f t="shared" si="40"/>
        <v/>
      </c>
      <c r="AB44" s="130" t="str">
        <f t="shared" si="40"/>
        <v/>
      </c>
      <c r="AC44" s="130" t="str">
        <f t="shared" si="40"/>
        <v/>
      </c>
      <c r="AD44" s="130" t="str">
        <f t="shared" si="40"/>
        <v/>
      </c>
      <c r="AE44" s="130" t="str">
        <f t="shared" si="40"/>
        <v/>
      </c>
      <c r="AF44" s="130" t="str">
        <f t="shared" si="40"/>
        <v/>
      </c>
      <c r="AG44" s="130" t="str">
        <f t="shared" si="40"/>
        <v/>
      </c>
      <c r="AH44" s="130" t="str">
        <f t="shared" si="40"/>
        <v/>
      </c>
      <c r="AI44" s="130" t="str">
        <f t="shared" si="40"/>
        <v/>
      </c>
      <c r="AJ44" s="130" t="str">
        <f t="shared" si="40"/>
        <v/>
      </c>
      <c r="AK44" s="130" t="str">
        <f t="shared" si="40"/>
        <v/>
      </c>
      <c r="AL44" s="130" t="str">
        <f t="shared" si="40"/>
        <v/>
      </c>
      <c r="AM44" s="130" t="str">
        <f t="shared" si="40"/>
        <v/>
      </c>
      <c r="AN44" s="130" t="str">
        <f t="shared" si="40"/>
        <v/>
      </c>
      <c r="AO44" s="130" t="str">
        <f t="shared" si="40"/>
        <v/>
      </c>
      <c r="AP44" s="130" t="str">
        <f t="shared" si="40"/>
        <v/>
      </c>
      <c r="AQ44" s="130" t="str">
        <f t="shared" si="40"/>
        <v/>
      </c>
      <c r="AR44" s="130" t="str">
        <f t="shared" si="40"/>
        <v/>
      </c>
      <c r="AS44" s="130" t="str">
        <f t="shared" si="40"/>
        <v/>
      </c>
      <c r="AT44" s="131"/>
      <c r="AV44" s="132">
        <f t="shared" si="41"/>
        <v>1</v>
      </c>
      <c r="AY44" s="72">
        <f t="shared" si="42"/>
        <v>2007</v>
      </c>
      <c r="AZ44" s="69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1"/>
      <c r="BU44" s="62">
        <f>BN44</f>
        <v>0</v>
      </c>
      <c r="BW44" s="72">
        <f t="shared" si="43"/>
        <v>2007</v>
      </c>
      <c r="BX44" s="129" t="str">
        <f t="shared" si="44"/>
        <v/>
      </c>
      <c r="BY44" s="130" t="str">
        <f t="shared" si="44"/>
        <v/>
      </c>
      <c r="BZ44" s="130" t="str">
        <f t="shared" si="44"/>
        <v/>
      </c>
      <c r="CA44" s="130" t="str">
        <f t="shared" si="44"/>
        <v/>
      </c>
      <c r="CB44" s="130" t="str">
        <f t="shared" si="44"/>
        <v/>
      </c>
      <c r="CC44" s="130" t="str">
        <f t="shared" si="44"/>
        <v/>
      </c>
      <c r="CD44" s="130" t="str">
        <f t="shared" si="44"/>
        <v/>
      </c>
      <c r="CE44" s="130" t="str">
        <f t="shared" si="44"/>
        <v/>
      </c>
      <c r="CF44" s="130" t="str">
        <f t="shared" si="44"/>
        <v/>
      </c>
      <c r="CG44" s="130" t="str">
        <f t="shared" si="44"/>
        <v/>
      </c>
      <c r="CH44" s="130" t="str">
        <f t="shared" si="44"/>
        <v/>
      </c>
      <c r="CI44" s="130" t="str">
        <f t="shared" si="44"/>
        <v/>
      </c>
      <c r="CJ44" s="130" t="str">
        <f t="shared" si="44"/>
        <v/>
      </c>
      <c r="CK44" s="130" t="str">
        <f t="shared" si="44"/>
        <v/>
      </c>
      <c r="CL44" s="130" t="str">
        <f t="shared" si="44"/>
        <v/>
      </c>
      <c r="CM44" s="130" t="str">
        <f t="shared" si="44"/>
        <v/>
      </c>
      <c r="CN44" s="130" t="str">
        <f t="shared" si="44"/>
        <v/>
      </c>
      <c r="CO44" s="130" t="str">
        <f t="shared" si="44"/>
        <v/>
      </c>
      <c r="CP44" s="130" t="str">
        <f t="shared" si="44"/>
        <v/>
      </c>
      <c r="CQ44" s="131"/>
      <c r="CS44" s="132">
        <f t="shared" si="45"/>
        <v>1</v>
      </c>
      <c r="CV44" s="72">
        <f t="shared" si="46"/>
        <v>2007</v>
      </c>
      <c r="CW44" s="69"/>
      <c r="CX44" s="70"/>
      <c r="CY44" s="70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  <c r="DP44" s="71"/>
      <c r="DR44" s="62">
        <f>DK44</f>
        <v>0</v>
      </c>
      <c r="DT44" s="72">
        <f t="shared" si="47"/>
        <v>2007</v>
      </c>
      <c r="DU44" s="129" t="str">
        <f t="shared" si="48"/>
        <v/>
      </c>
      <c r="DV44" s="130" t="str">
        <f t="shared" si="48"/>
        <v/>
      </c>
      <c r="DW44" s="130" t="str">
        <f t="shared" si="48"/>
        <v/>
      </c>
      <c r="DX44" s="130" t="str">
        <f t="shared" si="48"/>
        <v/>
      </c>
      <c r="DY44" s="130" t="str">
        <f t="shared" si="48"/>
        <v/>
      </c>
      <c r="DZ44" s="130" t="str">
        <f t="shared" si="48"/>
        <v/>
      </c>
      <c r="EA44" s="130" t="str">
        <f t="shared" si="48"/>
        <v/>
      </c>
      <c r="EB44" s="130" t="str">
        <f t="shared" si="48"/>
        <v/>
      </c>
      <c r="EC44" s="130" t="str">
        <f t="shared" si="48"/>
        <v/>
      </c>
      <c r="ED44" s="130" t="str">
        <f t="shared" si="48"/>
        <v/>
      </c>
      <c r="EE44" s="130" t="str">
        <f t="shared" si="48"/>
        <v/>
      </c>
      <c r="EF44" s="130" t="str">
        <f t="shared" si="48"/>
        <v/>
      </c>
      <c r="EG44" s="130" t="str">
        <f t="shared" si="48"/>
        <v/>
      </c>
      <c r="EH44" s="130" t="str">
        <f t="shared" si="48"/>
        <v/>
      </c>
      <c r="EI44" s="130" t="str">
        <f t="shared" si="48"/>
        <v/>
      </c>
      <c r="EJ44" s="130" t="str">
        <f t="shared" si="48"/>
        <v/>
      </c>
      <c r="EK44" s="130" t="str">
        <f t="shared" si="48"/>
        <v/>
      </c>
      <c r="EL44" s="130" t="str">
        <f t="shared" si="48"/>
        <v/>
      </c>
      <c r="EM44" s="130" t="str">
        <f t="shared" si="48"/>
        <v/>
      </c>
      <c r="EN44" s="131"/>
      <c r="EP44" s="132">
        <f t="shared" si="49"/>
        <v>1</v>
      </c>
    </row>
    <row r="45" spans="2:146" hidden="1" x14ac:dyDescent="0.3">
      <c r="B45" s="17"/>
      <c r="C45" s="17"/>
      <c r="D45" s="49">
        <f t="shared" si="50"/>
        <v>2008</v>
      </c>
      <c r="E45" s="53">
        <f t="shared" si="34"/>
        <v>0</v>
      </c>
      <c r="F45" s="108">
        <f t="shared" si="51"/>
        <v>0</v>
      </c>
      <c r="G45" s="109">
        <f t="shared" si="35"/>
        <v>0</v>
      </c>
      <c r="H45" s="110" t="str">
        <f t="shared" si="52"/>
        <v/>
      </c>
      <c r="J45" s="49">
        <f t="shared" si="36"/>
        <v>2008</v>
      </c>
      <c r="K45" s="53">
        <f t="shared" si="37"/>
        <v>0</v>
      </c>
      <c r="L45" s="50">
        <f t="shared" si="53"/>
        <v>0</v>
      </c>
      <c r="M45" s="50">
        <f t="shared" si="54"/>
        <v>0</v>
      </c>
      <c r="N45" s="50">
        <f t="shared" si="55"/>
        <v>0</v>
      </c>
      <c r="O45" s="123">
        <f t="shared" si="38"/>
        <v>0</v>
      </c>
      <c r="P45" s="124"/>
      <c r="Q45" s="125"/>
      <c r="R45" s="125"/>
      <c r="S45" s="125">
        <v>1</v>
      </c>
      <c r="T45" s="125">
        <f t="shared" si="56"/>
        <v>0</v>
      </c>
      <c r="U45" s="126">
        <v>1</v>
      </c>
      <c r="V45" s="127">
        <f t="shared" si="57"/>
        <v>0.90236512458628382</v>
      </c>
      <c r="W45" s="133"/>
      <c r="Z45" s="49">
        <f t="shared" si="39"/>
        <v>2008</v>
      </c>
      <c r="AA45" s="129" t="str">
        <f t="shared" si="40"/>
        <v/>
      </c>
      <c r="AB45" s="130" t="str">
        <f t="shared" si="40"/>
        <v/>
      </c>
      <c r="AC45" s="130" t="str">
        <f t="shared" si="40"/>
        <v/>
      </c>
      <c r="AD45" s="130" t="str">
        <f t="shared" si="40"/>
        <v/>
      </c>
      <c r="AE45" s="130" t="str">
        <f t="shared" si="40"/>
        <v/>
      </c>
      <c r="AF45" s="130" t="str">
        <f t="shared" si="40"/>
        <v/>
      </c>
      <c r="AG45" s="130" t="str">
        <f t="shared" si="40"/>
        <v/>
      </c>
      <c r="AH45" s="130" t="str">
        <f t="shared" si="40"/>
        <v/>
      </c>
      <c r="AI45" s="130" t="str">
        <f t="shared" si="40"/>
        <v/>
      </c>
      <c r="AJ45" s="130" t="str">
        <f t="shared" si="40"/>
        <v/>
      </c>
      <c r="AK45" s="130" t="str">
        <f t="shared" si="40"/>
        <v/>
      </c>
      <c r="AL45" s="130" t="str">
        <f t="shared" si="40"/>
        <v/>
      </c>
      <c r="AM45" s="130" t="str">
        <f t="shared" si="40"/>
        <v/>
      </c>
      <c r="AN45" s="130" t="str">
        <f t="shared" si="40"/>
        <v/>
      </c>
      <c r="AO45" s="130" t="str">
        <f t="shared" si="40"/>
        <v/>
      </c>
      <c r="AP45" s="130" t="str">
        <f t="shared" si="40"/>
        <v/>
      </c>
      <c r="AQ45" s="130" t="str">
        <f t="shared" si="40"/>
        <v/>
      </c>
      <c r="AR45" s="130" t="str">
        <f t="shared" si="40"/>
        <v/>
      </c>
      <c r="AS45" s="130" t="str">
        <f t="shared" si="40"/>
        <v/>
      </c>
      <c r="AT45" s="131"/>
      <c r="AV45" s="132">
        <f t="shared" si="41"/>
        <v>1</v>
      </c>
      <c r="AY45" s="72">
        <f t="shared" si="42"/>
        <v>2008</v>
      </c>
      <c r="AZ45" s="69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U45" s="62">
        <f>BM45</f>
        <v>0</v>
      </c>
      <c r="BW45" s="72">
        <f t="shared" si="43"/>
        <v>2008</v>
      </c>
      <c r="BX45" s="129" t="str">
        <f t="shared" si="44"/>
        <v/>
      </c>
      <c r="BY45" s="130" t="str">
        <f t="shared" si="44"/>
        <v/>
      </c>
      <c r="BZ45" s="130" t="str">
        <f t="shared" si="44"/>
        <v/>
      </c>
      <c r="CA45" s="130" t="str">
        <f t="shared" si="44"/>
        <v/>
      </c>
      <c r="CB45" s="130" t="str">
        <f t="shared" si="44"/>
        <v/>
      </c>
      <c r="CC45" s="130" t="str">
        <f t="shared" si="44"/>
        <v/>
      </c>
      <c r="CD45" s="130" t="str">
        <f t="shared" si="44"/>
        <v/>
      </c>
      <c r="CE45" s="130" t="str">
        <f t="shared" si="44"/>
        <v/>
      </c>
      <c r="CF45" s="130" t="str">
        <f t="shared" si="44"/>
        <v/>
      </c>
      <c r="CG45" s="130" t="str">
        <f t="shared" si="44"/>
        <v/>
      </c>
      <c r="CH45" s="130" t="str">
        <f t="shared" si="44"/>
        <v/>
      </c>
      <c r="CI45" s="130" t="str">
        <f t="shared" si="44"/>
        <v/>
      </c>
      <c r="CJ45" s="130" t="str">
        <f t="shared" si="44"/>
        <v/>
      </c>
      <c r="CK45" s="130" t="str">
        <f t="shared" si="44"/>
        <v/>
      </c>
      <c r="CL45" s="130" t="str">
        <f t="shared" si="44"/>
        <v/>
      </c>
      <c r="CM45" s="130" t="str">
        <f t="shared" si="44"/>
        <v/>
      </c>
      <c r="CN45" s="130" t="str">
        <f t="shared" si="44"/>
        <v/>
      </c>
      <c r="CO45" s="130" t="str">
        <f t="shared" si="44"/>
        <v/>
      </c>
      <c r="CP45" s="130" t="str">
        <f t="shared" si="44"/>
        <v/>
      </c>
      <c r="CQ45" s="131"/>
      <c r="CS45" s="132">
        <f t="shared" si="45"/>
        <v>1</v>
      </c>
      <c r="CV45" s="72">
        <f t="shared" si="46"/>
        <v>2008</v>
      </c>
      <c r="CW45" s="69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1"/>
      <c r="DR45" s="62">
        <f>DJ45</f>
        <v>0</v>
      </c>
      <c r="DT45" s="72">
        <f t="shared" si="47"/>
        <v>2008</v>
      </c>
      <c r="DU45" s="129" t="str">
        <f t="shared" si="48"/>
        <v/>
      </c>
      <c r="DV45" s="130" t="str">
        <f t="shared" si="48"/>
        <v/>
      </c>
      <c r="DW45" s="130" t="str">
        <f t="shared" si="48"/>
        <v/>
      </c>
      <c r="DX45" s="130" t="str">
        <f t="shared" si="48"/>
        <v/>
      </c>
      <c r="DY45" s="130" t="str">
        <f t="shared" si="48"/>
        <v/>
      </c>
      <c r="DZ45" s="130" t="str">
        <f t="shared" si="48"/>
        <v/>
      </c>
      <c r="EA45" s="130" t="str">
        <f t="shared" si="48"/>
        <v/>
      </c>
      <c r="EB45" s="130" t="str">
        <f t="shared" si="48"/>
        <v/>
      </c>
      <c r="EC45" s="130" t="str">
        <f t="shared" si="48"/>
        <v/>
      </c>
      <c r="ED45" s="130" t="str">
        <f t="shared" si="48"/>
        <v/>
      </c>
      <c r="EE45" s="130" t="str">
        <f t="shared" si="48"/>
        <v/>
      </c>
      <c r="EF45" s="130" t="str">
        <f t="shared" si="48"/>
        <v/>
      </c>
      <c r="EG45" s="130" t="str">
        <f t="shared" si="48"/>
        <v/>
      </c>
      <c r="EH45" s="130" t="str">
        <f t="shared" si="48"/>
        <v/>
      </c>
      <c r="EI45" s="130" t="str">
        <f t="shared" si="48"/>
        <v/>
      </c>
      <c r="EJ45" s="130" t="str">
        <f t="shared" si="48"/>
        <v/>
      </c>
      <c r="EK45" s="130" t="str">
        <f t="shared" si="48"/>
        <v/>
      </c>
      <c r="EL45" s="130" t="str">
        <f t="shared" si="48"/>
        <v/>
      </c>
      <c r="EM45" s="130" t="str">
        <f t="shared" si="48"/>
        <v/>
      </c>
      <c r="EN45" s="131"/>
      <c r="EP45" s="132">
        <f t="shared" si="49"/>
        <v>1</v>
      </c>
    </row>
    <row r="46" spans="2:146" x14ac:dyDescent="0.3">
      <c r="B46" s="17"/>
      <c r="C46" s="17"/>
      <c r="D46" s="49">
        <f t="shared" si="50"/>
        <v>2009</v>
      </c>
      <c r="E46" s="53">
        <f t="shared" si="34"/>
        <v>0</v>
      </c>
      <c r="F46" s="108">
        <f t="shared" si="51"/>
        <v>0</v>
      </c>
      <c r="G46" s="109">
        <f t="shared" si="35"/>
        <v>233176036.90034324</v>
      </c>
      <c r="H46" s="110">
        <f t="shared" si="52"/>
        <v>0.37092060349472739</v>
      </c>
      <c r="J46" s="49">
        <f t="shared" si="36"/>
        <v>2009</v>
      </c>
      <c r="K46" s="53">
        <f t="shared" si="37"/>
        <v>261701500.44931903</v>
      </c>
      <c r="L46" s="50">
        <f t="shared" si="53"/>
        <v>233176036.90034324</v>
      </c>
      <c r="M46" s="50">
        <f t="shared" si="54"/>
        <v>261701500.44931903</v>
      </c>
      <c r="N46" s="50">
        <f t="shared" si="55"/>
        <v>233176036.90034324</v>
      </c>
      <c r="O46" s="123">
        <f t="shared" si="38"/>
        <v>567264049.51809347</v>
      </c>
      <c r="P46" s="124"/>
      <c r="Q46" s="125"/>
      <c r="R46" s="125"/>
      <c r="S46" s="125">
        <v>1</v>
      </c>
      <c r="T46" s="125">
        <f t="shared" si="56"/>
        <v>0</v>
      </c>
      <c r="U46" s="126">
        <v>1</v>
      </c>
      <c r="V46" s="127">
        <f t="shared" si="57"/>
        <v>0.90236512458628382</v>
      </c>
      <c r="W46" s="133"/>
      <c r="Z46" s="49">
        <f t="shared" si="39"/>
        <v>2009</v>
      </c>
      <c r="AA46" s="129">
        <f t="shared" si="40"/>
        <v>1.2090871273619981</v>
      </c>
      <c r="AB46" s="130">
        <f t="shared" si="40"/>
        <v>1.0021440903166365</v>
      </c>
      <c r="AC46" s="130">
        <f t="shared" si="40"/>
        <v>1.0006106130112358</v>
      </c>
      <c r="AD46" s="130">
        <f t="shared" si="40"/>
        <v>1</v>
      </c>
      <c r="AE46" s="130">
        <f t="shared" si="40"/>
        <v>1</v>
      </c>
      <c r="AF46" s="130">
        <f t="shared" si="40"/>
        <v>1</v>
      </c>
      <c r="AG46" s="130">
        <f t="shared" si="40"/>
        <v>1</v>
      </c>
      <c r="AH46" s="130">
        <f t="shared" si="40"/>
        <v>1</v>
      </c>
      <c r="AI46" s="130">
        <f t="shared" si="40"/>
        <v>1</v>
      </c>
      <c r="AJ46" s="130">
        <f t="shared" si="40"/>
        <v>1</v>
      </c>
      <c r="AK46" s="130">
        <f t="shared" si="40"/>
        <v>1</v>
      </c>
      <c r="AL46" s="130">
        <f t="shared" si="40"/>
        <v>1</v>
      </c>
      <c r="AM46" s="130" t="str">
        <f t="shared" si="40"/>
        <v/>
      </c>
      <c r="AN46" s="130" t="str">
        <f t="shared" si="40"/>
        <v/>
      </c>
      <c r="AO46" s="130" t="str">
        <f t="shared" si="40"/>
        <v/>
      </c>
      <c r="AP46" s="130" t="str">
        <f t="shared" si="40"/>
        <v/>
      </c>
      <c r="AQ46" s="130" t="str">
        <f t="shared" si="40"/>
        <v/>
      </c>
      <c r="AR46" s="130" t="str">
        <f t="shared" si="40"/>
        <v/>
      </c>
      <c r="AS46" s="130" t="str">
        <f t="shared" si="40"/>
        <v/>
      </c>
      <c r="AT46" s="131"/>
      <c r="AV46" s="132">
        <f t="shared" si="41"/>
        <v>1</v>
      </c>
      <c r="AY46" s="72">
        <f t="shared" si="42"/>
        <v>2009</v>
      </c>
      <c r="AZ46" s="69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1"/>
      <c r="BU46" s="62">
        <f>BL46</f>
        <v>0</v>
      </c>
      <c r="BW46" s="72">
        <f t="shared" si="43"/>
        <v>2009</v>
      </c>
      <c r="BX46" s="129">
        <f t="shared" si="44"/>
        <v>2.1471655661046354</v>
      </c>
      <c r="BY46" s="130">
        <f t="shared" si="44"/>
        <v>0.91042667434460445</v>
      </c>
      <c r="BZ46" s="130">
        <f t="shared" si="44"/>
        <v>0.83559880895714289</v>
      </c>
      <c r="CA46" s="130">
        <f t="shared" si="44"/>
        <v>1</v>
      </c>
      <c r="CB46" s="130">
        <f t="shared" si="44"/>
        <v>1</v>
      </c>
      <c r="CC46" s="130">
        <f t="shared" si="44"/>
        <v>1</v>
      </c>
      <c r="CD46" s="130">
        <f t="shared" si="44"/>
        <v>1</v>
      </c>
      <c r="CE46" s="130">
        <f t="shared" si="44"/>
        <v>1</v>
      </c>
      <c r="CF46" s="130">
        <f t="shared" si="44"/>
        <v>1</v>
      </c>
      <c r="CG46" s="130">
        <f t="shared" si="44"/>
        <v>1</v>
      </c>
      <c r="CH46" s="130">
        <f t="shared" si="44"/>
        <v>1</v>
      </c>
      <c r="CI46" s="130">
        <f t="shared" si="44"/>
        <v>1</v>
      </c>
      <c r="CJ46" s="130" t="str">
        <f t="shared" si="44"/>
        <v/>
      </c>
      <c r="CK46" s="130" t="str">
        <f t="shared" si="44"/>
        <v/>
      </c>
      <c r="CL46" s="130" t="str">
        <f t="shared" si="44"/>
        <v/>
      </c>
      <c r="CM46" s="130" t="str">
        <f t="shared" si="44"/>
        <v/>
      </c>
      <c r="CN46" s="130" t="str">
        <f t="shared" si="44"/>
        <v/>
      </c>
      <c r="CO46" s="130" t="str">
        <f t="shared" si="44"/>
        <v/>
      </c>
      <c r="CP46" s="130" t="str">
        <f t="shared" si="44"/>
        <v/>
      </c>
      <c r="CQ46" s="131"/>
      <c r="CS46" s="132">
        <f t="shared" si="45"/>
        <v>1</v>
      </c>
      <c r="CV46" s="72">
        <f t="shared" si="46"/>
        <v>2009</v>
      </c>
      <c r="CW46" s="69"/>
      <c r="CX46" s="70"/>
      <c r="CY46" s="70"/>
      <c r="CZ46" s="70"/>
      <c r="DA46" s="70"/>
      <c r="DB46" s="70"/>
      <c r="DC46" s="70"/>
      <c r="DD46" s="70"/>
      <c r="DE46" s="70"/>
      <c r="DF46" s="70"/>
      <c r="DG46" s="70"/>
      <c r="DH46" s="70"/>
      <c r="DI46" s="70"/>
      <c r="DJ46" s="70"/>
      <c r="DK46" s="70"/>
      <c r="DL46" s="70"/>
      <c r="DM46" s="70"/>
      <c r="DN46" s="70"/>
      <c r="DO46" s="70"/>
      <c r="DP46" s="71"/>
      <c r="DR46" s="62">
        <f>DI46</f>
        <v>0</v>
      </c>
      <c r="DT46" s="72">
        <f t="shared" si="47"/>
        <v>2009</v>
      </c>
      <c r="DU46" s="129">
        <f t="shared" si="48"/>
        <v>8.5986570598462322</v>
      </c>
      <c r="DV46" s="130">
        <f t="shared" si="48"/>
        <v>1.9925198091744596</v>
      </c>
      <c r="DW46" s="130">
        <f t="shared" si="48"/>
        <v>0.98355552953323033</v>
      </c>
      <c r="DX46" s="130">
        <f t="shared" si="48"/>
        <v>1</v>
      </c>
      <c r="DY46" s="130">
        <f t="shared" si="48"/>
        <v>1</v>
      </c>
      <c r="DZ46" s="130">
        <f t="shared" si="48"/>
        <v>1</v>
      </c>
      <c r="EA46" s="130">
        <f t="shared" si="48"/>
        <v>1</v>
      </c>
      <c r="EB46" s="130">
        <f t="shared" si="48"/>
        <v>1</v>
      </c>
      <c r="EC46" s="130">
        <f t="shared" si="48"/>
        <v>1</v>
      </c>
      <c r="ED46" s="130">
        <f t="shared" si="48"/>
        <v>1</v>
      </c>
      <c r="EE46" s="130">
        <f t="shared" si="48"/>
        <v>1</v>
      </c>
      <c r="EF46" s="130">
        <f t="shared" si="48"/>
        <v>1</v>
      </c>
      <c r="EG46" s="130" t="str">
        <f t="shared" si="48"/>
        <v/>
      </c>
      <c r="EH46" s="130" t="str">
        <f t="shared" si="48"/>
        <v/>
      </c>
      <c r="EI46" s="130" t="str">
        <f t="shared" si="48"/>
        <v/>
      </c>
      <c r="EJ46" s="130" t="str">
        <f t="shared" si="48"/>
        <v/>
      </c>
      <c r="EK46" s="130" t="str">
        <f t="shared" si="48"/>
        <v/>
      </c>
      <c r="EL46" s="130" t="str">
        <f t="shared" si="48"/>
        <v/>
      </c>
      <c r="EM46" s="130" t="str">
        <f t="shared" si="48"/>
        <v/>
      </c>
      <c r="EN46" s="131"/>
      <c r="EP46" s="132">
        <f t="shared" si="49"/>
        <v>1</v>
      </c>
    </row>
    <row r="47" spans="2:146" x14ac:dyDescent="0.3">
      <c r="B47" s="17"/>
      <c r="C47" s="17"/>
      <c r="D47" s="49">
        <f t="shared" si="50"/>
        <v>2010</v>
      </c>
      <c r="E47" s="53">
        <f t="shared" si="34"/>
        <v>0</v>
      </c>
      <c r="F47" s="108">
        <f t="shared" si="51"/>
        <v>0</v>
      </c>
      <c r="G47" s="109">
        <f t="shared" si="35"/>
        <v>897741056.77005029</v>
      </c>
      <c r="H47" s="110">
        <f t="shared" si="52"/>
        <v>1.0784427730445496</v>
      </c>
      <c r="J47" s="49">
        <f t="shared" si="36"/>
        <v>2010</v>
      </c>
      <c r="K47" s="53">
        <f t="shared" si="37"/>
        <v>1007565720.2806401</v>
      </c>
      <c r="L47" s="50">
        <f t="shared" si="53"/>
        <v>897741056.77005029</v>
      </c>
      <c r="M47" s="50">
        <f t="shared" si="54"/>
        <v>1007565720.2806401</v>
      </c>
      <c r="N47" s="50">
        <f t="shared" si="55"/>
        <v>897741056.77005029</v>
      </c>
      <c r="O47" s="123">
        <f t="shared" si="38"/>
        <v>751166627.27644265</v>
      </c>
      <c r="P47" s="124"/>
      <c r="Q47" s="125"/>
      <c r="R47" s="125"/>
      <c r="S47" s="125">
        <v>1</v>
      </c>
      <c r="T47" s="125">
        <f t="shared" si="56"/>
        <v>0</v>
      </c>
      <c r="U47" s="126">
        <v>1</v>
      </c>
      <c r="V47" s="127">
        <f t="shared" si="57"/>
        <v>0.90236512458628382</v>
      </c>
      <c r="W47" s="133"/>
      <c r="Z47" s="49">
        <f t="shared" si="39"/>
        <v>2010</v>
      </c>
      <c r="AA47" s="129">
        <f t="shared" si="40"/>
        <v>1.1866463818433839</v>
      </c>
      <c r="AB47" s="130">
        <f t="shared" si="40"/>
        <v>1.0013317420224599</v>
      </c>
      <c r="AC47" s="130">
        <f t="shared" si="40"/>
        <v>1.0002739612649885</v>
      </c>
      <c r="AD47" s="130">
        <f t="shared" si="40"/>
        <v>1.0008816847144111</v>
      </c>
      <c r="AE47" s="130">
        <f t="shared" si="40"/>
        <v>1</v>
      </c>
      <c r="AF47" s="130">
        <f t="shared" si="40"/>
        <v>1</v>
      </c>
      <c r="AG47" s="130">
        <f t="shared" si="40"/>
        <v>1</v>
      </c>
      <c r="AH47" s="130">
        <f t="shared" si="40"/>
        <v>1</v>
      </c>
      <c r="AI47" s="130">
        <f t="shared" si="40"/>
        <v>1</v>
      </c>
      <c r="AJ47" s="130">
        <f t="shared" si="40"/>
        <v>1</v>
      </c>
      <c r="AK47" s="130">
        <f t="shared" si="40"/>
        <v>1</v>
      </c>
      <c r="AL47" s="130" t="str">
        <f t="shared" si="40"/>
        <v/>
      </c>
      <c r="AM47" s="130" t="str">
        <f t="shared" si="40"/>
        <v/>
      </c>
      <c r="AN47" s="130" t="str">
        <f t="shared" si="40"/>
        <v/>
      </c>
      <c r="AO47" s="130" t="str">
        <f t="shared" si="40"/>
        <v/>
      </c>
      <c r="AP47" s="130" t="str">
        <f t="shared" si="40"/>
        <v/>
      </c>
      <c r="AQ47" s="130" t="str">
        <f t="shared" si="40"/>
        <v/>
      </c>
      <c r="AR47" s="130" t="str">
        <f t="shared" si="40"/>
        <v/>
      </c>
      <c r="AS47" s="130" t="str">
        <f t="shared" si="40"/>
        <v/>
      </c>
      <c r="AT47" s="131"/>
      <c r="AV47" s="132">
        <f t="shared" si="41"/>
        <v>1</v>
      </c>
      <c r="AY47" s="72">
        <f t="shared" si="42"/>
        <v>2010</v>
      </c>
      <c r="AZ47" s="69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1"/>
      <c r="BU47" s="62">
        <f>BK47</f>
        <v>0</v>
      </c>
      <c r="BW47" s="72">
        <f t="shared" si="43"/>
        <v>2010</v>
      </c>
      <c r="BX47" s="129">
        <f t="shared" si="44"/>
        <v>2.7921475591764371</v>
      </c>
      <c r="BY47" s="130">
        <f t="shared" si="44"/>
        <v>1.0146516959788732</v>
      </c>
      <c r="BZ47" s="130">
        <f t="shared" si="44"/>
        <v>1.0400806825804214</v>
      </c>
      <c r="CA47" s="130">
        <f t="shared" si="44"/>
        <v>0.99469828127716819</v>
      </c>
      <c r="CB47" s="130">
        <f t="shared" si="44"/>
        <v>1</v>
      </c>
      <c r="CC47" s="130">
        <f t="shared" si="44"/>
        <v>0.99992060701416219</v>
      </c>
      <c r="CD47" s="130">
        <f t="shared" si="44"/>
        <v>1</v>
      </c>
      <c r="CE47" s="130">
        <f t="shared" si="44"/>
        <v>1</v>
      </c>
      <c r="CF47" s="130">
        <f t="shared" si="44"/>
        <v>1</v>
      </c>
      <c r="CG47" s="130">
        <f t="shared" si="44"/>
        <v>1</v>
      </c>
      <c r="CH47" s="130">
        <f t="shared" si="44"/>
        <v>1</v>
      </c>
      <c r="CI47" s="130" t="str">
        <f t="shared" si="44"/>
        <v/>
      </c>
      <c r="CJ47" s="130" t="str">
        <f t="shared" si="44"/>
        <v/>
      </c>
      <c r="CK47" s="130" t="str">
        <f t="shared" si="44"/>
        <v/>
      </c>
      <c r="CL47" s="130" t="str">
        <f t="shared" si="44"/>
        <v/>
      </c>
      <c r="CM47" s="130" t="str">
        <f t="shared" si="44"/>
        <v/>
      </c>
      <c r="CN47" s="130" t="str">
        <f t="shared" si="44"/>
        <v/>
      </c>
      <c r="CO47" s="130" t="str">
        <f t="shared" si="44"/>
        <v/>
      </c>
      <c r="CP47" s="130" t="str">
        <f t="shared" si="44"/>
        <v/>
      </c>
      <c r="CQ47" s="131"/>
      <c r="CS47" s="132">
        <f t="shared" si="45"/>
        <v>1</v>
      </c>
      <c r="CV47" s="72">
        <f t="shared" si="46"/>
        <v>2010</v>
      </c>
      <c r="CW47" s="69"/>
      <c r="CX47" s="70"/>
      <c r="CY47" s="70"/>
      <c r="CZ47" s="70"/>
      <c r="DA47" s="70"/>
      <c r="DB47" s="70"/>
      <c r="DC47" s="70"/>
      <c r="DD47" s="70"/>
      <c r="DE47" s="70"/>
      <c r="DF47" s="70"/>
      <c r="DG47" s="70"/>
      <c r="DH47" s="70"/>
      <c r="DI47" s="70"/>
      <c r="DJ47" s="70"/>
      <c r="DK47" s="70"/>
      <c r="DL47" s="70"/>
      <c r="DM47" s="70"/>
      <c r="DN47" s="70"/>
      <c r="DO47" s="70"/>
      <c r="DP47" s="71"/>
      <c r="DR47" s="62">
        <f>DH47</f>
        <v>0</v>
      </c>
      <c r="DT47" s="72">
        <f t="shared" si="47"/>
        <v>2010</v>
      </c>
      <c r="DU47" s="129">
        <f t="shared" si="48"/>
        <v>32.026149324782601</v>
      </c>
      <c r="DV47" s="130">
        <f t="shared" si="48"/>
        <v>1.3055890045623879</v>
      </c>
      <c r="DW47" s="130">
        <f t="shared" si="48"/>
        <v>1.3271444689976062</v>
      </c>
      <c r="DX47" s="130">
        <f t="shared" si="48"/>
        <v>1.0080881481105732</v>
      </c>
      <c r="DY47" s="130">
        <f t="shared" si="48"/>
        <v>1</v>
      </c>
      <c r="DZ47" s="130">
        <f t="shared" si="48"/>
        <v>0.99992060701416219</v>
      </c>
      <c r="EA47" s="130">
        <f t="shared" si="48"/>
        <v>1</v>
      </c>
      <c r="EB47" s="130">
        <f t="shared" si="48"/>
        <v>1</v>
      </c>
      <c r="EC47" s="130">
        <f t="shared" si="48"/>
        <v>1</v>
      </c>
      <c r="ED47" s="130">
        <f t="shared" si="48"/>
        <v>1</v>
      </c>
      <c r="EE47" s="130">
        <f t="shared" si="48"/>
        <v>1</v>
      </c>
      <c r="EF47" s="130" t="str">
        <f t="shared" si="48"/>
        <v/>
      </c>
      <c r="EG47" s="130" t="str">
        <f t="shared" si="48"/>
        <v/>
      </c>
      <c r="EH47" s="130" t="str">
        <f t="shared" si="48"/>
        <v/>
      </c>
      <c r="EI47" s="130" t="str">
        <f t="shared" si="48"/>
        <v/>
      </c>
      <c r="EJ47" s="130" t="str">
        <f t="shared" si="48"/>
        <v/>
      </c>
      <c r="EK47" s="130" t="str">
        <f t="shared" si="48"/>
        <v/>
      </c>
      <c r="EL47" s="130" t="str">
        <f t="shared" si="48"/>
        <v/>
      </c>
      <c r="EM47" s="130" t="str">
        <f t="shared" si="48"/>
        <v/>
      </c>
      <c r="EN47" s="131"/>
      <c r="EP47" s="132">
        <f t="shared" si="49"/>
        <v>1</v>
      </c>
    </row>
    <row r="48" spans="2:146" x14ac:dyDescent="0.3">
      <c r="B48" s="17"/>
      <c r="C48" s="17"/>
      <c r="D48" s="49">
        <f t="shared" si="50"/>
        <v>2011</v>
      </c>
      <c r="E48" s="53">
        <f t="shared" si="34"/>
        <v>0</v>
      </c>
      <c r="F48" s="108">
        <f t="shared" si="51"/>
        <v>0</v>
      </c>
      <c r="G48" s="109">
        <f t="shared" si="35"/>
        <v>790329145.15865588</v>
      </c>
      <c r="H48" s="110">
        <f t="shared" si="52"/>
        <v>0.93041547489361287</v>
      </c>
      <c r="J48" s="49">
        <f t="shared" si="36"/>
        <v>2011</v>
      </c>
      <c r="K48" s="53">
        <f t="shared" si="37"/>
        <v>886353179.88499594</v>
      </c>
      <c r="L48" s="50">
        <f t="shared" si="53"/>
        <v>790329145.15865588</v>
      </c>
      <c r="M48" s="50">
        <f t="shared" si="54"/>
        <v>886353179.88499594</v>
      </c>
      <c r="N48" s="50">
        <f t="shared" si="55"/>
        <v>790329145.15865588</v>
      </c>
      <c r="O48" s="123">
        <f t="shared" si="38"/>
        <v>766502145.30966139</v>
      </c>
      <c r="P48" s="124"/>
      <c r="Q48" s="125"/>
      <c r="R48" s="125"/>
      <c r="S48" s="125">
        <v>1</v>
      </c>
      <c r="T48" s="125">
        <f t="shared" si="56"/>
        <v>0</v>
      </c>
      <c r="U48" s="126">
        <v>1</v>
      </c>
      <c r="V48" s="127">
        <f t="shared" si="57"/>
        <v>0.90236512458628382</v>
      </c>
      <c r="W48" s="133"/>
      <c r="Z48" s="49">
        <f t="shared" si="39"/>
        <v>2011</v>
      </c>
      <c r="AA48" s="129">
        <f t="shared" si="40"/>
        <v>1.1509509357181547</v>
      </c>
      <c r="AB48" s="130">
        <f t="shared" si="40"/>
        <v>0.99616772439117085</v>
      </c>
      <c r="AC48" s="130">
        <f t="shared" si="40"/>
        <v>1.0006202092816467</v>
      </c>
      <c r="AD48" s="130">
        <f t="shared" si="40"/>
        <v>0.99988965205417935</v>
      </c>
      <c r="AE48" s="130">
        <f t="shared" si="40"/>
        <v>1</v>
      </c>
      <c r="AF48" s="130">
        <f t="shared" si="40"/>
        <v>1</v>
      </c>
      <c r="AG48" s="130">
        <f t="shared" si="40"/>
        <v>1</v>
      </c>
      <c r="AH48" s="130">
        <f t="shared" si="40"/>
        <v>1.0001818518798404</v>
      </c>
      <c r="AI48" s="130">
        <f t="shared" si="40"/>
        <v>1</v>
      </c>
      <c r="AJ48" s="130">
        <f t="shared" si="40"/>
        <v>1</v>
      </c>
      <c r="AK48" s="130" t="str">
        <f t="shared" si="40"/>
        <v/>
      </c>
      <c r="AL48" s="130" t="str">
        <f t="shared" si="40"/>
        <v/>
      </c>
      <c r="AM48" s="130" t="str">
        <f t="shared" si="40"/>
        <v/>
      </c>
      <c r="AN48" s="130" t="str">
        <f t="shared" si="40"/>
        <v/>
      </c>
      <c r="AO48" s="130" t="str">
        <f t="shared" si="40"/>
        <v/>
      </c>
      <c r="AP48" s="130" t="str">
        <f t="shared" si="40"/>
        <v/>
      </c>
      <c r="AQ48" s="130" t="str">
        <f t="shared" si="40"/>
        <v/>
      </c>
      <c r="AR48" s="130" t="str">
        <f t="shared" si="40"/>
        <v/>
      </c>
      <c r="AS48" s="130" t="str">
        <f t="shared" si="40"/>
        <v/>
      </c>
      <c r="AT48" s="131"/>
      <c r="AV48" s="132">
        <f t="shared" si="41"/>
        <v>1</v>
      </c>
      <c r="AY48" s="72">
        <f t="shared" si="42"/>
        <v>2011</v>
      </c>
      <c r="AZ48" s="69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1"/>
      <c r="BU48" s="62">
        <f>BJ48</f>
        <v>0</v>
      </c>
      <c r="BW48" s="72">
        <f t="shared" si="43"/>
        <v>2011</v>
      </c>
      <c r="BX48" s="129">
        <f t="shared" si="44"/>
        <v>3.1156918408669227</v>
      </c>
      <c r="BY48" s="130">
        <f t="shared" si="44"/>
        <v>1.1577803307345276</v>
      </c>
      <c r="BZ48" s="130">
        <f t="shared" si="44"/>
        <v>1.1792889262367356</v>
      </c>
      <c r="CA48" s="130">
        <f t="shared" si="44"/>
        <v>0.98606172685667282</v>
      </c>
      <c r="CB48" s="130">
        <f t="shared" si="44"/>
        <v>0.99686042607427805</v>
      </c>
      <c r="CC48" s="130">
        <f t="shared" si="44"/>
        <v>1</v>
      </c>
      <c r="CD48" s="130">
        <f t="shared" si="44"/>
        <v>1</v>
      </c>
      <c r="CE48" s="130">
        <f t="shared" si="44"/>
        <v>1</v>
      </c>
      <c r="CF48" s="130">
        <f t="shared" si="44"/>
        <v>1</v>
      </c>
      <c r="CG48" s="130">
        <f t="shared" si="44"/>
        <v>1</v>
      </c>
      <c r="CH48" s="130" t="str">
        <f t="shared" si="44"/>
        <v/>
      </c>
      <c r="CI48" s="130" t="str">
        <f t="shared" si="44"/>
        <v/>
      </c>
      <c r="CJ48" s="130" t="str">
        <f t="shared" si="44"/>
        <v/>
      </c>
      <c r="CK48" s="130" t="str">
        <f t="shared" si="44"/>
        <v/>
      </c>
      <c r="CL48" s="130" t="str">
        <f t="shared" si="44"/>
        <v/>
      </c>
      <c r="CM48" s="130" t="str">
        <f t="shared" si="44"/>
        <v/>
      </c>
      <c r="CN48" s="130" t="str">
        <f t="shared" si="44"/>
        <v/>
      </c>
      <c r="CO48" s="130" t="str">
        <f t="shared" si="44"/>
        <v/>
      </c>
      <c r="CP48" s="130" t="str">
        <f t="shared" si="44"/>
        <v/>
      </c>
      <c r="CQ48" s="131"/>
      <c r="CS48" s="132">
        <f t="shared" si="45"/>
        <v>1</v>
      </c>
      <c r="CV48" s="72">
        <f t="shared" si="46"/>
        <v>2011</v>
      </c>
      <c r="CW48" s="69"/>
      <c r="CX48" s="70"/>
      <c r="CY48" s="70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  <c r="DP48" s="71"/>
      <c r="DR48" s="62">
        <f>DG48</f>
        <v>0</v>
      </c>
      <c r="DT48" s="72">
        <f t="shared" si="47"/>
        <v>2011</v>
      </c>
      <c r="DU48" s="129">
        <f t="shared" si="48"/>
        <v>8.2603386893381039</v>
      </c>
      <c r="DV48" s="130">
        <f t="shared" si="48"/>
        <v>2.2108893471158524</v>
      </c>
      <c r="DW48" s="130">
        <f t="shared" si="48"/>
        <v>1.4008819175465055</v>
      </c>
      <c r="DX48" s="130">
        <f t="shared" si="48"/>
        <v>1.0563540255410342</v>
      </c>
      <c r="DY48" s="130">
        <f t="shared" si="48"/>
        <v>1.0007253498986581</v>
      </c>
      <c r="DZ48" s="130">
        <f t="shared" si="48"/>
        <v>1.0135378554159211</v>
      </c>
      <c r="EA48" s="130">
        <f t="shared" si="48"/>
        <v>1.0006057540726356</v>
      </c>
      <c r="EB48" s="130">
        <f t="shared" si="48"/>
        <v>1.0134794710278463</v>
      </c>
      <c r="EC48" s="130">
        <f t="shared" si="48"/>
        <v>1.0003876003612542</v>
      </c>
      <c r="ED48" s="130">
        <f t="shared" si="48"/>
        <v>1</v>
      </c>
      <c r="EE48" s="130" t="str">
        <f t="shared" si="48"/>
        <v/>
      </c>
      <c r="EF48" s="130" t="str">
        <f t="shared" si="48"/>
        <v/>
      </c>
      <c r="EG48" s="130" t="str">
        <f t="shared" si="48"/>
        <v/>
      </c>
      <c r="EH48" s="130" t="str">
        <f t="shared" si="48"/>
        <v/>
      </c>
      <c r="EI48" s="130" t="str">
        <f t="shared" si="48"/>
        <v/>
      </c>
      <c r="EJ48" s="130" t="str">
        <f t="shared" si="48"/>
        <v/>
      </c>
      <c r="EK48" s="130" t="str">
        <f t="shared" si="48"/>
        <v/>
      </c>
      <c r="EL48" s="130" t="str">
        <f t="shared" si="48"/>
        <v/>
      </c>
      <c r="EM48" s="130" t="str">
        <f t="shared" si="48"/>
        <v/>
      </c>
      <c r="EN48" s="131"/>
      <c r="EP48" s="132">
        <f t="shared" si="49"/>
        <v>1</v>
      </c>
    </row>
    <row r="49" spans="2:146" x14ac:dyDescent="0.3">
      <c r="B49" s="17"/>
      <c r="C49" s="17"/>
      <c r="D49" s="49">
        <f t="shared" si="50"/>
        <v>2012</v>
      </c>
      <c r="E49" s="53">
        <f t="shared" si="34"/>
        <v>0</v>
      </c>
      <c r="F49" s="108">
        <f t="shared" si="51"/>
        <v>0</v>
      </c>
      <c r="G49" s="109">
        <f t="shared" si="35"/>
        <v>651399524.35901439</v>
      </c>
      <c r="H49" s="110">
        <f t="shared" si="52"/>
        <v>0.6649028398774266</v>
      </c>
      <c r="J49" s="49">
        <f t="shared" si="36"/>
        <v>2012</v>
      </c>
      <c r="K49" s="53">
        <f t="shared" si="37"/>
        <v>731088130.59373105</v>
      </c>
      <c r="L49" s="50">
        <f t="shared" si="53"/>
        <v>651399524.35901439</v>
      </c>
      <c r="M49" s="50">
        <f t="shared" si="54"/>
        <v>731088130.59373105</v>
      </c>
      <c r="N49" s="50">
        <f t="shared" si="55"/>
        <v>651399524.35901439</v>
      </c>
      <c r="O49" s="123">
        <f t="shared" si="38"/>
        <v>884039257.6184932</v>
      </c>
      <c r="P49" s="124"/>
      <c r="Q49" s="125"/>
      <c r="R49" s="125"/>
      <c r="S49" s="125">
        <v>1</v>
      </c>
      <c r="T49" s="125">
        <f t="shared" si="56"/>
        <v>0</v>
      </c>
      <c r="U49" s="126">
        <v>1</v>
      </c>
      <c r="V49" s="127">
        <f t="shared" si="57"/>
        <v>0.90236512458628382</v>
      </c>
      <c r="W49" s="133"/>
      <c r="Z49" s="49">
        <f t="shared" si="39"/>
        <v>2012</v>
      </c>
      <c r="AA49" s="129">
        <f t="shared" si="40"/>
        <v>1.1386727413893951</v>
      </c>
      <c r="AB49" s="130">
        <f t="shared" si="40"/>
        <v>1.0000034389415831</v>
      </c>
      <c r="AC49" s="130">
        <f t="shared" si="40"/>
        <v>1.0014159567078524</v>
      </c>
      <c r="AD49" s="130">
        <f t="shared" si="40"/>
        <v>0.99910639098637788</v>
      </c>
      <c r="AE49" s="130">
        <f t="shared" si="40"/>
        <v>0.9999582186072915</v>
      </c>
      <c r="AF49" s="130">
        <f t="shared" si="40"/>
        <v>1</v>
      </c>
      <c r="AG49" s="130">
        <f t="shared" si="40"/>
        <v>1</v>
      </c>
      <c r="AH49" s="130">
        <f t="shared" si="40"/>
        <v>1</v>
      </c>
      <c r="AI49" s="130">
        <f t="shared" si="40"/>
        <v>1.0000000000003806</v>
      </c>
      <c r="AJ49" s="130" t="str">
        <f t="shared" si="40"/>
        <v/>
      </c>
      <c r="AK49" s="130" t="str">
        <f t="shared" si="40"/>
        <v/>
      </c>
      <c r="AL49" s="130" t="str">
        <f t="shared" si="40"/>
        <v/>
      </c>
      <c r="AM49" s="130" t="str">
        <f t="shared" si="40"/>
        <v/>
      </c>
      <c r="AN49" s="130" t="str">
        <f t="shared" si="40"/>
        <v/>
      </c>
      <c r="AO49" s="130" t="str">
        <f t="shared" si="40"/>
        <v/>
      </c>
      <c r="AP49" s="130" t="str">
        <f t="shared" si="40"/>
        <v/>
      </c>
      <c r="AQ49" s="130" t="str">
        <f t="shared" si="40"/>
        <v/>
      </c>
      <c r="AR49" s="130" t="str">
        <f t="shared" si="40"/>
        <v/>
      </c>
      <c r="AS49" s="130" t="str">
        <f t="shared" si="40"/>
        <v/>
      </c>
      <c r="AT49" s="131"/>
      <c r="AV49" s="132">
        <f t="shared" si="41"/>
        <v>1</v>
      </c>
      <c r="AY49" s="72">
        <f t="shared" si="42"/>
        <v>2012</v>
      </c>
      <c r="AZ49" s="69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1"/>
      <c r="BU49" s="62">
        <f>BI49</f>
        <v>0</v>
      </c>
      <c r="BW49" s="72">
        <f t="shared" si="43"/>
        <v>2012</v>
      </c>
      <c r="BX49" s="129">
        <f t="shared" si="44"/>
        <v>1.8967259418473623</v>
      </c>
      <c r="BY49" s="130">
        <f t="shared" si="44"/>
        <v>1.255523271947345</v>
      </c>
      <c r="BZ49" s="130">
        <f t="shared" si="44"/>
        <v>0.97009136936992524</v>
      </c>
      <c r="CA49" s="130">
        <f t="shared" si="44"/>
        <v>0.99491658962712981</v>
      </c>
      <c r="CB49" s="130">
        <f t="shared" si="44"/>
        <v>0.99071712946810264</v>
      </c>
      <c r="CC49" s="130">
        <f t="shared" si="44"/>
        <v>1</v>
      </c>
      <c r="CD49" s="130">
        <f t="shared" si="44"/>
        <v>1</v>
      </c>
      <c r="CE49" s="130">
        <f t="shared" si="44"/>
        <v>1</v>
      </c>
      <c r="CF49" s="130">
        <f t="shared" si="44"/>
        <v>1</v>
      </c>
      <c r="CG49" s="130" t="str">
        <f t="shared" si="44"/>
        <v/>
      </c>
      <c r="CH49" s="130" t="str">
        <f t="shared" si="44"/>
        <v/>
      </c>
      <c r="CI49" s="130" t="str">
        <f t="shared" si="44"/>
        <v/>
      </c>
      <c r="CJ49" s="130" t="str">
        <f t="shared" si="44"/>
        <v/>
      </c>
      <c r="CK49" s="130" t="str">
        <f t="shared" si="44"/>
        <v/>
      </c>
      <c r="CL49" s="130" t="str">
        <f t="shared" si="44"/>
        <v/>
      </c>
      <c r="CM49" s="130" t="str">
        <f t="shared" si="44"/>
        <v/>
      </c>
      <c r="CN49" s="130" t="str">
        <f t="shared" si="44"/>
        <v/>
      </c>
      <c r="CO49" s="130" t="str">
        <f t="shared" si="44"/>
        <v/>
      </c>
      <c r="CP49" s="130" t="str">
        <f t="shared" si="44"/>
        <v/>
      </c>
      <c r="CQ49" s="131"/>
      <c r="CS49" s="132">
        <f t="shared" si="45"/>
        <v>1</v>
      </c>
      <c r="CV49" s="72">
        <f t="shared" si="46"/>
        <v>2012</v>
      </c>
      <c r="CW49" s="69"/>
      <c r="CX49" s="70"/>
      <c r="CY49" s="70"/>
      <c r="CZ49" s="70"/>
      <c r="DA49" s="70"/>
      <c r="DB49" s="70"/>
      <c r="DC49" s="70"/>
      <c r="DD49" s="70"/>
      <c r="DE49" s="70"/>
      <c r="DF49" s="70"/>
      <c r="DG49" s="70"/>
      <c r="DH49" s="70"/>
      <c r="DI49" s="70"/>
      <c r="DJ49" s="70"/>
      <c r="DK49" s="70"/>
      <c r="DL49" s="70"/>
      <c r="DM49" s="70"/>
      <c r="DN49" s="70"/>
      <c r="DO49" s="70"/>
      <c r="DP49" s="71"/>
      <c r="DR49" s="62">
        <f>DF49</f>
        <v>0</v>
      </c>
      <c r="DT49" s="72">
        <f t="shared" si="47"/>
        <v>2012</v>
      </c>
      <c r="DU49" s="129">
        <f t="shared" si="48"/>
        <v>12.693603150998431</v>
      </c>
      <c r="DV49" s="130">
        <f t="shared" si="48"/>
        <v>1.5938844792141529</v>
      </c>
      <c r="DW49" s="130">
        <f t="shared" si="48"/>
        <v>1.3039208058753853</v>
      </c>
      <c r="DX49" s="130">
        <f t="shared" si="48"/>
        <v>1.0397397772942054</v>
      </c>
      <c r="DY49" s="130">
        <f t="shared" si="48"/>
        <v>1.0002411575056511</v>
      </c>
      <c r="DZ49" s="130">
        <f t="shared" si="48"/>
        <v>1</v>
      </c>
      <c r="EA49" s="130">
        <f t="shared" si="48"/>
        <v>1</v>
      </c>
      <c r="EB49" s="130">
        <f t="shared" si="48"/>
        <v>1</v>
      </c>
      <c r="EC49" s="130">
        <f t="shared" si="48"/>
        <v>1</v>
      </c>
      <c r="ED49" s="130" t="str">
        <f t="shared" si="48"/>
        <v/>
      </c>
      <c r="EE49" s="130" t="str">
        <f t="shared" si="48"/>
        <v/>
      </c>
      <c r="EF49" s="130" t="str">
        <f t="shared" si="48"/>
        <v/>
      </c>
      <c r="EG49" s="130" t="str">
        <f t="shared" si="48"/>
        <v/>
      </c>
      <c r="EH49" s="130" t="str">
        <f t="shared" si="48"/>
        <v/>
      </c>
      <c r="EI49" s="130" t="str">
        <f t="shared" si="48"/>
        <v/>
      </c>
      <c r="EJ49" s="130" t="str">
        <f t="shared" si="48"/>
        <v/>
      </c>
      <c r="EK49" s="130" t="str">
        <f t="shared" si="48"/>
        <v/>
      </c>
      <c r="EL49" s="130" t="str">
        <f t="shared" si="48"/>
        <v/>
      </c>
      <c r="EM49" s="130" t="str">
        <f t="shared" si="48"/>
        <v/>
      </c>
      <c r="EN49" s="131"/>
      <c r="EP49" s="132">
        <f t="shared" si="49"/>
        <v>1</v>
      </c>
    </row>
    <row r="50" spans="2:146" x14ac:dyDescent="0.3">
      <c r="B50" s="17"/>
      <c r="C50" s="17"/>
      <c r="D50" s="49">
        <f t="shared" si="50"/>
        <v>2013</v>
      </c>
      <c r="E50" s="53">
        <f t="shared" si="34"/>
        <v>0</v>
      </c>
      <c r="F50" s="108">
        <f t="shared" si="51"/>
        <v>0</v>
      </c>
      <c r="G50" s="109">
        <f t="shared" si="35"/>
        <v>1209254453.585552</v>
      </c>
      <c r="H50" s="110">
        <f t="shared" si="52"/>
        <v>1.1380706015558482</v>
      </c>
      <c r="J50" s="49">
        <f t="shared" si="36"/>
        <v>2013</v>
      </c>
      <c r="K50" s="53">
        <f t="shared" si="37"/>
        <v>1350912409.0327404</v>
      </c>
      <c r="L50" s="50">
        <f t="shared" si="53"/>
        <v>1209254453.585552</v>
      </c>
      <c r="M50" s="50">
        <f t="shared" si="54"/>
        <v>1350865762.0492787</v>
      </c>
      <c r="N50" s="50">
        <f t="shared" si="55"/>
        <v>1209254453.585552</v>
      </c>
      <c r="O50" s="123">
        <f t="shared" si="38"/>
        <v>958806109.37009406</v>
      </c>
      <c r="P50" s="124"/>
      <c r="Q50" s="125"/>
      <c r="R50" s="125"/>
      <c r="S50" s="125">
        <v>1</v>
      </c>
      <c r="T50" s="125">
        <f t="shared" si="56"/>
        <v>0</v>
      </c>
      <c r="U50" s="126">
        <v>1</v>
      </c>
      <c r="V50" s="127">
        <f t="shared" si="57"/>
        <v>0.90236512458628382</v>
      </c>
      <c r="W50" s="133"/>
      <c r="Z50" s="49">
        <f t="shared" si="39"/>
        <v>2013</v>
      </c>
      <c r="AA50" s="129">
        <f t="shared" si="40"/>
        <v>1.1582933780832891</v>
      </c>
      <c r="AB50" s="130">
        <f t="shared" si="40"/>
        <v>1.0005152959726109</v>
      </c>
      <c r="AC50" s="130">
        <f t="shared" si="40"/>
        <v>1.0000180853926879</v>
      </c>
      <c r="AD50" s="130">
        <f t="shared" si="40"/>
        <v>0.99999981415055617</v>
      </c>
      <c r="AE50" s="130">
        <f t="shared" si="40"/>
        <v>0.999961925398269</v>
      </c>
      <c r="AF50" s="130">
        <f t="shared" si="40"/>
        <v>1</v>
      </c>
      <c r="AG50" s="130">
        <f t="shared" si="40"/>
        <v>1</v>
      </c>
      <c r="AH50" s="130">
        <f t="shared" si="40"/>
        <v>0.99999999999693001</v>
      </c>
      <c r="AI50" s="130" t="str">
        <f t="shared" si="40"/>
        <v/>
      </c>
      <c r="AJ50" s="130" t="str">
        <f t="shared" si="40"/>
        <v/>
      </c>
      <c r="AK50" s="130" t="str">
        <f t="shared" si="40"/>
        <v/>
      </c>
      <c r="AL50" s="130" t="str">
        <f t="shared" si="40"/>
        <v/>
      </c>
      <c r="AM50" s="130" t="str">
        <f t="shared" si="40"/>
        <v/>
      </c>
      <c r="AN50" s="130" t="str">
        <f t="shared" si="40"/>
        <v/>
      </c>
      <c r="AO50" s="130" t="str">
        <f t="shared" si="40"/>
        <v/>
      </c>
      <c r="AP50" s="130" t="str">
        <f t="shared" si="40"/>
        <v/>
      </c>
      <c r="AQ50" s="130" t="str">
        <f t="shared" si="40"/>
        <v/>
      </c>
      <c r="AR50" s="130" t="str">
        <f t="shared" si="40"/>
        <v/>
      </c>
      <c r="AS50" s="130" t="str">
        <f t="shared" si="40"/>
        <v/>
      </c>
      <c r="AT50" s="131"/>
      <c r="AV50" s="132">
        <f t="shared" si="41"/>
        <v>1</v>
      </c>
      <c r="AY50" s="72">
        <f t="shared" si="42"/>
        <v>2013</v>
      </c>
      <c r="AZ50" s="69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1"/>
      <c r="BU50" s="62">
        <f>BH50</f>
        <v>0</v>
      </c>
      <c r="BW50" s="72">
        <f t="shared" si="43"/>
        <v>2013</v>
      </c>
      <c r="BX50" s="129">
        <f t="shared" si="44"/>
        <v>3.7343895137883414</v>
      </c>
      <c r="BY50" s="130">
        <f t="shared" si="44"/>
        <v>1.0100528830655811</v>
      </c>
      <c r="BZ50" s="130">
        <f t="shared" si="44"/>
        <v>0.98299317588299939</v>
      </c>
      <c r="CA50" s="130">
        <f t="shared" si="44"/>
        <v>0.9559180465059669</v>
      </c>
      <c r="CB50" s="130">
        <f t="shared" si="44"/>
        <v>1.0443910515484276</v>
      </c>
      <c r="CC50" s="130">
        <f t="shared" si="44"/>
        <v>1</v>
      </c>
      <c r="CD50" s="130">
        <f t="shared" si="44"/>
        <v>1</v>
      </c>
      <c r="CE50" s="130">
        <f t="shared" si="44"/>
        <v>1</v>
      </c>
      <c r="CF50" s="130" t="str">
        <f t="shared" si="44"/>
        <v/>
      </c>
      <c r="CG50" s="130" t="str">
        <f t="shared" si="44"/>
        <v/>
      </c>
      <c r="CH50" s="130" t="str">
        <f t="shared" si="44"/>
        <v/>
      </c>
      <c r="CI50" s="130" t="str">
        <f t="shared" si="44"/>
        <v/>
      </c>
      <c r="CJ50" s="130" t="str">
        <f t="shared" si="44"/>
        <v/>
      </c>
      <c r="CK50" s="130" t="str">
        <f t="shared" si="44"/>
        <v/>
      </c>
      <c r="CL50" s="130" t="str">
        <f t="shared" si="44"/>
        <v/>
      </c>
      <c r="CM50" s="130" t="str">
        <f t="shared" si="44"/>
        <v/>
      </c>
      <c r="CN50" s="130" t="str">
        <f t="shared" si="44"/>
        <v/>
      </c>
      <c r="CO50" s="130" t="str">
        <f t="shared" si="44"/>
        <v/>
      </c>
      <c r="CP50" s="130" t="str">
        <f t="shared" si="44"/>
        <v/>
      </c>
      <c r="CQ50" s="131"/>
      <c r="CS50" s="132">
        <f t="shared" si="45"/>
        <v>1</v>
      </c>
      <c r="CV50" s="72">
        <f t="shared" si="46"/>
        <v>2013</v>
      </c>
      <c r="CW50" s="69"/>
      <c r="CX50" s="70"/>
      <c r="CY50" s="70"/>
      <c r="CZ50" s="70"/>
      <c r="DA50" s="70"/>
      <c r="DB50" s="70"/>
      <c r="DC50" s="70"/>
      <c r="DD50" s="70"/>
      <c r="DE50" s="70"/>
      <c r="DF50" s="70"/>
      <c r="DG50" s="70"/>
      <c r="DH50" s="70"/>
      <c r="DI50" s="70"/>
      <c r="DJ50" s="70"/>
      <c r="DK50" s="70"/>
      <c r="DL50" s="70"/>
      <c r="DM50" s="70"/>
      <c r="DN50" s="70"/>
      <c r="DO50" s="70"/>
      <c r="DP50" s="71"/>
      <c r="DR50" s="62">
        <f>DE50</f>
        <v>0</v>
      </c>
      <c r="DT50" s="72">
        <f t="shared" si="47"/>
        <v>2013</v>
      </c>
      <c r="DU50" s="129">
        <f t="shared" si="48"/>
        <v>30.531664915708546</v>
      </c>
      <c r="DV50" s="130">
        <f t="shared" si="48"/>
        <v>1.4893058253833233</v>
      </c>
      <c r="DW50" s="130">
        <f t="shared" si="48"/>
        <v>1.0444455009429268</v>
      </c>
      <c r="DX50" s="130">
        <f t="shared" si="48"/>
        <v>1.010539057877692</v>
      </c>
      <c r="DY50" s="130">
        <f t="shared" si="48"/>
        <v>1.0521775257741615</v>
      </c>
      <c r="DZ50" s="130">
        <f t="shared" si="48"/>
        <v>1.0118040318805082</v>
      </c>
      <c r="EA50" s="130">
        <f t="shared" si="48"/>
        <v>1.0044858065132949</v>
      </c>
      <c r="EB50" s="130">
        <f t="shared" si="48"/>
        <v>1</v>
      </c>
      <c r="EC50" s="130" t="str">
        <f t="shared" si="48"/>
        <v/>
      </c>
      <c r="ED50" s="130" t="str">
        <f t="shared" si="48"/>
        <v/>
      </c>
      <c r="EE50" s="130" t="str">
        <f t="shared" si="48"/>
        <v/>
      </c>
      <c r="EF50" s="130" t="str">
        <f t="shared" si="48"/>
        <v/>
      </c>
      <c r="EG50" s="130" t="str">
        <f t="shared" si="48"/>
        <v/>
      </c>
      <c r="EH50" s="130" t="str">
        <f t="shared" si="48"/>
        <v/>
      </c>
      <c r="EI50" s="130" t="str">
        <f t="shared" si="48"/>
        <v/>
      </c>
      <c r="EJ50" s="130" t="str">
        <f t="shared" si="48"/>
        <v/>
      </c>
      <c r="EK50" s="130" t="str">
        <f t="shared" si="48"/>
        <v/>
      </c>
      <c r="EL50" s="130" t="str">
        <f t="shared" si="48"/>
        <v/>
      </c>
      <c r="EM50" s="130" t="str">
        <f t="shared" si="48"/>
        <v/>
      </c>
      <c r="EN50" s="131"/>
      <c r="EP50" s="132">
        <f t="shared" si="49"/>
        <v>0.99988103485329971</v>
      </c>
    </row>
    <row r="51" spans="2:146" x14ac:dyDescent="0.3">
      <c r="B51" s="17"/>
      <c r="C51" s="17"/>
      <c r="D51" s="49">
        <f t="shared" si="50"/>
        <v>2014</v>
      </c>
      <c r="E51" s="53">
        <f t="shared" si="34"/>
        <v>0</v>
      </c>
      <c r="F51" s="108">
        <f t="shared" si="51"/>
        <v>0</v>
      </c>
      <c r="G51" s="109">
        <f t="shared" si="35"/>
        <v>840591784.79264009</v>
      </c>
      <c r="H51" s="110">
        <f t="shared" si="52"/>
        <v>0.70189186504447421</v>
      </c>
      <c r="J51" s="49">
        <f t="shared" si="36"/>
        <v>2014</v>
      </c>
      <c r="K51" s="53">
        <f t="shared" si="37"/>
        <v>942794442.16397059</v>
      </c>
      <c r="L51" s="50">
        <f t="shared" si="53"/>
        <v>840591784.79264009</v>
      </c>
      <c r="M51" s="50">
        <f t="shared" si="54"/>
        <v>943194282.77410364</v>
      </c>
      <c r="N51" s="50">
        <f t="shared" si="55"/>
        <v>840591784.79264009</v>
      </c>
      <c r="O51" s="123">
        <f t="shared" si="38"/>
        <v>1080680299.0408714</v>
      </c>
      <c r="P51" s="124"/>
      <c r="Q51" s="125"/>
      <c r="R51" s="125"/>
      <c r="S51" s="125">
        <v>1</v>
      </c>
      <c r="T51" s="125">
        <f t="shared" si="56"/>
        <v>0</v>
      </c>
      <c r="U51" s="126">
        <v>1</v>
      </c>
      <c r="V51" s="127">
        <f t="shared" si="57"/>
        <v>0.90236512458628382</v>
      </c>
      <c r="W51" s="133"/>
      <c r="Z51" s="49">
        <f t="shared" si="39"/>
        <v>2014</v>
      </c>
      <c r="AA51" s="129">
        <f t="shared" si="40"/>
        <v>1.1506772453326459</v>
      </c>
      <c r="AB51" s="130">
        <f t="shared" si="40"/>
        <v>0.99943351987018769</v>
      </c>
      <c r="AC51" s="130">
        <f t="shared" si="40"/>
        <v>0.99974325564516553</v>
      </c>
      <c r="AD51" s="130">
        <f t="shared" si="40"/>
        <v>0.9999574249160823</v>
      </c>
      <c r="AE51" s="130">
        <f t="shared" si="40"/>
        <v>1</v>
      </c>
      <c r="AF51" s="130">
        <f t="shared" si="40"/>
        <v>0.99983153659200996</v>
      </c>
      <c r="AG51" s="130">
        <f t="shared" si="40"/>
        <v>0.99997142663271887</v>
      </c>
      <c r="AH51" s="130" t="str">
        <f t="shared" si="40"/>
        <v/>
      </c>
      <c r="AI51" s="130" t="str">
        <f t="shared" si="40"/>
        <v/>
      </c>
      <c r="AJ51" s="130" t="str">
        <f t="shared" si="40"/>
        <v/>
      </c>
      <c r="AK51" s="130" t="str">
        <f t="shared" si="40"/>
        <v/>
      </c>
      <c r="AL51" s="130" t="str">
        <f t="shared" si="40"/>
        <v/>
      </c>
      <c r="AM51" s="130" t="str">
        <f t="shared" si="40"/>
        <v/>
      </c>
      <c r="AN51" s="130" t="str">
        <f t="shared" si="40"/>
        <v/>
      </c>
      <c r="AO51" s="130" t="str">
        <f t="shared" si="40"/>
        <v/>
      </c>
      <c r="AP51" s="130" t="str">
        <f t="shared" si="40"/>
        <v/>
      </c>
      <c r="AQ51" s="130" t="str">
        <f t="shared" si="40"/>
        <v/>
      </c>
      <c r="AR51" s="130" t="str">
        <f t="shared" si="40"/>
        <v/>
      </c>
      <c r="AS51" s="130" t="str">
        <f t="shared" si="40"/>
        <v/>
      </c>
      <c r="AT51" s="131"/>
      <c r="AV51" s="132">
        <f t="shared" si="41"/>
        <v>0.99996451823329235</v>
      </c>
      <c r="AY51" s="72">
        <f t="shared" si="42"/>
        <v>2014</v>
      </c>
      <c r="AZ51" s="69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U51" s="62">
        <f>BG51</f>
        <v>0</v>
      </c>
      <c r="BW51" s="72">
        <f t="shared" si="43"/>
        <v>2014</v>
      </c>
      <c r="BX51" s="129">
        <f t="shared" si="44"/>
        <v>3.1711530236386856</v>
      </c>
      <c r="BY51" s="130">
        <f t="shared" si="44"/>
        <v>1.0784832146119105</v>
      </c>
      <c r="BZ51" s="130">
        <f t="shared" si="44"/>
        <v>1.0009021391604773</v>
      </c>
      <c r="CA51" s="130">
        <f t="shared" si="44"/>
        <v>0.98830626317007131</v>
      </c>
      <c r="CB51" s="130">
        <f t="shared" si="44"/>
        <v>0.99766790630185909</v>
      </c>
      <c r="CC51" s="130">
        <f t="shared" si="44"/>
        <v>1</v>
      </c>
      <c r="CD51" s="130">
        <f t="shared" si="44"/>
        <v>1.0000000000000009</v>
      </c>
      <c r="CE51" s="130" t="str">
        <f t="shared" si="44"/>
        <v/>
      </c>
      <c r="CF51" s="130" t="str">
        <f t="shared" si="44"/>
        <v/>
      </c>
      <c r="CG51" s="130" t="str">
        <f t="shared" si="44"/>
        <v/>
      </c>
      <c r="CH51" s="130" t="str">
        <f t="shared" si="44"/>
        <v/>
      </c>
      <c r="CI51" s="130" t="str">
        <f t="shared" si="44"/>
        <v/>
      </c>
      <c r="CJ51" s="130" t="str">
        <f t="shared" si="44"/>
        <v/>
      </c>
      <c r="CK51" s="130" t="str">
        <f t="shared" si="44"/>
        <v/>
      </c>
      <c r="CL51" s="130" t="str">
        <f t="shared" si="44"/>
        <v/>
      </c>
      <c r="CM51" s="130" t="str">
        <f t="shared" si="44"/>
        <v/>
      </c>
      <c r="CN51" s="130" t="str">
        <f t="shared" si="44"/>
        <v/>
      </c>
      <c r="CO51" s="130" t="str">
        <f t="shared" si="44"/>
        <v/>
      </c>
      <c r="CP51" s="130" t="str">
        <f t="shared" si="44"/>
        <v/>
      </c>
      <c r="CQ51" s="131"/>
      <c r="CS51" s="132">
        <f t="shared" si="45"/>
        <v>1</v>
      </c>
      <c r="CV51" s="72">
        <f t="shared" si="46"/>
        <v>2014</v>
      </c>
      <c r="CW51" s="69"/>
      <c r="CX51" s="70"/>
      <c r="CY51" s="70"/>
      <c r="CZ51" s="70"/>
      <c r="DA51" s="70"/>
      <c r="DB51" s="70"/>
      <c r="DC51" s="70"/>
      <c r="DD51" s="70"/>
      <c r="DE51" s="70"/>
      <c r="DF51" s="70"/>
      <c r="DG51" s="70"/>
      <c r="DH51" s="70"/>
      <c r="DI51" s="70"/>
      <c r="DJ51" s="70"/>
      <c r="DK51" s="70"/>
      <c r="DL51" s="70"/>
      <c r="DM51" s="70"/>
      <c r="DN51" s="70"/>
      <c r="DO51" s="70"/>
      <c r="DP51" s="71"/>
      <c r="DR51" s="62">
        <f>DD51</f>
        <v>0</v>
      </c>
      <c r="DT51" s="72">
        <f t="shared" si="47"/>
        <v>2014</v>
      </c>
      <c r="DU51" s="129">
        <f t="shared" si="48"/>
        <v>9.0220455874269305</v>
      </c>
      <c r="DV51" s="130">
        <f t="shared" si="48"/>
        <v>2.3972101451624535</v>
      </c>
      <c r="DW51" s="130">
        <f t="shared" si="48"/>
        <v>1.0572405968529344</v>
      </c>
      <c r="DX51" s="130">
        <f t="shared" si="48"/>
        <v>1.0111191609294889</v>
      </c>
      <c r="DY51" s="130">
        <f t="shared" si="48"/>
        <v>1.002866132489789</v>
      </c>
      <c r="DZ51" s="130">
        <f t="shared" si="48"/>
        <v>1.0087247849656424</v>
      </c>
      <c r="EA51" s="130">
        <f t="shared" si="48"/>
        <v>1.0286707165110167</v>
      </c>
      <c r="EB51" s="130" t="str">
        <f t="shared" si="48"/>
        <v/>
      </c>
      <c r="EC51" s="130" t="str">
        <f t="shared" si="48"/>
        <v/>
      </c>
      <c r="ED51" s="130" t="str">
        <f t="shared" si="48"/>
        <v/>
      </c>
      <c r="EE51" s="130" t="str">
        <f t="shared" si="48"/>
        <v/>
      </c>
      <c r="EF51" s="130" t="str">
        <f t="shared" si="48"/>
        <v/>
      </c>
      <c r="EG51" s="130" t="str">
        <f t="shared" si="48"/>
        <v/>
      </c>
      <c r="EH51" s="130" t="str">
        <f t="shared" si="48"/>
        <v/>
      </c>
      <c r="EI51" s="130" t="str">
        <f t="shared" si="48"/>
        <v/>
      </c>
      <c r="EJ51" s="130" t="str">
        <f t="shared" si="48"/>
        <v/>
      </c>
      <c r="EK51" s="130" t="str">
        <f t="shared" si="48"/>
        <v/>
      </c>
      <c r="EL51" s="130" t="str">
        <f t="shared" si="48"/>
        <v/>
      </c>
      <c r="EM51" s="130" t="str">
        <f t="shared" si="48"/>
        <v/>
      </c>
      <c r="EN51" s="131"/>
      <c r="EP51" s="132">
        <f t="shared" si="49"/>
        <v>0.99710020578477399</v>
      </c>
    </row>
    <row r="52" spans="2:146" x14ac:dyDescent="0.3">
      <c r="B52" s="17"/>
      <c r="C52" s="17"/>
      <c r="D52" s="49">
        <f t="shared" si="50"/>
        <v>2015</v>
      </c>
      <c r="E52" s="53">
        <f t="shared" si="34"/>
        <v>0</v>
      </c>
      <c r="F52" s="108">
        <f t="shared" si="51"/>
        <v>0</v>
      </c>
      <c r="G52" s="109">
        <f t="shared" si="35"/>
        <v>952076853.37794745</v>
      </c>
      <c r="H52" s="110">
        <f t="shared" si="52"/>
        <v>0.78062081141931716</v>
      </c>
      <c r="J52" s="49">
        <f t="shared" si="36"/>
        <v>2015</v>
      </c>
      <c r="K52" s="53">
        <f t="shared" si="37"/>
        <v>1067156060.4627107</v>
      </c>
      <c r="L52" s="50">
        <f t="shared" si="53"/>
        <v>952076853.37794745</v>
      </c>
      <c r="M52" s="50">
        <f t="shared" si="54"/>
        <v>1067464191.6557374</v>
      </c>
      <c r="N52" s="50">
        <f t="shared" si="55"/>
        <v>952076853.37794745</v>
      </c>
      <c r="O52" s="123">
        <f t="shared" si="38"/>
        <v>1100561163.4310176</v>
      </c>
      <c r="P52" s="124"/>
      <c r="Q52" s="125"/>
      <c r="R52" s="125"/>
      <c r="S52" s="125">
        <v>1</v>
      </c>
      <c r="T52" s="125">
        <f t="shared" si="56"/>
        <v>0</v>
      </c>
      <c r="U52" s="126">
        <v>1</v>
      </c>
      <c r="V52" s="127">
        <f t="shared" si="57"/>
        <v>0.90236512458628382</v>
      </c>
      <c r="W52" s="133"/>
      <c r="Z52" s="49">
        <f t="shared" si="39"/>
        <v>2015</v>
      </c>
      <c r="AA52" s="129">
        <f t="shared" si="40"/>
        <v>1.1415345890952209</v>
      </c>
      <c r="AB52" s="130">
        <f t="shared" si="40"/>
        <v>0.99891754226664442</v>
      </c>
      <c r="AC52" s="130">
        <f t="shared" si="40"/>
        <v>1.0005638678392057</v>
      </c>
      <c r="AD52" s="130">
        <f t="shared" si="40"/>
        <v>0.99982723132169493</v>
      </c>
      <c r="AE52" s="130">
        <f t="shared" si="40"/>
        <v>0.99952876746082908</v>
      </c>
      <c r="AF52" s="130">
        <f t="shared" si="40"/>
        <v>0.99998859786398908</v>
      </c>
      <c r="AG52" s="130" t="str">
        <f t="shared" si="40"/>
        <v/>
      </c>
      <c r="AH52" s="130" t="str">
        <f t="shared" si="40"/>
        <v/>
      </c>
      <c r="AI52" s="130" t="str">
        <f t="shared" ref="AI52:AS52" si="58">IF(OR(AI26=0,AJ26=""),"",AJ26/AI26)</f>
        <v/>
      </c>
      <c r="AJ52" s="130" t="str">
        <f t="shared" si="58"/>
        <v/>
      </c>
      <c r="AK52" s="130" t="str">
        <f t="shared" si="58"/>
        <v/>
      </c>
      <c r="AL52" s="130" t="str">
        <f t="shared" si="58"/>
        <v/>
      </c>
      <c r="AM52" s="130" t="str">
        <f t="shared" si="58"/>
        <v/>
      </c>
      <c r="AN52" s="130" t="str">
        <f t="shared" si="58"/>
        <v/>
      </c>
      <c r="AO52" s="130" t="str">
        <f t="shared" si="58"/>
        <v/>
      </c>
      <c r="AP52" s="130" t="str">
        <f t="shared" si="58"/>
        <v/>
      </c>
      <c r="AQ52" s="130" t="str">
        <f t="shared" si="58"/>
        <v/>
      </c>
      <c r="AR52" s="130" t="str">
        <f t="shared" si="58"/>
        <v/>
      </c>
      <c r="AS52" s="130" t="str">
        <f t="shared" si="58"/>
        <v/>
      </c>
      <c r="AT52" s="131"/>
      <c r="AV52" s="132">
        <f t="shared" si="41"/>
        <v>0.99996451823329235</v>
      </c>
      <c r="AY52" s="72">
        <f t="shared" si="42"/>
        <v>2015</v>
      </c>
      <c r="AZ52" s="69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1"/>
      <c r="BU52" s="62">
        <f>BF52</f>
        <v>0</v>
      </c>
      <c r="BW52" s="72">
        <f t="shared" si="43"/>
        <v>2015</v>
      </c>
      <c r="BX52" s="129">
        <f t="shared" si="44"/>
        <v>2.3120213613234495</v>
      </c>
      <c r="BY52" s="130">
        <f t="shared" si="44"/>
        <v>1.0450718824148624</v>
      </c>
      <c r="BZ52" s="130">
        <f t="shared" si="44"/>
        <v>0.99102463270606977</v>
      </c>
      <c r="CA52" s="130">
        <f t="shared" si="44"/>
        <v>0.99608212757850778</v>
      </c>
      <c r="CB52" s="130">
        <f t="shared" si="44"/>
        <v>1</v>
      </c>
      <c r="CC52" s="130">
        <f t="shared" si="44"/>
        <v>0.91641670912321849</v>
      </c>
      <c r="CD52" s="130" t="str">
        <f t="shared" si="44"/>
        <v/>
      </c>
      <c r="CE52" s="130" t="str">
        <f t="shared" si="44"/>
        <v/>
      </c>
      <c r="CF52" s="130" t="str">
        <f t="shared" ref="CF52:CP52" si="59">IF(OR(CF26=0,CG26=""),"",CG26/CF26)</f>
        <v/>
      </c>
      <c r="CG52" s="130" t="str">
        <f t="shared" si="59"/>
        <v/>
      </c>
      <c r="CH52" s="130" t="str">
        <f t="shared" si="59"/>
        <v/>
      </c>
      <c r="CI52" s="130" t="str">
        <f t="shared" si="59"/>
        <v/>
      </c>
      <c r="CJ52" s="130" t="str">
        <f t="shared" si="59"/>
        <v/>
      </c>
      <c r="CK52" s="130" t="str">
        <f t="shared" si="59"/>
        <v/>
      </c>
      <c r="CL52" s="130" t="str">
        <f t="shared" si="59"/>
        <v/>
      </c>
      <c r="CM52" s="130" t="str">
        <f t="shared" si="59"/>
        <v/>
      </c>
      <c r="CN52" s="130" t="str">
        <f t="shared" si="59"/>
        <v/>
      </c>
      <c r="CO52" s="130" t="str">
        <f t="shared" si="59"/>
        <v/>
      </c>
      <c r="CP52" s="130" t="str">
        <f t="shared" si="59"/>
        <v/>
      </c>
      <c r="CQ52" s="131"/>
      <c r="CS52" s="132">
        <f t="shared" si="45"/>
        <v>1</v>
      </c>
      <c r="CV52" s="72">
        <f t="shared" si="46"/>
        <v>2015</v>
      </c>
      <c r="CW52" s="69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1"/>
      <c r="DR52" s="62">
        <f>DC52</f>
        <v>0</v>
      </c>
      <c r="DT52" s="72">
        <f t="shared" si="47"/>
        <v>2015</v>
      </c>
      <c r="DU52" s="129">
        <f t="shared" si="48"/>
        <v>17.765155205535905</v>
      </c>
      <c r="DV52" s="130">
        <f t="shared" si="48"/>
        <v>1.7630682381468072</v>
      </c>
      <c r="DW52" s="130">
        <f t="shared" si="48"/>
        <v>1.1432351973715229</v>
      </c>
      <c r="DX52" s="130">
        <f t="shared" si="48"/>
        <v>1.0195526889875044</v>
      </c>
      <c r="DY52" s="130">
        <f t="shared" si="48"/>
        <v>0.97607932240376072</v>
      </c>
      <c r="DZ52" s="130">
        <f t="shared" si="48"/>
        <v>0.99617329466904603</v>
      </c>
      <c r="EA52" s="130" t="str">
        <f t="shared" si="48"/>
        <v/>
      </c>
      <c r="EB52" s="130" t="str">
        <f t="shared" si="48"/>
        <v/>
      </c>
      <c r="EC52" s="130" t="str">
        <f t="shared" ref="EC52:EM52" si="60">IF(OR(EC26=0,ED26=""),"",ED26/EC26)</f>
        <v/>
      </c>
      <c r="ED52" s="130" t="str">
        <f t="shared" si="60"/>
        <v/>
      </c>
      <c r="EE52" s="130" t="str">
        <f t="shared" si="60"/>
        <v/>
      </c>
      <c r="EF52" s="130" t="str">
        <f t="shared" si="60"/>
        <v/>
      </c>
      <c r="EG52" s="130" t="str">
        <f t="shared" si="60"/>
        <v/>
      </c>
      <c r="EH52" s="130" t="str">
        <f t="shared" si="60"/>
        <v/>
      </c>
      <c r="EI52" s="130" t="str">
        <f t="shared" si="60"/>
        <v/>
      </c>
      <c r="EJ52" s="130" t="str">
        <f t="shared" si="60"/>
        <v/>
      </c>
      <c r="EK52" s="130" t="str">
        <f t="shared" si="60"/>
        <v/>
      </c>
      <c r="EL52" s="130" t="str">
        <f t="shared" si="60"/>
        <v/>
      </c>
      <c r="EM52" s="130" t="str">
        <f t="shared" si="60"/>
        <v/>
      </c>
      <c r="EN52" s="131"/>
      <c r="EP52" s="132">
        <f t="shared" si="49"/>
        <v>0.99077592446522311</v>
      </c>
    </row>
    <row r="53" spans="2:146" x14ac:dyDescent="0.3">
      <c r="B53" s="17"/>
      <c r="C53" s="17"/>
      <c r="D53" s="49">
        <f t="shared" si="50"/>
        <v>2016</v>
      </c>
      <c r="E53" s="53">
        <f t="shared" si="34"/>
        <v>0</v>
      </c>
      <c r="F53" s="108">
        <f t="shared" si="51"/>
        <v>0</v>
      </c>
      <c r="G53" s="109">
        <f t="shared" si="35"/>
        <v>2131489637.1657901</v>
      </c>
      <c r="H53" s="110">
        <f t="shared" si="52"/>
        <v>1.6300330948481723</v>
      </c>
      <c r="J53" s="49">
        <f t="shared" si="36"/>
        <v>2016</v>
      </c>
      <c r="K53" s="53">
        <f t="shared" si="37"/>
        <v>2404217321.3812037</v>
      </c>
      <c r="L53" s="50">
        <f t="shared" si="53"/>
        <v>2131489637.1657901</v>
      </c>
      <c r="M53" s="50">
        <f t="shared" si="54"/>
        <v>2386826436.5873685</v>
      </c>
      <c r="N53" s="50">
        <f t="shared" si="55"/>
        <v>2131489637.1657901</v>
      </c>
      <c r="O53" s="123">
        <f t="shared" si="38"/>
        <v>1179964945.5427973</v>
      </c>
      <c r="P53" s="124"/>
      <c r="Q53" s="125"/>
      <c r="R53" s="125"/>
      <c r="S53" s="125">
        <v>1</v>
      </c>
      <c r="T53" s="125">
        <f t="shared" si="56"/>
        <v>0</v>
      </c>
      <c r="U53" s="126">
        <v>1</v>
      </c>
      <c r="V53" s="127">
        <f t="shared" si="57"/>
        <v>0.90236512458628382</v>
      </c>
      <c r="W53" s="133"/>
      <c r="Z53" s="49">
        <f t="shared" si="39"/>
        <v>2016</v>
      </c>
      <c r="AA53" s="129">
        <f t="shared" ref="AA53:AS58" si="61">IF(OR(AA27=0,AB27=""),"",AB27/AA27)</f>
        <v>1.1727107613628054</v>
      </c>
      <c r="AB53" s="130">
        <f t="shared" si="61"/>
        <v>1.0026611138867929</v>
      </c>
      <c r="AC53" s="130">
        <f t="shared" si="61"/>
        <v>1.0001750200746733</v>
      </c>
      <c r="AD53" s="130">
        <f t="shared" si="61"/>
        <v>1.0005468186677313</v>
      </c>
      <c r="AE53" s="130">
        <f t="shared" si="61"/>
        <v>0.99929293895314308</v>
      </c>
      <c r="AF53" s="130" t="str">
        <f t="shared" si="61"/>
        <v/>
      </c>
      <c r="AG53" s="130" t="str">
        <f t="shared" si="61"/>
        <v/>
      </c>
      <c r="AH53" s="130" t="str">
        <f t="shared" si="61"/>
        <v/>
      </c>
      <c r="AI53" s="130" t="str">
        <f t="shared" si="61"/>
        <v/>
      </c>
      <c r="AJ53" s="130" t="str">
        <f t="shared" si="61"/>
        <v/>
      </c>
      <c r="AK53" s="130" t="str">
        <f t="shared" si="61"/>
        <v/>
      </c>
      <c r="AL53" s="130" t="str">
        <f t="shared" si="61"/>
        <v/>
      </c>
      <c r="AM53" s="130" t="str">
        <f t="shared" si="61"/>
        <v/>
      </c>
      <c r="AN53" s="130" t="str">
        <f t="shared" si="61"/>
        <v/>
      </c>
      <c r="AO53" s="130" t="str">
        <f t="shared" si="61"/>
        <v/>
      </c>
      <c r="AP53" s="130" t="str">
        <f t="shared" si="61"/>
        <v/>
      </c>
      <c r="AQ53" s="130" t="str">
        <f t="shared" si="61"/>
        <v/>
      </c>
      <c r="AR53" s="130" t="str">
        <f t="shared" si="61"/>
        <v/>
      </c>
      <c r="AS53" s="130" t="str">
        <f t="shared" si="61"/>
        <v/>
      </c>
      <c r="AT53" s="131"/>
      <c r="AV53" s="132">
        <f t="shared" si="41"/>
        <v>0.99996451823329235</v>
      </c>
      <c r="AY53" s="72">
        <f t="shared" si="42"/>
        <v>2016</v>
      </c>
      <c r="AZ53" s="69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1"/>
      <c r="BU53" s="62">
        <f>BE53</f>
        <v>0</v>
      </c>
      <c r="BW53" s="72">
        <f t="shared" si="43"/>
        <v>2016</v>
      </c>
      <c r="BX53" s="129">
        <f t="shared" ref="BX53:CP58" si="62">IF(OR(BX27=0,BY27=""),"",BY27/BX27)</f>
        <v>3.0387670374131002</v>
      </c>
      <c r="BY53" s="130">
        <f t="shared" si="62"/>
        <v>1.0030589863679207</v>
      </c>
      <c r="BZ53" s="130">
        <f t="shared" si="62"/>
        <v>0.98764066640599835</v>
      </c>
      <c r="CA53" s="130">
        <f t="shared" si="62"/>
        <v>1.0141354332588524</v>
      </c>
      <c r="CB53" s="130">
        <f t="shared" si="62"/>
        <v>0.98871102632299712</v>
      </c>
      <c r="CC53" s="130" t="str">
        <f t="shared" si="62"/>
        <v/>
      </c>
      <c r="CD53" s="130" t="str">
        <f t="shared" si="62"/>
        <v/>
      </c>
      <c r="CE53" s="130" t="str">
        <f t="shared" si="62"/>
        <v/>
      </c>
      <c r="CF53" s="130" t="str">
        <f t="shared" si="62"/>
        <v/>
      </c>
      <c r="CG53" s="130" t="str">
        <f t="shared" si="62"/>
        <v/>
      </c>
      <c r="CH53" s="130" t="str">
        <f t="shared" si="62"/>
        <v/>
      </c>
      <c r="CI53" s="130" t="str">
        <f t="shared" si="62"/>
        <v/>
      </c>
      <c r="CJ53" s="130" t="str">
        <f t="shared" si="62"/>
        <v/>
      </c>
      <c r="CK53" s="130" t="str">
        <f t="shared" si="62"/>
        <v/>
      </c>
      <c r="CL53" s="130" t="str">
        <f t="shared" si="62"/>
        <v/>
      </c>
      <c r="CM53" s="130" t="str">
        <f t="shared" si="62"/>
        <v/>
      </c>
      <c r="CN53" s="130" t="str">
        <f t="shared" si="62"/>
        <v/>
      </c>
      <c r="CO53" s="130" t="str">
        <f t="shared" si="62"/>
        <v/>
      </c>
      <c r="CP53" s="130" t="str">
        <f t="shared" si="62"/>
        <v/>
      </c>
      <c r="CQ53" s="131"/>
      <c r="CS53" s="132">
        <f t="shared" si="45"/>
        <v>1</v>
      </c>
      <c r="CV53" s="72">
        <f t="shared" si="46"/>
        <v>2016</v>
      </c>
      <c r="CW53" s="69"/>
      <c r="CX53" s="70"/>
      <c r="CY53" s="70"/>
      <c r="CZ53" s="70"/>
      <c r="DA53" s="70"/>
      <c r="DB53" s="70"/>
      <c r="DC53" s="70"/>
      <c r="DD53" s="70"/>
      <c r="DE53" s="70"/>
      <c r="DF53" s="70"/>
      <c r="DG53" s="70"/>
      <c r="DH53" s="70"/>
      <c r="DI53" s="70"/>
      <c r="DJ53" s="70"/>
      <c r="DK53" s="70"/>
      <c r="DL53" s="70"/>
      <c r="DM53" s="70"/>
      <c r="DN53" s="70"/>
      <c r="DO53" s="70"/>
      <c r="DP53" s="71"/>
      <c r="DR53" s="62">
        <f>DB53</f>
        <v>0</v>
      </c>
      <c r="DT53" s="72">
        <f t="shared" si="47"/>
        <v>2016</v>
      </c>
      <c r="DU53" s="129">
        <f t="shared" ref="DU53:EM58" si="63">IF(OR(DU27=0,DV27=""),"",DV27/DU27)</f>
        <v>10.833737440421949</v>
      </c>
      <c r="DV53" s="130">
        <f t="shared" si="63"/>
        <v>1.8945178743941944</v>
      </c>
      <c r="DW53" s="130">
        <f t="shared" si="63"/>
        <v>1.0535375830029361</v>
      </c>
      <c r="DX53" s="130">
        <f t="shared" si="63"/>
        <v>1.0460249027357007</v>
      </c>
      <c r="DY53" s="130">
        <f t="shared" si="63"/>
        <v>0.99753498278255237</v>
      </c>
      <c r="DZ53" s="130" t="str">
        <f t="shared" si="63"/>
        <v/>
      </c>
      <c r="EA53" s="130" t="str">
        <f t="shared" si="63"/>
        <v/>
      </c>
      <c r="EB53" s="130" t="str">
        <f t="shared" si="63"/>
        <v/>
      </c>
      <c r="EC53" s="130" t="str">
        <f t="shared" si="63"/>
        <v/>
      </c>
      <c r="ED53" s="130" t="str">
        <f t="shared" si="63"/>
        <v/>
      </c>
      <c r="EE53" s="130" t="str">
        <f t="shared" si="63"/>
        <v/>
      </c>
      <c r="EF53" s="130" t="str">
        <f t="shared" si="63"/>
        <v/>
      </c>
      <c r="EG53" s="130" t="str">
        <f t="shared" si="63"/>
        <v/>
      </c>
      <c r="EH53" s="130" t="str">
        <f t="shared" si="63"/>
        <v/>
      </c>
      <c r="EI53" s="130" t="str">
        <f t="shared" si="63"/>
        <v/>
      </c>
      <c r="EJ53" s="130" t="str">
        <f t="shared" si="63"/>
        <v/>
      </c>
      <c r="EK53" s="130" t="str">
        <f t="shared" si="63"/>
        <v/>
      </c>
      <c r="EL53" s="130" t="str">
        <f t="shared" si="63"/>
        <v/>
      </c>
      <c r="EM53" s="130" t="str">
        <f t="shared" si="63"/>
        <v/>
      </c>
      <c r="EN53" s="131"/>
      <c r="EP53" s="132">
        <f t="shared" si="49"/>
        <v>0.98579468977389151</v>
      </c>
    </row>
    <row r="54" spans="2:146" x14ac:dyDescent="0.3">
      <c r="B54" s="17"/>
      <c r="C54" s="17"/>
      <c r="D54" s="49">
        <f t="shared" si="50"/>
        <v>2017</v>
      </c>
      <c r="E54" s="53">
        <f t="shared" si="34"/>
        <v>0</v>
      </c>
      <c r="F54" s="108">
        <f t="shared" si="51"/>
        <v>0</v>
      </c>
      <c r="G54" s="109">
        <f t="shared" si="35"/>
        <v>1277731718.1755619</v>
      </c>
      <c r="H54" s="110">
        <f t="shared" si="52"/>
        <v>0.87876138697929673</v>
      </c>
      <c r="J54" s="49">
        <f t="shared" si="36"/>
        <v>2017</v>
      </c>
      <c r="K54" s="53">
        <f t="shared" si="37"/>
        <v>1401929749.9524572</v>
      </c>
      <c r="L54" s="50">
        <f t="shared" si="53"/>
        <v>1277658881.1670618</v>
      </c>
      <c r="M54" s="50">
        <f t="shared" si="54"/>
        <v>1400264178.1787286</v>
      </c>
      <c r="N54" s="50">
        <f t="shared" si="55"/>
        <v>1277731718.1755619</v>
      </c>
      <c r="O54" s="123">
        <f t="shared" si="38"/>
        <v>1312051892.747196</v>
      </c>
      <c r="P54" s="124"/>
      <c r="Q54" s="125"/>
      <c r="R54" s="125"/>
      <c r="S54" s="125">
        <v>1</v>
      </c>
      <c r="T54" s="125">
        <f t="shared" si="56"/>
        <v>0</v>
      </c>
      <c r="U54" s="126">
        <v>1</v>
      </c>
      <c r="V54" s="127">
        <f t="shared" si="57"/>
        <v>0.90236512458628382</v>
      </c>
      <c r="W54" s="133"/>
      <c r="Z54" s="49">
        <f t="shared" si="39"/>
        <v>2017</v>
      </c>
      <c r="AA54" s="129">
        <f t="shared" si="61"/>
        <v>1.2233993072465208</v>
      </c>
      <c r="AB54" s="130">
        <f t="shared" si="61"/>
        <v>1.0012563898741826</v>
      </c>
      <c r="AC54" s="130">
        <f t="shared" si="61"/>
        <v>1.0000667777593115</v>
      </c>
      <c r="AD54" s="130">
        <f t="shared" si="61"/>
        <v>1.0002027634418633</v>
      </c>
      <c r="AE54" s="130" t="str">
        <f t="shared" si="61"/>
        <v/>
      </c>
      <c r="AF54" s="130" t="str">
        <f t="shared" si="61"/>
        <v/>
      </c>
      <c r="AG54" s="130" t="str">
        <f t="shared" si="61"/>
        <v/>
      </c>
      <c r="AH54" s="130" t="str">
        <f t="shared" si="61"/>
        <v/>
      </c>
      <c r="AI54" s="130" t="str">
        <f t="shared" si="61"/>
        <v/>
      </c>
      <c r="AJ54" s="130" t="str">
        <f t="shared" si="61"/>
        <v/>
      </c>
      <c r="AK54" s="130" t="str">
        <f t="shared" si="61"/>
        <v/>
      </c>
      <c r="AL54" s="130" t="str">
        <f t="shared" si="61"/>
        <v/>
      </c>
      <c r="AM54" s="130" t="str">
        <f t="shared" si="61"/>
        <v/>
      </c>
      <c r="AN54" s="130" t="str">
        <f t="shared" si="61"/>
        <v/>
      </c>
      <c r="AO54" s="130" t="str">
        <f t="shared" si="61"/>
        <v/>
      </c>
      <c r="AP54" s="130" t="str">
        <f t="shared" si="61"/>
        <v/>
      </c>
      <c r="AQ54" s="130" t="str">
        <f t="shared" si="61"/>
        <v/>
      </c>
      <c r="AR54" s="130" t="str">
        <f t="shared" si="61"/>
        <v/>
      </c>
      <c r="AS54" s="130" t="str">
        <f t="shared" si="61"/>
        <v/>
      </c>
      <c r="AT54" s="131"/>
      <c r="AV54" s="132">
        <f t="shared" si="41"/>
        <v>0.99996451823329235</v>
      </c>
      <c r="AY54" s="72">
        <f t="shared" si="42"/>
        <v>2017</v>
      </c>
      <c r="AZ54" s="69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1"/>
      <c r="BU54" s="62">
        <f>BD54</f>
        <v>0</v>
      </c>
      <c r="BW54" s="72">
        <f t="shared" si="43"/>
        <v>2017</v>
      </c>
      <c r="BX54" s="129">
        <f t="shared" si="62"/>
        <v>2.315794347806956</v>
      </c>
      <c r="BY54" s="130">
        <f t="shared" si="62"/>
        <v>1.0429699659790348</v>
      </c>
      <c r="BZ54" s="130">
        <f t="shared" si="62"/>
        <v>0.98522919956772093</v>
      </c>
      <c r="CA54" s="130">
        <f t="shared" si="62"/>
        <v>0.98611881478740437</v>
      </c>
      <c r="CB54" s="130" t="str">
        <f t="shared" si="62"/>
        <v/>
      </c>
      <c r="CC54" s="130" t="str">
        <f t="shared" si="62"/>
        <v/>
      </c>
      <c r="CD54" s="130" t="str">
        <f t="shared" si="62"/>
        <v/>
      </c>
      <c r="CE54" s="130" t="str">
        <f t="shared" si="62"/>
        <v/>
      </c>
      <c r="CF54" s="130" t="str">
        <f t="shared" si="62"/>
        <v/>
      </c>
      <c r="CG54" s="130" t="str">
        <f t="shared" si="62"/>
        <v/>
      </c>
      <c r="CH54" s="130" t="str">
        <f t="shared" si="62"/>
        <v/>
      </c>
      <c r="CI54" s="130" t="str">
        <f t="shared" si="62"/>
        <v/>
      </c>
      <c r="CJ54" s="130" t="str">
        <f t="shared" si="62"/>
        <v/>
      </c>
      <c r="CK54" s="130" t="str">
        <f t="shared" si="62"/>
        <v/>
      </c>
      <c r="CL54" s="130" t="str">
        <f t="shared" si="62"/>
        <v/>
      </c>
      <c r="CM54" s="130" t="str">
        <f t="shared" si="62"/>
        <v/>
      </c>
      <c r="CN54" s="130" t="str">
        <f t="shared" si="62"/>
        <v/>
      </c>
      <c r="CO54" s="130" t="str">
        <f t="shared" si="62"/>
        <v/>
      </c>
      <c r="CP54" s="130" t="str">
        <f t="shared" si="62"/>
        <v/>
      </c>
      <c r="CQ54" s="131"/>
      <c r="CS54" s="132">
        <f t="shared" si="45"/>
        <v>0.99788221487000484</v>
      </c>
      <c r="CV54" s="72">
        <f t="shared" si="46"/>
        <v>2017</v>
      </c>
      <c r="CW54" s="69"/>
      <c r="CX54" s="70"/>
      <c r="CY54" s="70"/>
      <c r="CZ54" s="70"/>
      <c r="DA54" s="70"/>
      <c r="DB54" s="70"/>
      <c r="DC54" s="70"/>
      <c r="DD54" s="70"/>
      <c r="DE54" s="70"/>
      <c r="DF54" s="70"/>
      <c r="DG54" s="70"/>
      <c r="DH54" s="70"/>
      <c r="DI54" s="70"/>
      <c r="DJ54" s="70"/>
      <c r="DK54" s="70"/>
      <c r="DL54" s="70"/>
      <c r="DM54" s="70"/>
      <c r="DN54" s="70"/>
      <c r="DO54" s="70"/>
      <c r="DP54" s="71"/>
      <c r="DR54" s="62">
        <f>DA54</f>
        <v>0</v>
      </c>
      <c r="DT54" s="72">
        <f t="shared" si="47"/>
        <v>2017</v>
      </c>
      <c r="DU54" s="129">
        <f t="shared" si="63"/>
        <v>8.9741158913907739</v>
      </c>
      <c r="DV54" s="130">
        <f t="shared" si="63"/>
        <v>1.5326961021216157</v>
      </c>
      <c r="DW54" s="130">
        <f t="shared" si="63"/>
        <v>1.2158207959349245</v>
      </c>
      <c r="DX54" s="130">
        <f t="shared" si="63"/>
        <v>1.0214159978700834</v>
      </c>
      <c r="DY54" s="130" t="str">
        <f t="shared" si="63"/>
        <v/>
      </c>
      <c r="DZ54" s="130" t="str">
        <f t="shared" si="63"/>
        <v/>
      </c>
      <c r="EA54" s="130" t="str">
        <f t="shared" si="63"/>
        <v/>
      </c>
      <c r="EB54" s="130" t="str">
        <f t="shared" si="63"/>
        <v/>
      </c>
      <c r="EC54" s="130" t="str">
        <f t="shared" si="63"/>
        <v/>
      </c>
      <c r="ED54" s="130" t="str">
        <f t="shared" si="63"/>
        <v/>
      </c>
      <c r="EE54" s="130" t="str">
        <f t="shared" si="63"/>
        <v/>
      </c>
      <c r="EF54" s="130" t="str">
        <f t="shared" si="63"/>
        <v/>
      </c>
      <c r="EG54" s="130" t="str">
        <f t="shared" si="63"/>
        <v/>
      </c>
      <c r="EH54" s="130" t="str">
        <f t="shared" si="63"/>
        <v/>
      </c>
      <c r="EI54" s="130" t="str">
        <f t="shared" si="63"/>
        <v/>
      </c>
      <c r="EJ54" s="130" t="str">
        <f t="shared" si="63"/>
        <v/>
      </c>
      <c r="EK54" s="130" t="str">
        <f t="shared" si="63"/>
        <v/>
      </c>
      <c r="EL54" s="130" t="str">
        <f t="shared" si="63"/>
        <v/>
      </c>
      <c r="EM54" s="130" t="str">
        <f t="shared" si="63"/>
        <v/>
      </c>
      <c r="EN54" s="131"/>
      <c r="EP54" s="132">
        <f t="shared" si="49"/>
        <v>0.98146849707459438</v>
      </c>
    </row>
    <row r="55" spans="2:146" x14ac:dyDescent="0.3">
      <c r="B55" s="17"/>
      <c r="C55" s="17"/>
      <c r="D55" s="49">
        <f t="shared" si="50"/>
        <v>2018</v>
      </c>
      <c r="E55" s="53">
        <f t="shared" si="34"/>
        <v>0</v>
      </c>
      <c r="F55" s="108">
        <f t="shared" si="51"/>
        <v>0</v>
      </c>
      <c r="G55" s="109">
        <f t="shared" si="35"/>
        <v>1259144480.2275429</v>
      </c>
      <c r="H55" s="110">
        <f t="shared" si="52"/>
        <v>0.80186279636598889</v>
      </c>
      <c r="J55" s="49">
        <f t="shared" si="36"/>
        <v>2018</v>
      </c>
      <c r="K55" s="53">
        <f t="shared" si="37"/>
        <v>1353785695.2425854</v>
      </c>
      <c r="L55" s="50">
        <f t="shared" si="53"/>
        <v>1258809550.083122</v>
      </c>
      <c r="M55" s="50">
        <f t="shared" si="54"/>
        <v>1356585955.9950593</v>
      </c>
      <c r="N55" s="50">
        <f t="shared" si="55"/>
        <v>1259144480.2275429</v>
      </c>
      <c r="O55" s="123">
        <f t="shared" si="38"/>
        <v>1416960695.672513</v>
      </c>
      <c r="P55" s="124"/>
      <c r="Q55" s="125"/>
      <c r="R55" s="125"/>
      <c r="S55" s="125">
        <v>1</v>
      </c>
      <c r="T55" s="125">
        <f t="shared" si="56"/>
        <v>0</v>
      </c>
      <c r="U55" s="126">
        <v>1</v>
      </c>
      <c r="V55" s="127">
        <f t="shared" si="57"/>
        <v>0.90236512458628382</v>
      </c>
      <c r="W55" s="133"/>
      <c r="Z55" s="49">
        <f t="shared" si="39"/>
        <v>2018</v>
      </c>
      <c r="AA55" s="129">
        <f t="shared" si="61"/>
        <v>1.1918997745843305</v>
      </c>
      <c r="AB55" s="130">
        <f t="shared" si="61"/>
        <v>1.0034270929297489</v>
      </c>
      <c r="AC55" s="130">
        <f t="shared" si="61"/>
        <v>1.0020770615543075</v>
      </c>
      <c r="AD55" s="130" t="str">
        <f t="shared" si="61"/>
        <v/>
      </c>
      <c r="AE55" s="130" t="str">
        <f t="shared" si="61"/>
        <v/>
      </c>
      <c r="AF55" s="130" t="str">
        <f t="shared" si="61"/>
        <v/>
      </c>
      <c r="AG55" s="130" t="str">
        <f t="shared" si="61"/>
        <v/>
      </c>
      <c r="AH55" s="130" t="str">
        <f t="shared" si="61"/>
        <v/>
      </c>
      <c r="AI55" s="130" t="str">
        <f t="shared" si="61"/>
        <v/>
      </c>
      <c r="AJ55" s="130" t="str">
        <f t="shared" si="61"/>
        <v/>
      </c>
      <c r="AK55" s="130" t="str">
        <f t="shared" si="61"/>
        <v/>
      </c>
      <c r="AL55" s="130" t="str">
        <f t="shared" si="61"/>
        <v/>
      </c>
      <c r="AM55" s="130" t="str">
        <f t="shared" si="61"/>
        <v/>
      </c>
      <c r="AN55" s="130" t="str">
        <f t="shared" si="61"/>
        <v/>
      </c>
      <c r="AO55" s="130" t="str">
        <f t="shared" si="61"/>
        <v/>
      </c>
      <c r="AP55" s="130" t="str">
        <f t="shared" si="61"/>
        <v/>
      </c>
      <c r="AQ55" s="130" t="str">
        <f t="shared" si="61"/>
        <v/>
      </c>
      <c r="AR55" s="130" t="str">
        <f t="shared" si="61"/>
        <v/>
      </c>
      <c r="AS55" s="130" t="str">
        <f t="shared" si="61"/>
        <v/>
      </c>
      <c r="AT55" s="131"/>
      <c r="AV55" s="132">
        <f t="shared" si="41"/>
        <v>0.99991090359201473</v>
      </c>
      <c r="AY55" s="72">
        <f t="shared" si="42"/>
        <v>2018</v>
      </c>
      <c r="AZ55" s="69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1"/>
      <c r="BU55" s="62">
        <f>BC55</f>
        <v>0</v>
      </c>
      <c r="BW55" s="72">
        <f t="shared" si="43"/>
        <v>2018</v>
      </c>
      <c r="BX55" s="129">
        <f t="shared" si="62"/>
        <v>2.683811869801525</v>
      </c>
      <c r="BY55" s="130">
        <f t="shared" si="62"/>
        <v>1.126468960146231</v>
      </c>
      <c r="BZ55" s="130">
        <f t="shared" si="62"/>
        <v>0.9773761979379143</v>
      </c>
      <c r="CA55" s="130" t="str">
        <f t="shared" si="62"/>
        <v/>
      </c>
      <c r="CB55" s="130" t="str">
        <f t="shared" si="62"/>
        <v/>
      </c>
      <c r="CC55" s="130" t="str">
        <f t="shared" si="62"/>
        <v/>
      </c>
      <c r="CD55" s="130" t="str">
        <f t="shared" si="62"/>
        <v/>
      </c>
      <c r="CE55" s="130" t="str">
        <f t="shared" si="62"/>
        <v/>
      </c>
      <c r="CF55" s="130" t="str">
        <f t="shared" si="62"/>
        <v/>
      </c>
      <c r="CG55" s="130" t="str">
        <f t="shared" si="62"/>
        <v/>
      </c>
      <c r="CH55" s="130" t="str">
        <f t="shared" si="62"/>
        <v/>
      </c>
      <c r="CI55" s="130" t="str">
        <f t="shared" si="62"/>
        <v/>
      </c>
      <c r="CJ55" s="130" t="str">
        <f t="shared" si="62"/>
        <v/>
      </c>
      <c r="CK55" s="130" t="str">
        <f t="shared" si="62"/>
        <v/>
      </c>
      <c r="CL55" s="130" t="str">
        <f t="shared" si="62"/>
        <v/>
      </c>
      <c r="CM55" s="130" t="str">
        <f t="shared" si="62"/>
        <v/>
      </c>
      <c r="CN55" s="130" t="str">
        <f t="shared" si="62"/>
        <v/>
      </c>
      <c r="CO55" s="130" t="str">
        <f t="shared" si="62"/>
        <v/>
      </c>
      <c r="CP55" s="130" t="str">
        <f t="shared" si="62"/>
        <v/>
      </c>
      <c r="CQ55" s="131"/>
      <c r="CS55" s="132">
        <f t="shared" si="45"/>
        <v>0.99788221487000484</v>
      </c>
      <c r="CV55" s="72">
        <f t="shared" si="46"/>
        <v>2018</v>
      </c>
      <c r="CW55" s="69"/>
      <c r="CX55" s="70"/>
      <c r="CY55" s="70"/>
      <c r="CZ55" s="70"/>
      <c r="DA55" s="70"/>
      <c r="DB55" s="70"/>
      <c r="DC55" s="70"/>
      <c r="DD55" s="70"/>
      <c r="DE55" s="70"/>
      <c r="DF55" s="70"/>
      <c r="DG55" s="70"/>
      <c r="DH55" s="70"/>
      <c r="DI55" s="70"/>
      <c r="DJ55" s="70"/>
      <c r="DK55" s="70"/>
      <c r="DL55" s="70"/>
      <c r="DM55" s="70"/>
      <c r="DN55" s="70"/>
      <c r="DO55" s="70"/>
      <c r="DP55" s="71"/>
      <c r="DR55" s="62">
        <f>CZ55</f>
        <v>0</v>
      </c>
      <c r="DT55" s="72">
        <f t="shared" si="47"/>
        <v>2018</v>
      </c>
      <c r="DU55" s="129">
        <f t="shared" si="63"/>
        <v>9.7558776961343483</v>
      </c>
      <c r="DV55" s="130">
        <f t="shared" si="63"/>
        <v>1.829951923397571</v>
      </c>
      <c r="DW55" s="130">
        <f t="shared" si="63"/>
        <v>1.0714089138408387</v>
      </c>
      <c r="DX55" s="130" t="str">
        <f t="shared" si="63"/>
        <v/>
      </c>
      <c r="DY55" s="130" t="str">
        <f t="shared" si="63"/>
        <v/>
      </c>
      <c r="DZ55" s="130" t="str">
        <f t="shared" si="63"/>
        <v/>
      </c>
      <c r="EA55" s="130" t="str">
        <f t="shared" si="63"/>
        <v/>
      </c>
      <c r="EB55" s="130" t="str">
        <f t="shared" si="63"/>
        <v/>
      </c>
      <c r="EC55" s="130" t="str">
        <f t="shared" si="63"/>
        <v/>
      </c>
      <c r="ED55" s="130" t="str">
        <f t="shared" si="63"/>
        <v/>
      </c>
      <c r="EE55" s="130" t="str">
        <f t="shared" si="63"/>
        <v/>
      </c>
      <c r="EF55" s="130" t="str">
        <f t="shared" si="63"/>
        <v/>
      </c>
      <c r="EG55" s="130" t="str">
        <f t="shared" si="63"/>
        <v/>
      </c>
      <c r="EH55" s="130" t="str">
        <f t="shared" si="63"/>
        <v/>
      </c>
      <c r="EI55" s="130" t="str">
        <f t="shared" si="63"/>
        <v/>
      </c>
      <c r="EJ55" s="130" t="str">
        <f t="shared" si="63"/>
        <v/>
      </c>
      <c r="EK55" s="130" t="str">
        <f t="shared" si="63"/>
        <v/>
      </c>
      <c r="EL55" s="130" t="str">
        <f t="shared" si="63"/>
        <v/>
      </c>
      <c r="EM55" s="130" t="str">
        <f t="shared" si="63"/>
        <v/>
      </c>
      <c r="EN55" s="131"/>
      <c r="EP55" s="132">
        <f t="shared" si="49"/>
        <v>0.95567454319877965</v>
      </c>
    </row>
    <row r="56" spans="2:146" x14ac:dyDescent="0.3">
      <c r="B56" s="17"/>
      <c r="C56" s="17"/>
      <c r="D56" s="49">
        <f t="shared" si="50"/>
        <v>2019</v>
      </c>
      <c r="E56" s="53">
        <f t="shared" si="34"/>
        <v>0</v>
      </c>
      <c r="F56" s="108">
        <f t="shared" si="51"/>
        <v>0</v>
      </c>
      <c r="G56" s="109">
        <f t="shared" si="35"/>
        <v>1305056497.6094642</v>
      </c>
      <c r="H56" s="110">
        <f t="shared" si="52"/>
        <v>0.76851086618713871</v>
      </c>
      <c r="J56" s="49">
        <f t="shared" si="36"/>
        <v>2019</v>
      </c>
      <c r="K56" s="53">
        <f t="shared" si="37"/>
        <v>1467624645.8004274</v>
      </c>
      <c r="L56" s="50">
        <f t="shared" si="53"/>
        <v>1304574090.0493433</v>
      </c>
      <c r="M56" s="50">
        <f t="shared" si="54"/>
        <v>1477957952.5984621</v>
      </c>
      <c r="N56" s="50">
        <f t="shared" si="55"/>
        <v>1305056497.6094642</v>
      </c>
      <c r="O56" s="123">
        <f t="shared" si="38"/>
        <v>1532362808.2192125</v>
      </c>
      <c r="P56" s="124"/>
      <c r="Q56" s="125"/>
      <c r="R56" s="125"/>
      <c r="S56" s="125">
        <v>1</v>
      </c>
      <c r="T56" s="125">
        <f t="shared" si="56"/>
        <v>0</v>
      </c>
      <c r="U56" s="126">
        <v>1</v>
      </c>
      <c r="V56" s="127">
        <f t="shared" si="57"/>
        <v>0.90236512458628382</v>
      </c>
      <c r="W56" s="133"/>
      <c r="Z56" s="49">
        <f t="shared" si="39"/>
        <v>2019</v>
      </c>
      <c r="AA56" s="129">
        <f t="shared" si="61"/>
        <v>1.2287568144383398</v>
      </c>
      <c r="AB56" s="130">
        <f t="shared" si="61"/>
        <v>1.0025687462720494</v>
      </c>
      <c r="AC56" s="130" t="str">
        <f t="shared" si="61"/>
        <v/>
      </c>
      <c r="AD56" s="130" t="str">
        <f t="shared" si="61"/>
        <v/>
      </c>
      <c r="AE56" s="130" t="str">
        <f t="shared" si="61"/>
        <v/>
      </c>
      <c r="AF56" s="130" t="str">
        <f t="shared" si="61"/>
        <v/>
      </c>
      <c r="AG56" s="130" t="str">
        <f t="shared" si="61"/>
        <v/>
      </c>
      <c r="AH56" s="130" t="str">
        <f t="shared" si="61"/>
        <v/>
      </c>
      <c r="AI56" s="130" t="str">
        <f t="shared" si="61"/>
        <v/>
      </c>
      <c r="AJ56" s="130" t="str">
        <f t="shared" si="61"/>
        <v/>
      </c>
      <c r="AK56" s="130" t="str">
        <f t="shared" si="61"/>
        <v/>
      </c>
      <c r="AL56" s="130" t="str">
        <f t="shared" si="61"/>
        <v/>
      </c>
      <c r="AM56" s="130" t="str">
        <f t="shared" si="61"/>
        <v/>
      </c>
      <c r="AN56" s="130" t="str">
        <f t="shared" si="61"/>
        <v/>
      </c>
      <c r="AO56" s="130" t="str">
        <f t="shared" si="61"/>
        <v/>
      </c>
      <c r="AP56" s="130" t="str">
        <f t="shared" si="61"/>
        <v/>
      </c>
      <c r="AQ56" s="130" t="str">
        <f t="shared" si="61"/>
        <v/>
      </c>
      <c r="AR56" s="130" t="str">
        <f t="shared" si="61"/>
        <v/>
      </c>
      <c r="AS56" s="130" t="str">
        <f t="shared" si="61"/>
        <v/>
      </c>
      <c r="AT56" s="131"/>
      <c r="AV56" s="132">
        <f t="shared" si="41"/>
        <v>0.99932513917250787</v>
      </c>
      <c r="AY56" s="72">
        <f t="shared" si="42"/>
        <v>2019</v>
      </c>
      <c r="AZ56" s="69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1"/>
      <c r="BU56" s="62">
        <f>BB56</f>
        <v>0</v>
      </c>
      <c r="BW56" s="72">
        <f t="shared" si="43"/>
        <v>2019</v>
      </c>
      <c r="BX56" s="129">
        <f t="shared" si="62"/>
        <v>2.6764816175883026</v>
      </c>
      <c r="BY56" s="130">
        <f t="shared" si="62"/>
        <v>1.1119660571970114</v>
      </c>
      <c r="BZ56" s="130" t="str">
        <f t="shared" si="62"/>
        <v/>
      </c>
      <c r="CA56" s="130" t="str">
        <f t="shared" si="62"/>
        <v/>
      </c>
      <c r="CB56" s="130" t="str">
        <f t="shared" si="62"/>
        <v/>
      </c>
      <c r="CC56" s="130" t="str">
        <f t="shared" si="62"/>
        <v/>
      </c>
      <c r="CD56" s="130" t="str">
        <f t="shared" si="62"/>
        <v/>
      </c>
      <c r="CE56" s="130" t="str">
        <f t="shared" si="62"/>
        <v/>
      </c>
      <c r="CF56" s="130" t="str">
        <f t="shared" si="62"/>
        <v/>
      </c>
      <c r="CG56" s="130" t="str">
        <f t="shared" si="62"/>
        <v/>
      </c>
      <c r="CH56" s="130" t="str">
        <f t="shared" si="62"/>
        <v/>
      </c>
      <c r="CI56" s="130" t="str">
        <f t="shared" si="62"/>
        <v/>
      </c>
      <c r="CJ56" s="130" t="str">
        <f t="shared" si="62"/>
        <v/>
      </c>
      <c r="CK56" s="130" t="str">
        <f t="shared" si="62"/>
        <v/>
      </c>
      <c r="CL56" s="130" t="str">
        <f t="shared" si="62"/>
        <v/>
      </c>
      <c r="CM56" s="130" t="str">
        <f t="shared" si="62"/>
        <v/>
      </c>
      <c r="CN56" s="130" t="str">
        <f t="shared" si="62"/>
        <v/>
      </c>
      <c r="CO56" s="130" t="str">
        <f t="shared" si="62"/>
        <v/>
      </c>
      <c r="CP56" s="130" t="str">
        <f t="shared" si="62"/>
        <v/>
      </c>
      <c r="CQ56" s="131"/>
      <c r="CS56" s="132">
        <f t="shared" si="45"/>
        <v>0.99788221487000484</v>
      </c>
      <c r="CV56" s="72">
        <f t="shared" si="46"/>
        <v>2019</v>
      </c>
      <c r="CW56" s="69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1"/>
      <c r="DR56" s="62">
        <f>CY56</f>
        <v>0</v>
      </c>
      <c r="DT56" s="72">
        <f t="shared" si="47"/>
        <v>2019</v>
      </c>
      <c r="DU56" s="129">
        <f t="shared" si="63"/>
        <v>5.4724719998902334</v>
      </c>
      <c r="DV56" s="130">
        <f t="shared" si="63"/>
        <v>1.586458876494498</v>
      </c>
      <c r="DW56" s="130" t="str">
        <f t="shared" si="63"/>
        <v/>
      </c>
      <c r="DX56" s="130" t="str">
        <f t="shared" si="63"/>
        <v/>
      </c>
      <c r="DY56" s="130" t="str">
        <f t="shared" si="63"/>
        <v/>
      </c>
      <c r="DZ56" s="130" t="str">
        <f t="shared" si="63"/>
        <v/>
      </c>
      <c r="EA56" s="130" t="str">
        <f t="shared" si="63"/>
        <v/>
      </c>
      <c r="EB56" s="130" t="str">
        <f t="shared" si="63"/>
        <v/>
      </c>
      <c r="EC56" s="130" t="str">
        <f t="shared" si="63"/>
        <v/>
      </c>
      <c r="ED56" s="130" t="str">
        <f t="shared" si="63"/>
        <v/>
      </c>
      <c r="EE56" s="130" t="str">
        <f t="shared" si="63"/>
        <v/>
      </c>
      <c r="EF56" s="130" t="str">
        <f t="shared" si="63"/>
        <v/>
      </c>
      <c r="EG56" s="130" t="str">
        <f t="shared" si="63"/>
        <v/>
      </c>
      <c r="EH56" s="130" t="str">
        <f t="shared" si="63"/>
        <v/>
      </c>
      <c r="EI56" s="130" t="str">
        <f t="shared" si="63"/>
        <v/>
      </c>
      <c r="EJ56" s="130" t="str">
        <f t="shared" si="63"/>
        <v/>
      </c>
      <c r="EK56" s="130" t="str">
        <f t="shared" si="63"/>
        <v/>
      </c>
      <c r="EL56" s="130" t="str">
        <f t="shared" si="63"/>
        <v/>
      </c>
      <c r="EM56" s="130" t="str">
        <f t="shared" si="63"/>
        <v/>
      </c>
      <c r="EN56" s="131"/>
      <c r="EP56" s="132">
        <f t="shared" si="49"/>
        <v>0.84038306909007665</v>
      </c>
    </row>
    <row r="57" spans="2:146" x14ac:dyDescent="0.3">
      <c r="B57" s="17"/>
      <c r="C57" s="17"/>
      <c r="D57" s="49">
        <f t="shared" si="50"/>
        <v>2020</v>
      </c>
      <c r="E57" s="53">
        <f t="shared" si="34"/>
        <v>0</v>
      </c>
      <c r="F57" s="108">
        <f t="shared" si="51"/>
        <v>0</v>
      </c>
      <c r="G57" s="109">
        <f t="shared" si="35"/>
        <v>1503967870.9992123</v>
      </c>
      <c r="H57" s="110">
        <f t="shared" si="52"/>
        <v>0.8401246653749801</v>
      </c>
      <c r="J57" s="49">
        <f t="shared" si="36"/>
        <v>2020</v>
      </c>
      <c r="K57" s="53">
        <f t="shared" si="37"/>
        <v>1842212669.9751387</v>
      </c>
      <c r="L57" s="50">
        <f t="shared" si="53"/>
        <v>1496923260.2818861</v>
      </c>
      <c r="M57" s="50">
        <f t="shared" si="54"/>
        <v>1726295939.2872715</v>
      </c>
      <c r="N57" s="50">
        <f t="shared" si="55"/>
        <v>1503967870.9992123</v>
      </c>
      <c r="O57" s="123">
        <f t="shared" si="38"/>
        <v>1615389014.5365908</v>
      </c>
      <c r="P57" s="124"/>
      <c r="Q57" s="125"/>
      <c r="R57" s="125"/>
      <c r="S57" s="125">
        <v>1</v>
      </c>
      <c r="T57" s="125">
        <f t="shared" si="56"/>
        <v>0</v>
      </c>
      <c r="U57" s="126">
        <v>1</v>
      </c>
      <c r="V57" s="127">
        <f t="shared" si="57"/>
        <v>0.90236512458628382</v>
      </c>
      <c r="W57" s="133"/>
      <c r="Z57" s="49">
        <f t="shared" si="39"/>
        <v>2020</v>
      </c>
      <c r="AA57" s="129">
        <f t="shared" si="61"/>
        <v>1.1926476622366968</v>
      </c>
      <c r="AB57" s="130" t="str">
        <f t="shared" si="61"/>
        <v/>
      </c>
      <c r="AC57" s="130" t="str">
        <f t="shared" si="61"/>
        <v/>
      </c>
      <c r="AD57" s="130" t="str">
        <f t="shared" si="61"/>
        <v/>
      </c>
      <c r="AE57" s="130" t="str">
        <f t="shared" si="61"/>
        <v/>
      </c>
      <c r="AF57" s="130" t="str">
        <f t="shared" si="61"/>
        <v/>
      </c>
      <c r="AG57" s="130" t="str">
        <f t="shared" si="61"/>
        <v/>
      </c>
      <c r="AH57" s="130" t="str">
        <f t="shared" si="61"/>
        <v/>
      </c>
      <c r="AI57" s="130" t="str">
        <f t="shared" si="61"/>
        <v/>
      </c>
      <c r="AJ57" s="130" t="str">
        <f t="shared" si="61"/>
        <v/>
      </c>
      <c r="AK57" s="130" t="str">
        <f t="shared" si="61"/>
        <v/>
      </c>
      <c r="AL57" s="130" t="str">
        <f t="shared" si="61"/>
        <v/>
      </c>
      <c r="AM57" s="130" t="str">
        <f t="shared" si="61"/>
        <v/>
      </c>
      <c r="AN57" s="130" t="str">
        <f t="shared" si="61"/>
        <v/>
      </c>
      <c r="AO57" s="130" t="str">
        <f t="shared" si="61"/>
        <v/>
      </c>
      <c r="AP57" s="130" t="str">
        <f t="shared" si="61"/>
        <v/>
      </c>
      <c r="AQ57" s="130" t="str">
        <f t="shared" si="61"/>
        <v/>
      </c>
      <c r="AR57" s="130" t="str">
        <f t="shared" si="61"/>
        <v/>
      </c>
      <c r="AS57" s="130" t="str">
        <f t="shared" si="61"/>
        <v/>
      </c>
      <c r="AT57" s="131"/>
      <c r="AV57" s="132">
        <f t="shared" si="41"/>
        <v>0.99833090506713429</v>
      </c>
      <c r="AY57" s="72">
        <f t="shared" si="42"/>
        <v>2020</v>
      </c>
      <c r="AZ57" s="69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1"/>
      <c r="BU57" s="62">
        <f>BA57</f>
        <v>0</v>
      </c>
      <c r="BW57" s="72">
        <f t="shared" si="43"/>
        <v>2020</v>
      </c>
      <c r="BX57" s="129">
        <f t="shared" si="62"/>
        <v>2.0102441453396409</v>
      </c>
      <c r="BY57" s="130" t="str">
        <f t="shared" si="62"/>
        <v/>
      </c>
      <c r="BZ57" s="130" t="str">
        <f t="shared" si="62"/>
        <v/>
      </c>
      <c r="CA57" s="130" t="str">
        <f t="shared" si="62"/>
        <v/>
      </c>
      <c r="CB57" s="130" t="str">
        <f t="shared" si="62"/>
        <v/>
      </c>
      <c r="CC57" s="130" t="str">
        <f t="shared" si="62"/>
        <v/>
      </c>
      <c r="CD57" s="130" t="str">
        <f t="shared" si="62"/>
        <v/>
      </c>
      <c r="CE57" s="130" t="str">
        <f t="shared" si="62"/>
        <v/>
      </c>
      <c r="CF57" s="130" t="str">
        <f t="shared" si="62"/>
        <v/>
      </c>
      <c r="CG57" s="130" t="str">
        <f t="shared" si="62"/>
        <v/>
      </c>
      <c r="CH57" s="130" t="str">
        <f t="shared" si="62"/>
        <v/>
      </c>
      <c r="CI57" s="130" t="str">
        <f t="shared" si="62"/>
        <v/>
      </c>
      <c r="CJ57" s="130" t="str">
        <f t="shared" si="62"/>
        <v/>
      </c>
      <c r="CK57" s="130" t="str">
        <f t="shared" si="62"/>
        <v/>
      </c>
      <c r="CL57" s="130" t="str">
        <f t="shared" si="62"/>
        <v/>
      </c>
      <c r="CM57" s="130" t="str">
        <f t="shared" si="62"/>
        <v/>
      </c>
      <c r="CN57" s="130" t="str">
        <f t="shared" si="62"/>
        <v/>
      </c>
      <c r="CO57" s="130" t="str">
        <f t="shared" si="62"/>
        <v/>
      </c>
      <c r="CP57" s="130" t="str">
        <f t="shared" si="62"/>
        <v/>
      </c>
      <c r="CQ57" s="131"/>
      <c r="CS57" s="132">
        <f t="shared" si="45"/>
        <v>0.94053462317742753</v>
      </c>
      <c r="CV57" s="72">
        <f t="shared" si="46"/>
        <v>2020</v>
      </c>
      <c r="CW57" s="69"/>
      <c r="CX57" s="70"/>
      <c r="CY57" s="70"/>
      <c r="CZ57" s="70"/>
      <c r="DA57" s="70"/>
      <c r="DB57" s="70"/>
      <c r="DC57" s="70"/>
      <c r="DD57" s="70"/>
      <c r="DE57" s="70"/>
      <c r="DF57" s="70"/>
      <c r="DG57" s="70"/>
      <c r="DH57" s="70"/>
      <c r="DI57" s="70"/>
      <c r="DJ57" s="70"/>
      <c r="DK57" s="70"/>
      <c r="DL57" s="70"/>
      <c r="DM57" s="70"/>
      <c r="DN57" s="70"/>
      <c r="DO57" s="70"/>
      <c r="DP57" s="71"/>
      <c r="DR57" s="62">
        <f>CX57</f>
        <v>0</v>
      </c>
      <c r="DT57" s="72">
        <f t="shared" si="47"/>
        <v>2020</v>
      </c>
      <c r="DU57" s="129">
        <f t="shared" si="63"/>
        <v>6.8256700932064893</v>
      </c>
      <c r="DV57" s="130" t="str">
        <f t="shared" si="63"/>
        <v/>
      </c>
      <c r="DW57" s="130" t="str">
        <f t="shared" si="63"/>
        <v/>
      </c>
      <c r="DX57" s="130" t="str">
        <f t="shared" si="63"/>
        <v/>
      </c>
      <c r="DY57" s="130" t="str">
        <f t="shared" si="63"/>
        <v/>
      </c>
      <c r="DZ57" s="130" t="str">
        <f t="shared" si="63"/>
        <v/>
      </c>
      <c r="EA57" s="130" t="str">
        <f t="shared" si="63"/>
        <v/>
      </c>
      <c r="EB57" s="130" t="str">
        <f t="shared" si="63"/>
        <v/>
      </c>
      <c r="EC57" s="130" t="str">
        <f t="shared" si="63"/>
        <v/>
      </c>
      <c r="ED57" s="130" t="str">
        <f t="shared" si="63"/>
        <v/>
      </c>
      <c r="EE57" s="130" t="str">
        <f t="shared" si="63"/>
        <v/>
      </c>
      <c r="EF57" s="130" t="str">
        <f t="shared" si="63"/>
        <v/>
      </c>
      <c r="EG57" s="130" t="str">
        <f t="shared" si="63"/>
        <v/>
      </c>
      <c r="EH57" s="130" t="str">
        <f t="shared" si="63"/>
        <v/>
      </c>
      <c r="EI57" s="130" t="str">
        <f t="shared" si="63"/>
        <v/>
      </c>
      <c r="EJ57" s="130" t="str">
        <f t="shared" si="63"/>
        <v/>
      </c>
      <c r="EK57" s="130" t="str">
        <f t="shared" si="63"/>
        <v/>
      </c>
      <c r="EL57" s="130" t="str">
        <f t="shared" si="63"/>
        <v/>
      </c>
      <c r="EM57" s="130" t="str">
        <f t="shared" si="63"/>
        <v/>
      </c>
      <c r="EN57" s="131"/>
      <c r="EP57" s="132">
        <f t="shared" si="49"/>
        <v>0.48895660611874747</v>
      </c>
    </row>
    <row r="58" spans="2:146" ht="15" thickBot="1" x14ac:dyDescent="0.35">
      <c r="B58" s="17"/>
      <c r="C58" s="17"/>
      <c r="D58" s="49">
        <f t="shared" si="50"/>
        <v>2021</v>
      </c>
      <c r="E58" s="134">
        <f t="shared" si="34"/>
        <v>0</v>
      </c>
      <c r="F58" s="135">
        <f t="shared" si="51"/>
        <v>0</v>
      </c>
      <c r="G58" s="109">
        <f t="shared" si="35"/>
        <v>1994213824.1132202</v>
      </c>
      <c r="H58" s="110">
        <f t="shared" si="52"/>
        <v>0.95696987781201193</v>
      </c>
      <c r="J58" s="40">
        <f t="shared" si="36"/>
        <v>2021</v>
      </c>
      <c r="K58" s="134">
        <f t="shared" si="37"/>
        <v>5426016837.2543573</v>
      </c>
      <c r="L58" s="136">
        <f t="shared" si="53"/>
        <v>2197259865.8425264</v>
      </c>
      <c r="M58" s="136">
        <f t="shared" si="54"/>
        <v>2052557018.5411665</v>
      </c>
      <c r="N58" s="136">
        <f t="shared" si="55"/>
        <v>1994213824.1132202</v>
      </c>
      <c r="O58" s="137">
        <f t="shared" si="38"/>
        <v>1880423874.9520104</v>
      </c>
      <c r="P58" s="138"/>
      <c r="Q58" s="139"/>
      <c r="R58" s="139"/>
      <c r="S58" s="139">
        <v>1</v>
      </c>
      <c r="T58" s="139">
        <f t="shared" si="56"/>
        <v>0</v>
      </c>
      <c r="U58" s="140">
        <v>1</v>
      </c>
      <c r="V58" s="141">
        <f t="shared" si="57"/>
        <v>0.90236512458628382</v>
      </c>
      <c r="W58" s="142"/>
      <c r="Z58" s="40">
        <f t="shared" si="39"/>
        <v>2021</v>
      </c>
      <c r="AA58" s="143" t="str">
        <f t="shared" si="61"/>
        <v/>
      </c>
      <c r="AB58" s="144" t="str">
        <f t="shared" si="61"/>
        <v/>
      </c>
      <c r="AC58" s="144" t="str">
        <f t="shared" si="61"/>
        <v/>
      </c>
      <c r="AD58" s="144" t="str">
        <f t="shared" si="61"/>
        <v/>
      </c>
      <c r="AE58" s="144" t="str">
        <f t="shared" si="61"/>
        <v/>
      </c>
      <c r="AF58" s="144" t="str">
        <f t="shared" si="61"/>
        <v/>
      </c>
      <c r="AG58" s="144" t="str">
        <f t="shared" si="61"/>
        <v/>
      </c>
      <c r="AH58" s="144" t="str">
        <f t="shared" si="61"/>
        <v/>
      </c>
      <c r="AI58" s="144" t="str">
        <f t="shared" si="61"/>
        <v/>
      </c>
      <c r="AJ58" s="144" t="str">
        <f t="shared" si="61"/>
        <v/>
      </c>
      <c r="AK58" s="144" t="str">
        <f t="shared" si="61"/>
        <v/>
      </c>
      <c r="AL58" s="144" t="str">
        <f t="shared" si="61"/>
        <v/>
      </c>
      <c r="AM58" s="144" t="str">
        <f t="shared" si="61"/>
        <v/>
      </c>
      <c r="AN58" s="144" t="str">
        <f t="shared" si="61"/>
        <v/>
      </c>
      <c r="AO58" s="144" t="str">
        <f t="shared" si="61"/>
        <v/>
      </c>
      <c r="AP58" s="144" t="str">
        <f t="shared" si="61"/>
        <v/>
      </c>
      <c r="AQ58" s="144" t="str">
        <f t="shared" si="61"/>
        <v/>
      </c>
      <c r="AR58" s="144" t="str">
        <f t="shared" si="61"/>
        <v/>
      </c>
      <c r="AS58" s="144" t="str">
        <f t="shared" si="61"/>
        <v/>
      </c>
      <c r="AT58" s="145"/>
      <c r="AV58" s="146">
        <f t="shared" si="41"/>
        <v>0.84510285285372511</v>
      </c>
      <c r="AY58" s="44">
        <f t="shared" si="42"/>
        <v>2021</v>
      </c>
      <c r="AZ58" s="80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2"/>
      <c r="BU58" s="83">
        <f>AZ58</f>
        <v>0</v>
      </c>
      <c r="BW58" s="44">
        <f t="shared" si="43"/>
        <v>2021</v>
      </c>
      <c r="BX58" s="143" t="str">
        <f t="shared" si="62"/>
        <v/>
      </c>
      <c r="BY58" s="144" t="str">
        <f t="shared" si="62"/>
        <v/>
      </c>
      <c r="BZ58" s="144" t="str">
        <f t="shared" si="62"/>
        <v/>
      </c>
      <c r="CA58" s="144" t="str">
        <f t="shared" si="62"/>
        <v/>
      </c>
      <c r="CB58" s="144" t="str">
        <f t="shared" si="62"/>
        <v/>
      </c>
      <c r="CC58" s="144" t="str">
        <f t="shared" si="62"/>
        <v/>
      </c>
      <c r="CD58" s="144" t="str">
        <f t="shared" si="62"/>
        <v/>
      </c>
      <c r="CE58" s="144" t="str">
        <f t="shared" si="62"/>
        <v/>
      </c>
      <c r="CF58" s="144" t="str">
        <f t="shared" si="62"/>
        <v/>
      </c>
      <c r="CG58" s="144" t="str">
        <f t="shared" si="62"/>
        <v/>
      </c>
      <c r="CH58" s="144" t="str">
        <f t="shared" si="62"/>
        <v/>
      </c>
      <c r="CI58" s="144" t="str">
        <f t="shared" si="62"/>
        <v/>
      </c>
      <c r="CJ58" s="144" t="str">
        <f t="shared" si="62"/>
        <v/>
      </c>
      <c r="CK58" s="144" t="str">
        <f t="shared" si="62"/>
        <v/>
      </c>
      <c r="CL58" s="144" t="str">
        <f t="shared" si="62"/>
        <v/>
      </c>
      <c r="CM58" s="144" t="str">
        <f t="shared" si="62"/>
        <v/>
      </c>
      <c r="CN58" s="144" t="str">
        <f t="shared" si="62"/>
        <v/>
      </c>
      <c r="CO58" s="144" t="str">
        <f t="shared" si="62"/>
        <v/>
      </c>
      <c r="CP58" s="144" t="str">
        <f t="shared" si="62"/>
        <v/>
      </c>
      <c r="CQ58" s="145"/>
      <c r="CS58" s="146">
        <f t="shared" si="45"/>
        <v>0.35914464402035218</v>
      </c>
      <c r="CV58" s="44">
        <f t="shared" si="46"/>
        <v>2021</v>
      </c>
      <c r="CW58" s="80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2"/>
      <c r="DR58" s="83">
        <f>CW58</f>
        <v>0</v>
      </c>
      <c r="DT58" s="44">
        <f t="shared" si="47"/>
        <v>2021</v>
      </c>
      <c r="DU58" s="143" t="str">
        <f t="shared" si="63"/>
        <v/>
      </c>
      <c r="DV58" s="144" t="str">
        <f t="shared" si="63"/>
        <v/>
      </c>
      <c r="DW58" s="144" t="str">
        <f t="shared" si="63"/>
        <v/>
      </c>
      <c r="DX58" s="144" t="str">
        <f t="shared" si="63"/>
        <v/>
      </c>
      <c r="DY58" s="144" t="str">
        <f t="shared" si="63"/>
        <v/>
      </c>
      <c r="DZ58" s="144" t="str">
        <f t="shared" si="63"/>
        <v/>
      </c>
      <c r="EA58" s="144" t="str">
        <f t="shared" si="63"/>
        <v/>
      </c>
      <c r="EB58" s="144" t="str">
        <f t="shared" si="63"/>
        <v/>
      </c>
      <c r="EC58" s="144" t="str">
        <f t="shared" si="63"/>
        <v/>
      </c>
      <c r="ED58" s="144" t="str">
        <f t="shared" si="63"/>
        <v/>
      </c>
      <c r="EE58" s="144" t="str">
        <f t="shared" si="63"/>
        <v/>
      </c>
      <c r="EF58" s="144" t="str">
        <f t="shared" si="63"/>
        <v/>
      </c>
      <c r="EG58" s="144" t="str">
        <f t="shared" si="63"/>
        <v/>
      </c>
      <c r="EH58" s="144" t="str">
        <f t="shared" si="63"/>
        <v/>
      </c>
      <c r="EI58" s="144" t="str">
        <f t="shared" si="63"/>
        <v/>
      </c>
      <c r="EJ58" s="144" t="str">
        <f t="shared" si="63"/>
        <v/>
      </c>
      <c r="EK58" s="144" t="str">
        <f t="shared" si="63"/>
        <v/>
      </c>
      <c r="EL58" s="144" t="str">
        <f t="shared" si="63"/>
        <v/>
      </c>
      <c r="EM58" s="144" t="str">
        <f t="shared" si="63"/>
        <v/>
      </c>
      <c r="EN58" s="145"/>
      <c r="EP58" s="146">
        <f t="shared" si="49"/>
        <v>4.8548478468713116E-2</v>
      </c>
    </row>
    <row r="59" spans="2:146" ht="15" thickBot="1" x14ac:dyDescent="0.35">
      <c r="B59" s="17"/>
      <c r="C59" s="17"/>
      <c r="D59" s="87" t="s">
        <v>39</v>
      </c>
      <c r="E59" s="91">
        <f>SUM(E39:E58)</f>
        <v>0</v>
      </c>
      <c r="F59" s="147">
        <f>SUM(F39:F58)</f>
        <v>0</v>
      </c>
      <c r="G59" s="148">
        <f>SUM(G39:G58)</f>
        <v>15046172883.234995</v>
      </c>
      <c r="H59" s="149">
        <f t="shared" si="52"/>
        <v>0.90236512458628382</v>
      </c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Z59" s="150"/>
      <c r="BA59" s="150"/>
      <c r="BB59" s="150"/>
      <c r="BC59" s="150"/>
      <c r="BD59" s="150"/>
      <c r="BE59" s="150"/>
      <c r="BF59" s="150"/>
      <c r="BG59" s="150"/>
      <c r="BH59" s="150"/>
      <c r="BI59" s="150"/>
      <c r="BJ59" s="150"/>
      <c r="BK59" s="150"/>
      <c r="BL59" s="150"/>
      <c r="BM59" s="150"/>
      <c r="BN59" s="150"/>
      <c r="BO59" s="150"/>
      <c r="BP59" s="150"/>
      <c r="BQ59" s="150"/>
      <c r="BR59" s="150"/>
      <c r="BX59" s="150"/>
      <c r="BY59" s="150"/>
      <c r="BZ59" s="150"/>
      <c r="CA59" s="150"/>
      <c r="CB59" s="150"/>
      <c r="CC59" s="150"/>
      <c r="CD59" s="150"/>
      <c r="CE59" s="150"/>
      <c r="CF59" s="150"/>
      <c r="CG59" s="150"/>
      <c r="CH59" s="150"/>
      <c r="CI59" s="150"/>
      <c r="CJ59" s="150"/>
      <c r="CK59" s="150"/>
      <c r="CL59" s="150"/>
      <c r="CM59" s="150"/>
      <c r="CN59" s="150"/>
      <c r="CO59" s="150"/>
      <c r="CP59" s="150"/>
      <c r="CW59" s="150"/>
      <c r="CX59" s="150"/>
      <c r="CY59" s="150"/>
      <c r="CZ59" s="150"/>
      <c r="DA59" s="150"/>
      <c r="DB59" s="150"/>
      <c r="DC59" s="150"/>
      <c r="DD59" s="150"/>
      <c r="DE59" s="150"/>
      <c r="DF59" s="150"/>
      <c r="DG59" s="150"/>
      <c r="DH59" s="150"/>
      <c r="DI59" s="150"/>
      <c r="DJ59" s="150"/>
      <c r="DK59" s="150"/>
      <c r="DL59" s="150"/>
      <c r="DM59" s="150"/>
      <c r="DN59" s="150"/>
      <c r="DO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</row>
    <row r="60" spans="2:146" ht="15" thickBot="1" x14ac:dyDescent="0.35">
      <c r="B60" s="17"/>
      <c r="C60" s="17"/>
      <c r="D60" s="151"/>
      <c r="E60" s="17"/>
      <c r="F60" s="17"/>
      <c r="G60" s="17"/>
      <c r="H60" s="17"/>
      <c r="I60" s="17"/>
      <c r="J60" s="17"/>
      <c r="K60" s="17"/>
      <c r="L60" s="17"/>
      <c r="M60" s="99"/>
      <c r="N60" s="17"/>
      <c r="O60" s="17"/>
      <c r="P60" s="152"/>
      <c r="Q60" s="152"/>
      <c r="R60" s="17"/>
      <c r="U60" s="153" t="s">
        <v>89</v>
      </c>
      <c r="V60" s="154" t="s">
        <v>54</v>
      </c>
      <c r="W60" s="155" t="s">
        <v>90</v>
      </c>
      <c r="AA60" s="156" t="s">
        <v>46</v>
      </c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8"/>
      <c r="BX60" s="156" t="s">
        <v>48</v>
      </c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8"/>
      <c r="DU60" s="156" t="s">
        <v>50</v>
      </c>
      <c r="DV60" s="157"/>
      <c r="DW60" s="157"/>
      <c r="DX60" s="157"/>
      <c r="DY60" s="157"/>
      <c r="DZ60" s="157"/>
      <c r="EA60" s="157"/>
      <c r="EB60" s="157"/>
      <c r="EC60" s="157"/>
      <c r="ED60" s="157"/>
      <c r="EE60" s="157"/>
      <c r="EF60" s="157"/>
      <c r="EG60" s="157"/>
      <c r="EH60" s="157"/>
      <c r="EI60" s="157"/>
      <c r="EJ60" s="157"/>
      <c r="EK60" s="157"/>
      <c r="EL60" s="157"/>
      <c r="EM60" s="157"/>
      <c r="EN60" s="158"/>
    </row>
    <row r="61" spans="2:146" x14ac:dyDescent="0.3">
      <c r="B61" s="17"/>
      <c r="C61" s="17"/>
      <c r="D61" s="151"/>
      <c r="E61" s="17"/>
      <c r="F61" s="17"/>
      <c r="G61" s="17"/>
      <c r="H61" s="17"/>
      <c r="I61" s="17"/>
      <c r="J61" s="17"/>
      <c r="K61" s="17"/>
      <c r="L61" s="17"/>
      <c r="M61" s="99"/>
      <c r="N61" s="17"/>
      <c r="O61" s="17"/>
      <c r="P61" s="152"/>
      <c r="Q61" s="152"/>
      <c r="R61" s="17"/>
      <c r="U61" s="33" t="s">
        <v>91</v>
      </c>
      <c r="V61" s="159">
        <f>SUM(O13:O32)/SUMPRODUCT($W$13:$W$32,$H$13:$H$32)</f>
        <v>0.90236512458628382</v>
      </c>
      <c r="W61" s="160">
        <f>SUM(Q13:Q32)/SUMPRODUCT($W$13:$W$32,$H$13:$H$32)</f>
        <v>0.90236512458628382</v>
      </c>
      <c r="Z61" s="35" t="s">
        <v>92</v>
      </c>
      <c r="AA61" s="161">
        <f>$D$32</f>
        <v>2021</v>
      </c>
      <c r="AB61" s="161">
        <f>AA61-1</f>
        <v>2020</v>
      </c>
      <c r="AC61" s="161">
        <f t="shared" ref="AC61:AT61" si="64">AB61-1</f>
        <v>2019</v>
      </c>
      <c r="AD61" s="161">
        <f t="shared" si="64"/>
        <v>2018</v>
      </c>
      <c r="AE61" s="161">
        <f t="shared" si="64"/>
        <v>2017</v>
      </c>
      <c r="AF61" s="161">
        <f t="shared" si="64"/>
        <v>2016</v>
      </c>
      <c r="AG61" s="161">
        <f t="shared" si="64"/>
        <v>2015</v>
      </c>
      <c r="AH61" s="161">
        <f t="shared" si="64"/>
        <v>2014</v>
      </c>
      <c r="AI61" s="161">
        <f t="shared" si="64"/>
        <v>2013</v>
      </c>
      <c r="AJ61" s="161">
        <f t="shared" si="64"/>
        <v>2012</v>
      </c>
      <c r="AK61" s="161">
        <f t="shared" si="64"/>
        <v>2011</v>
      </c>
      <c r="AL61" s="161">
        <f t="shared" si="64"/>
        <v>2010</v>
      </c>
      <c r="AM61" s="161">
        <f t="shared" si="64"/>
        <v>2009</v>
      </c>
      <c r="AN61" s="161">
        <f t="shared" si="64"/>
        <v>2008</v>
      </c>
      <c r="AO61" s="161">
        <f t="shared" si="64"/>
        <v>2007</v>
      </c>
      <c r="AP61" s="161">
        <f t="shared" si="64"/>
        <v>2006</v>
      </c>
      <c r="AQ61" s="161">
        <f t="shared" si="64"/>
        <v>2005</v>
      </c>
      <c r="AR61" s="161">
        <f t="shared" si="64"/>
        <v>2004</v>
      </c>
      <c r="AS61" s="161">
        <f t="shared" si="64"/>
        <v>2003</v>
      </c>
      <c r="AT61" s="162">
        <f t="shared" si="64"/>
        <v>2002</v>
      </c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0"/>
      <c r="BK61" s="150"/>
      <c r="BL61" s="150"/>
      <c r="BM61" s="150"/>
      <c r="BN61" s="150"/>
      <c r="BO61" s="150"/>
      <c r="BP61" s="150"/>
      <c r="BQ61" s="150"/>
      <c r="BR61" s="150"/>
      <c r="BW61" s="35" t="s">
        <v>92</v>
      </c>
      <c r="BX61" s="161">
        <f>$D$32</f>
        <v>2021</v>
      </c>
      <c r="BY61" s="161">
        <f>BX61-1</f>
        <v>2020</v>
      </c>
      <c r="BZ61" s="161">
        <f t="shared" ref="BZ61:CQ61" si="65">BY61-1</f>
        <v>2019</v>
      </c>
      <c r="CA61" s="161">
        <f t="shared" si="65"/>
        <v>2018</v>
      </c>
      <c r="CB61" s="161">
        <f t="shared" si="65"/>
        <v>2017</v>
      </c>
      <c r="CC61" s="161">
        <f t="shared" si="65"/>
        <v>2016</v>
      </c>
      <c r="CD61" s="161">
        <f t="shared" si="65"/>
        <v>2015</v>
      </c>
      <c r="CE61" s="161">
        <f t="shared" si="65"/>
        <v>2014</v>
      </c>
      <c r="CF61" s="161">
        <f t="shared" si="65"/>
        <v>2013</v>
      </c>
      <c r="CG61" s="161">
        <f t="shared" si="65"/>
        <v>2012</v>
      </c>
      <c r="CH61" s="161">
        <f t="shared" si="65"/>
        <v>2011</v>
      </c>
      <c r="CI61" s="161">
        <f t="shared" si="65"/>
        <v>2010</v>
      </c>
      <c r="CJ61" s="161">
        <f t="shared" si="65"/>
        <v>2009</v>
      </c>
      <c r="CK61" s="161">
        <f t="shared" si="65"/>
        <v>2008</v>
      </c>
      <c r="CL61" s="161">
        <f t="shared" si="65"/>
        <v>2007</v>
      </c>
      <c r="CM61" s="161">
        <f t="shared" si="65"/>
        <v>2006</v>
      </c>
      <c r="CN61" s="161">
        <f t="shared" si="65"/>
        <v>2005</v>
      </c>
      <c r="CO61" s="161">
        <f t="shared" si="65"/>
        <v>2004</v>
      </c>
      <c r="CP61" s="161">
        <f t="shared" si="65"/>
        <v>2003</v>
      </c>
      <c r="CQ61" s="162">
        <f t="shared" si="65"/>
        <v>2002</v>
      </c>
      <c r="CW61" s="150"/>
      <c r="CX61" s="150"/>
      <c r="CY61" s="150"/>
      <c r="CZ61" s="150"/>
      <c r="DA61" s="150"/>
      <c r="DB61" s="150"/>
      <c r="DC61" s="150"/>
      <c r="DD61" s="150"/>
      <c r="DE61" s="150"/>
      <c r="DF61" s="150"/>
      <c r="DG61" s="150"/>
      <c r="DH61" s="150"/>
      <c r="DI61" s="150"/>
      <c r="DJ61" s="150"/>
      <c r="DK61" s="150"/>
      <c r="DL61" s="150"/>
      <c r="DM61" s="150"/>
      <c r="DN61" s="150"/>
      <c r="DO61" s="150"/>
      <c r="DT61" s="35" t="s">
        <v>92</v>
      </c>
      <c r="DU61" s="161">
        <f>$D$32</f>
        <v>2021</v>
      </c>
      <c r="DV61" s="161">
        <f>DU61-1</f>
        <v>2020</v>
      </c>
      <c r="DW61" s="161">
        <f t="shared" ref="DW61:EN61" si="66">DV61-1</f>
        <v>2019</v>
      </c>
      <c r="DX61" s="161">
        <f t="shared" si="66"/>
        <v>2018</v>
      </c>
      <c r="DY61" s="161">
        <f t="shared" si="66"/>
        <v>2017</v>
      </c>
      <c r="DZ61" s="161">
        <f t="shared" si="66"/>
        <v>2016</v>
      </c>
      <c r="EA61" s="161">
        <f t="shared" si="66"/>
        <v>2015</v>
      </c>
      <c r="EB61" s="161">
        <f t="shared" si="66"/>
        <v>2014</v>
      </c>
      <c r="EC61" s="161">
        <f t="shared" si="66"/>
        <v>2013</v>
      </c>
      <c r="ED61" s="161">
        <f t="shared" si="66"/>
        <v>2012</v>
      </c>
      <c r="EE61" s="161">
        <f t="shared" si="66"/>
        <v>2011</v>
      </c>
      <c r="EF61" s="161">
        <f t="shared" si="66"/>
        <v>2010</v>
      </c>
      <c r="EG61" s="161">
        <f t="shared" si="66"/>
        <v>2009</v>
      </c>
      <c r="EH61" s="161">
        <f t="shared" si="66"/>
        <v>2008</v>
      </c>
      <c r="EI61" s="161">
        <f t="shared" si="66"/>
        <v>2007</v>
      </c>
      <c r="EJ61" s="161">
        <f t="shared" si="66"/>
        <v>2006</v>
      </c>
      <c r="EK61" s="161">
        <f t="shared" si="66"/>
        <v>2005</v>
      </c>
      <c r="EL61" s="161">
        <f t="shared" si="66"/>
        <v>2004</v>
      </c>
      <c r="EM61" s="161">
        <f t="shared" si="66"/>
        <v>2003</v>
      </c>
      <c r="EN61" s="162">
        <f t="shared" si="66"/>
        <v>2002</v>
      </c>
    </row>
    <row r="62" spans="2:146" ht="15" thickBot="1" x14ac:dyDescent="0.35">
      <c r="B62" s="17"/>
      <c r="C62" s="17"/>
      <c r="D62" s="151"/>
      <c r="E62" s="17"/>
      <c r="F62" s="17"/>
      <c r="G62" s="17"/>
      <c r="H62" s="17"/>
      <c r="I62" s="17"/>
      <c r="J62" s="17"/>
      <c r="K62" s="17"/>
      <c r="L62" s="17"/>
      <c r="M62" s="99"/>
      <c r="N62" s="17"/>
      <c r="O62" s="17"/>
      <c r="P62" s="152"/>
      <c r="Q62" s="152"/>
      <c r="R62" s="17"/>
      <c r="U62" s="42" t="s">
        <v>93</v>
      </c>
      <c r="V62" s="163">
        <f>SUMPRODUCT(O13:O32,$U$39:$U$58)/SUMPRODUCT($W$13:$W$32,$H$13:$H$32,$U$39:$U$58)</f>
        <v>0.90236512458628382</v>
      </c>
      <c r="W62" s="164">
        <f>SUMPRODUCT(Q13:Q32,$U$39:$U$58)/SUMPRODUCT($W$13:$W$32,$H$13:$H$32,$U$39:$U$58)</f>
        <v>0.90236512458628382</v>
      </c>
      <c r="Z62" s="72" t="s">
        <v>94</v>
      </c>
      <c r="AA62" s="130">
        <f t="shared" ref="AA62:AT62" si="67">IFERROR(AVERAGE(AA39:AA58),"")</f>
        <v>1.1787730598910651</v>
      </c>
      <c r="AB62" s="130">
        <f t="shared" si="67"/>
        <v>1.0007660633403697</v>
      </c>
      <c r="AC62" s="130">
        <f t="shared" si="67"/>
        <v>1.0005564808531076</v>
      </c>
      <c r="AD62" s="130">
        <f t="shared" si="67"/>
        <v>1.0000457533614329</v>
      </c>
      <c r="AE62" s="130">
        <f t="shared" si="67"/>
        <v>0.99984273130244161</v>
      </c>
      <c r="AF62" s="130">
        <f t="shared" si="67"/>
        <v>0.99997430492228567</v>
      </c>
      <c r="AG62" s="130">
        <f t="shared" si="67"/>
        <v>0.99999523777211985</v>
      </c>
      <c r="AH62" s="130">
        <f t="shared" si="67"/>
        <v>1.0000363703753543</v>
      </c>
      <c r="AI62" s="130">
        <f t="shared" si="67"/>
        <v>1.000000000000095</v>
      </c>
      <c r="AJ62" s="130">
        <f t="shared" si="67"/>
        <v>1</v>
      </c>
      <c r="AK62" s="130">
        <f t="shared" si="67"/>
        <v>1</v>
      </c>
      <c r="AL62" s="130">
        <f t="shared" si="67"/>
        <v>1</v>
      </c>
      <c r="AM62" s="130" t="str">
        <f t="shared" si="67"/>
        <v/>
      </c>
      <c r="AN62" s="130" t="str">
        <f t="shared" si="67"/>
        <v/>
      </c>
      <c r="AO62" s="130" t="str">
        <f t="shared" si="67"/>
        <v/>
      </c>
      <c r="AP62" s="130" t="str">
        <f t="shared" si="67"/>
        <v/>
      </c>
      <c r="AQ62" s="130" t="str">
        <f t="shared" si="67"/>
        <v/>
      </c>
      <c r="AR62" s="130" t="str">
        <f t="shared" si="67"/>
        <v/>
      </c>
      <c r="AS62" s="130" t="str">
        <f t="shared" si="67"/>
        <v/>
      </c>
      <c r="AT62" s="131" t="str">
        <f t="shared" si="67"/>
        <v/>
      </c>
      <c r="BW62" s="72" t="s">
        <v>94</v>
      </c>
      <c r="BX62" s="130">
        <f t="shared" ref="BX62:CQ62" si="68">IFERROR(AVERAGE(BX39:BX58),"")</f>
        <v>2.6578661520579465</v>
      </c>
      <c r="BY62" s="130">
        <f t="shared" si="68"/>
        <v>1.0687685384352639</v>
      </c>
      <c r="BZ62" s="130">
        <f t="shared" si="68"/>
        <v>0.99502257988054055</v>
      </c>
      <c r="CA62" s="130">
        <f t="shared" si="68"/>
        <v>0.99069303145130816</v>
      </c>
      <c r="CB62" s="130">
        <f t="shared" si="68"/>
        <v>1.0022934424644581</v>
      </c>
      <c r="CC62" s="130">
        <f t="shared" si="68"/>
        <v>0.98804818801962579</v>
      </c>
      <c r="CD62" s="130">
        <f t="shared" si="68"/>
        <v>1.0000000000000002</v>
      </c>
      <c r="CE62" s="130">
        <f t="shared" si="68"/>
        <v>1</v>
      </c>
      <c r="CF62" s="130">
        <f t="shared" si="68"/>
        <v>1</v>
      </c>
      <c r="CG62" s="130">
        <f t="shared" si="68"/>
        <v>1</v>
      </c>
      <c r="CH62" s="130">
        <f t="shared" si="68"/>
        <v>1</v>
      </c>
      <c r="CI62" s="130">
        <f t="shared" si="68"/>
        <v>1</v>
      </c>
      <c r="CJ62" s="130" t="str">
        <f t="shared" si="68"/>
        <v/>
      </c>
      <c r="CK62" s="130" t="str">
        <f t="shared" si="68"/>
        <v/>
      </c>
      <c r="CL62" s="130" t="str">
        <f t="shared" si="68"/>
        <v/>
      </c>
      <c r="CM62" s="130" t="str">
        <f t="shared" si="68"/>
        <v/>
      </c>
      <c r="CN62" s="130" t="str">
        <f t="shared" si="68"/>
        <v/>
      </c>
      <c r="CO62" s="130" t="str">
        <f t="shared" si="68"/>
        <v/>
      </c>
      <c r="CP62" s="130" t="str">
        <f t="shared" si="68"/>
        <v/>
      </c>
      <c r="CQ62" s="131" t="str">
        <f t="shared" si="68"/>
        <v/>
      </c>
      <c r="DT62" s="72" t="s">
        <v>94</v>
      </c>
      <c r="DU62" s="130">
        <f t="shared" ref="DU62:EN62" si="69">IFERROR(AVERAGE(DU39:DU58),"")</f>
        <v>13.39662392122338</v>
      </c>
      <c r="DV62" s="130">
        <f t="shared" si="69"/>
        <v>1.7814628750152104</v>
      </c>
      <c r="DW62" s="130">
        <f t="shared" si="69"/>
        <v>1.1601191309898811</v>
      </c>
      <c r="DX62" s="130">
        <f t="shared" si="69"/>
        <v>1.0236481954829202</v>
      </c>
      <c r="DY62" s="130">
        <f t="shared" si="69"/>
        <v>1.0037030588568217</v>
      </c>
      <c r="DZ62" s="130">
        <f t="shared" si="69"/>
        <v>1.0043086534207544</v>
      </c>
      <c r="EA62" s="130">
        <f t="shared" si="69"/>
        <v>1.0056270461828245</v>
      </c>
      <c r="EB62" s="130">
        <f t="shared" si="69"/>
        <v>1.0026958942055693</v>
      </c>
      <c r="EC62" s="130">
        <f t="shared" si="69"/>
        <v>1.0000969000903135</v>
      </c>
      <c r="ED62" s="130">
        <f t="shared" si="69"/>
        <v>1</v>
      </c>
      <c r="EE62" s="130">
        <f t="shared" si="69"/>
        <v>1</v>
      </c>
      <c r="EF62" s="130">
        <f t="shared" si="69"/>
        <v>1</v>
      </c>
      <c r="EG62" s="130" t="str">
        <f t="shared" si="69"/>
        <v/>
      </c>
      <c r="EH62" s="130" t="str">
        <f t="shared" si="69"/>
        <v/>
      </c>
      <c r="EI62" s="130" t="str">
        <f t="shared" si="69"/>
        <v/>
      </c>
      <c r="EJ62" s="130" t="str">
        <f t="shared" si="69"/>
        <v/>
      </c>
      <c r="EK62" s="130" t="str">
        <f t="shared" si="69"/>
        <v/>
      </c>
      <c r="EL62" s="130" t="str">
        <f t="shared" si="69"/>
        <v/>
      </c>
      <c r="EM62" s="130" t="str">
        <f t="shared" si="69"/>
        <v/>
      </c>
      <c r="EN62" s="131" t="str">
        <f t="shared" si="69"/>
        <v/>
      </c>
    </row>
    <row r="63" spans="2:146" x14ac:dyDescent="0.3">
      <c r="Z63" s="72" t="s">
        <v>95</v>
      </c>
      <c r="AA63" s="165">
        <f>IFERROR(SUM(AB13:AB31)/SUM(AA13:AA31), "")</f>
        <v>1.1813129037441914</v>
      </c>
      <c r="AB63" s="165">
        <f>IFERROR(SUM(AC13:AC30)/SUM(AB13:AB30), "")</f>
        <v>1.0009958963509267</v>
      </c>
      <c r="AC63" s="165">
        <f>IFERROR(SUM(AD13:AD29)/SUM(AC13:AC29), "")</f>
        <v>1.0005861599959267</v>
      </c>
      <c r="AD63" s="165">
        <f>IFERROR(SUM(AE13:AE28)/SUM(AD13:AD28), "")</f>
        <v>1.0000536194185752</v>
      </c>
      <c r="AE63" s="165">
        <f>IFERROR(SUM(AF13:AF27)/SUM(AE13:AE27), "")</f>
        <v>0.99980423984168687</v>
      </c>
      <c r="AF63" s="165">
        <f>IFERROR(SUM(AG13:AG26)/SUM(AF13:AF26), "")</f>
        <v>0.99996814011394619</v>
      </c>
      <c r="AG63" s="165">
        <f>IFERROR(SUM(AH13:AH25)/SUM(AG13:AG25), "")</f>
        <v>0.99999383455665691</v>
      </c>
      <c r="AH63" s="165">
        <f>IFERROR(SUM(AI13:AI24)/SUM(AH13:AH24), "")</f>
        <v>1.0000354830257081</v>
      </c>
      <c r="AI63" s="165">
        <f>IFERROR(SUM(AJ13:AJ23)/SUM(AI13:AI23), "")</f>
        <v>1.0000000000001132</v>
      </c>
      <c r="AJ63" s="165">
        <f>IFERROR(SUM(AK13:AK22)/SUM(AJ13:AJ22), "")</f>
        <v>1</v>
      </c>
      <c r="AK63" s="165">
        <f>IFERROR(SUM(AL13:AL21)/SUM(AK13:AK21), "")</f>
        <v>1</v>
      </c>
      <c r="AL63" s="165">
        <f>IFERROR(SUM(AM13:AM20)/SUM(AL13:AL20), "")</f>
        <v>1</v>
      </c>
      <c r="AM63" s="165" t="str">
        <f>IFERROR(SUM(AN13:AN19)/SUM(AM13:AM19), "")</f>
        <v/>
      </c>
      <c r="AN63" s="165" t="str">
        <f>IFERROR(SUM(AO13:AO18)/SUM(AN13:AN18), "")</f>
        <v/>
      </c>
      <c r="AO63" s="165" t="str">
        <f>IFERROR(SUM(AP13:AP17)/SUM(AO13:AO17), "")</f>
        <v/>
      </c>
      <c r="AP63" s="165" t="str">
        <f>IFERROR(SUM(AQ13:AQ16)/SUM(AP13:AP16), "")</f>
        <v/>
      </c>
      <c r="AQ63" s="165" t="str">
        <f>IFERROR(SUM(AR13:AR15)/SUM(AQ13:AQ15), "")</f>
        <v/>
      </c>
      <c r="AR63" s="165" t="str">
        <f>IFERROR(SUM(AS13:AS14)/SUM(AR13:AR14), "")</f>
        <v/>
      </c>
      <c r="AS63" s="165" t="str">
        <f>IFERROR(SUM(AT13:AT13)/SUM(AS13:AS13), "")</f>
        <v/>
      </c>
      <c r="AT63" s="166"/>
      <c r="AZ63" s="150"/>
      <c r="BA63" s="150"/>
      <c r="BB63" s="150"/>
      <c r="BC63" s="150"/>
      <c r="BD63" s="150"/>
      <c r="BE63" s="150"/>
      <c r="BF63" s="150"/>
      <c r="BG63" s="150"/>
      <c r="BH63" s="150"/>
      <c r="BI63" s="150"/>
      <c r="BJ63" s="150"/>
      <c r="BK63" s="150"/>
      <c r="BL63" s="150"/>
      <c r="BM63" s="150"/>
      <c r="BN63" s="150"/>
      <c r="BO63" s="150"/>
      <c r="BP63" s="150"/>
      <c r="BQ63" s="150"/>
      <c r="BR63" s="150"/>
      <c r="BW63" s="72" t="s">
        <v>95</v>
      </c>
      <c r="BX63" s="165">
        <f>IFERROR(SUM(BY13:BY31)/SUM(BX13:BX31), "")</f>
        <v>2.6188184589051779</v>
      </c>
      <c r="BY63" s="165">
        <f>IFERROR(SUM(BZ13:BZ30)/SUM(BY13:BY30), "")</f>
        <v>1.0609733977669411</v>
      </c>
      <c r="BZ63" s="165">
        <f>IFERROR(SUM(CA13:CA29)/SUM(BZ13:BZ29), "")</f>
        <v>0.99866033268853849</v>
      </c>
      <c r="CA63" s="165">
        <f>IFERROR(SUM(CB13:CB28)/SUM(CA13:CA28), "")</f>
        <v>0.99181475331747881</v>
      </c>
      <c r="CB63" s="165">
        <f>IFERROR(SUM(CC13:CC27)/SUM(CB13:CB27), "")</f>
        <v>1.0021222796623057</v>
      </c>
      <c r="CC63" s="165">
        <f>IFERROR(SUM(CD13:CD26)/SUM(CC13:CC26), "")</f>
        <v>0.98464940681108992</v>
      </c>
      <c r="CD63" s="165">
        <f>IFERROR(SUM(CE13:CE25)/SUM(CD13:CD25), "")</f>
        <v>1</v>
      </c>
      <c r="CE63" s="165">
        <f>IFERROR(SUM(CF13:CF24)/SUM(CE13:CE24), "")</f>
        <v>1</v>
      </c>
      <c r="CF63" s="165">
        <f>IFERROR(SUM(CG13:CG23)/SUM(CF13:CF23), "")</f>
        <v>1</v>
      </c>
      <c r="CG63" s="165">
        <f>IFERROR(SUM(CH13:CH22)/SUM(CG13:CG22), "")</f>
        <v>1</v>
      </c>
      <c r="CH63" s="165">
        <f>IFERROR(SUM(CI13:CI21)/SUM(CH13:CH21), "")</f>
        <v>1</v>
      </c>
      <c r="CI63" s="165">
        <f>IFERROR(SUM(CJ13:CJ20)/SUM(CI13:CI20), "")</f>
        <v>1</v>
      </c>
      <c r="CJ63" s="165" t="str">
        <f>IFERROR(SUM(CK13:CK19)/SUM(CJ13:CJ19), "")</f>
        <v/>
      </c>
      <c r="CK63" s="165" t="str">
        <f>IFERROR(SUM(CL13:CL18)/SUM(CK13:CK18), "")</f>
        <v/>
      </c>
      <c r="CL63" s="165" t="str">
        <f>IFERROR(SUM(CM13:CM17)/SUM(CL13:CL17), "")</f>
        <v/>
      </c>
      <c r="CM63" s="165" t="str">
        <f>IFERROR(SUM(CN13:CN16)/SUM(CM13:CM16), "")</f>
        <v/>
      </c>
      <c r="CN63" s="165" t="str">
        <f>IFERROR(SUM(CO13:CO15)/SUM(CN13:CN15), "")</f>
        <v/>
      </c>
      <c r="CO63" s="165" t="str">
        <f>IFERROR(SUM(CP13:CP14)/SUM(CO13:CO14), "")</f>
        <v/>
      </c>
      <c r="CP63" s="165" t="str">
        <f>IFERROR(SUM(CQ13:CQ13)/SUM(CP13:CP13), "")</f>
        <v/>
      </c>
      <c r="CQ63" s="166"/>
      <c r="CW63" s="150"/>
      <c r="CX63" s="150"/>
      <c r="CY63" s="150"/>
      <c r="CZ63" s="150"/>
      <c r="DA63" s="150"/>
      <c r="DB63" s="150"/>
      <c r="DC63" s="150"/>
      <c r="DD63" s="150"/>
      <c r="DE63" s="150"/>
      <c r="DF63" s="150"/>
      <c r="DG63" s="150"/>
      <c r="DH63" s="150"/>
      <c r="DI63" s="150"/>
      <c r="DJ63" s="150"/>
      <c r="DK63" s="150"/>
      <c r="DL63" s="150"/>
      <c r="DM63" s="150"/>
      <c r="DN63" s="150"/>
      <c r="DO63" s="150"/>
      <c r="DT63" s="72" t="s">
        <v>95</v>
      </c>
      <c r="DU63" s="165">
        <f>IFERROR(SUM(DV13:DV31)/SUM(DU13:DU31), "")</f>
        <v>10.071512466324846</v>
      </c>
      <c r="DV63" s="165">
        <f>IFERROR(SUM(DW13:DW30)/SUM(DV13:DV30), "")</f>
        <v>1.718727303350887</v>
      </c>
      <c r="DW63" s="165">
        <f>IFERROR(SUM(DX13:DX29)/SUM(DW13:DW29), "")</f>
        <v>1.137189191868816</v>
      </c>
      <c r="DX63" s="165">
        <f>IFERROR(SUM(DY13:DY28)/SUM(DX13:DX28), "")</f>
        <v>1.0269903117744235</v>
      </c>
      <c r="DY63" s="165">
        <f>IFERROR(SUM(DZ13:DZ27)/SUM(DY13:DY27), "")</f>
        <v>1.0044078772901952</v>
      </c>
      <c r="DZ63" s="165">
        <f>IFERROR(SUM(EA13:EA26)/SUM(DZ13:DZ26), "")</f>
        <v>1.0050530143274297</v>
      </c>
      <c r="EA63" s="165">
        <f>IFERROR(SUM(EB13:EB25)/SUM(EA13:EA25), "")</f>
        <v>1.0063831600701889</v>
      </c>
      <c r="EB63" s="165">
        <f>IFERROR(SUM(EC13:EC24)/SUM(EB13:EB24), "")</f>
        <v>1.00278891635203</v>
      </c>
      <c r="EC63" s="165">
        <f>IFERROR(SUM(ED13:ED23)/SUM(EC13:EC23), "")</f>
        <v>1.0001189793010903</v>
      </c>
      <c r="ED63" s="165">
        <f>IFERROR(SUM(EE13:EE22)/SUM(ED13:ED22), "")</f>
        <v>1</v>
      </c>
      <c r="EE63" s="165">
        <f>IFERROR(SUM(EF13:EF21)/SUM(EE13:EE21), "")</f>
        <v>1</v>
      </c>
      <c r="EF63" s="165">
        <f>IFERROR(SUM(EG13:EG20)/SUM(EF13:EF20), "")</f>
        <v>1</v>
      </c>
      <c r="EG63" s="165" t="str">
        <f>IFERROR(SUM(EH13:EH19)/SUM(EG13:EG19), "")</f>
        <v/>
      </c>
      <c r="EH63" s="165" t="str">
        <f>IFERROR(SUM(EI13:EI18)/SUM(EH13:EH18), "")</f>
        <v/>
      </c>
      <c r="EI63" s="165" t="str">
        <f>IFERROR(SUM(EJ13:EJ17)/SUM(EI13:EI17), "")</f>
        <v/>
      </c>
      <c r="EJ63" s="165" t="str">
        <f>IFERROR(SUM(EK13:EK16)/SUM(EJ13:EJ16), "")</f>
        <v/>
      </c>
      <c r="EK63" s="165" t="str">
        <f>IFERROR(SUM(EL13:EL15)/SUM(EK13:EK15), "")</f>
        <v/>
      </c>
      <c r="EL63" s="165" t="str">
        <f>IFERROR(SUM(EM13:EM14)/SUM(EL13:EL14), "")</f>
        <v/>
      </c>
      <c r="EM63" s="165" t="str">
        <f>IFERROR(SUM(EN13:EN13)/SUM(EM13:EM13), "")</f>
        <v/>
      </c>
      <c r="EN63" s="166"/>
    </row>
    <row r="64" spans="2:146" x14ac:dyDescent="0.3">
      <c r="Z64" s="72" t="s">
        <v>96</v>
      </c>
      <c r="AA64" s="165">
        <f>IFERROR(SUM(AB28:AB31)/SUM(AA28:AA31), "")</f>
        <v>1.2085152549670461</v>
      </c>
      <c r="AB64" s="165">
        <f>IFERROR(SUM(AC27:AC30)/SUM(AB27:AB30), "")</f>
        <v>1.0024948000148122</v>
      </c>
      <c r="AC64" s="165">
        <f>IFERROR(SUM(AD26:AD29)/SUM(AC26:AC29), "")</f>
        <v>1.0007693556485815</v>
      </c>
      <c r="AD64" s="165">
        <f>IFERROR(SUM(AE25:AE28)/SUM(AD25:AD28), "")</f>
        <v>1.0001444161326867</v>
      </c>
      <c r="AE64" s="165">
        <f>IFERROR(SUM(AF24:AF27)/SUM(AE24:AE27), "")</f>
        <v>0.99967830039339922</v>
      </c>
      <c r="AF64" s="165">
        <f>IFERROR(SUM(AG23:AG26)/SUM(AF23:AF26), "")</f>
        <v>0.99995163479482674</v>
      </c>
      <c r="AG64" s="165">
        <f>IFERROR(SUM(AH22:AH25)/SUM(AG22:AG25), "")</f>
        <v>0.99999163158325977</v>
      </c>
      <c r="AH64" s="165">
        <f>IFERROR(SUM(AI21:AI24)/SUM(AH21:AH24), "")</f>
        <v>1.0000414729066587</v>
      </c>
      <c r="AI64" s="165">
        <f>IFERROR(SUM(AJ20:AJ23)/SUM(AI20:AI23), "")</f>
        <v>1.0000000000001132</v>
      </c>
      <c r="AJ64" s="165">
        <f>IFERROR(SUM(AK19:AK22)/SUM(AJ19:AJ22), "")</f>
        <v>1</v>
      </c>
      <c r="AK64" s="165">
        <f>IFERROR(SUM(AL18:AL21)/SUM(AK18:AK21), "")</f>
        <v>1</v>
      </c>
      <c r="AL64" s="165">
        <f>IFERROR(SUM(AM17:AM20)/SUM(AL17:AL20), "")</f>
        <v>1</v>
      </c>
      <c r="AM64" s="165" t="str">
        <f>IFERROR(SUM(AN16:AN19)/SUM(AM16:AM19), "")</f>
        <v/>
      </c>
      <c r="AN64" s="165" t="str">
        <f>IFERROR(SUM(AO15:AO18)/SUM(AN15:AN18), "")</f>
        <v/>
      </c>
      <c r="AO64" s="165" t="str">
        <f>IFERROR(SUM(AP14:AP17)/SUM(AO14:AO17), "")</f>
        <v/>
      </c>
      <c r="AP64" s="165" t="str">
        <f>IFERROR(SUM(AQ13:AQ16)/SUM(AP13:AP16), "")</f>
        <v/>
      </c>
      <c r="AQ64" s="165" t="str">
        <f>IFERROR(SUM(AR13:AR15)/SUM(AQ13:AQ15), "")</f>
        <v/>
      </c>
      <c r="AR64" s="165" t="str">
        <f>IFERROR(SUM(AS13:AS14)/SUM(AR13:AR14), "")</f>
        <v/>
      </c>
      <c r="AS64" s="165" t="str">
        <f>IFERROR(SUM(AT13)/SUM(AS13), "")</f>
        <v/>
      </c>
      <c r="AT64" s="166"/>
      <c r="BW64" s="72" t="s">
        <v>96</v>
      </c>
      <c r="BX64" s="165">
        <f>IFERROR(SUM(BY28:BY31)/SUM(BX28:BX31), "")</f>
        <v>2.3633782776079495</v>
      </c>
      <c r="BY64" s="165">
        <f>IFERROR(SUM(BZ27:BZ30)/SUM(BY27:BY30), "")</f>
        <v>1.0587861616508525</v>
      </c>
      <c r="BZ64" s="165">
        <f>IFERROR(SUM(CA26:CA29)/SUM(BZ26:BZ29), "")</f>
        <v>0.98543548413080873</v>
      </c>
      <c r="CA64" s="165">
        <f>IFERROR(SUM(CB25:CB28)/SUM(CA25:CA28), "")</f>
        <v>0.99963235430492103</v>
      </c>
      <c r="CB64" s="165">
        <f>IFERROR(SUM(CC24:CC27)/SUM(CB24:CB27), "")</f>
        <v>1.0048307448070912</v>
      </c>
      <c r="CC64" s="165">
        <f>IFERROR(SUM(CD23:CD26)/SUM(CC23:CC26), "")</f>
        <v>0.97678287259764907</v>
      </c>
      <c r="CD64" s="165">
        <f>IFERROR(SUM(CE22:CE25)/SUM(CD22:CD25), "")</f>
        <v>1.0000000000000002</v>
      </c>
      <c r="CE64" s="165">
        <f>IFERROR(SUM(CF21:CF24)/SUM(CE21:CE24), "")</f>
        <v>1</v>
      </c>
      <c r="CF64" s="165">
        <f>IFERROR(SUM(CG20:CG23)/SUM(CF20:CF23), "")</f>
        <v>1</v>
      </c>
      <c r="CG64" s="165">
        <f>IFERROR(SUM(CH19:CH22)/SUM(CG19:CG22), "")</f>
        <v>1</v>
      </c>
      <c r="CH64" s="165">
        <f>IFERROR(SUM(CI18:CI21)/SUM(CH18:CH21), "")</f>
        <v>1</v>
      </c>
      <c r="CI64" s="165">
        <f>IFERROR(SUM(CJ17:CJ20)/SUM(CI17:CI20), "")</f>
        <v>1</v>
      </c>
      <c r="CJ64" s="165" t="str">
        <f>IFERROR(SUM(CK16:CK19)/SUM(CJ16:CJ19), "")</f>
        <v/>
      </c>
      <c r="CK64" s="165" t="str">
        <f>IFERROR(SUM(CL15:CL18)/SUM(CK15:CK18), "")</f>
        <v/>
      </c>
      <c r="CL64" s="165" t="str">
        <f>IFERROR(SUM(CM14:CM17)/SUM(CL14:CL17), "")</f>
        <v/>
      </c>
      <c r="CM64" s="165" t="str">
        <f>IFERROR(SUM(CN13:CN16)/SUM(CM13:CM16), "")</f>
        <v/>
      </c>
      <c r="CN64" s="165" t="str">
        <f>IFERROR(SUM(CO13:CO15)/SUM(CN13:CN15), "")</f>
        <v/>
      </c>
      <c r="CO64" s="165" t="str">
        <f>IFERROR(SUM(CP13:CP14)/SUM(CO13:CO14), "")</f>
        <v/>
      </c>
      <c r="CP64" s="165" t="str">
        <f>IFERROR(SUM(CQ13)/SUM(CP13), "")</f>
        <v/>
      </c>
      <c r="CQ64" s="166"/>
      <c r="DT64" s="72" t="s">
        <v>96</v>
      </c>
      <c r="DU64" s="165">
        <f>IFERROR(SUM(DV28:DV31)/SUM(DU28:DU31), "")</f>
        <v>7.2496703871392567</v>
      </c>
      <c r="DV64" s="165">
        <f>IFERROR(SUM(DW27:DW30)/SUM(DV27:DV30), "")</f>
        <v>1.729682784800757</v>
      </c>
      <c r="DW64" s="165">
        <f>IFERROR(SUM(DX26:DX29)/SUM(DW26:DW29), "")</f>
        <v>1.1062847054851686</v>
      </c>
      <c r="DX64" s="165">
        <f>IFERROR(SUM(DY25:DY28)/SUM(DX25:DX28), "")</f>
        <v>1.0294306694787605</v>
      </c>
      <c r="DY64" s="165">
        <f>IFERROR(SUM(DZ24:DZ27)/SUM(DY24:DY27), "")</f>
        <v>1.0065061351614191</v>
      </c>
      <c r="DZ64" s="165">
        <f>IFERROR(SUM(EA23:EA26)/SUM(DZ23:DZ26), "")</f>
        <v>1.0048493798326013</v>
      </c>
      <c r="EA64" s="165">
        <f>IFERROR(SUM(EB22:EB25)/SUM(EA22:EA25), "")</f>
        <v>1.0084802797412844</v>
      </c>
      <c r="EB64" s="165">
        <f>IFERROR(SUM(EC21:EC24)/SUM(EB21:EB24), "")</f>
        <v>1.0029730564889605</v>
      </c>
      <c r="EC64" s="165">
        <f>IFERROR(SUM(ED20:ED23)/SUM(EC20:EC23), "")</f>
        <v>1.0001189793010903</v>
      </c>
      <c r="ED64" s="165">
        <f>IFERROR(SUM(EE19:EE22)/SUM(ED19:ED22), "")</f>
        <v>1</v>
      </c>
      <c r="EE64" s="165">
        <f>IFERROR(SUM(EF18:EF21)/SUM(EE18:EE21), "")</f>
        <v>1</v>
      </c>
      <c r="EF64" s="165">
        <f>IFERROR(SUM(EG17:EG20)/SUM(EF17:EF20), "")</f>
        <v>1</v>
      </c>
      <c r="EG64" s="165" t="str">
        <f>IFERROR(SUM(EH16:EH19)/SUM(EG16:EG19), "")</f>
        <v/>
      </c>
      <c r="EH64" s="165" t="str">
        <f>IFERROR(SUM(EI15:EI18)/SUM(EH15:EH18), "")</f>
        <v/>
      </c>
      <c r="EI64" s="165" t="str">
        <f>IFERROR(SUM(EJ14:EJ17)/SUM(EI14:EI17), "")</f>
        <v/>
      </c>
      <c r="EJ64" s="165" t="str">
        <f>IFERROR(SUM(EK13:EK16)/SUM(EJ13:EJ16), "")</f>
        <v/>
      </c>
      <c r="EK64" s="165" t="str">
        <f>IFERROR(SUM(EL13:EL15)/SUM(EK13:EK15), "")</f>
        <v/>
      </c>
      <c r="EL64" s="165" t="str">
        <f>IFERROR(SUM(EM13:EM14)/SUM(EL13:EL14), "")</f>
        <v/>
      </c>
      <c r="EM64" s="165" t="str">
        <f>IFERROR(SUM(EN13)/SUM(EM13), "")</f>
        <v/>
      </c>
      <c r="EN64" s="166"/>
    </row>
    <row r="65" spans="2:144" x14ac:dyDescent="0.3">
      <c r="Z65" s="72" t="s">
        <v>97</v>
      </c>
      <c r="AA65" s="167"/>
      <c r="AB65" s="168"/>
      <c r="AC65" s="168"/>
      <c r="AD65" s="168"/>
      <c r="AE65" s="168"/>
      <c r="AF65" s="168"/>
      <c r="AG65" s="168"/>
      <c r="AH65" s="168"/>
      <c r="AI65" s="168"/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9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  <c r="BM65" s="150"/>
      <c r="BN65" s="150"/>
      <c r="BO65" s="150"/>
      <c r="BP65" s="150"/>
      <c r="BQ65" s="150"/>
      <c r="BR65" s="150"/>
      <c r="BW65" s="72" t="s">
        <v>97</v>
      </c>
      <c r="BX65" s="167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9"/>
      <c r="CW65" s="150"/>
      <c r="CX65" s="150"/>
      <c r="CY65" s="150"/>
      <c r="CZ65" s="150"/>
      <c r="DA65" s="150"/>
      <c r="DB65" s="150"/>
      <c r="DC65" s="150"/>
      <c r="DD65" s="150"/>
      <c r="DE65" s="150"/>
      <c r="DF65" s="150"/>
      <c r="DG65" s="150"/>
      <c r="DH65" s="150"/>
      <c r="DI65" s="150"/>
      <c r="DJ65" s="150"/>
      <c r="DK65" s="150"/>
      <c r="DL65" s="150"/>
      <c r="DM65" s="150"/>
      <c r="DN65" s="150"/>
      <c r="DO65" s="150"/>
      <c r="DT65" s="72" t="s">
        <v>97</v>
      </c>
      <c r="DU65" s="167"/>
      <c r="DV65" s="168"/>
      <c r="DW65" s="168"/>
      <c r="DX65" s="168"/>
      <c r="DY65" s="168"/>
      <c r="DZ65" s="168"/>
      <c r="EA65" s="168"/>
      <c r="EB65" s="168"/>
      <c r="EC65" s="168"/>
      <c r="ED65" s="168"/>
      <c r="EE65" s="168"/>
      <c r="EF65" s="168"/>
      <c r="EG65" s="168"/>
      <c r="EH65" s="168"/>
      <c r="EI65" s="168"/>
      <c r="EJ65" s="168"/>
      <c r="EK65" s="168"/>
      <c r="EL65" s="168"/>
      <c r="EM65" s="168"/>
      <c r="EN65" s="169"/>
    </row>
    <row r="66" spans="2:144" x14ac:dyDescent="0.3">
      <c r="Z66" s="72" t="s">
        <v>98</v>
      </c>
      <c r="AA66" s="167"/>
      <c r="AB66" s="168"/>
      <c r="AC66" s="168"/>
      <c r="AD66" s="168"/>
      <c r="AE66" s="168"/>
      <c r="AF66" s="168"/>
      <c r="AG66" s="168"/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  <c r="AS66" s="168"/>
      <c r="AT66" s="169"/>
      <c r="BW66" s="72" t="s">
        <v>98</v>
      </c>
      <c r="BX66" s="167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9"/>
      <c r="DT66" s="72" t="s">
        <v>98</v>
      </c>
      <c r="DU66" s="167"/>
      <c r="DV66" s="168"/>
      <c r="DW66" s="168"/>
      <c r="DX66" s="168"/>
      <c r="DY66" s="168"/>
      <c r="DZ66" s="168"/>
      <c r="EA66" s="168"/>
      <c r="EB66" s="168"/>
      <c r="EC66" s="168"/>
      <c r="ED66" s="168"/>
      <c r="EE66" s="168"/>
      <c r="EF66" s="168"/>
      <c r="EG66" s="168"/>
      <c r="EH66" s="168"/>
      <c r="EI66" s="168"/>
      <c r="EJ66" s="168"/>
      <c r="EK66" s="168"/>
      <c r="EL66" s="168"/>
      <c r="EM66" s="168"/>
      <c r="EN66" s="169"/>
    </row>
    <row r="67" spans="2:144" x14ac:dyDescent="0.3">
      <c r="X67" s="17"/>
      <c r="Z67" s="72" t="s">
        <v>56</v>
      </c>
      <c r="AA67" s="170">
        <f>AA63</f>
        <v>1.1813129037441914</v>
      </c>
      <c r="AB67" s="170">
        <f t="shared" ref="AB67:AS67" si="70">AB63</f>
        <v>1.0009958963509267</v>
      </c>
      <c r="AC67" s="170">
        <f t="shared" si="70"/>
        <v>1.0005861599959267</v>
      </c>
      <c r="AD67" s="170">
        <f t="shared" si="70"/>
        <v>1.0000536194185752</v>
      </c>
      <c r="AE67" s="170">
        <v>1</v>
      </c>
      <c r="AF67" s="170">
        <v>1</v>
      </c>
      <c r="AG67" s="170">
        <v>1</v>
      </c>
      <c r="AH67" s="170">
        <f t="shared" si="70"/>
        <v>1.0000354830257081</v>
      </c>
      <c r="AI67" s="170">
        <v>1</v>
      </c>
      <c r="AJ67" s="170">
        <v>1</v>
      </c>
      <c r="AK67" s="170">
        <v>1</v>
      </c>
      <c r="AL67" s="170">
        <v>1</v>
      </c>
      <c r="AM67" s="170" t="str">
        <f t="shared" si="70"/>
        <v/>
      </c>
      <c r="AN67" s="170" t="str">
        <f t="shared" si="70"/>
        <v/>
      </c>
      <c r="AO67" s="170" t="str">
        <f t="shared" si="70"/>
        <v/>
      </c>
      <c r="AP67" s="170" t="str">
        <f t="shared" si="70"/>
        <v/>
      </c>
      <c r="AQ67" s="170" t="str">
        <f t="shared" si="70"/>
        <v/>
      </c>
      <c r="AR67" s="170" t="str">
        <f t="shared" si="70"/>
        <v/>
      </c>
      <c r="AS67" s="170" t="str">
        <f t="shared" si="70"/>
        <v/>
      </c>
      <c r="AT67" s="171">
        <v>1</v>
      </c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  <c r="BM67" s="150"/>
      <c r="BN67" s="150"/>
      <c r="BO67" s="150"/>
      <c r="BP67" s="150"/>
      <c r="BQ67" s="150"/>
      <c r="BR67" s="150"/>
      <c r="BW67" s="72" t="s">
        <v>56</v>
      </c>
      <c r="BX67" s="170">
        <f t="shared" ref="BX67:CP67" si="71">BX63</f>
        <v>2.6188184589051779</v>
      </c>
      <c r="BY67" s="170">
        <f t="shared" si="71"/>
        <v>1.0609733977669411</v>
      </c>
      <c r="BZ67" s="170">
        <v>1</v>
      </c>
      <c r="CA67" s="170">
        <v>1</v>
      </c>
      <c r="CB67" s="170">
        <f>CB63</f>
        <v>1.0021222796623057</v>
      </c>
      <c r="CC67" s="170">
        <v>1</v>
      </c>
      <c r="CD67" s="170">
        <v>1</v>
      </c>
      <c r="CE67" s="170">
        <v>1</v>
      </c>
      <c r="CF67" s="170">
        <f t="shared" si="71"/>
        <v>1</v>
      </c>
      <c r="CG67" s="170">
        <f t="shared" si="71"/>
        <v>1</v>
      </c>
      <c r="CH67" s="170">
        <f t="shared" si="71"/>
        <v>1</v>
      </c>
      <c r="CI67" s="170">
        <f t="shared" si="71"/>
        <v>1</v>
      </c>
      <c r="CJ67" s="170" t="str">
        <f t="shared" si="71"/>
        <v/>
      </c>
      <c r="CK67" s="170" t="str">
        <f t="shared" si="71"/>
        <v/>
      </c>
      <c r="CL67" s="170" t="str">
        <f t="shared" si="71"/>
        <v/>
      </c>
      <c r="CM67" s="170" t="str">
        <f t="shared" si="71"/>
        <v/>
      </c>
      <c r="CN67" s="170" t="str">
        <f t="shared" si="71"/>
        <v/>
      </c>
      <c r="CO67" s="170" t="str">
        <f t="shared" si="71"/>
        <v/>
      </c>
      <c r="CP67" s="170" t="str">
        <f t="shared" si="71"/>
        <v/>
      </c>
      <c r="CQ67" s="171">
        <v>1</v>
      </c>
      <c r="CW67" s="150"/>
      <c r="CX67" s="150"/>
      <c r="CY67" s="150"/>
      <c r="CZ67" s="150"/>
      <c r="DA67" s="150"/>
      <c r="DB67" s="150"/>
      <c r="DC67" s="150"/>
      <c r="DD67" s="150"/>
      <c r="DE67" s="150"/>
      <c r="DF67" s="150"/>
      <c r="DG67" s="150"/>
      <c r="DH67" s="150"/>
      <c r="DI67" s="150"/>
      <c r="DJ67" s="150"/>
      <c r="DK67" s="150"/>
      <c r="DL67" s="150"/>
      <c r="DM67" s="150"/>
      <c r="DN67" s="150"/>
      <c r="DO67" s="150"/>
      <c r="DT67" s="72" t="s">
        <v>56</v>
      </c>
      <c r="DU67" s="170">
        <f t="shared" ref="DU67:EM67" si="72">DU63</f>
        <v>10.071512466324846</v>
      </c>
      <c r="DV67" s="170">
        <f t="shared" si="72"/>
        <v>1.718727303350887</v>
      </c>
      <c r="DW67" s="170">
        <f t="shared" si="72"/>
        <v>1.137189191868816</v>
      </c>
      <c r="DX67" s="170">
        <f t="shared" si="72"/>
        <v>1.0269903117744235</v>
      </c>
      <c r="DY67" s="170">
        <f t="shared" si="72"/>
        <v>1.0044078772901952</v>
      </c>
      <c r="DZ67" s="170">
        <f t="shared" si="72"/>
        <v>1.0050530143274297</v>
      </c>
      <c r="EA67" s="170">
        <f t="shared" si="72"/>
        <v>1.0063831600701889</v>
      </c>
      <c r="EB67" s="170">
        <f t="shared" si="72"/>
        <v>1.00278891635203</v>
      </c>
      <c r="EC67" s="170">
        <f t="shared" si="72"/>
        <v>1.0001189793010903</v>
      </c>
      <c r="ED67" s="170">
        <f t="shared" si="72"/>
        <v>1</v>
      </c>
      <c r="EE67" s="170">
        <f t="shared" si="72"/>
        <v>1</v>
      </c>
      <c r="EF67" s="170">
        <f t="shared" si="72"/>
        <v>1</v>
      </c>
      <c r="EG67" s="170" t="str">
        <f t="shared" si="72"/>
        <v/>
      </c>
      <c r="EH67" s="170" t="str">
        <f t="shared" si="72"/>
        <v/>
      </c>
      <c r="EI67" s="170" t="str">
        <f t="shared" si="72"/>
        <v/>
      </c>
      <c r="EJ67" s="170" t="str">
        <f t="shared" si="72"/>
        <v/>
      </c>
      <c r="EK67" s="170" t="str">
        <f t="shared" si="72"/>
        <v/>
      </c>
      <c r="EL67" s="170" t="str">
        <f t="shared" si="72"/>
        <v/>
      </c>
      <c r="EM67" s="170" t="str">
        <f t="shared" si="72"/>
        <v/>
      </c>
      <c r="EN67" s="171">
        <v>1</v>
      </c>
    </row>
    <row r="68" spans="2:144" x14ac:dyDescent="0.3">
      <c r="X68" s="17"/>
      <c r="Z68" s="72" t="s">
        <v>99</v>
      </c>
      <c r="AA68" s="130">
        <f t="shared" ref="AA68:AR68" si="73">IF(AA67="",1,AA67)*AB68</f>
        <v>1.1832879236216296</v>
      </c>
      <c r="AB68" s="130">
        <f t="shared" si="73"/>
        <v>1.0016718854684294</v>
      </c>
      <c r="AC68" s="130">
        <f t="shared" si="73"/>
        <v>1.0006753165721929</v>
      </c>
      <c r="AD68" s="130">
        <f t="shared" si="73"/>
        <v>1.0000891043468625</v>
      </c>
      <c r="AE68" s="130">
        <f t="shared" si="73"/>
        <v>1.0000354830257081</v>
      </c>
      <c r="AF68" s="130">
        <f t="shared" si="73"/>
        <v>1.0000354830257081</v>
      </c>
      <c r="AG68" s="130">
        <f t="shared" si="73"/>
        <v>1.0000354830257081</v>
      </c>
      <c r="AH68" s="130">
        <f t="shared" si="73"/>
        <v>1.0000354830257081</v>
      </c>
      <c r="AI68" s="130">
        <f t="shared" si="73"/>
        <v>1</v>
      </c>
      <c r="AJ68" s="130">
        <f t="shared" si="73"/>
        <v>1</v>
      </c>
      <c r="AK68" s="130">
        <f t="shared" si="73"/>
        <v>1</v>
      </c>
      <c r="AL68" s="130">
        <f t="shared" si="73"/>
        <v>1</v>
      </c>
      <c r="AM68" s="130">
        <f t="shared" si="73"/>
        <v>1</v>
      </c>
      <c r="AN68" s="130">
        <f t="shared" si="73"/>
        <v>1</v>
      </c>
      <c r="AO68" s="130">
        <f t="shared" si="73"/>
        <v>1</v>
      </c>
      <c r="AP68" s="130">
        <f t="shared" si="73"/>
        <v>1</v>
      </c>
      <c r="AQ68" s="130">
        <f t="shared" si="73"/>
        <v>1</v>
      </c>
      <c r="AR68" s="130">
        <f t="shared" si="73"/>
        <v>1</v>
      </c>
      <c r="AS68" s="130">
        <f>IF(AS67="",1,AS67)*AT68</f>
        <v>1</v>
      </c>
      <c r="AT68" s="131">
        <f>AT67</f>
        <v>1</v>
      </c>
      <c r="BW68" s="72" t="s">
        <v>99</v>
      </c>
      <c r="BX68" s="130">
        <f t="shared" ref="BX68:CO68" si="74">IF(BX67="",1,BX67)*BY68</f>
        <v>2.784393465556823</v>
      </c>
      <c r="BY68" s="130">
        <f t="shared" si="74"/>
        <v>1.0632250800312693</v>
      </c>
      <c r="BZ68" s="130">
        <f t="shared" si="74"/>
        <v>1.0021222796623057</v>
      </c>
      <c r="CA68" s="130">
        <f t="shared" si="74"/>
        <v>1.0021222796623057</v>
      </c>
      <c r="CB68" s="130">
        <f t="shared" si="74"/>
        <v>1.0021222796623057</v>
      </c>
      <c r="CC68" s="130">
        <f t="shared" si="74"/>
        <v>1</v>
      </c>
      <c r="CD68" s="130">
        <f t="shared" si="74"/>
        <v>1</v>
      </c>
      <c r="CE68" s="130">
        <f t="shared" si="74"/>
        <v>1</v>
      </c>
      <c r="CF68" s="130">
        <f t="shared" si="74"/>
        <v>1</v>
      </c>
      <c r="CG68" s="130">
        <f t="shared" si="74"/>
        <v>1</v>
      </c>
      <c r="CH68" s="130">
        <f t="shared" si="74"/>
        <v>1</v>
      </c>
      <c r="CI68" s="130">
        <f t="shared" si="74"/>
        <v>1</v>
      </c>
      <c r="CJ68" s="130">
        <f t="shared" si="74"/>
        <v>1</v>
      </c>
      <c r="CK68" s="130">
        <f t="shared" si="74"/>
        <v>1</v>
      </c>
      <c r="CL68" s="130">
        <f t="shared" si="74"/>
        <v>1</v>
      </c>
      <c r="CM68" s="130">
        <f t="shared" si="74"/>
        <v>1</v>
      </c>
      <c r="CN68" s="130">
        <f t="shared" si="74"/>
        <v>1</v>
      </c>
      <c r="CO68" s="130">
        <f t="shared" si="74"/>
        <v>1</v>
      </c>
      <c r="CP68" s="130">
        <f>IF(CP67="",1,CP67)*CQ68</f>
        <v>1</v>
      </c>
      <c r="CQ68" s="131">
        <f>CQ67</f>
        <v>1</v>
      </c>
      <c r="DT68" s="72" t="s">
        <v>99</v>
      </c>
      <c r="DU68" s="130">
        <f t="shared" ref="DU68:EL68" si="75">IF(DU67="",1,DU67)*DV68</f>
        <v>20.597967877498906</v>
      </c>
      <c r="DV68" s="130">
        <f t="shared" si="75"/>
        <v>2.0451712636379455</v>
      </c>
      <c r="DW68" s="130">
        <f t="shared" si="75"/>
        <v>1.1899335395735047</v>
      </c>
      <c r="DX68" s="130">
        <f t="shared" si="75"/>
        <v>1.0463813304609504</v>
      </c>
      <c r="DY68" s="130">
        <f t="shared" si="75"/>
        <v>1.0188814037135592</v>
      </c>
      <c r="DZ68" s="130">
        <f t="shared" si="75"/>
        <v>1.0144100088725034</v>
      </c>
      <c r="EA68" s="130">
        <f t="shared" si="75"/>
        <v>1.0093099512281303</v>
      </c>
      <c r="EB68" s="130">
        <f t="shared" si="75"/>
        <v>1.0029082274764387</v>
      </c>
      <c r="EC68" s="130">
        <f t="shared" si="75"/>
        <v>1.0001189793010903</v>
      </c>
      <c r="ED68" s="130">
        <f t="shared" si="75"/>
        <v>1</v>
      </c>
      <c r="EE68" s="130">
        <f t="shared" si="75"/>
        <v>1</v>
      </c>
      <c r="EF68" s="130">
        <f t="shared" si="75"/>
        <v>1</v>
      </c>
      <c r="EG68" s="130">
        <f t="shared" si="75"/>
        <v>1</v>
      </c>
      <c r="EH68" s="130">
        <f t="shared" si="75"/>
        <v>1</v>
      </c>
      <c r="EI68" s="130">
        <f t="shared" si="75"/>
        <v>1</v>
      </c>
      <c r="EJ68" s="130">
        <f t="shared" si="75"/>
        <v>1</v>
      </c>
      <c r="EK68" s="130">
        <f t="shared" si="75"/>
        <v>1</v>
      </c>
      <c r="EL68" s="130">
        <f t="shared" si="75"/>
        <v>1</v>
      </c>
      <c r="EM68" s="130">
        <f>IF(EM67="",1,EM67)*EN68</f>
        <v>1</v>
      </c>
      <c r="EN68" s="131">
        <f>EN67</f>
        <v>1</v>
      </c>
    </row>
    <row r="69" spans="2:144" x14ac:dyDescent="0.3">
      <c r="X69" s="17"/>
      <c r="Z69" s="72" t="s">
        <v>100</v>
      </c>
      <c r="AA69" s="172">
        <f>1/AA68</f>
        <v>0.84510285285372511</v>
      </c>
      <c r="AB69" s="172">
        <f t="shared" ref="AB69:AT69" si="76">1/AB68</f>
        <v>0.99833090506713429</v>
      </c>
      <c r="AC69" s="172">
        <f t="shared" si="76"/>
        <v>0.99932513917250787</v>
      </c>
      <c r="AD69" s="172">
        <f t="shared" si="76"/>
        <v>0.99991090359201473</v>
      </c>
      <c r="AE69" s="172">
        <f t="shared" si="76"/>
        <v>0.99996451823329235</v>
      </c>
      <c r="AF69" s="172">
        <f t="shared" si="76"/>
        <v>0.99996451823329235</v>
      </c>
      <c r="AG69" s="172">
        <f t="shared" si="76"/>
        <v>0.99996451823329235</v>
      </c>
      <c r="AH69" s="172">
        <f t="shared" si="76"/>
        <v>0.99996451823329235</v>
      </c>
      <c r="AI69" s="172">
        <f t="shared" si="76"/>
        <v>1</v>
      </c>
      <c r="AJ69" s="172">
        <f t="shared" si="76"/>
        <v>1</v>
      </c>
      <c r="AK69" s="172">
        <f t="shared" si="76"/>
        <v>1</v>
      </c>
      <c r="AL69" s="172">
        <f t="shared" si="76"/>
        <v>1</v>
      </c>
      <c r="AM69" s="172">
        <f t="shared" si="76"/>
        <v>1</v>
      </c>
      <c r="AN69" s="172">
        <f t="shared" si="76"/>
        <v>1</v>
      </c>
      <c r="AO69" s="172">
        <f t="shared" si="76"/>
        <v>1</v>
      </c>
      <c r="AP69" s="172">
        <f t="shared" si="76"/>
        <v>1</v>
      </c>
      <c r="AQ69" s="172">
        <f t="shared" si="76"/>
        <v>1</v>
      </c>
      <c r="AR69" s="172">
        <f t="shared" si="76"/>
        <v>1</v>
      </c>
      <c r="AS69" s="172">
        <f t="shared" si="76"/>
        <v>1</v>
      </c>
      <c r="AT69" s="173">
        <f t="shared" si="76"/>
        <v>1</v>
      </c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W69" s="72" t="s">
        <v>100</v>
      </c>
      <c r="BX69" s="172">
        <f>1/BX68</f>
        <v>0.35914464402035218</v>
      </c>
      <c r="BY69" s="172">
        <f t="shared" ref="BY69:CQ69" si="77">1/BY68</f>
        <v>0.94053462317742753</v>
      </c>
      <c r="BZ69" s="172">
        <f t="shared" si="77"/>
        <v>0.99788221487000484</v>
      </c>
      <c r="CA69" s="172">
        <f t="shared" si="77"/>
        <v>0.99788221487000484</v>
      </c>
      <c r="CB69" s="172">
        <f t="shared" si="77"/>
        <v>0.99788221487000484</v>
      </c>
      <c r="CC69" s="172">
        <f t="shared" si="77"/>
        <v>1</v>
      </c>
      <c r="CD69" s="172">
        <f t="shared" si="77"/>
        <v>1</v>
      </c>
      <c r="CE69" s="172">
        <f t="shared" si="77"/>
        <v>1</v>
      </c>
      <c r="CF69" s="172">
        <f t="shared" si="77"/>
        <v>1</v>
      </c>
      <c r="CG69" s="172">
        <f t="shared" si="77"/>
        <v>1</v>
      </c>
      <c r="CH69" s="172">
        <f t="shared" si="77"/>
        <v>1</v>
      </c>
      <c r="CI69" s="172">
        <f t="shared" si="77"/>
        <v>1</v>
      </c>
      <c r="CJ69" s="172">
        <f t="shared" si="77"/>
        <v>1</v>
      </c>
      <c r="CK69" s="172">
        <f t="shared" si="77"/>
        <v>1</v>
      </c>
      <c r="CL69" s="172">
        <f t="shared" si="77"/>
        <v>1</v>
      </c>
      <c r="CM69" s="172">
        <f t="shared" si="77"/>
        <v>1</v>
      </c>
      <c r="CN69" s="172">
        <f t="shared" si="77"/>
        <v>1</v>
      </c>
      <c r="CO69" s="172">
        <f t="shared" si="77"/>
        <v>1</v>
      </c>
      <c r="CP69" s="172">
        <f t="shared" si="77"/>
        <v>1</v>
      </c>
      <c r="CQ69" s="173">
        <f t="shared" si="77"/>
        <v>1</v>
      </c>
      <c r="CW69" s="150"/>
      <c r="CX69" s="150"/>
      <c r="CY69" s="150"/>
      <c r="CZ69" s="150"/>
      <c r="DA69" s="150"/>
      <c r="DB69" s="150"/>
      <c r="DC69" s="150"/>
      <c r="DD69" s="150"/>
      <c r="DE69" s="150"/>
      <c r="DF69" s="150"/>
      <c r="DG69" s="150"/>
      <c r="DH69" s="150"/>
      <c r="DI69" s="150"/>
      <c r="DJ69" s="150"/>
      <c r="DK69" s="150"/>
      <c r="DL69" s="150"/>
      <c r="DM69" s="150"/>
      <c r="DN69" s="150"/>
      <c r="DO69" s="150"/>
      <c r="DT69" s="72" t="s">
        <v>100</v>
      </c>
      <c r="DU69" s="172">
        <f>1/DU68</f>
        <v>4.8548478468713116E-2</v>
      </c>
      <c r="DV69" s="172">
        <f t="shared" ref="DV69:EN69" si="78">1/DV68</f>
        <v>0.48895660611874747</v>
      </c>
      <c r="DW69" s="172">
        <f t="shared" si="78"/>
        <v>0.84038306909007665</v>
      </c>
      <c r="DX69" s="172">
        <f t="shared" si="78"/>
        <v>0.95567454319877965</v>
      </c>
      <c r="DY69" s="172">
        <f t="shared" si="78"/>
        <v>0.98146849707459438</v>
      </c>
      <c r="DZ69" s="172">
        <f t="shared" si="78"/>
        <v>0.98579468977389151</v>
      </c>
      <c r="EA69" s="172">
        <f t="shared" si="78"/>
        <v>0.99077592446522311</v>
      </c>
      <c r="EB69" s="172">
        <f t="shared" si="78"/>
        <v>0.99710020578477399</v>
      </c>
      <c r="EC69" s="172">
        <f t="shared" si="78"/>
        <v>0.99988103485329971</v>
      </c>
      <c r="ED69" s="172">
        <f t="shared" si="78"/>
        <v>1</v>
      </c>
      <c r="EE69" s="172">
        <f t="shared" si="78"/>
        <v>1</v>
      </c>
      <c r="EF69" s="172">
        <f t="shared" si="78"/>
        <v>1</v>
      </c>
      <c r="EG69" s="172">
        <f t="shared" si="78"/>
        <v>1</v>
      </c>
      <c r="EH69" s="172">
        <f t="shared" si="78"/>
        <v>1</v>
      </c>
      <c r="EI69" s="172">
        <f t="shared" si="78"/>
        <v>1</v>
      </c>
      <c r="EJ69" s="172">
        <f t="shared" si="78"/>
        <v>1</v>
      </c>
      <c r="EK69" s="172">
        <f t="shared" si="78"/>
        <v>1</v>
      </c>
      <c r="EL69" s="172">
        <f t="shared" si="78"/>
        <v>1</v>
      </c>
      <c r="EM69" s="172">
        <f t="shared" si="78"/>
        <v>1</v>
      </c>
      <c r="EN69" s="173">
        <f t="shared" si="78"/>
        <v>1</v>
      </c>
    </row>
    <row r="70" spans="2:144" x14ac:dyDescent="0.3">
      <c r="X70" s="17"/>
      <c r="Z70" s="72" t="s">
        <v>101</v>
      </c>
      <c r="AA70" s="174">
        <v>12</v>
      </c>
      <c r="AB70" s="174">
        <v>24</v>
      </c>
      <c r="AC70" s="174">
        <v>36</v>
      </c>
      <c r="AD70" s="174">
        <v>48</v>
      </c>
      <c r="AE70" s="174">
        <v>60</v>
      </c>
      <c r="AF70" s="174">
        <v>72</v>
      </c>
      <c r="AG70" s="174">
        <v>84</v>
      </c>
      <c r="AH70" s="174">
        <v>96</v>
      </c>
      <c r="AI70" s="174">
        <v>108</v>
      </c>
      <c r="AJ70" s="174">
        <v>120</v>
      </c>
      <c r="AK70" s="174">
        <v>132</v>
      </c>
      <c r="AL70" s="174">
        <v>144</v>
      </c>
      <c r="AM70" s="174">
        <v>156</v>
      </c>
      <c r="AN70" s="174">
        <v>168</v>
      </c>
      <c r="AO70" s="174">
        <v>180</v>
      </c>
      <c r="AP70" s="174">
        <v>192</v>
      </c>
      <c r="AQ70" s="174">
        <v>204</v>
      </c>
      <c r="AR70" s="174">
        <v>216</v>
      </c>
      <c r="AS70" s="174">
        <v>228</v>
      </c>
      <c r="AT70" s="175">
        <v>240</v>
      </c>
      <c r="BW70" s="72" t="s">
        <v>101</v>
      </c>
      <c r="BX70" s="174">
        <f>AA70</f>
        <v>12</v>
      </c>
      <c r="BY70" s="174">
        <f t="shared" ref="BY70:CN71" si="79">AB70</f>
        <v>24</v>
      </c>
      <c r="BZ70" s="174">
        <f t="shared" si="79"/>
        <v>36</v>
      </c>
      <c r="CA70" s="174">
        <f t="shared" si="79"/>
        <v>48</v>
      </c>
      <c r="CB70" s="174">
        <f t="shared" si="79"/>
        <v>60</v>
      </c>
      <c r="CC70" s="174">
        <f t="shared" si="79"/>
        <v>72</v>
      </c>
      <c r="CD70" s="174">
        <f t="shared" si="79"/>
        <v>84</v>
      </c>
      <c r="CE70" s="174">
        <f t="shared" si="79"/>
        <v>96</v>
      </c>
      <c r="CF70" s="174">
        <f t="shared" si="79"/>
        <v>108</v>
      </c>
      <c r="CG70" s="174">
        <f t="shared" si="79"/>
        <v>120</v>
      </c>
      <c r="CH70" s="174">
        <f t="shared" si="79"/>
        <v>132</v>
      </c>
      <c r="CI70" s="174">
        <f t="shared" si="79"/>
        <v>144</v>
      </c>
      <c r="CJ70" s="174">
        <f t="shared" si="79"/>
        <v>156</v>
      </c>
      <c r="CK70" s="174">
        <f t="shared" si="79"/>
        <v>168</v>
      </c>
      <c r="CL70" s="174">
        <f t="shared" si="79"/>
        <v>180</v>
      </c>
      <c r="CM70" s="174">
        <f t="shared" si="79"/>
        <v>192</v>
      </c>
      <c r="CN70" s="174">
        <f t="shared" si="79"/>
        <v>204</v>
      </c>
      <c r="CO70" s="174">
        <f t="shared" ref="CO70:CQ71" si="80">AR70</f>
        <v>216</v>
      </c>
      <c r="CP70" s="174">
        <f t="shared" si="80"/>
        <v>228</v>
      </c>
      <c r="CQ70" s="175">
        <f t="shared" si="80"/>
        <v>240</v>
      </c>
      <c r="DT70" s="72" t="s">
        <v>101</v>
      </c>
      <c r="DU70" s="174">
        <f>BX70</f>
        <v>12</v>
      </c>
      <c r="DV70" s="174">
        <f t="shared" ref="DV70:EK71" si="81">BY70</f>
        <v>24</v>
      </c>
      <c r="DW70" s="174">
        <f t="shared" si="81"/>
        <v>36</v>
      </c>
      <c r="DX70" s="174">
        <f t="shared" si="81"/>
        <v>48</v>
      </c>
      <c r="DY70" s="174">
        <f t="shared" si="81"/>
        <v>60</v>
      </c>
      <c r="DZ70" s="174">
        <f t="shared" si="81"/>
        <v>72</v>
      </c>
      <c r="EA70" s="174">
        <f t="shared" si="81"/>
        <v>84</v>
      </c>
      <c r="EB70" s="174">
        <f t="shared" si="81"/>
        <v>96</v>
      </c>
      <c r="EC70" s="174">
        <f t="shared" si="81"/>
        <v>108</v>
      </c>
      <c r="ED70" s="174">
        <f t="shared" si="81"/>
        <v>120</v>
      </c>
      <c r="EE70" s="174">
        <f t="shared" si="81"/>
        <v>132</v>
      </c>
      <c r="EF70" s="174">
        <f t="shared" si="81"/>
        <v>144</v>
      </c>
      <c r="EG70" s="174">
        <f t="shared" si="81"/>
        <v>156</v>
      </c>
      <c r="EH70" s="174">
        <f t="shared" si="81"/>
        <v>168</v>
      </c>
      <c r="EI70" s="174">
        <f t="shared" si="81"/>
        <v>180</v>
      </c>
      <c r="EJ70" s="174">
        <f t="shared" si="81"/>
        <v>192</v>
      </c>
      <c r="EK70" s="174">
        <f t="shared" si="81"/>
        <v>204</v>
      </c>
      <c r="EL70" s="174">
        <f t="shared" ref="EL70:EN71" si="82">CO70</f>
        <v>216</v>
      </c>
      <c r="EM70" s="174">
        <f t="shared" si="82"/>
        <v>228</v>
      </c>
      <c r="EN70" s="175">
        <f t="shared" si="82"/>
        <v>240</v>
      </c>
    </row>
    <row r="71" spans="2:144" x14ac:dyDescent="0.3">
      <c r="X71" s="17"/>
      <c r="Z71" s="72" t="s">
        <v>102</v>
      </c>
      <c r="AA71" s="174">
        <v>12</v>
      </c>
      <c r="AB71" s="174">
        <v>24</v>
      </c>
      <c r="AC71" s="174">
        <v>36</v>
      </c>
      <c r="AD71" s="174">
        <v>48</v>
      </c>
      <c r="AE71" s="174">
        <v>60</v>
      </c>
      <c r="AF71" s="174">
        <v>72</v>
      </c>
      <c r="AG71" s="174">
        <v>84</v>
      </c>
      <c r="AH71" s="174">
        <v>96</v>
      </c>
      <c r="AI71" s="174">
        <v>108</v>
      </c>
      <c r="AJ71" s="174">
        <v>120</v>
      </c>
      <c r="AK71" s="174">
        <v>132</v>
      </c>
      <c r="AL71" s="174">
        <v>144</v>
      </c>
      <c r="AM71" s="174">
        <v>156</v>
      </c>
      <c r="AN71" s="174">
        <v>168</v>
      </c>
      <c r="AO71" s="174">
        <v>180</v>
      </c>
      <c r="AP71" s="174">
        <v>192</v>
      </c>
      <c r="AQ71" s="174">
        <v>204</v>
      </c>
      <c r="AR71" s="174">
        <v>216</v>
      </c>
      <c r="AS71" s="174">
        <v>228</v>
      </c>
      <c r="AT71" s="175">
        <v>240</v>
      </c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W71" s="72" t="s">
        <v>102</v>
      </c>
      <c r="BX71" s="174">
        <f>AA71</f>
        <v>12</v>
      </c>
      <c r="BY71" s="174">
        <f t="shared" si="79"/>
        <v>24</v>
      </c>
      <c r="BZ71" s="174">
        <f t="shared" si="79"/>
        <v>36</v>
      </c>
      <c r="CA71" s="174">
        <f t="shared" si="79"/>
        <v>48</v>
      </c>
      <c r="CB71" s="174">
        <f t="shared" si="79"/>
        <v>60</v>
      </c>
      <c r="CC71" s="174">
        <f t="shared" si="79"/>
        <v>72</v>
      </c>
      <c r="CD71" s="174">
        <f t="shared" si="79"/>
        <v>84</v>
      </c>
      <c r="CE71" s="174">
        <f t="shared" si="79"/>
        <v>96</v>
      </c>
      <c r="CF71" s="174">
        <f t="shared" si="79"/>
        <v>108</v>
      </c>
      <c r="CG71" s="174">
        <f t="shared" si="79"/>
        <v>120</v>
      </c>
      <c r="CH71" s="174">
        <f t="shared" si="79"/>
        <v>132</v>
      </c>
      <c r="CI71" s="174">
        <f t="shared" si="79"/>
        <v>144</v>
      </c>
      <c r="CJ71" s="174">
        <f t="shared" si="79"/>
        <v>156</v>
      </c>
      <c r="CK71" s="174">
        <f t="shared" si="79"/>
        <v>168</v>
      </c>
      <c r="CL71" s="174">
        <f t="shared" si="79"/>
        <v>180</v>
      </c>
      <c r="CM71" s="174">
        <f t="shared" si="79"/>
        <v>192</v>
      </c>
      <c r="CN71" s="174">
        <f t="shared" si="79"/>
        <v>204</v>
      </c>
      <c r="CO71" s="174">
        <f t="shared" si="80"/>
        <v>216</v>
      </c>
      <c r="CP71" s="174">
        <f t="shared" si="80"/>
        <v>228</v>
      </c>
      <c r="CQ71" s="175">
        <f t="shared" si="80"/>
        <v>240</v>
      </c>
      <c r="CW71" s="150"/>
      <c r="CX71" s="150"/>
      <c r="CY71" s="150"/>
      <c r="CZ71" s="150"/>
      <c r="DA71" s="150"/>
      <c r="DB71" s="150"/>
      <c r="DC71" s="150"/>
      <c r="DD71" s="150"/>
      <c r="DE71" s="150"/>
      <c r="DF71" s="150"/>
      <c r="DG71" s="150"/>
      <c r="DH71" s="150"/>
      <c r="DI71" s="150"/>
      <c r="DJ71" s="150"/>
      <c r="DK71" s="150"/>
      <c r="DL71" s="150"/>
      <c r="DM71" s="150"/>
      <c r="DN71" s="150"/>
      <c r="DO71" s="150"/>
      <c r="DT71" s="72" t="s">
        <v>102</v>
      </c>
      <c r="DU71" s="174">
        <f>BX71</f>
        <v>12</v>
      </c>
      <c r="DV71" s="174">
        <f t="shared" si="81"/>
        <v>24</v>
      </c>
      <c r="DW71" s="174">
        <f t="shared" si="81"/>
        <v>36</v>
      </c>
      <c r="DX71" s="174">
        <f t="shared" si="81"/>
        <v>48</v>
      </c>
      <c r="DY71" s="174">
        <f t="shared" si="81"/>
        <v>60</v>
      </c>
      <c r="DZ71" s="174">
        <f t="shared" si="81"/>
        <v>72</v>
      </c>
      <c r="EA71" s="174">
        <f t="shared" si="81"/>
        <v>84</v>
      </c>
      <c r="EB71" s="174">
        <f t="shared" si="81"/>
        <v>96</v>
      </c>
      <c r="EC71" s="174">
        <f t="shared" si="81"/>
        <v>108</v>
      </c>
      <c r="ED71" s="174">
        <f t="shared" si="81"/>
        <v>120</v>
      </c>
      <c r="EE71" s="174">
        <f t="shared" si="81"/>
        <v>132</v>
      </c>
      <c r="EF71" s="174">
        <f t="shared" si="81"/>
        <v>144</v>
      </c>
      <c r="EG71" s="174">
        <f t="shared" si="81"/>
        <v>156</v>
      </c>
      <c r="EH71" s="174">
        <f t="shared" si="81"/>
        <v>168</v>
      </c>
      <c r="EI71" s="174">
        <f t="shared" si="81"/>
        <v>180</v>
      </c>
      <c r="EJ71" s="174">
        <f t="shared" si="81"/>
        <v>192</v>
      </c>
      <c r="EK71" s="174">
        <f t="shared" si="81"/>
        <v>204</v>
      </c>
      <c r="EL71" s="174">
        <f t="shared" si="82"/>
        <v>216</v>
      </c>
      <c r="EM71" s="174">
        <f t="shared" si="82"/>
        <v>228</v>
      </c>
      <c r="EN71" s="175">
        <f t="shared" si="82"/>
        <v>240</v>
      </c>
    </row>
    <row r="72" spans="2:144" x14ac:dyDescent="0.3">
      <c r="X72" s="17"/>
      <c r="Z72" s="72" t="s">
        <v>103</v>
      </c>
      <c r="AA72" s="176">
        <f>AA69*(AA71/AA70)</f>
        <v>0.84510285285372511</v>
      </c>
      <c r="AB72" s="172">
        <f>(AB69-AA69)/(AB70-AA70)*(AB71-AA70)+AA69</f>
        <v>0.99833090506713429</v>
      </c>
      <c r="AC72" s="172">
        <f t="shared" ref="AC72:AT72" si="83">(AC69-AB69)/(AC70-AB70)*(AC71-AB70)+AB69</f>
        <v>0.99932513917250787</v>
      </c>
      <c r="AD72" s="172">
        <f t="shared" si="83"/>
        <v>0.99991090359201473</v>
      </c>
      <c r="AE72" s="172">
        <f t="shared" si="83"/>
        <v>0.99996451823329235</v>
      </c>
      <c r="AF72" s="172">
        <f t="shared" si="83"/>
        <v>0.99996451823329235</v>
      </c>
      <c r="AG72" s="172">
        <f t="shared" si="83"/>
        <v>0.99996451823329235</v>
      </c>
      <c r="AH72" s="172">
        <f t="shared" si="83"/>
        <v>0.99996451823329235</v>
      </c>
      <c r="AI72" s="172">
        <f t="shared" si="83"/>
        <v>1</v>
      </c>
      <c r="AJ72" s="172">
        <f t="shared" si="83"/>
        <v>1</v>
      </c>
      <c r="AK72" s="172">
        <f t="shared" si="83"/>
        <v>1</v>
      </c>
      <c r="AL72" s="172">
        <f t="shared" si="83"/>
        <v>1</v>
      </c>
      <c r="AM72" s="172">
        <f t="shared" si="83"/>
        <v>1</v>
      </c>
      <c r="AN72" s="172">
        <f t="shared" si="83"/>
        <v>1</v>
      </c>
      <c r="AO72" s="172">
        <f t="shared" si="83"/>
        <v>1</v>
      </c>
      <c r="AP72" s="172">
        <f t="shared" si="83"/>
        <v>1</v>
      </c>
      <c r="AQ72" s="172">
        <f t="shared" si="83"/>
        <v>1</v>
      </c>
      <c r="AR72" s="172">
        <f t="shared" si="83"/>
        <v>1</v>
      </c>
      <c r="AS72" s="172">
        <f t="shared" si="83"/>
        <v>1</v>
      </c>
      <c r="AT72" s="173">
        <f t="shared" si="83"/>
        <v>1</v>
      </c>
      <c r="BW72" s="72" t="s">
        <v>103</v>
      </c>
      <c r="BX72" s="176">
        <f>BX69*(BX71/BX70)</f>
        <v>0.35914464402035218</v>
      </c>
      <c r="BY72" s="172">
        <f>(BY69-BX69)/(BY70-BX70)*(BY71-BX70)+BX69</f>
        <v>0.94053462317742753</v>
      </c>
      <c r="BZ72" s="172">
        <f t="shared" ref="BZ72:CQ72" si="84">(BZ69-BY69)/(BZ70-BY70)*(BZ71-BY70)+BY69</f>
        <v>0.99788221487000484</v>
      </c>
      <c r="CA72" s="172">
        <f t="shared" si="84"/>
        <v>0.99788221487000484</v>
      </c>
      <c r="CB72" s="172">
        <f t="shared" si="84"/>
        <v>0.99788221487000484</v>
      </c>
      <c r="CC72" s="172">
        <f t="shared" si="84"/>
        <v>1</v>
      </c>
      <c r="CD72" s="172">
        <f t="shared" si="84"/>
        <v>1</v>
      </c>
      <c r="CE72" s="172">
        <f t="shared" si="84"/>
        <v>1</v>
      </c>
      <c r="CF72" s="172">
        <f t="shared" si="84"/>
        <v>1</v>
      </c>
      <c r="CG72" s="172">
        <f t="shared" si="84"/>
        <v>1</v>
      </c>
      <c r="CH72" s="172">
        <f t="shared" si="84"/>
        <v>1</v>
      </c>
      <c r="CI72" s="172">
        <f t="shared" si="84"/>
        <v>1</v>
      </c>
      <c r="CJ72" s="172">
        <f t="shared" si="84"/>
        <v>1</v>
      </c>
      <c r="CK72" s="172">
        <f t="shared" si="84"/>
        <v>1</v>
      </c>
      <c r="CL72" s="172">
        <f t="shared" si="84"/>
        <v>1</v>
      </c>
      <c r="CM72" s="172">
        <f t="shared" si="84"/>
        <v>1</v>
      </c>
      <c r="CN72" s="172">
        <f t="shared" si="84"/>
        <v>1</v>
      </c>
      <c r="CO72" s="172">
        <f t="shared" si="84"/>
        <v>1</v>
      </c>
      <c r="CP72" s="172">
        <f t="shared" si="84"/>
        <v>1</v>
      </c>
      <c r="CQ72" s="173">
        <f t="shared" si="84"/>
        <v>1</v>
      </c>
      <c r="DT72" s="72" t="s">
        <v>103</v>
      </c>
      <c r="DU72" s="176">
        <f>DU69*(DU71/DU70)</f>
        <v>4.8548478468713116E-2</v>
      </c>
      <c r="DV72" s="172">
        <f>(DV69-DU69)/(DV70-DU70)*(DV71-DU70)+DU69</f>
        <v>0.48895660611874747</v>
      </c>
      <c r="DW72" s="172">
        <f t="shared" ref="DW72:EN72" si="85">(DW69-DV69)/(DW70-DV70)*(DW71-DV70)+DV69</f>
        <v>0.84038306909007665</v>
      </c>
      <c r="DX72" s="172">
        <f t="shared" si="85"/>
        <v>0.95567454319877965</v>
      </c>
      <c r="DY72" s="172">
        <f t="shared" si="85"/>
        <v>0.98146849707459438</v>
      </c>
      <c r="DZ72" s="172">
        <f t="shared" si="85"/>
        <v>0.98579468977389151</v>
      </c>
      <c r="EA72" s="172">
        <f t="shared" si="85"/>
        <v>0.99077592446522311</v>
      </c>
      <c r="EB72" s="172">
        <f t="shared" si="85"/>
        <v>0.99710020578477399</v>
      </c>
      <c r="EC72" s="172">
        <f t="shared" si="85"/>
        <v>0.99988103485329971</v>
      </c>
      <c r="ED72" s="172">
        <f t="shared" si="85"/>
        <v>1</v>
      </c>
      <c r="EE72" s="172">
        <f t="shared" si="85"/>
        <v>1</v>
      </c>
      <c r="EF72" s="172">
        <f t="shared" si="85"/>
        <v>1</v>
      </c>
      <c r="EG72" s="172">
        <f t="shared" si="85"/>
        <v>1</v>
      </c>
      <c r="EH72" s="172">
        <f t="shared" si="85"/>
        <v>1</v>
      </c>
      <c r="EI72" s="172">
        <f t="shared" si="85"/>
        <v>1</v>
      </c>
      <c r="EJ72" s="172">
        <f t="shared" si="85"/>
        <v>1</v>
      </c>
      <c r="EK72" s="172">
        <f t="shared" si="85"/>
        <v>1</v>
      </c>
      <c r="EL72" s="172">
        <f t="shared" si="85"/>
        <v>1</v>
      </c>
      <c r="EM72" s="172">
        <f t="shared" si="85"/>
        <v>1</v>
      </c>
      <c r="EN72" s="173">
        <f t="shared" si="85"/>
        <v>1</v>
      </c>
    </row>
    <row r="73" spans="2:144" ht="15" thickBot="1" x14ac:dyDescent="0.35">
      <c r="X73" s="17"/>
      <c r="Z73" s="44" t="s">
        <v>104</v>
      </c>
      <c r="AA73" s="177">
        <f>1/AA72</f>
        <v>1.1832879236216296</v>
      </c>
      <c r="AB73" s="144">
        <f t="shared" ref="AB73:AT73" si="86">1/AB72</f>
        <v>1.0016718854684294</v>
      </c>
      <c r="AC73" s="144">
        <f t="shared" si="86"/>
        <v>1.0006753165721929</v>
      </c>
      <c r="AD73" s="144">
        <f t="shared" si="86"/>
        <v>1.0000891043468625</v>
      </c>
      <c r="AE73" s="144">
        <f t="shared" si="86"/>
        <v>1.0000354830257081</v>
      </c>
      <c r="AF73" s="144">
        <f t="shared" si="86"/>
        <v>1.0000354830257081</v>
      </c>
      <c r="AG73" s="144">
        <f t="shared" si="86"/>
        <v>1.0000354830257081</v>
      </c>
      <c r="AH73" s="144">
        <f t="shared" si="86"/>
        <v>1.0000354830257081</v>
      </c>
      <c r="AI73" s="144">
        <f t="shared" si="86"/>
        <v>1</v>
      </c>
      <c r="AJ73" s="144">
        <f t="shared" si="86"/>
        <v>1</v>
      </c>
      <c r="AK73" s="144">
        <f t="shared" si="86"/>
        <v>1</v>
      </c>
      <c r="AL73" s="144">
        <f t="shared" si="86"/>
        <v>1</v>
      </c>
      <c r="AM73" s="144">
        <f t="shared" si="86"/>
        <v>1</v>
      </c>
      <c r="AN73" s="144">
        <f t="shared" si="86"/>
        <v>1</v>
      </c>
      <c r="AO73" s="144">
        <f t="shared" si="86"/>
        <v>1</v>
      </c>
      <c r="AP73" s="144">
        <f t="shared" si="86"/>
        <v>1</v>
      </c>
      <c r="AQ73" s="144">
        <f t="shared" si="86"/>
        <v>1</v>
      </c>
      <c r="AR73" s="144">
        <f t="shared" si="86"/>
        <v>1</v>
      </c>
      <c r="AS73" s="144">
        <f t="shared" si="86"/>
        <v>1</v>
      </c>
      <c r="AT73" s="145">
        <f t="shared" si="86"/>
        <v>1</v>
      </c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  <c r="BM73" s="150"/>
      <c r="BN73" s="150"/>
      <c r="BO73" s="150"/>
      <c r="BP73" s="150"/>
      <c r="BQ73" s="150"/>
      <c r="BR73" s="150"/>
      <c r="BW73" s="44" t="s">
        <v>104</v>
      </c>
      <c r="BX73" s="177">
        <f>1/BX72</f>
        <v>2.784393465556823</v>
      </c>
      <c r="BY73" s="144">
        <f t="shared" ref="BY73:CQ73" si="87">1/BY72</f>
        <v>1.0632250800312693</v>
      </c>
      <c r="BZ73" s="144">
        <f t="shared" si="87"/>
        <v>1.0021222796623057</v>
      </c>
      <c r="CA73" s="144">
        <f t="shared" si="87"/>
        <v>1.0021222796623057</v>
      </c>
      <c r="CB73" s="144">
        <f t="shared" si="87"/>
        <v>1.0021222796623057</v>
      </c>
      <c r="CC73" s="144">
        <f t="shared" si="87"/>
        <v>1</v>
      </c>
      <c r="CD73" s="144">
        <f t="shared" si="87"/>
        <v>1</v>
      </c>
      <c r="CE73" s="144">
        <f t="shared" si="87"/>
        <v>1</v>
      </c>
      <c r="CF73" s="144">
        <f t="shared" si="87"/>
        <v>1</v>
      </c>
      <c r="CG73" s="144">
        <f t="shared" si="87"/>
        <v>1</v>
      </c>
      <c r="CH73" s="144">
        <f t="shared" si="87"/>
        <v>1</v>
      </c>
      <c r="CI73" s="144">
        <f t="shared" si="87"/>
        <v>1</v>
      </c>
      <c r="CJ73" s="144">
        <f t="shared" si="87"/>
        <v>1</v>
      </c>
      <c r="CK73" s="144">
        <f t="shared" si="87"/>
        <v>1</v>
      </c>
      <c r="CL73" s="144">
        <f t="shared" si="87"/>
        <v>1</v>
      </c>
      <c r="CM73" s="144">
        <f t="shared" si="87"/>
        <v>1</v>
      </c>
      <c r="CN73" s="144">
        <f t="shared" si="87"/>
        <v>1</v>
      </c>
      <c r="CO73" s="144">
        <f t="shared" si="87"/>
        <v>1</v>
      </c>
      <c r="CP73" s="144">
        <f t="shared" si="87"/>
        <v>1</v>
      </c>
      <c r="CQ73" s="145">
        <f t="shared" si="87"/>
        <v>1</v>
      </c>
      <c r="CW73" s="150"/>
      <c r="CX73" s="150"/>
      <c r="CY73" s="150"/>
      <c r="CZ73" s="150"/>
      <c r="DA73" s="150"/>
      <c r="DB73" s="150"/>
      <c r="DC73" s="150"/>
      <c r="DD73" s="150"/>
      <c r="DE73" s="150"/>
      <c r="DF73" s="150"/>
      <c r="DG73" s="150"/>
      <c r="DH73" s="150"/>
      <c r="DI73" s="150"/>
      <c r="DJ73" s="150"/>
      <c r="DK73" s="150"/>
      <c r="DL73" s="150"/>
      <c r="DM73" s="150"/>
      <c r="DN73" s="150"/>
      <c r="DO73" s="150"/>
      <c r="DT73" s="44" t="s">
        <v>104</v>
      </c>
      <c r="DU73" s="177">
        <f>1/DU72</f>
        <v>20.597967877498906</v>
      </c>
      <c r="DV73" s="144">
        <f t="shared" ref="DV73:EN73" si="88">1/DV72</f>
        <v>2.0451712636379455</v>
      </c>
      <c r="DW73" s="144">
        <f t="shared" si="88"/>
        <v>1.1899335395735047</v>
      </c>
      <c r="DX73" s="144">
        <f t="shared" si="88"/>
        <v>1.0463813304609504</v>
      </c>
      <c r="DY73" s="144">
        <f t="shared" si="88"/>
        <v>1.0188814037135592</v>
      </c>
      <c r="DZ73" s="144">
        <f t="shared" si="88"/>
        <v>1.0144100088725034</v>
      </c>
      <c r="EA73" s="144">
        <f t="shared" si="88"/>
        <v>1.0093099512281303</v>
      </c>
      <c r="EB73" s="144">
        <f t="shared" si="88"/>
        <v>1.0029082274764387</v>
      </c>
      <c r="EC73" s="144">
        <f t="shared" si="88"/>
        <v>1.0001189793010903</v>
      </c>
      <c r="ED73" s="144">
        <f t="shared" si="88"/>
        <v>1</v>
      </c>
      <c r="EE73" s="144">
        <f t="shared" si="88"/>
        <v>1</v>
      </c>
      <c r="EF73" s="144">
        <f t="shared" si="88"/>
        <v>1</v>
      </c>
      <c r="EG73" s="144">
        <f t="shared" si="88"/>
        <v>1</v>
      </c>
      <c r="EH73" s="144">
        <f t="shared" si="88"/>
        <v>1</v>
      </c>
      <c r="EI73" s="144">
        <f t="shared" si="88"/>
        <v>1</v>
      </c>
      <c r="EJ73" s="144">
        <f t="shared" si="88"/>
        <v>1</v>
      </c>
      <c r="EK73" s="144">
        <f t="shared" si="88"/>
        <v>1</v>
      </c>
      <c r="EL73" s="144">
        <f t="shared" si="88"/>
        <v>1</v>
      </c>
      <c r="EM73" s="144">
        <f t="shared" si="88"/>
        <v>1</v>
      </c>
      <c r="EN73" s="145">
        <f t="shared" si="88"/>
        <v>1</v>
      </c>
    </row>
    <row r="74" spans="2:144" ht="15" thickBot="1" x14ac:dyDescent="0.35">
      <c r="X74" s="17"/>
    </row>
    <row r="75" spans="2:144" ht="15" thickBot="1" x14ac:dyDescent="0.35">
      <c r="B75" s="17"/>
      <c r="C75" s="17"/>
      <c r="E75" s="20" t="s">
        <v>105</v>
      </c>
      <c r="F75" s="22"/>
      <c r="G75" s="178"/>
      <c r="H75" s="178"/>
      <c r="K75" s="178" t="s">
        <v>106</v>
      </c>
      <c r="L75" s="20"/>
      <c r="M75" s="21"/>
      <c r="N75" s="22"/>
      <c r="Q75" s="20" t="s">
        <v>107</v>
      </c>
      <c r="R75" s="21"/>
      <c r="S75" s="21"/>
      <c r="T75" s="21"/>
      <c r="U75" s="22"/>
      <c r="V75" s="22"/>
      <c r="W75" s="22"/>
      <c r="X75" s="17"/>
      <c r="AA75" s="20" t="s">
        <v>108</v>
      </c>
      <c r="AB75" s="21"/>
      <c r="AC75" s="20"/>
      <c r="AD75" s="21"/>
      <c r="AE75" s="20"/>
      <c r="AF75" s="21"/>
      <c r="AG75" s="20"/>
      <c r="AH75" s="21"/>
      <c r="AI75" s="20"/>
      <c r="AJ75" s="21"/>
      <c r="AK75" s="20"/>
      <c r="AL75" s="21"/>
      <c r="AM75" s="20"/>
      <c r="AN75" s="21"/>
      <c r="AO75" s="20"/>
      <c r="AP75" s="21"/>
      <c r="AQ75" s="20"/>
      <c r="AR75" s="21"/>
      <c r="AS75" s="20"/>
      <c r="AT75" s="21"/>
    </row>
    <row r="76" spans="2:144" x14ac:dyDescent="0.3">
      <c r="B76" s="17"/>
      <c r="C76" s="17"/>
      <c r="D76" s="28" t="s">
        <v>20</v>
      </c>
      <c r="E76" s="33" t="s">
        <v>109</v>
      </c>
      <c r="F76" s="29" t="s">
        <v>109</v>
      </c>
      <c r="G76" s="28" t="s">
        <v>57</v>
      </c>
      <c r="H76" s="28" t="s">
        <v>110</v>
      </c>
      <c r="J76" s="28" t="s">
        <v>20</v>
      </c>
      <c r="K76" s="30" t="s">
        <v>111</v>
      </c>
      <c r="L76" s="179"/>
      <c r="M76" s="30" t="s">
        <v>112</v>
      </c>
      <c r="N76" s="179"/>
      <c r="P76" s="28" t="s">
        <v>20</v>
      </c>
      <c r="Q76" s="33" t="s">
        <v>51</v>
      </c>
      <c r="R76" s="29" t="s">
        <v>51</v>
      </c>
      <c r="S76" s="29" t="s">
        <v>51</v>
      </c>
      <c r="T76" s="29" t="s">
        <v>109</v>
      </c>
      <c r="U76" s="34" t="s">
        <v>109</v>
      </c>
      <c r="V76" s="33" t="s">
        <v>113</v>
      </c>
      <c r="W76" s="34" t="s">
        <v>114</v>
      </c>
      <c r="X76" s="17"/>
      <c r="Z76" s="35" t="s">
        <v>20</v>
      </c>
      <c r="AA76" s="36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8"/>
    </row>
    <row r="77" spans="2:144" ht="15" thickBot="1" x14ac:dyDescent="0.35">
      <c r="B77" s="17"/>
      <c r="C77" s="17"/>
      <c r="D77" s="40" t="s">
        <v>30</v>
      </c>
      <c r="E77" s="42" t="s">
        <v>115</v>
      </c>
      <c r="F77" s="41" t="s">
        <v>64</v>
      </c>
      <c r="G77" s="40" t="s">
        <v>61</v>
      </c>
      <c r="H77" s="40" t="s">
        <v>116</v>
      </c>
      <c r="J77" s="40" t="s">
        <v>30</v>
      </c>
      <c r="K77" s="42" t="s">
        <v>117</v>
      </c>
      <c r="L77" s="41" t="s">
        <v>61</v>
      </c>
      <c r="M77" s="42" t="s">
        <v>117</v>
      </c>
      <c r="N77" s="43" t="s">
        <v>61</v>
      </c>
      <c r="P77" s="40" t="s">
        <v>30</v>
      </c>
      <c r="Q77" s="42" t="s">
        <v>31</v>
      </c>
      <c r="R77" s="41" t="s">
        <v>118</v>
      </c>
      <c r="S77" s="41" t="s">
        <v>119</v>
      </c>
      <c r="T77" s="41" t="s">
        <v>12</v>
      </c>
      <c r="U77" s="43" t="s">
        <v>119</v>
      </c>
      <c r="V77" s="42" t="s">
        <v>120</v>
      </c>
      <c r="W77" s="43" t="s">
        <v>121</v>
      </c>
      <c r="X77" s="17"/>
      <c r="Z77" s="44" t="s">
        <v>30</v>
      </c>
      <c r="AA77" s="45">
        <v>1</v>
      </c>
      <c r="AB77" s="46">
        <v>2</v>
      </c>
      <c r="AC77" s="46">
        <v>3</v>
      </c>
      <c r="AD77" s="46">
        <v>4</v>
      </c>
      <c r="AE77" s="46">
        <v>5</v>
      </c>
      <c r="AF77" s="46">
        <v>6</v>
      </c>
      <c r="AG77" s="46">
        <v>7</v>
      </c>
      <c r="AH77" s="46">
        <v>8</v>
      </c>
      <c r="AI77" s="46">
        <v>9</v>
      </c>
      <c r="AJ77" s="46">
        <v>10</v>
      </c>
      <c r="AK77" s="46">
        <v>11</v>
      </c>
      <c r="AL77" s="46">
        <v>12</v>
      </c>
      <c r="AM77" s="46">
        <v>13</v>
      </c>
      <c r="AN77" s="46">
        <v>14</v>
      </c>
      <c r="AO77" s="46">
        <v>15</v>
      </c>
      <c r="AP77" s="46">
        <v>16</v>
      </c>
      <c r="AQ77" s="46">
        <v>17</v>
      </c>
      <c r="AR77" s="46">
        <v>18</v>
      </c>
      <c r="AS77" s="46">
        <v>19</v>
      </c>
      <c r="AT77" s="47">
        <v>20</v>
      </c>
    </row>
    <row r="78" spans="2:144" hidden="1" x14ac:dyDescent="0.3">
      <c r="B78" s="17"/>
      <c r="C78" s="17"/>
      <c r="D78" s="49">
        <f t="shared" ref="D78:D97" si="89">D39</f>
        <v>2002</v>
      </c>
      <c r="E78" s="180">
        <f t="shared" ref="E78:E97" si="90">F39+G39</f>
        <v>0</v>
      </c>
      <c r="F78" s="181" t="str">
        <f t="shared" ref="F78:F97" si="91">IFERROR($E78/$H13,"")</f>
        <v/>
      </c>
      <c r="G78" s="182" t="str">
        <f t="shared" ref="G78:G97" si="92">IFERROR(U78/T78, "")</f>
        <v/>
      </c>
      <c r="H78" s="182" t="str">
        <f>IFERROR(F78-L78-N78,"")</f>
        <v/>
      </c>
      <c r="J78" s="183">
        <f t="shared" ref="J78:J97" si="93">D13</f>
        <v>2002</v>
      </c>
      <c r="K78" s="184" t="e">
        <v>#N/A</v>
      </c>
      <c r="L78" s="185" t="str">
        <f t="shared" ref="L78:L97" si="94">IFERROR(K78/$H13, "")</f>
        <v/>
      </c>
      <c r="M78" s="184" t="e">
        <v>#N/A</v>
      </c>
      <c r="N78" s="185" t="str">
        <f t="shared" ref="N78:N97" si="95">IFERROR(M78/$H13, "")</f>
        <v/>
      </c>
      <c r="P78" s="35">
        <f t="shared" ref="P78:P97" si="96">D13</f>
        <v>2002</v>
      </c>
      <c r="Q78" s="186"/>
      <c r="R78" s="186"/>
      <c r="S78" s="186"/>
      <c r="T78" s="186"/>
      <c r="U78" s="187"/>
      <c r="V78" s="188"/>
      <c r="W78" s="189"/>
      <c r="X78" s="17"/>
      <c r="Z78" s="28">
        <f>Z13</f>
        <v>2002</v>
      </c>
      <c r="AA78" s="190" t="str">
        <f>IFERROR(AZ13/AA13,"")</f>
        <v/>
      </c>
      <c r="AB78" s="191" t="str">
        <f t="shared" ref="AB78:AT78" si="97">IFERROR(BA13/AB13,"")</f>
        <v/>
      </c>
      <c r="AC78" s="191" t="str">
        <f t="shared" si="97"/>
        <v/>
      </c>
      <c r="AD78" s="191" t="str">
        <f t="shared" si="97"/>
        <v/>
      </c>
      <c r="AE78" s="191" t="str">
        <f t="shared" si="97"/>
        <v/>
      </c>
      <c r="AF78" s="191" t="str">
        <f t="shared" si="97"/>
        <v/>
      </c>
      <c r="AG78" s="191" t="str">
        <f t="shared" si="97"/>
        <v/>
      </c>
      <c r="AH78" s="191" t="str">
        <f t="shared" si="97"/>
        <v/>
      </c>
      <c r="AI78" s="191" t="str">
        <f t="shared" si="97"/>
        <v/>
      </c>
      <c r="AJ78" s="191" t="str">
        <f t="shared" si="97"/>
        <v/>
      </c>
      <c r="AK78" s="191" t="str">
        <f t="shared" si="97"/>
        <v/>
      </c>
      <c r="AL78" s="191" t="str">
        <f t="shared" si="97"/>
        <v/>
      </c>
      <c r="AM78" s="191" t="str">
        <f t="shared" si="97"/>
        <v/>
      </c>
      <c r="AN78" s="191" t="str">
        <f t="shared" si="97"/>
        <v/>
      </c>
      <c r="AO78" s="191" t="str">
        <f t="shared" si="97"/>
        <v/>
      </c>
      <c r="AP78" s="191" t="str">
        <f t="shared" si="97"/>
        <v/>
      </c>
      <c r="AQ78" s="191" t="str">
        <f t="shared" si="97"/>
        <v/>
      </c>
      <c r="AR78" s="191" t="str">
        <f t="shared" si="97"/>
        <v/>
      </c>
      <c r="AS78" s="191" t="str">
        <f t="shared" si="97"/>
        <v/>
      </c>
      <c r="AT78" s="192" t="str">
        <f t="shared" si="97"/>
        <v/>
      </c>
    </row>
    <row r="79" spans="2:144" hidden="1" x14ac:dyDescent="0.3">
      <c r="B79" s="17"/>
      <c r="C79" s="17"/>
      <c r="D79" s="49">
        <f t="shared" si="89"/>
        <v>2003</v>
      </c>
      <c r="E79" s="180">
        <f t="shared" si="90"/>
        <v>0</v>
      </c>
      <c r="F79" s="181" t="str">
        <f t="shared" si="91"/>
        <v/>
      </c>
      <c r="G79" s="182" t="str">
        <f t="shared" si="92"/>
        <v/>
      </c>
      <c r="H79" s="182" t="str">
        <f t="shared" ref="H79:H97" si="98">IFERROR(F79-L79-N79,"")</f>
        <v/>
      </c>
      <c r="J79" s="193">
        <f t="shared" si="93"/>
        <v>2003</v>
      </c>
      <c r="K79" s="194" t="e">
        <v>#N/A</v>
      </c>
      <c r="L79" s="195" t="str">
        <f t="shared" si="94"/>
        <v/>
      </c>
      <c r="M79" s="194" t="e">
        <v>#N/A</v>
      </c>
      <c r="N79" s="195" t="str">
        <f t="shared" si="95"/>
        <v/>
      </c>
      <c r="P79" s="72">
        <f t="shared" si="96"/>
        <v>2003</v>
      </c>
      <c r="Q79" s="196"/>
      <c r="R79" s="196"/>
      <c r="S79" s="196"/>
      <c r="T79" s="196"/>
      <c r="U79" s="189"/>
      <c r="V79" s="188"/>
      <c r="W79" s="189"/>
      <c r="X79" s="17"/>
      <c r="Z79" s="49">
        <f t="shared" ref="Z79:Z97" si="99">Z14</f>
        <v>2003</v>
      </c>
      <c r="AA79" s="197" t="str">
        <f t="shared" ref="AA79:AT91" si="100">IFERROR(AZ14/AA14,"")</f>
        <v/>
      </c>
      <c r="AB79" s="172" t="str">
        <f t="shared" si="100"/>
        <v/>
      </c>
      <c r="AC79" s="172" t="str">
        <f t="shared" si="100"/>
        <v/>
      </c>
      <c r="AD79" s="172" t="str">
        <f t="shared" si="100"/>
        <v/>
      </c>
      <c r="AE79" s="172" t="str">
        <f t="shared" si="100"/>
        <v/>
      </c>
      <c r="AF79" s="172" t="str">
        <f t="shared" si="100"/>
        <v/>
      </c>
      <c r="AG79" s="172" t="str">
        <f t="shared" si="100"/>
        <v/>
      </c>
      <c r="AH79" s="172" t="str">
        <f t="shared" si="100"/>
        <v/>
      </c>
      <c r="AI79" s="172" t="str">
        <f t="shared" si="100"/>
        <v/>
      </c>
      <c r="AJ79" s="172" t="str">
        <f t="shared" si="100"/>
        <v/>
      </c>
      <c r="AK79" s="172" t="str">
        <f t="shared" si="100"/>
        <v/>
      </c>
      <c r="AL79" s="172" t="str">
        <f t="shared" si="100"/>
        <v/>
      </c>
      <c r="AM79" s="172" t="str">
        <f t="shared" si="100"/>
        <v/>
      </c>
      <c r="AN79" s="172" t="str">
        <f t="shared" si="100"/>
        <v/>
      </c>
      <c r="AO79" s="172" t="str">
        <f t="shared" si="100"/>
        <v/>
      </c>
      <c r="AP79" s="172" t="str">
        <f t="shared" si="100"/>
        <v/>
      </c>
      <c r="AQ79" s="172" t="str">
        <f t="shared" si="100"/>
        <v/>
      </c>
      <c r="AR79" s="172" t="str">
        <f t="shared" si="100"/>
        <v/>
      </c>
      <c r="AS79" s="172" t="str">
        <f t="shared" si="100"/>
        <v/>
      </c>
      <c r="AT79" s="173" t="str">
        <f t="shared" si="100"/>
        <v/>
      </c>
    </row>
    <row r="80" spans="2:144" hidden="1" x14ac:dyDescent="0.3">
      <c r="B80" s="17"/>
      <c r="C80" s="17"/>
      <c r="D80" s="49">
        <f t="shared" si="89"/>
        <v>2004</v>
      </c>
      <c r="E80" s="180">
        <f t="shared" si="90"/>
        <v>0</v>
      </c>
      <c r="F80" s="181" t="str">
        <f t="shared" si="91"/>
        <v/>
      </c>
      <c r="G80" s="182" t="str">
        <f t="shared" si="92"/>
        <v/>
      </c>
      <c r="H80" s="182" t="str">
        <f t="shared" si="98"/>
        <v/>
      </c>
      <c r="J80" s="193">
        <f t="shared" si="93"/>
        <v>2004</v>
      </c>
      <c r="K80" s="194" t="e">
        <v>#N/A</v>
      </c>
      <c r="L80" s="195" t="str">
        <f t="shared" si="94"/>
        <v/>
      </c>
      <c r="M80" s="194" t="e">
        <v>#N/A</v>
      </c>
      <c r="N80" s="195" t="str">
        <f t="shared" si="95"/>
        <v/>
      </c>
      <c r="P80" s="72">
        <f t="shared" si="96"/>
        <v>2004</v>
      </c>
      <c r="Q80" s="196"/>
      <c r="R80" s="196"/>
      <c r="S80" s="196"/>
      <c r="T80" s="196"/>
      <c r="U80" s="189"/>
      <c r="V80" s="188"/>
      <c r="W80" s="189"/>
      <c r="X80" s="17"/>
      <c r="Z80" s="49">
        <f t="shared" si="99"/>
        <v>2004</v>
      </c>
      <c r="AA80" s="197" t="str">
        <f t="shared" si="100"/>
        <v/>
      </c>
      <c r="AB80" s="172" t="str">
        <f t="shared" si="100"/>
        <v/>
      </c>
      <c r="AC80" s="172" t="str">
        <f t="shared" si="100"/>
        <v/>
      </c>
      <c r="AD80" s="172" t="str">
        <f t="shared" si="100"/>
        <v/>
      </c>
      <c r="AE80" s="172" t="str">
        <f t="shared" si="100"/>
        <v/>
      </c>
      <c r="AF80" s="172" t="str">
        <f t="shared" si="100"/>
        <v/>
      </c>
      <c r="AG80" s="172" t="str">
        <f t="shared" si="100"/>
        <v/>
      </c>
      <c r="AH80" s="172" t="str">
        <f t="shared" si="100"/>
        <v/>
      </c>
      <c r="AI80" s="172" t="str">
        <f t="shared" si="100"/>
        <v/>
      </c>
      <c r="AJ80" s="172" t="str">
        <f t="shared" si="100"/>
        <v/>
      </c>
      <c r="AK80" s="172" t="str">
        <f t="shared" si="100"/>
        <v/>
      </c>
      <c r="AL80" s="172" t="str">
        <f t="shared" si="100"/>
        <v/>
      </c>
      <c r="AM80" s="172" t="str">
        <f t="shared" si="100"/>
        <v/>
      </c>
      <c r="AN80" s="172" t="str">
        <f t="shared" si="100"/>
        <v/>
      </c>
      <c r="AO80" s="172" t="str">
        <f t="shared" si="100"/>
        <v/>
      </c>
      <c r="AP80" s="172" t="str">
        <f t="shared" si="100"/>
        <v/>
      </c>
      <c r="AQ80" s="172" t="str">
        <f t="shared" si="100"/>
        <v/>
      </c>
      <c r="AR80" s="172" t="str">
        <f t="shared" si="100"/>
        <v/>
      </c>
      <c r="AS80" s="172" t="str">
        <f t="shared" si="100"/>
        <v/>
      </c>
      <c r="AT80" s="173" t="str">
        <f t="shared" si="100"/>
        <v/>
      </c>
    </row>
    <row r="81" spans="2:46" hidden="1" x14ac:dyDescent="0.3">
      <c r="B81" s="17"/>
      <c r="C81" s="17"/>
      <c r="D81" s="49">
        <f t="shared" si="89"/>
        <v>2005</v>
      </c>
      <c r="E81" s="180">
        <f t="shared" si="90"/>
        <v>0</v>
      </c>
      <c r="F81" s="181" t="str">
        <f t="shared" si="91"/>
        <v/>
      </c>
      <c r="G81" s="182" t="str">
        <f t="shared" si="92"/>
        <v/>
      </c>
      <c r="H81" s="182" t="str">
        <f t="shared" si="98"/>
        <v/>
      </c>
      <c r="J81" s="193">
        <f t="shared" si="93"/>
        <v>2005</v>
      </c>
      <c r="K81" s="194" t="e">
        <v>#N/A</v>
      </c>
      <c r="L81" s="195" t="str">
        <f t="shared" si="94"/>
        <v/>
      </c>
      <c r="M81" s="194" t="e">
        <v>#N/A</v>
      </c>
      <c r="N81" s="195" t="str">
        <f t="shared" si="95"/>
        <v/>
      </c>
      <c r="P81" s="72">
        <f t="shared" si="96"/>
        <v>2005</v>
      </c>
      <c r="Q81" s="196"/>
      <c r="R81" s="196"/>
      <c r="S81" s="196"/>
      <c r="T81" s="196"/>
      <c r="U81" s="189"/>
      <c r="V81" s="188"/>
      <c r="W81" s="189"/>
      <c r="X81" s="17"/>
      <c r="Z81" s="49">
        <f t="shared" si="99"/>
        <v>2005</v>
      </c>
      <c r="AA81" s="197" t="str">
        <f t="shared" si="100"/>
        <v/>
      </c>
      <c r="AB81" s="172" t="str">
        <f t="shared" si="100"/>
        <v/>
      </c>
      <c r="AC81" s="172" t="str">
        <f t="shared" si="100"/>
        <v/>
      </c>
      <c r="AD81" s="172" t="str">
        <f t="shared" si="100"/>
        <v/>
      </c>
      <c r="AE81" s="172" t="str">
        <f t="shared" si="100"/>
        <v/>
      </c>
      <c r="AF81" s="172" t="str">
        <f t="shared" si="100"/>
        <v/>
      </c>
      <c r="AG81" s="172" t="str">
        <f t="shared" si="100"/>
        <v/>
      </c>
      <c r="AH81" s="172" t="str">
        <f t="shared" si="100"/>
        <v/>
      </c>
      <c r="AI81" s="172" t="str">
        <f t="shared" si="100"/>
        <v/>
      </c>
      <c r="AJ81" s="172" t="str">
        <f t="shared" si="100"/>
        <v/>
      </c>
      <c r="AK81" s="172" t="str">
        <f t="shared" si="100"/>
        <v/>
      </c>
      <c r="AL81" s="172" t="str">
        <f t="shared" si="100"/>
        <v/>
      </c>
      <c r="AM81" s="172" t="str">
        <f t="shared" si="100"/>
        <v/>
      </c>
      <c r="AN81" s="172" t="str">
        <f t="shared" si="100"/>
        <v/>
      </c>
      <c r="AO81" s="172" t="str">
        <f t="shared" si="100"/>
        <v/>
      </c>
      <c r="AP81" s="172" t="str">
        <f t="shared" si="100"/>
        <v/>
      </c>
      <c r="AQ81" s="172" t="str">
        <f t="shared" si="100"/>
        <v/>
      </c>
      <c r="AR81" s="172" t="str">
        <f t="shared" si="100"/>
        <v/>
      </c>
      <c r="AS81" s="172" t="str">
        <f t="shared" si="100"/>
        <v/>
      </c>
      <c r="AT81" s="173" t="str">
        <f t="shared" si="100"/>
        <v/>
      </c>
    </row>
    <row r="82" spans="2:46" hidden="1" x14ac:dyDescent="0.3">
      <c r="B82" s="17"/>
      <c r="C82" s="17"/>
      <c r="D82" s="49">
        <f t="shared" si="89"/>
        <v>2006</v>
      </c>
      <c r="E82" s="180">
        <f t="shared" si="90"/>
        <v>0</v>
      </c>
      <c r="F82" s="181" t="str">
        <f t="shared" si="91"/>
        <v/>
      </c>
      <c r="G82" s="182" t="str">
        <f t="shared" si="92"/>
        <v/>
      </c>
      <c r="H82" s="182" t="str">
        <f t="shared" si="98"/>
        <v/>
      </c>
      <c r="J82" s="193">
        <f t="shared" si="93"/>
        <v>2006</v>
      </c>
      <c r="K82" s="194" t="e">
        <v>#N/A</v>
      </c>
      <c r="L82" s="195" t="str">
        <f t="shared" si="94"/>
        <v/>
      </c>
      <c r="M82" s="194" t="e">
        <v>#N/A</v>
      </c>
      <c r="N82" s="195" t="str">
        <f t="shared" si="95"/>
        <v/>
      </c>
      <c r="P82" s="72">
        <f t="shared" si="96"/>
        <v>2006</v>
      </c>
      <c r="Q82" s="196"/>
      <c r="R82" s="196"/>
      <c r="S82" s="196"/>
      <c r="T82" s="196"/>
      <c r="U82" s="189"/>
      <c r="V82" s="188"/>
      <c r="W82" s="189"/>
      <c r="X82" s="17"/>
      <c r="Z82" s="49">
        <f t="shared" si="99"/>
        <v>2006</v>
      </c>
      <c r="AA82" s="197" t="str">
        <f t="shared" si="100"/>
        <v/>
      </c>
      <c r="AB82" s="172" t="str">
        <f t="shared" si="100"/>
        <v/>
      </c>
      <c r="AC82" s="172" t="str">
        <f t="shared" si="100"/>
        <v/>
      </c>
      <c r="AD82" s="172" t="str">
        <f t="shared" si="100"/>
        <v/>
      </c>
      <c r="AE82" s="172" t="str">
        <f t="shared" si="100"/>
        <v/>
      </c>
      <c r="AF82" s="172" t="str">
        <f t="shared" si="100"/>
        <v/>
      </c>
      <c r="AG82" s="172" t="str">
        <f t="shared" si="100"/>
        <v/>
      </c>
      <c r="AH82" s="172" t="str">
        <f t="shared" si="100"/>
        <v/>
      </c>
      <c r="AI82" s="172" t="str">
        <f t="shared" si="100"/>
        <v/>
      </c>
      <c r="AJ82" s="172" t="str">
        <f t="shared" si="100"/>
        <v/>
      </c>
      <c r="AK82" s="172" t="str">
        <f t="shared" si="100"/>
        <v/>
      </c>
      <c r="AL82" s="172" t="str">
        <f t="shared" si="100"/>
        <v/>
      </c>
      <c r="AM82" s="172" t="str">
        <f t="shared" si="100"/>
        <v/>
      </c>
      <c r="AN82" s="172" t="str">
        <f t="shared" si="100"/>
        <v/>
      </c>
      <c r="AO82" s="172" t="str">
        <f t="shared" si="100"/>
        <v/>
      </c>
      <c r="AP82" s="172" t="str">
        <f t="shared" si="100"/>
        <v/>
      </c>
      <c r="AQ82" s="172" t="str">
        <f t="shared" si="100"/>
        <v/>
      </c>
      <c r="AR82" s="172" t="str">
        <f t="shared" si="100"/>
        <v/>
      </c>
      <c r="AS82" s="172" t="str">
        <f t="shared" si="100"/>
        <v/>
      </c>
      <c r="AT82" s="173" t="str">
        <f t="shared" si="100"/>
        <v/>
      </c>
    </row>
    <row r="83" spans="2:46" hidden="1" x14ac:dyDescent="0.3">
      <c r="B83" s="17"/>
      <c r="C83" s="17"/>
      <c r="D83" s="49">
        <f t="shared" si="89"/>
        <v>2007</v>
      </c>
      <c r="E83" s="180">
        <f t="shared" si="90"/>
        <v>0</v>
      </c>
      <c r="F83" s="181" t="str">
        <f t="shared" si="91"/>
        <v/>
      </c>
      <c r="G83" s="182" t="str">
        <f t="shared" si="92"/>
        <v/>
      </c>
      <c r="H83" s="182" t="str">
        <f t="shared" si="98"/>
        <v/>
      </c>
      <c r="J83" s="193">
        <f t="shared" si="93"/>
        <v>2007</v>
      </c>
      <c r="K83" s="194" t="e">
        <v>#N/A</v>
      </c>
      <c r="L83" s="195" t="str">
        <f t="shared" si="94"/>
        <v/>
      </c>
      <c r="M83" s="194" t="e">
        <v>#N/A</v>
      </c>
      <c r="N83" s="195" t="str">
        <f t="shared" si="95"/>
        <v/>
      </c>
      <c r="P83" s="72">
        <f t="shared" si="96"/>
        <v>2007</v>
      </c>
      <c r="Q83" s="196"/>
      <c r="R83" s="196"/>
      <c r="S83" s="196"/>
      <c r="T83" s="196"/>
      <c r="U83" s="189"/>
      <c r="V83" s="188"/>
      <c r="W83" s="189"/>
      <c r="X83" s="17"/>
      <c r="Z83" s="49">
        <f t="shared" si="99"/>
        <v>2007</v>
      </c>
      <c r="AA83" s="197" t="str">
        <f t="shared" si="100"/>
        <v/>
      </c>
      <c r="AB83" s="172" t="str">
        <f t="shared" si="100"/>
        <v/>
      </c>
      <c r="AC83" s="172" t="str">
        <f t="shared" si="100"/>
        <v/>
      </c>
      <c r="AD83" s="172" t="str">
        <f t="shared" si="100"/>
        <v/>
      </c>
      <c r="AE83" s="172" t="str">
        <f t="shared" si="100"/>
        <v/>
      </c>
      <c r="AF83" s="172" t="str">
        <f t="shared" si="100"/>
        <v/>
      </c>
      <c r="AG83" s="172" t="str">
        <f t="shared" si="100"/>
        <v/>
      </c>
      <c r="AH83" s="172" t="str">
        <f t="shared" si="100"/>
        <v/>
      </c>
      <c r="AI83" s="172" t="str">
        <f t="shared" si="100"/>
        <v/>
      </c>
      <c r="AJ83" s="172" t="str">
        <f t="shared" si="100"/>
        <v/>
      </c>
      <c r="AK83" s="172" t="str">
        <f t="shared" si="100"/>
        <v/>
      </c>
      <c r="AL83" s="172" t="str">
        <f t="shared" si="100"/>
        <v/>
      </c>
      <c r="AM83" s="172" t="str">
        <f t="shared" si="100"/>
        <v/>
      </c>
      <c r="AN83" s="172" t="str">
        <f t="shared" si="100"/>
        <v/>
      </c>
      <c r="AO83" s="172" t="str">
        <f t="shared" si="100"/>
        <v/>
      </c>
      <c r="AP83" s="172" t="str">
        <f t="shared" si="100"/>
        <v/>
      </c>
      <c r="AQ83" s="172" t="str">
        <f t="shared" si="100"/>
        <v/>
      </c>
      <c r="AR83" s="172" t="str">
        <f t="shared" si="100"/>
        <v/>
      </c>
      <c r="AS83" s="172" t="str">
        <f t="shared" si="100"/>
        <v/>
      </c>
      <c r="AT83" s="173" t="str">
        <f t="shared" si="100"/>
        <v/>
      </c>
    </row>
    <row r="84" spans="2:46" hidden="1" x14ac:dyDescent="0.3">
      <c r="B84" s="17"/>
      <c r="C84" s="17"/>
      <c r="D84" s="49">
        <f t="shared" si="89"/>
        <v>2008</v>
      </c>
      <c r="E84" s="180">
        <f t="shared" si="90"/>
        <v>0</v>
      </c>
      <c r="F84" s="181" t="str">
        <f t="shared" si="91"/>
        <v/>
      </c>
      <c r="G84" s="182" t="str">
        <f t="shared" si="92"/>
        <v/>
      </c>
      <c r="H84" s="182" t="str">
        <f t="shared" si="98"/>
        <v/>
      </c>
      <c r="J84" s="193">
        <f t="shared" si="93"/>
        <v>2008</v>
      </c>
      <c r="K84" s="194" t="e">
        <v>#N/A</v>
      </c>
      <c r="L84" s="195" t="str">
        <f t="shared" si="94"/>
        <v/>
      </c>
      <c r="M84" s="194" t="e">
        <v>#N/A</v>
      </c>
      <c r="N84" s="195" t="str">
        <f t="shared" si="95"/>
        <v/>
      </c>
      <c r="P84" s="72">
        <f t="shared" si="96"/>
        <v>2008</v>
      </c>
      <c r="Q84" s="196"/>
      <c r="R84" s="196"/>
      <c r="S84" s="196"/>
      <c r="T84" s="196"/>
      <c r="U84" s="189"/>
      <c r="V84" s="188"/>
      <c r="W84" s="189"/>
      <c r="X84" s="17"/>
      <c r="Z84" s="49">
        <f t="shared" si="99"/>
        <v>2008</v>
      </c>
      <c r="AA84" s="197" t="str">
        <f t="shared" si="100"/>
        <v/>
      </c>
      <c r="AB84" s="172" t="str">
        <f t="shared" si="100"/>
        <v/>
      </c>
      <c r="AC84" s="172" t="str">
        <f t="shared" si="100"/>
        <v/>
      </c>
      <c r="AD84" s="172" t="str">
        <f t="shared" si="100"/>
        <v/>
      </c>
      <c r="AE84" s="172" t="str">
        <f t="shared" si="100"/>
        <v/>
      </c>
      <c r="AF84" s="172" t="str">
        <f t="shared" si="100"/>
        <v/>
      </c>
      <c r="AG84" s="172" t="str">
        <f t="shared" si="100"/>
        <v/>
      </c>
      <c r="AH84" s="172" t="str">
        <f t="shared" si="100"/>
        <v/>
      </c>
      <c r="AI84" s="172" t="str">
        <f t="shared" si="100"/>
        <v/>
      </c>
      <c r="AJ84" s="172" t="str">
        <f t="shared" si="100"/>
        <v/>
      </c>
      <c r="AK84" s="172" t="str">
        <f t="shared" si="100"/>
        <v/>
      </c>
      <c r="AL84" s="172" t="str">
        <f t="shared" si="100"/>
        <v/>
      </c>
      <c r="AM84" s="172" t="str">
        <f t="shared" si="100"/>
        <v/>
      </c>
      <c r="AN84" s="172" t="str">
        <f t="shared" si="100"/>
        <v/>
      </c>
      <c r="AO84" s="172" t="str">
        <f t="shared" si="100"/>
        <v/>
      </c>
      <c r="AP84" s="172" t="str">
        <f t="shared" si="100"/>
        <v/>
      </c>
      <c r="AQ84" s="172" t="str">
        <f t="shared" si="100"/>
        <v/>
      </c>
      <c r="AR84" s="172" t="str">
        <f t="shared" si="100"/>
        <v/>
      </c>
      <c r="AS84" s="172" t="str">
        <f t="shared" si="100"/>
        <v/>
      </c>
      <c r="AT84" s="173" t="str">
        <f t="shared" si="100"/>
        <v/>
      </c>
    </row>
    <row r="85" spans="2:46" x14ac:dyDescent="0.3">
      <c r="B85" s="17"/>
      <c r="C85" s="17"/>
      <c r="D85" s="49">
        <f t="shared" si="89"/>
        <v>2009</v>
      </c>
      <c r="E85" s="180">
        <f t="shared" si="90"/>
        <v>233176036.90034324</v>
      </c>
      <c r="F85" s="181">
        <f t="shared" si="91"/>
        <v>0.37092060349472739</v>
      </c>
      <c r="G85" s="182">
        <f t="shared" si="92"/>
        <v>0.41126810617790249</v>
      </c>
      <c r="H85" s="182">
        <f t="shared" si="98"/>
        <v>0.35739028290988717</v>
      </c>
      <c r="J85" s="193">
        <f t="shared" si="93"/>
        <v>2009</v>
      </c>
      <c r="K85" s="198">
        <v>0</v>
      </c>
      <c r="L85" s="195">
        <f t="shared" si="94"/>
        <v>0</v>
      </c>
      <c r="M85" s="198">
        <v>8505719.2893546652</v>
      </c>
      <c r="N85" s="195">
        <f t="shared" si="95"/>
        <v>1.3530320584840218E-2</v>
      </c>
      <c r="P85" s="72">
        <f t="shared" si="96"/>
        <v>2009</v>
      </c>
      <c r="Q85" s="196">
        <v>636328216.35849059</v>
      </c>
      <c r="R85" s="196">
        <v>261701500.44931903</v>
      </c>
      <c r="S85" s="196">
        <v>261701500.44931901</v>
      </c>
      <c r="T85" s="196">
        <v>636328216.35849059</v>
      </c>
      <c r="U85" s="189">
        <v>261701500.44931901</v>
      </c>
      <c r="V85" s="188">
        <v>0</v>
      </c>
      <c r="W85" s="189">
        <v>8505719.2893546652</v>
      </c>
      <c r="X85" s="17"/>
      <c r="Z85" s="49">
        <f t="shared" si="99"/>
        <v>2009</v>
      </c>
      <c r="AA85" s="197">
        <f t="shared" si="100"/>
        <v>0.27531223385795989</v>
      </c>
      <c r="AB85" s="172">
        <f t="shared" si="100"/>
        <v>0.48891509560350482</v>
      </c>
      <c r="AC85" s="172">
        <f t="shared" si="100"/>
        <v>0.4441690060623249</v>
      </c>
      <c r="AD85" s="172">
        <f t="shared" si="100"/>
        <v>0.37092060349472739</v>
      </c>
      <c r="AE85" s="172">
        <f t="shared" si="100"/>
        <v>0.37092060349472739</v>
      </c>
      <c r="AF85" s="172">
        <f t="shared" si="100"/>
        <v>0.37092060349472739</v>
      </c>
      <c r="AG85" s="172">
        <f t="shared" si="100"/>
        <v>0.37092060349472739</v>
      </c>
      <c r="AH85" s="172">
        <f t="shared" si="100"/>
        <v>0.37092060349472739</v>
      </c>
      <c r="AI85" s="172">
        <f t="shared" si="100"/>
        <v>0.37092060349472739</v>
      </c>
      <c r="AJ85" s="172">
        <f t="shared" si="100"/>
        <v>0.37092060349472739</v>
      </c>
      <c r="AK85" s="172">
        <f t="shared" si="100"/>
        <v>0.37092060349472739</v>
      </c>
      <c r="AL85" s="172">
        <f t="shared" si="100"/>
        <v>0.37092060349472739</v>
      </c>
      <c r="AM85" s="172">
        <f t="shared" si="100"/>
        <v>0.37092060349472739</v>
      </c>
      <c r="AN85" s="172" t="str">
        <f t="shared" si="100"/>
        <v/>
      </c>
      <c r="AO85" s="172" t="str">
        <f t="shared" si="100"/>
        <v/>
      </c>
      <c r="AP85" s="172" t="str">
        <f t="shared" si="100"/>
        <v/>
      </c>
      <c r="AQ85" s="172" t="str">
        <f t="shared" si="100"/>
        <v/>
      </c>
      <c r="AR85" s="172" t="str">
        <f t="shared" si="100"/>
        <v/>
      </c>
      <c r="AS85" s="172" t="str">
        <f t="shared" si="100"/>
        <v/>
      </c>
      <c r="AT85" s="173" t="str">
        <f t="shared" si="100"/>
        <v/>
      </c>
    </row>
    <row r="86" spans="2:46" x14ac:dyDescent="0.3">
      <c r="B86" s="17"/>
      <c r="C86" s="17"/>
      <c r="D86" s="49">
        <f t="shared" si="89"/>
        <v>2010</v>
      </c>
      <c r="E86" s="180">
        <f t="shared" si="90"/>
        <v>897741056.77005029</v>
      </c>
      <c r="F86" s="181">
        <f t="shared" si="91"/>
        <v>1.0784427730445496</v>
      </c>
      <c r="G86" s="182">
        <f t="shared" si="92"/>
        <v>1.1957521709833574</v>
      </c>
      <c r="H86" s="182">
        <f t="shared" si="98"/>
        <v>0.40866381711215705</v>
      </c>
      <c r="J86" s="193">
        <f t="shared" si="93"/>
        <v>2010</v>
      </c>
      <c r="K86" s="198">
        <v>499145902.90221334</v>
      </c>
      <c r="L86" s="195">
        <f t="shared" si="94"/>
        <v>0.59961643462806458</v>
      </c>
      <c r="M86" s="198">
        <v>58406229.422427215</v>
      </c>
      <c r="N86" s="195">
        <f t="shared" si="95"/>
        <v>7.0162521304327985E-2</v>
      </c>
      <c r="P86" s="72">
        <f t="shared" si="96"/>
        <v>2010</v>
      </c>
      <c r="Q86" s="196">
        <v>842620858.00943398</v>
      </c>
      <c r="R86" s="196">
        <v>1007565720.2806401</v>
      </c>
      <c r="S86" s="196">
        <v>1007565720.28064</v>
      </c>
      <c r="T86" s="196">
        <v>842620858.00943398</v>
      </c>
      <c r="U86" s="189">
        <v>1007565720.28064</v>
      </c>
      <c r="V86" s="188">
        <v>499145902.90221334</v>
      </c>
      <c r="W86" s="189">
        <v>58406229.422427215</v>
      </c>
      <c r="X86" s="17"/>
      <c r="Z86" s="49">
        <f t="shared" si="99"/>
        <v>2010</v>
      </c>
      <c r="AA86" s="197">
        <f t="shared" si="100"/>
        <v>0.43774263182379308</v>
      </c>
      <c r="AB86" s="172">
        <f t="shared" si="100"/>
        <v>1.0299968378916675</v>
      </c>
      <c r="AC86" s="172">
        <f t="shared" si="100"/>
        <v>1.0436981017987299</v>
      </c>
      <c r="AD86" s="172">
        <f t="shared" si="100"/>
        <v>1.0852329223425012</v>
      </c>
      <c r="AE86" s="172">
        <f t="shared" si="100"/>
        <v>1.078528400634587</v>
      </c>
      <c r="AF86" s="172">
        <f t="shared" si="100"/>
        <v>1.078528400634587</v>
      </c>
      <c r="AG86" s="172">
        <f t="shared" si="100"/>
        <v>1.0784427730445496</v>
      </c>
      <c r="AH86" s="172">
        <f t="shared" si="100"/>
        <v>1.0784427730445496</v>
      </c>
      <c r="AI86" s="172">
        <f t="shared" si="100"/>
        <v>1.0784427730445496</v>
      </c>
      <c r="AJ86" s="172">
        <f t="shared" si="100"/>
        <v>1.0784427730445496</v>
      </c>
      <c r="AK86" s="172">
        <f t="shared" si="100"/>
        <v>1.0784427730445496</v>
      </c>
      <c r="AL86" s="172">
        <f t="shared" si="100"/>
        <v>1.0784427730445496</v>
      </c>
      <c r="AM86" s="172" t="str">
        <f t="shared" si="100"/>
        <v/>
      </c>
      <c r="AN86" s="172" t="str">
        <f t="shared" si="100"/>
        <v/>
      </c>
      <c r="AO86" s="172" t="str">
        <f t="shared" si="100"/>
        <v/>
      </c>
      <c r="AP86" s="172" t="str">
        <f t="shared" si="100"/>
        <v/>
      </c>
      <c r="AQ86" s="172" t="str">
        <f t="shared" si="100"/>
        <v/>
      </c>
      <c r="AR86" s="172" t="str">
        <f t="shared" si="100"/>
        <v/>
      </c>
      <c r="AS86" s="172" t="str">
        <f t="shared" si="100"/>
        <v/>
      </c>
      <c r="AT86" s="173" t="str">
        <f t="shared" si="100"/>
        <v/>
      </c>
    </row>
    <row r="87" spans="2:46" x14ac:dyDescent="0.3">
      <c r="B87" s="17"/>
      <c r="C87" s="17"/>
      <c r="D87" s="49">
        <f t="shared" si="89"/>
        <v>2011</v>
      </c>
      <c r="E87" s="180">
        <f t="shared" si="90"/>
        <v>790329145.15865588</v>
      </c>
      <c r="F87" s="181">
        <f t="shared" si="91"/>
        <v>0.93041547489361287</v>
      </c>
      <c r="G87" s="182">
        <f t="shared" si="92"/>
        <v>1.0316229584252505</v>
      </c>
      <c r="H87" s="182">
        <f t="shared" si="98"/>
        <v>0.58098282578542493</v>
      </c>
      <c r="J87" s="193">
        <f t="shared" si="93"/>
        <v>2011</v>
      </c>
      <c r="K87" s="198">
        <v>278617318.74858129</v>
      </c>
      <c r="L87" s="195">
        <f t="shared" si="94"/>
        <v>0.32800241079937253</v>
      </c>
      <c r="M87" s="198">
        <v>18203633.086701423</v>
      </c>
      <c r="N87" s="195">
        <f t="shared" si="95"/>
        <v>2.1430238308815443E-2</v>
      </c>
      <c r="P87" s="72">
        <f t="shared" si="96"/>
        <v>2011</v>
      </c>
      <c r="Q87" s="196">
        <v>859823469.11320746</v>
      </c>
      <c r="R87" s="196">
        <v>886353179.88499594</v>
      </c>
      <c r="S87" s="196">
        <v>887013630.93002903</v>
      </c>
      <c r="T87" s="196">
        <v>859823469.11320746</v>
      </c>
      <c r="U87" s="189">
        <v>887013630.93002903</v>
      </c>
      <c r="V87" s="188">
        <v>278617318.74858129</v>
      </c>
      <c r="W87" s="189">
        <v>18203633.086701423</v>
      </c>
      <c r="X87" s="17"/>
      <c r="Z87" s="49">
        <f t="shared" si="99"/>
        <v>2011</v>
      </c>
      <c r="AA87" s="197">
        <f t="shared" si="100"/>
        <v>0.25528610281420178</v>
      </c>
      <c r="AB87" s="172">
        <f t="shared" si="100"/>
        <v>0.69107448714017039</v>
      </c>
      <c r="AC87" s="172">
        <f t="shared" si="100"/>
        <v>0.80319049562898281</v>
      </c>
      <c r="AD87" s="172">
        <f t="shared" si="100"/>
        <v>0.9466065629774284</v>
      </c>
      <c r="AE87" s="172">
        <f t="shared" si="100"/>
        <v>0.93351551366270735</v>
      </c>
      <c r="AF87" s="172">
        <f t="shared" si="100"/>
        <v>0.93058467269675493</v>
      </c>
      <c r="AG87" s="172">
        <f t="shared" si="100"/>
        <v>0.93058467269675493</v>
      </c>
      <c r="AH87" s="172">
        <f t="shared" si="100"/>
        <v>0.93058467269675493</v>
      </c>
      <c r="AI87" s="172">
        <f t="shared" si="100"/>
        <v>0.93041547489361287</v>
      </c>
      <c r="AJ87" s="172">
        <f t="shared" si="100"/>
        <v>0.93041547489361287</v>
      </c>
      <c r="AK87" s="172">
        <f t="shared" si="100"/>
        <v>0.93041547489361287</v>
      </c>
      <c r="AL87" s="172" t="str">
        <f t="shared" si="100"/>
        <v/>
      </c>
      <c r="AM87" s="172" t="str">
        <f t="shared" si="100"/>
        <v/>
      </c>
      <c r="AN87" s="172" t="str">
        <f t="shared" si="100"/>
        <v/>
      </c>
      <c r="AO87" s="172" t="str">
        <f t="shared" si="100"/>
        <v/>
      </c>
      <c r="AP87" s="172" t="str">
        <f t="shared" si="100"/>
        <v/>
      </c>
      <c r="AQ87" s="172" t="str">
        <f t="shared" si="100"/>
        <v/>
      </c>
      <c r="AR87" s="172" t="str">
        <f t="shared" si="100"/>
        <v/>
      </c>
      <c r="AS87" s="172" t="str">
        <f t="shared" si="100"/>
        <v/>
      </c>
      <c r="AT87" s="173" t="str">
        <f t="shared" si="100"/>
        <v/>
      </c>
    </row>
    <row r="88" spans="2:46" x14ac:dyDescent="0.3">
      <c r="B88" s="17"/>
      <c r="C88" s="17"/>
      <c r="D88" s="49">
        <f t="shared" si="89"/>
        <v>2012</v>
      </c>
      <c r="E88" s="180">
        <f t="shared" si="90"/>
        <v>651399524.35901439</v>
      </c>
      <c r="F88" s="181">
        <f t="shared" si="91"/>
        <v>0.6649028398774266</v>
      </c>
      <c r="G88" s="182">
        <f t="shared" si="92"/>
        <v>0.73722874699405982</v>
      </c>
      <c r="H88" s="182">
        <f t="shared" si="98"/>
        <v>0.41830337240510285</v>
      </c>
      <c r="J88" s="193">
        <f t="shared" si="93"/>
        <v>2012</v>
      </c>
      <c r="K88" s="198">
        <v>178691351.62283781</v>
      </c>
      <c r="L88" s="195">
        <f t="shared" si="94"/>
        <v>0.18239556940492641</v>
      </c>
      <c r="M88" s="198">
        <v>62900000.052349202</v>
      </c>
      <c r="N88" s="195">
        <f t="shared" si="95"/>
        <v>6.4203898067397333E-2</v>
      </c>
      <c r="P88" s="72">
        <f t="shared" si="96"/>
        <v>2012</v>
      </c>
      <c r="Q88" s="196">
        <v>991670676.94339609</v>
      </c>
      <c r="R88" s="196">
        <v>731088130.59373105</v>
      </c>
      <c r="S88" s="196">
        <v>731088130.59373105</v>
      </c>
      <c r="T88" s="196">
        <v>991670676.94339609</v>
      </c>
      <c r="U88" s="189">
        <v>731088130.59373105</v>
      </c>
      <c r="V88" s="188">
        <v>178691351.62283781</v>
      </c>
      <c r="W88" s="189">
        <v>62900000.052349202</v>
      </c>
      <c r="X88" s="17"/>
      <c r="Z88" s="49">
        <f t="shared" si="99"/>
        <v>2012</v>
      </c>
      <c r="AA88" s="197">
        <f t="shared" si="100"/>
        <v>0.33265064320951798</v>
      </c>
      <c r="AB88" s="172">
        <f t="shared" si="100"/>
        <v>0.55410749868116604</v>
      </c>
      <c r="AC88" s="172">
        <f t="shared" si="100"/>
        <v>0.69569246730898171</v>
      </c>
      <c r="AD88" s="172">
        <f t="shared" si="100"/>
        <v>0.67393100115040339</v>
      </c>
      <c r="AE88" s="172">
        <f t="shared" si="100"/>
        <v>0.67110483864145209</v>
      </c>
      <c r="AF88" s="172">
        <f t="shared" si="100"/>
        <v>0.66490283987767962</v>
      </c>
      <c r="AG88" s="172">
        <f t="shared" si="100"/>
        <v>0.66490283987767962</v>
      </c>
      <c r="AH88" s="172">
        <f t="shared" si="100"/>
        <v>0.66490283987767962</v>
      </c>
      <c r="AI88" s="172">
        <f t="shared" si="100"/>
        <v>0.66490283987767962</v>
      </c>
      <c r="AJ88" s="172">
        <f t="shared" si="100"/>
        <v>0.6649028398774266</v>
      </c>
      <c r="AK88" s="172" t="str">
        <f t="shared" si="100"/>
        <v/>
      </c>
      <c r="AL88" s="172" t="str">
        <f t="shared" si="100"/>
        <v/>
      </c>
      <c r="AM88" s="172" t="str">
        <f t="shared" si="100"/>
        <v/>
      </c>
      <c r="AN88" s="172" t="str">
        <f t="shared" si="100"/>
        <v/>
      </c>
      <c r="AO88" s="172" t="str">
        <f t="shared" si="100"/>
        <v/>
      </c>
      <c r="AP88" s="172" t="str">
        <f t="shared" si="100"/>
        <v/>
      </c>
      <c r="AQ88" s="172" t="str">
        <f t="shared" si="100"/>
        <v/>
      </c>
      <c r="AR88" s="172" t="str">
        <f t="shared" si="100"/>
        <v/>
      </c>
      <c r="AS88" s="172" t="str">
        <f t="shared" si="100"/>
        <v/>
      </c>
      <c r="AT88" s="173" t="str">
        <f t="shared" si="100"/>
        <v/>
      </c>
    </row>
    <row r="89" spans="2:46" x14ac:dyDescent="0.3">
      <c r="B89" s="17"/>
      <c r="C89" s="17"/>
      <c r="D89" s="49">
        <f t="shared" si="89"/>
        <v>2013</v>
      </c>
      <c r="E89" s="180">
        <f t="shared" si="90"/>
        <v>1209254453.585552</v>
      </c>
      <c r="F89" s="181">
        <f t="shared" si="91"/>
        <v>1.1380706015558482</v>
      </c>
      <c r="G89" s="182">
        <f t="shared" si="92"/>
        <v>1.26186611525132</v>
      </c>
      <c r="H89" s="182">
        <f t="shared" si="98"/>
        <v>0.48004815902677983</v>
      </c>
      <c r="J89" s="193">
        <f t="shared" si="93"/>
        <v>2013</v>
      </c>
      <c r="K89" s="198">
        <v>579326802.76431298</v>
      </c>
      <c r="L89" s="195">
        <f t="shared" si="94"/>
        <v>0.5452242089863536</v>
      </c>
      <c r="M89" s="198">
        <v>119853518.82531461</v>
      </c>
      <c r="N89" s="195">
        <f t="shared" si="95"/>
        <v>0.11279823354271472</v>
      </c>
      <c r="P89" s="72">
        <f t="shared" si="96"/>
        <v>2013</v>
      </c>
      <c r="Q89" s="196">
        <v>1075540362.4245284</v>
      </c>
      <c r="R89" s="196">
        <v>1350751697.5398204</v>
      </c>
      <c r="S89" s="196">
        <v>1357187938.9287901</v>
      </c>
      <c r="T89" s="196">
        <v>1075540362.4246502</v>
      </c>
      <c r="U89" s="189">
        <v>1357187938.9287901</v>
      </c>
      <c r="V89" s="188">
        <v>579326802.76431298</v>
      </c>
      <c r="W89" s="189">
        <v>119853518.82531461</v>
      </c>
      <c r="X89" s="17"/>
      <c r="Z89" s="49">
        <f t="shared" si="99"/>
        <v>2013</v>
      </c>
      <c r="AA89" s="197">
        <f t="shared" si="100"/>
        <v>0.35629088798529646</v>
      </c>
      <c r="AB89" s="172">
        <f t="shared" si="100"/>
        <v>1.1486977143496657</v>
      </c>
      <c r="AC89" s="172">
        <f t="shared" si="100"/>
        <v>1.1596478762694349</v>
      </c>
      <c r="AD89" s="172">
        <f t="shared" si="100"/>
        <v>1.1399053331644899</v>
      </c>
      <c r="AE89" s="172">
        <f t="shared" si="100"/>
        <v>1.0896562817923465</v>
      </c>
      <c r="AF89" s="172">
        <f t="shared" si="100"/>
        <v>1.1380706015523543</v>
      </c>
      <c r="AG89" s="172">
        <f t="shared" si="100"/>
        <v>1.1380706015523543</v>
      </c>
      <c r="AH89" s="172">
        <f t="shared" si="100"/>
        <v>1.1380706015523543</v>
      </c>
      <c r="AI89" s="172">
        <f t="shared" si="100"/>
        <v>1.1380706015558482</v>
      </c>
      <c r="AJ89" s="172" t="str">
        <f t="shared" si="100"/>
        <v/>
      </c>
      <c r="AK89" s="172" t="str">
        <f t="shared" si="100"/>
        <v/>
      </c>
      <c r="AL89" s="172" t="str">
        <f t="shared" si="100"/>
        <v/>
      </c>
      <c r="AM89" s="172" t="str">
        <f t="shared" si="100"/>
        <v/>
      </c>
      <c r="AN89" s="172" t="str">
        <f t="shared" si="100"/>
        <v/>
      </c>
      <c r="AO89" s="172" t="str">
        <f t="shared" si="100"/>
        <v/>
      </c>
      <c r="AP89" s="172" t="str">
        <f t="shared" si="100"/>
        <v/>
      </c>
      <c r="AQ89" s="172" t="str">
        <f t="shared" si="100"/>
        <v/>
      </c>
      <c r="AR89" s="172" t="str">
        <f t="shared" si="100"/>
        <v/>
      </c>
      <c r="AS89" s="172" t="str">
        <f t="shared" si="100"/>
        <v/>
      </c>
      <c r="AT89" s="173" t="str">
        <f t="shared" si="100"/>
        <v/>
      </c>
    </row>
    <row r="90" spans="2:46" x14ac:dyDescent="0.3">
      <c r="B90" s="17"/>
      <c r="C90" s="17"/>
      <c r="D90" s="49">
        <f t="shared" si="89"/>
        <v>2014</v>
      </c>
      <c r="E90" s="180">
        <f t="shared" si="90"/>
        <v>840591784.79264009</v>
      </c>
      <c r="F90" s="181">
        <f t="shared" si="91"/>
        <v>0.70189186504447421</v>
      </c>
      <c r="G90" s="182">
        <f t="shared" si="92"/>
        <v>0.77824131460679957</v>
      </c>
      <c r="H90" s="182">
        <f t="shared" si="98"/>
        <v>0.40520114938978935</v>
      </c>
      <c r="J90" s="193">
        <f t="shared" si="93"/>
        <v>2014</v>
      </c>
      <c r="K90" s="198">
        <v>279598663.57946968</v>
      </c>
      <c r="L90" s="195">
        <f t="shared" si="94"/>
        <v>0.23346412728997534</v>
      </c>
      <c r="M90" s="198">
        <v>75720710.563404381</v>
      </c>
      <c r="N90" s="195">
        <f t="shared" si="95"/>
        <v>6.3226588364709485E-2</v>
      </c>
      <c r="P90" s="72">
        <f t="shared" si="96"/>
        <v>2014</v>
      </c>
      <c r="Q90" s="196">
        <v>1212209672.1509433</v>
      </c>
      <c r="R90" s="196">
        <v>940060532.29443622</v>
      </c>
      <c r="S90" s="196">
        <v>943425123.22406292</v>
      </c>
      <c r="T90" s="196">
        <v>1212252685.0180411</v>
      </c>
      <c r="U90" s="189">
        <v>943425123.22406292</v>
      </c>
      <c r="V90" s="188">
        <v>279598663.57946968</v>
      </c>
      <c r="W90" s="189">
        <v>75720710.563404381</v>
      </c>
      <c r="X90" s="17"/>
      <c r="Z90" s="49">
        <f t="shared" si="99"/>
        <v>2014</v>
      </c>
      <c r="AA90" s="197">
        <f t="shared" si="100"/>
        <v>0.23904392585943035</v>
      </c>
      <c r="AB90" s="172">
        <f t="shared" si="100"/>
        <v>0.65878148833338002</v>
      </c>
      <c r="AC90" s="172">
        <f t="shared" si="100"/>
        <v>0.710887480897063</v>
      </c>
      <c r="AD90" s="172">
        <f t="shared" si="100"/>
        <v>0.71171152824942197</v>
      </c>
      <c r="AE90" s="172">
        <f t="shared" si="100"/>
        <v>0.70341890905832938</v>
      </c>
      <c r="AF90" s="172">
        <f t="shared" si="100"/>
        <v>0.70177847025336137</v>
      </c>
      <c r="AG90" s="172">
        <f t="shared" si="100"/>
        <v>0.70189671416588673</v>
      </c>
      <c r="AH90" s="172">
        <f t="shared" si="100"/>
        <v>0.70191677029156585</v>
      </c>
      <c r="AI90" s="172" t="str">
        <f t="shared" si="100"/>
        <v/>
      </c>
      <c r="AJ90" s="172" t="str">
        <f t="shared" si="100"/>
        <v/>
      </c>
      <c r="AK90" s="172" t="str">
        <f t="shared" si="100"/>
        <v/>
      </c>
      <c r="AL90" s="172" t="str">
        <f t="shared" si="100"/>
        <v/>
      </c>
      <c r="AM90" s="172" t="str">
        <f t="shared" si="100"/>
        <v/>
      </c>
      <c r="AN90" s="172" t="str">
        <f t="shared" si="100"/>
        <v/>
      </c>
      <c r="AO90" s="172" t="str">
        <f t="shared" si="100"/>
        <v/>
      </c>
      <c r="AP90" s="172" t="str">
        <f t="shared" si="100"/>
        <v/>
      </c>
      <c r="AQ90" s="172" t="str">
        <f t="shared" si="100"/>
        <v/>
      </c>
      <c r="AR90" s="172" t="str">
        <f t="shared" si="100"/>
        <v/>
      </c>
      <c r="AS90" s="172" t="str">
        <f t="shared" si="100"/>
        <v/>
      </c>
      <c r="AT90" s="173" t="str">
        <f t="shared" si="100"/>
        <v/>
      </c>
    </row>
    <row r="91" spans="2:46" x14ac:dyDescent="0.3">
      <c r="B91" s="17"/>
      <c r="C91" s="17"/>
      <c r="D91" s="49">
        <f t="shared" si="89"/>
        <v>2015</v>
      </c>
      <c r="E91" s="180">
        <f t="shared" si="90"/>
        <v>952076853.37794745</v>
      </c>
      <c r="F91" s="181">
        <f t="shared" si="91"/>
        <v>0.78062081141931716</v>
      </c>
      <c r="G91" s="182">
        <f t="shared" si="92"/>
        <v>0.86553946888942168</v>
      </c>
      <c r="H91" s="182">
        <f t="shared" si="98"/>
        <v>0.44906183540398903</v>
      </c>
      <c r="J91" s="193">
        <f t="shared" si="93"/>
        <v>2015</v>
      </c>
      <c r="K91" s="198">
        <v>164247656.80070326</v>
      </c>
      <c r="L91" s="195">
        <f t="shared" si="94"/>
        <v>0.13466889639274607</v>
      </c>
      <c r="M91" s="198">
        <v>240135139.52769664</v>
      </c>
      <c r="N91" s="195">
        <f t="shared" si="95"/>
        <v>0.19689007962258209</v>
      </c>
      <c r="P91" s="72">
        <f t="shared" si="96"/>
        <v>2015</v>
      </c>
      <c r="Q91" s="196">
        <v>1234510232.3867924</v>
      </c>
      <c r="R91" s="196">
        <v>1057312532.3536078</v>
      </c>
      <c r="S91" s="196">
        <v>1068548656.98984</v>
      </c>
      <c r="T91" s="196">
        <v>1234546424.9722786</v>
      </c>
      <c r="U91" s="189">
        <v>1068548656.9898403</v>
      </c>
      <c r="V91" s="188">
        <v>164247656.80070326</v>
      </c>
      <c r="W91" s="189">
        <v>240135139.52769664</v>
      </c>
      <c r="X91" s="17"/>
      <c r="Z91" s="49">
        <f t="shared" si="99"/>
        <v>2015</v>
      </c>
      <c r="AA91" s="197">
        <f t="shared" si="100"/>
        <v>0.40721500427005053</v>
      </c>
      <c r="AB91" s="172">
        <f t="shared" si="100"/>
        <v>0.82475800340837713</v>
      </c>
      <c r="AC91" s="172">
        <f t="shared" si="100"/>
        <v>0.86286541449948628</v>
      </c>
      <c r="AD91" s="172">
        <f t="shared" si="100"/>
        <v>0.85463897704583625</v>
      </c>
      <c r="AE91" s="172">
        <f t="shared" si="100"/>
        <v>0.85143771233555532</v>
      </c>
      <c r="AF91" s="172">
        <f t="shared" si="100"/>
        <v>0.8518391266501717</v>
      </c>
      <c r="AG91" s="172">
        <f t="shared" si="100"/>
        <v>0.78064851020763704</v>
      </c>
      <c r="AH91" s="172" t="str">
        <f t="shared" si="100"/>
        <v/>
      </c>
      <c r="AI91" s="172" t="str">
        <f t="shared" si="100"/>
        <v/>
      </c>
      <c r="AJ91" s="172" t="str">
        <f t="shared" si="100"/>
        <v/>
      </c>
      <c r="AK91" s="172" t="str">
        <f t="shared" si="100"/>
        <v/>
      </c>
      <c r="AL91" s="172" t="str">
        <f t="shared" si="100"/>
        <v/>
      </c>
      <c r="AM91" s="172" t="str">
        <f t="shared" si="100"/>
        <v/>
      </c>
      <c r="AN91" s="172" t="str">
        <f t="shared" si="100"/>
        <v/>
      </c>
      <c r="AO91" s="172" t="str">
        <f t="shared" si="100"/>
        <v/>
      </c>
      <c r="AP91" s="172" t="str">
        <f>IFERROR(BO26/AP26,"")</f>
        <v/>
      </c>
      <c r="AQ91" s="172" t="str">
        <f>IFERROR(BP26/AQ26,"")</f>
        <v/>
      </c>
      <c r="AR91" s="172" t="str">
        <f>IFERROR(BQ26/AR26,"")</f>
        <v/>
      </c>
      <c r="AS91" s="172" t="str">
        <f>IFERROR(BR26/AS26,"")</f>
        <v/>
      </c>
      <c r="AT91" s="173" t="str">
        <f>IFERROR(BS26/AT26,"")</f>
        <v/>
      </c>
    </row>
    <row r="92" spans="2:46" x14ac:dyDescent="0.3">
      <c r="B92" s="17"/>
      <c r="C92" s="17"/>
      <c r="D92" s="49">
        <f t="shared" si="89"/>
        <v>2016</v>
      </c>
      <c r="E92" s="180">
        <f t="shared" si="90"/>
        <v>2131489637.1657901</v>
      </c>
      <c r="F92" s="181">
        <f t="shared" si="91"/>
        <v>1.6300330948481723</v>
      </c>
      <c r="G92" s="182">
        <f t="shared" si="92"/>
        <v>1.807411370225158</v>
      </c>
      <c r="H92" s="182">
        <f t="shared" si="98"/>
        <v>0.54778247245454681</v>
      </c>
      <c r="J92" s="193">
        <f t="shared" si="93"/>
        <v>2016</v>
      </c>
      <c r="K92" s="198">
        <v>728428457.97999954</v>
      </c>
      <c r="L92" s="195">
        <f t="shared" si="94"/>
        <v>0.55705759626185125</v>
      </c>
      <c r="M92" s="198">
        <v>686761205.18638206</v>
      </c>
      <c r="N92" s="195">
        <f t="shared" si="95"/>
        <v>0.52519302613177432</v>
      </c>
      <c r="P92" s="72">
        <f t="shared" si="96"/>
        <v>2016</v>
      </c>
      <c r="Q92" s="196">
        <v>1323578232.2075472</v>
      </c>
      <c r="R92" s="196">
        <v>2370064668.48</v>
      </c>
      <c r="S92" s="196">
        <v>2392244261.6900001</v>
      </c>
      <c r="T92" s="196">
        <v>1323574865.7440321</v>
      </c>
      <c r="U92" s="189">
        <v>2392244261.6900005</v>
      </c>
      <c r="V92" s="188">
        <v>728428457.97999954</v>
      </c>
      <c r="W92" s="189">
        <v>686761205.18638206</v>
      </c>
      <c r="X92" s="17"/>
      <c r="Z92" s="49">
        <f t="shared" si="99"/>
        <v>2016</v>
      </c>
      <c r="AA92" s="197">
        <f t="shared" ref="AA92:AT97" si="101">IFERROR(AZ27/AA27,"")</f>
        <v>0.63500182558288143</v>
      </c>
      <c r="AB92" s="172">
        <f t="shared" si="101"/>
        <v>1.645437800908377</v>
      </c>
      <c r="AC92" s="172">
        <f t="shared" si="101"/>
        <v>1.6460907377893645</v>
      </c>
      <c r="AD92" s="172">
        <f t="shared" si="101"/>
        <v>1.6254616648130753</v>
      </c>
      <c r="AE92" s="172">
        <f t="shared" si="101"/>
        <v>1.6475373655036212</v>
      </c>
      <c r="AF92" s="172">
        <f t="shared" si="101"/>
        <v>1.6300909333543818</v>
      </c>
      <c r="AG92" s="172" t="str">
        <f t="shared" si="101"/>
        <v/>
      </c>
      <c r="AH92" s="172" t="str">
        <f t="shared" si="101"/>
        <v/>
      </c>
      <c r="AI92" s="172" t="str">
        <f t="shared" si="101"/>
        <v/>
      </c>
      <c r="AJ92" s="172" t="str">
        <f t="shared" si="101"/>
        <v/>
      </c>
      <c r="AK92" s="172" t="str">
        <f t="shared" si="101"/>
        <v/>
      </c>
      <c r="AL92" s="172" t="str">
        <f t="shared" si="101"/>
        <v/>
      </c>
      <c r="AM92" s="172" t="str">
        <f t="shared" si="101"/>
        <v/>
      </c>
      <c r="AN92" s="172" t="str">
        <f t="shared" si="101"/>
        <v/>
      </c>
      <c r="AO92" s="172" t="str">
        <f t="shared" si="101"/>
        <v/>
      </c>
      <c r="AP92" s="172" t="str">
        <f t="shared" si="101"/>
        <v/>
      </c>
      <c r="AQ92" s="172" t="str">
        <f t="shared" si="101"/>
        <v/>
      </c>
      <c r="AR92" s="172" t="str">
        <f t="shared" si="101"/>
        <v/>
      </c>
      <c r="AS92" s="172" t="str">
        <f t="shared" si="101"/>
        <v/>
      </c>
      <c r="AT92" s="173" t="str">
        <f t="shared" si="101"/>
        <v/>
      </c>
    </row>
    <row r="93" spans="2:46" x14ac:dyDescent="0.3">
      <c r="B93" s="17"/>
      <c r="C93" s="17"/>
      <c r="D93" s="49">
        <f t="shared" si="89"/>
        <v>2017</v>
      </c>
      <c r="E93" s="180">
        <f t="shared" si="90"/>
        <v>1277731718.1755619</v>
      </c>
      <c r="F93" s="181">
        <f t="shared" si="91"/>
        <v>0.87876138697929673</v>
      </c>
      <c r="G93" s="182">
        <f t="shared" si="92"/>
        <v>0.91741373730733566</v>
      </c>
      <c r="H93" s="182">
        <f t="shared" si="98"/>
        <v>0.48020857448820242</v>
      </c>
      <c r="J93" s="193">
        <f t="shared" si="93"/>
        <v>2017</v>
      </c>
      <c r="K93" s="198">
        <v>227281326.10014164</v>
      </c>
      <c r="L93" s="195">
        <f t="shared" si="94"/>
        <v>0.15631298066501603</v>
      </c>
      <c r="M93" s="198">
        <v>352220205.75306207</v>
      </c>
      <c r="N93" s="195">
        <f t="shared" si="95"/>
        <v>0.24223983182607825</v>
      </c>
      <c r="P93" s="72">
        <f t="shared" si="96"/>
        <v>2017</v>
      </c>
      <c r="Q93" s="196">
        <v>1560045941.3699999</v>
      </c>
      <c r="R93" s="196">
        <v>1375949884.6900001</v>
      </c>
      <c r="S93" s="196">
        <v>1430923764.52</v>
      </c>
      <c r="T93" s="196">
        <v>1559736579.3974781</v>
      </c>
      <c r="U93" s="189">
        <v>1430923764.5200002</v>
      </c>
      <c r="V93" s="188">
        <v>227281326.10014164</v>
      </c>
      <c r="W93" s="189">
        <v>352220205.75306207</v>
      </c>
      <c r="X93" s="17"/>
      <c r="Z93" s="49">
        <f t="shared" si="99"/>
        <v>2017</v>
      </c>
      <c r="AA93" s="197">
        <f t="shared" si="101"/>
        <v>0.45786049104080934</v>
      </c>
      <c r="AB93" s="172">
        <f t="shared" si="101"/>
        <v>0.86669228187062064</v>
      </c>
      <c r="AC93" s="172">
        <f t="shared" si="101"/>
        <v>0.90279975127098189</v>
      </c>
      <c r="AD93" s="172">
        <f t="shared" si="101"/>
        <v>0.88940528382267359</v>
      </c>
      <c r="AE93" s="172">
        <f t="shared" si="101"/>
        <v>0.87688148484089723</v>
      </c>
      <c r="AF93" s="172" t="str">
        <f t="shared" si="101"/>
        <v/>
      </c>
      <c r="AG93" s="172" t="str">
        <f t="shared" si="101"/>
        <v/>
      </c>
      <c r="AH93" s="172" t="str">
        <f t="shared" si="101"/>
        <v/>
      </c>
      <c r="AI93" s="172" t="str">
        <f t="shared" si="101"/>
        <v/>
      </c>
      <c r="AJ93" s="172" t="str">
        <f t="shared" si="101"/>
        <v/>
      </c>
      <c r="AK93" s="172" t="str">
        <f t="shared" si="101"/>
        <v/>
      </c>
      <c r="AL93" s="172" t="str">
        <f t="shared" si="101"/>
        <v/>
      </c>
      <c r="AM93" s="172" t="str">
        <f t="shared" si="101"/>
        <v/>
      </c>
      <c r="AN93" s="172" t="str">
        <f t="shared" si="101"/>
        <v/>
      </c>
      <c r="AO93" s="172" t="str">
        <f t="shared" si="101"/>
        <v/>
      </c>
      <c r="AP93" s="172" t="str">
        <f t="shared" si="101"/>
        <v/>
      </c>
      <c r="AQ93" s="172" t="str">
        <f t="shared" si="101"/>
        <v/>
      </c>
      <c r="AR93" s="172" t="str">
        <f t="shared" si="101"/>
        <v/>
      </c>
      <c r="AS93" s="172" t="str">
        <f t="shared" si="101"/>
        <v/>
      </c>
      <c r="AT93" s="173" t="str">
        <f t="shared" si="101"/>
        <v/>
      </c>
    </row>
    <row r="94" spans="2:46" x14ac:dyDescent="0.3">
      <c r="B94" s="17"/>
      <c r="C94" s="17"/>
      <c r="D94" s="49">
        <f t="shared" si="89"/>
        <v>2018</v>
      </c>
      <c r="E94" s="180">
        <f t="shared" si="90"/>
        <v>1259144480.2275429</v>
      </c>
      <c r="F94" s="181">
        <f t="shared" si="91"/>
        <v>0.80186279636598889</v>
      </c>
      <c r="G94" s="182">
        <f t="shared" si="92"/>
        <v>0.83937564332371029</v>
      </c>
      <c r="H94" s="182">
        <f t="shared" si="98"/>
        <v>0.41418111310892414</v>
      </c>
      <c r="J94" s="193">
        <f t="shared" si="93"/>
        <v>2018</v>
      </c>
      <c r="K94" s="198">
        <v>43600712.704261988</v>
      </c>
      <c r="L94" s="195">
        <f t="shared" si="94"/>
        <v>2.7766304789956741E-2</v>
      </c>
      <c r="M94" s="198">
        <v>565165841.58746982</v>
      </c>
      <c r="N94" s="195">
        <f t="shared" si="95"/>
        <v>0.35991537846710797</v>
      </c>
      <c r="P94" s="72">
        <f t="shared" si="96"/>
        <v>2018</v>
      </c>
      <c r="Q94" s="196">
        <v>1684693474.3499999</v>
      </c>
      <c r="R94" s="196">
        <v>1293778525.8900001</v>
      </c>
      <c r="S94" s="196">
        <v>1409813313.0599999</v>
      </c>
      <c r="T94" s="196">
        <v>1684449708.7545857</v>
      </c>
      <c r="U94" s="189">
        <v>1413886057.9323168</v>
      </c>
      <c r="V94" s="188">
        <v>43600712.704261988</v>
      </c>
      <c r="W94" s="189">
        <v>565165841.58746982</v>
      </c>
      <c r="X94" s="17"/>
      <c r="Z94" s="49">
        <f t="shared" si="99"/>
        <v>2018</v>
      </c>
      <c r="AA94" s="197">
        <f t="shared" si="101"/>
        <v>0.324486124048047</v>
      </c>
      <c r="AB94" s="172">
        <f t="shared" si="101"/>
        <v>0.73064844031013176</v>
      </c>
      <c r="AC94" s="172">
        <f t="shared" si="101"/>
        <v>0.82024174410670658</v>
      </c>
      <c r="AD94" s="172">
        <f t="shared" si="101"/>
        <v>0.80002306010427437</v>
      </c>
      <c r="AE94" s="172" t="str">
        <f t="shared" si="101"/>
        <v/>
      </c>
      <c r="AF94" s="172" t="str">
        <f t="shared" si="101"/>
        <v/>
      </c>
      <c r="AG94" s="172" t="str">
        <f t="shared" si="101"/>
        <v/>
      </c>
      <c r="AH94" s="172" t="str">
        <f t="shared" si="101"/>
        <v/>
      </c>
      <c r="AI94" s="172" t="str">
        <f t="shared" si="101"/>
        <v/>
      </c>
      <c r="AJ94" s="172" t="str">
        <f t="shared" si="101"/>
        <v/>
      </c>
      <c r="AK94" s="172" t="str">
        <f t="shared" si="101"/>
        <v/>
      </c>
      <c r="AL94" s="172" t="str">
        <f t="shared" si="101"/>
        <v/>
      </c>
      <c r="AM94" s="172" t="str">
        <f t="shared" si="101"/>
        <v/>
      </c>
      <c r="AN94" s="172" t="str">
        <f t="shared" si="101"/>
        <v/>
      </c>
      <c r="AO94" s="172" t="str">
        <f t="shared" si="101"/>
        <v/>
      </c>
      <c r="AP94" s="172" t="str">
        <f t="shared" si="101"/>
        <v/>
      </c>
      <c r="AQ94" s="172" t="str">
        <f t="shared" si="101"/>
        <v/>
      </c>
      <c r="AR94" s="172" t="str">
        <f t="shared" si="101"/>
        <v/>
      </c>
      <c r="AS94" s="172" t="str">
        <f t="shared" si="101"/>
        <v/>
      </c>
      <c r="AT94" s="173" t="str">
        <f t="shared" si="101"/>
        <v/>
      </c>
    </row>
    <row r="95" spans="2:46" x14ac:dyDescent="0.3">
      <c r="B95" s="17"/>
      <c r="C95" s="17"/>
      <c r="D95" s="49">
        <f t="shared" si="89"/>
        <v>2019</v>
      </c>
      <c r="E95" s="180">
        <f t="shared" si="90"/>
        <v>1305056497.6094642</v>
      </c>
      <c r="F95" s="181">
        <f t="shared" si="91"/>
        <v>0.76851086618713871</v>
      </c>
      <c r="G95" s="182">
        <f t="shared" si="92"/>
        <v>0.80849054234224027</v>
      </c>
      <c r="H95" s="182">
        <f t="shared" si="98"/>
        <v>0.54147459515826313</v>
      </c>
      <c r="J95" s="193">
        <f t="shared" si="93"/>
        <v>2019</v>
      </c>
      <c r="K95" s="198">
        <v>38421040</v>
      </c>
      <c r="L95" s="195">
        <f t="shared" si="94"/>
        <v>2.2625063960293467E-2</v>
      </c>
      <c r="M95" s="198">
        <v>347123489.99381155</v>
      </c>
      <c r="N95" s="195">
        <f t="shared" si="95"/>
        <v>0.2044112070685821</v>
      </c>
      <c r="P95" s="72">
        <f t="shared" si="96"/>
        <v>2019</v>
      </c>
      <c r="Q95" s="196">
        <v>1820833358</v>
      </c>
      <c r="R95" s="196">
        <v>1233366904.1099999</v>
      </c>
      <c r="S95" s="196">
        <v>1461067657.0599999</v>
      </c>
      <c r="T95" s="196">
        <v>1821637038.9766788</v>
      </c>
      <c r="U95" s="189">
        <v>1472776317.5929677</v>
      </c>
      <c r="V95" s="188">
        <v>38421040</v>
      </c>
      <c r="W95" s="189">
        <v>347123489.99381155</v>
      </c>
      <c r="X95" s="17"/>
      <c r="Z95" s="49">
        <f t="shared" si="99"/>
        <v>2019</v>
      </c>
      <c r="AA95" s="197">
        <f t="shared" si="101"/>
        <v>0.31753106747621324</v>
      </c>
      <c r="AB95" s="172">
        <f t="shared" si="101"/>
        <v>0.69164708193439095</v>
      </c>
      <c r="AC95" s="172">
        <f t="shared" si="101"/>
        <v>0.76711754832791201</v>
      </c>
      <c r="AD95" s="172" t="str">
        <f t="shared" si="101"/>
        <v/>
      </c>
      <c r="AE95" s="172" t="str">
        <f t="shared" si="101"/>
        <v/>
      </c>
      <c r="AF95" s="172" t="str">
        <f t="shared" si="101"/>
        <v/>
      </c>
      <c r="AG95" s="172" t="str">
        <f t="shared" si="101"/>
        <v/>
      </c>
      <c r="AH95" s="172" t="str">
        <f t="shared" si="101"/>
        <v/>
      </c>
      <c r="AI95" s="172" t="str">
        <f t="shared" si="101"/>
        <v/>
      </c>
      <c r="AJ95" s="172" t="str">
        <f t="shared" si="101"/>
        <v/>
      </c>
      <c r="AK95" s="172" t="str">
        <f t="shared" si="101"/>
        <v/>
      </c>
      <c r="AL95" s="172" t="str">
        <f t="shared" si="101"/>
        <v/>
      </c>
      <c r="AM95" s="172" t="str">
        <f t="shared" si="101"/>
        <v/>
      </c>
      <c r="AN95" s="172" t="str">
        <f t="shared" si="101"/>
        <v/>
      </c>
      <c r="AO95" s="172" t="str">
        <f t="shared" si="101"/>
        <v/>
      </c>
      <c r="AP95" s="172" t="str">
        <f t="shared" si="101"/>
        <v/>
      </c>
      <c r="AQ95" s="172" t="str">
        <f t="shared" si="101"/>
        <v/>
      </c>
      <c r="AR95" s="172" t="str">
        <f t="shared" si="101"/>
        <v/>
      </c>
      <c r="AS95" s="172" t="str">
        <f t="shared" si="101"/>
        <v/>
      </c>
      <c r="AT95" s="173" t="str">
        <f t="shared" si="101"/>
        <v/>
      </c>
    </row>
    <row r="96" spans="2:46" x14ac:dyDescent="0.3">
      <c r="B96" s="17"/>
      <c r="C96" s="17"/>
      <c r="D96" s="49">
        <f t="shared" si="89"/>
        <v>2020</v>
      </c>
      <c r="E96" s="180">
        <f t="shared" si="90"/>
        <v>1503967870.9992123</v>
      </c>
      <c r="F96" s="181">
        <f t="shared" si="91"/>
        <v>0.8401246653749801</v>
      </c>
      <c r="G96" s="182">
        <f t="shared" si="92"/>
        <v>0.92816146947879796</v>
      </c>
      <c r="H96" s="182">
        <f t="shared" si="98"/>
        <v>0.46780889365462081</v>
      </c>
      <c r="J96" s="193">
        <f t="shared" si="93"/>
        <v>2020</v>
      </c>
      <c r="K96" s="198">
        <v>88048901.174710214</v>
      </c>
      <c r="L96" s="195">
        <f t="shared" si="94"/>
        <v>4.9184596999995923E-2</v>
      </c>
      <c r="M96" s="198">
        <v>578460465.36527801</v>
      </c>
      <c r="N96" s="195">
        <f t="shared" si="95"/>
        <v>0.3231311747203634</v>
      </c>
      <c r="P96" s="72">
        <f t="shared" si="96"/>
        <v>2020</v>
      </c>
      <c r="Q96" s="196">
        <v>1917579713.1700001</v>
      </c>
      <c r="R96" s="196">
        <v>900762054.86000001</v>
      </c>
      <c r="S96" s="196">
        <v>1580143832.25</v>
      </c>
      <c r="T96" s="196">
        <v>1920336649.683897</v>
      </c>
      <c r="U96" s="189">
        <v>1782382486.6645975</v>
      </c>
      <c r="V96" s="188">
        <v>88048901.174710214</v>
      </c>
      <c r="W96" s="189">
        <v>578460465.36527801</v>
      </c>
      <c r="X96" s="17"/>
      <c r="Z96" s="49">
        <f t="shared" si="99"/>
        <v>2020</v>
      </c>
      <c r="AA96" s="197">
        <f t="shared" si="101"/>
        <v>0.46737808070613185</v>
      </c>
      <c r="AB96" s="172">
        <f t="shared" si="101"/>
        <v>0.78778006292114355</v>
      </c>
      <c r="AC96" s="172" t="str">
        <f t="shared" si="101"/>
        <v/>
      </c>
      <c r="AD96" s="172" t="str">
        <f t="shared" si="101"/>
        <v/>
      </c>
      <c r="AE96" s="172" t="str">
        <f t="shared" si="101"/>
        <v/>
      </c>
      <c r="AF96" s="172" t="str">
        <f t="shared" si="101"/>
        <v/>
      </c>
      <c r="AG96" s="172" t="str">
        <f t="shared" si="101"/>
        <v/>
      </c>
      <c r="AH96" s="172" t="str">
        <f t="shared" si="101"/>
        <v/>
      </c>
      <c r="AI96" s="172" t="str">
        <f t="shared" si="101"/>
        <v/>
      </c>
      <c r="AJ96" s="172" t="str">
        <f t="shared" si="101"/>
        <v/>
      </c>
      <c r="AK96" s="172" t="str">
        <f t="shared" si="101"/>
        <v/>
      </c>
      <c r="AL96" s="172" t="str">
        <f t="shared" si="101"/>
        <v/>
      </c>
      <c r="AM96" s="172" t="str">
        <f t="shared" si="101"/>
        <v/>
      </c>
      <c r="AN96" s="172" t="str">
        <f t="shared" si="101"/>
        <v/>
      </c>
      <c r="AO96" s="172" t="str">
        <f t="shared" si="101"/>
        <v/>
      </c>
      <c r="AP96" s="172" t="str">
        <f t="shared" si="101"/>
        <v/>
      </c>
      <c r="AQ96" s="172" t="str">
        <f t="shared" si="101"/>
        <v/>
      </c>
      <c r="AR96" s="172" t="str">
        <f t="shared" si="101"/>
        <v/>
      </c>
      <c r="AS96" s="172" t="str">
        <f t="shared" si="101"/>
        <v/>
      </c>
      <c r="AT96" s="173" t="str">
        <f t="shared" si="101"/>
        <v/>
      </c>
    </row>
    <row r="97" spans="2:46" ht="15" thickBot="1" x14ac:dyDescent="0.35">
      <c r="B97" s="17"/>
      <c r="C97" s="17"/>
      <c r="D97" s="49">
        <f t="shared" si="89"/>
        <v>2021</v>
      </c>
      <c r="E97" s="180">
        <f t="shared" si="90"/>
        <v>1994213824.1132202</v>
      </c>
      <c r="F97" s="181">
        <f t="shared" si="91"/>
        <v>0.95696987781201193</v>
      </c>
      <c r="G97" s="182">
        <f t="shared" si="92"/>
        <v>0.96495440391347798</v>
      </c>
      <c r="H97" s="199">
        <f t="shared" si="98"/>
        <v>0.68680737873702669</v>
      </c>
      <c r="J97" s="193">
        <f t="shared" si="93"/>
        <v>2021</v>
      </c>
      <c r="K97" s="200">
        <v>78164027.671949998</v>
      </c>
      <c r="L97" s="201">
        <f t="shared" si="94"/>
        <v>3.7508826338511006E-2</v>
      </c>
      <c r="M97" s="200">
        <v>484823170.67552543</v>
      </c>
      <c r="N97" s="201">
        <f t="shared" si="95"/>
        <v>0.23265367273647417</v>
      </c>
      <c r="P97" s="72">
        <f t="shared" si="96"/>
        <v>2021</v>
      </c>
      <c r="Q97" s="202">
        <v>1889587946.98</v>
      </c>
      <c r="R97" s="202">
        <v>263424861.594318</v>
      </c>
      <c r="S97" s="202">
        <v>885672404.42000103</v>
      </c>
      <c r="T97" s="202">
        <v>2235403888.1754193</v>
      </c>
      <c r="U97" s="203">
        <v>2157062826.4201827</v>
      </c>
      <c r="V97" s="204">
        <v>78164027.671949998</v>
      </c>
      <c r="W97" s="203">
        <v>484823170.67552543</v>
      </c>
      <c r="X97" s="17"/>
      <c r="Z97" s="40">
        <f t="shared" si="99"/>
        <v>2021</v>
      </c>
      <c r="AA97" s="205">
        <f t="shared" si="101"/>
        <v>0.44809262374741332</v>
      </c>
      <c r="AB97" s="206" t="str">
        <f t="shared" si="101"/>
        <v/>
      </c>
      <c r="AC97" s="206" t="str">
        <f t="shared" si="101"/>
        <v/>
      </c>
      <c r="AD97" s="206" t="str">
        <f t="shared" si="101"/>
        <v/>
      </c>
      <c r="AE97" s="206" t="str">
        <f t="shared" si="101"/>
        <v/>
      </c>
      <c r="AF97" s="206" t="str">
        <f t="shared" si="101"/>
        <v/>
      </c>
      <c r="AG97" s="206" t="str">
        <f t="shared" si="101"/>
        <v/>
      </c>
      <c r="AH97" s="206" t="str">
        <f t="shared" si="101"/>
        <v/>
      </c>
      <c r="AI97" s="206" t="str">
        <f t="shared" si="101"/>
        <v/>
      </c>
      <c r="AJ97" s="206" t="str">
        <f t="shared" si="101"/>
        <v/>
      </c>
      <c r="AK97" s="206" t="str">
        <f t="shared" si="101"/>
        <v/>
      </c>
      <c r="AL97" s="206" t="str">
        <f t="shared" si="101"/>
        <v/>
      </c>
      <c r="AM97" s="206" t="str">
        <f t="shared" si="101"/>
        <v/>
      </c>
      <c r="AN97" s="206" t="str">
        <f t="shared" si="101"/>
        <v/>
      </c>
      <c r="AO97" s="206" t="str">
        <f t="shared" si="101"/>
        <v/>
      </c>
      <c r="AP97" s="206" t="str">
        <f t="shared" si="101"/>
        <v/>
      </c>
      <c r="AQ97" s="206" t="str">
        <f t="shared" si="101"/>
        <v/>
      </c>
      <c r="AR97" s="206" t="str">
        <f t="shared" si="101"/>
        <v/>
      </c>
      <c r="AS97" s="206" t="str">
        <f t="shared" si="101"/>
        <v/>
      </c>
      <c r="AT97" s="207" t="str">
        <f t="shared" si="101"/>
        <v/>
      </c>
    </row>
    <row r="98" spans="2:46" ht="15" thickBot="1" x14ac:dyDescent="0.35">
      <c r="D98" s="208" t="s">
        <v>40</v>
      </c>
      <c r="E98" s="209">
        <f>F98*H34</f>
        <v>0</v>
      </c>
      <c r="F98" s="210">
        <f>F100</f>
        <v>0.90236512458628382</v>
      </c>
      <c r="G98" s="211" t="str">
        <f>IFERROR(U98/T98, "")</f>
        <v/>
      </c>
      <c r="H98" s="211"/>
      <c r="J98" s="212" t="s">
        <v>40</v>
      </c>
      <c r="L98" s="213">
        <f>L101</f>
        <v>5.5315024679003975E-2</v>
      </c>
      <c r="N98" s="213">
        <f>N101</f>
        <v>0.27078360089057069</v>
      </c>
      <c r="P98" s="212" t="s">
        <v>40</v>
      </c>
      <c r="Q98" s="214"/>
      <c r="R98" s="214"/>
      <c r="S98" s="214"/>
      <c r="T98" s="214"/>
      <c r="U98" s="215"/>
      <c r="V98" s="216"/>
      <c r="W98" s="215"/>
      <c r="X98" s="17"/>
    </row>
    <row r="99" spans="2:46" ht="15" thickBot="1" x14ac:dyDescent="0.35">
      <c r="T99" s="217" t="s">
        <v>122</v>
      </c>
      <c r="U99" s="218"/>
      <c r="V99" s="218"/>
      <c r="W99" s="219"/>
      <c r="X99" s="17"/>
    </row>
    <row r="100" spans="2:46" ht="15" x14ac:dyDescent="0.3">
      <c r="E100" s="35" t="s">
        <v>123</v>
      </c>
      <c r="F100" s="220">
        <f>SUMPRODUCT(F78:F97,$H$13:$H$32)/SUM($H$13:$H$32)</f>
        <v>0.90236512458628382</v>
      </c>
      <c r="G100" s="35" t="str">
        <f>D96&amp;" Attri. L/R"</f>
        <v>2020 Attri. L/R</v>
      </c>
      <c r="H100" s="221">
        <f>SUMPRODUCT(H78:H95,$H$13:$H$30)/SUM($H$13:$H$30)</f>
        <v>0.46840557914479597</v>
      </c>
      <c r="K100" s="35" t="s">
        <v>123</v>
      </c>
      <c r="L100" s="220">
        <f>SUMPRODUCT(L78:L97,$H$13:$H$32)/SUM($H$13:$H$32)</f>
        <v>0.19092858449326028</v>
      </c>
      <c r="M100" s="35" t="s">
        <v>123</v>
      </c>
      <c r="N100" s="220">
        <f>SUMPRODUCT(N78:N97,$H$13:$H$32)/SUM($H$13:$H$32)</f>
        <v>0.21579984495086438</v>
      </c>
      <c r="Q100" s="217" t="s">
        <v>124</v>
      </c>
      <c r="X100" s="17"/>
    </row>
    <row r="101" spans="2:46" ht="15" thickBot="1" x14ac:dyDescent="0.35">
      <c r="E101" s="72" t="s">
        <v>125</v>
      </c>
      <c r="F101" s="222">
        <f>SUMPRODUCT(F93:F97,$H$28:$H$32)/SUM($H$28:$H$32)</f>
        <v>0.85384845548613009</v>
      </c>
      <c r="G101" s="44" t="str">
        <f>D96&amp;" Mega buffer"</f>
        <v>2020 Mega buffer</v>
      </c>
      <c r="H101" s="223">
        <f>MAX(0, H96-$H$100)</f>
        <v>0</v>
      </c>
      <c r="K101" s="72" t="s">
        <v>125</v>
      </c>
      <c r="L101" s="222">
        <f>SUMPRODUCT(L93:L97,$H$28:$H$32)/SUM($H$28:$H$32)</f>
        <v>5.5315024679003975E-2</v>
      </c>
      <c r="M101" s="72" t="s">
        <v>125</v>
      </c>
      <c r="N101" s="222">
        <f>SUMPRODUCT(N93:N97,$H$28:$H$32)/SUM($H$28:$H$32)</f>
        <v>0.27078360089057069</v>
      </c>
      <c r="X101" s="17"/>
    </row>
    <row r="102" spans="2:46" x14ac:dyDescent="0.3">
      <c r="E102" s="72" t="s">
        <v>126</v>
      </c>
      <c r="F102" s="220">
        <f>SUMPRODUCT(F78:F96,$H$13:$H$31)/SUM($H$13:$H$31)</f>
        <v>0.89456609381432228</v>
      </c>
      <c r="G102" s="35" t="str">
        <f>D97&amp;" Attri. L/R"</f>
        <v>2021 Attri. L/R</v>
      </c>
      <c r="H102" s="221">
        <f>H100</f>
        <v>0.46840557914479597</v>
      </c>
      <c r="K102" s="72" t="s">
        <v>126</v>
      </c>
      <c r="L102" s="220">
        <f>SUMPRODUCT(L78:L96,$H$13:$H$31)/SUM($H$13:$H$31)</f>
        <v>0.21284106178126369</v>
      </c>
      <c r="M102" s="72" t="s">
        <v>126</v>
      </c>
      <c r="N102" s="220">
        <f>SUMPRODUCT(N78:N96,$H$13:$H$31)/SUM($H$13:$H$31)</f>
        <v>0.21339266400487705</v>
      </c>
      <c r="X102" s="17"/>
    </row>
    <row r="103" spans="2:46" ht="15" thickBot="1" x14ac:dyDescent="0.35">
      <c r="E103" s="44" t="s">
        <v>127</v>
      </c>
      <c r="F103" s="220">
        <f>SUMPRODUCT(F92:F96,$H$27:$H$31)/SUM($H$27:$H$31)</f>
        <v>0.95615628743777725</v>
      </c>
      <c r="G103" s="44" t="str">
        <f>D97&amp;" Mega buffer"</f>
        <v>2021 Mega buffer</v>
      </c>
      <c r="H103" s="223">
        <f>MAX(0, H97-$H$100)</f>
        <v>0.21840179959223072</v>
      </c>
      <c r="K103" s="44" t="s">
        <v>127</v>
      </c>
      <c r="L103" s="220">
        <f>SUMPRODUCT(L92:L96,$H$27:$H$31)/SUM($H$27:$H$31)</f>
        <v>0.14395691740517572</v>
      </c>
      <c r="M103" s="44" t="s">
        <v>127</v>
      </c>
      <c r="N103" s="220">
        <f>SUMPRODUCT(N92:N96,$H$27:$H$31)/SUM($H$27:$H$31)</f>
        <v>0.32348430854877497</v>
      </c>
      <c r="X103" s="17"/>
    </row>
    <row r="104" spans="2:46" x14ac:dyDescent="0.3">
      <c r="D104" s="17"/>
      <c r="E104" s="17"/>
      <c r="K104" s="17"/>
      <c r="L104" s="17"/>
      <c r="X104" s="17"/>
    </row>
    <row r="105" spans="2:46" ht="18" x14ac:dyDescent="0.3">
      <c r="B105" s="3"/>
      <c r="C105" s="4" t="s">
        <v>128</v>
      </c>
      <c r="D105" s="16"/>
      <c r="E105" s="17"/>
      <c r="K105" s="17"/>
      <c r="L105" s="17"/>
      <c r="X105" s="17"/>
    </row>
    <row r="106" spans="2:46" x14ac:dyDescent="0.3">
      <c r="D106" s="17"/>
      <c r="E106" s="17"/>
      <c r="K106" s="17"/>
      <c r="L106" s="17"/>
      <c r="X106" s="17"/>
    </row>
    <row r="107" spans="2:46" x14ac:dyDescent="0.3">
      <c r="D107" s="17"/>
      <c r="E107" s="17"/>
      <c r="K107" s="17"/>
      <c r="L107" s="17"/>
      <c r="X107" s="17"/>
    </row>
    <row r="108" spans="2:46" x14ac:dyDescent="0.3">
      <c r="D108" s="17"/>
      <c r="E108" s="17"/>
      <c r="K108" s="17"/>
      <c r="L108" s="17"/>
      <c r="X108" s="17"/>
    </row>
    <row r="109" spans="2:46" x14ac:dyDescent="0.3">
      <c r="D109" s="17"/>
      <c r="E109" s="17"/>
      <c r="K109" s="17"/>
      <c r="L109" s="17"/>
      <c r="X109" s="17"/>
    </row>
    <row r="110" spans="2:46" x14ac:dyDescent="0.3">
      <c r="D110" s="17"/>
      <c r="E110" s="17"/>
      <c r="K110" s="17"/>
      <c r="L110" s="17"/>
      <c r="X110" s="17"/>
    </row>
    <row r="111" spans="2:46" x14ac:dyDescent="0.3">
      <c r="D111" s="17"/>
      <c r="E111" s="17"/>
      <c r="K111" s="17"/>
      <c r="L111" s="17"/>
      <c r="X111" s="17"/>
    </row>
    <row r="112" spans="2:46" x14ac:dyDescent="0.3">
      <c r="D112" s="17"/>
      <c r="E112" s="17"/>
      <c r="K112" s="17"/>
      <c r="L112" s="17"/>
      <c r="X112" s="17"/>
    </row>
    <row r="113" spans="4:24" x14ac:dyDescent="0.3">
      <c r="D113" s="17"/>
      <c r="E113" s="17"/>
      <c r="K113" s="17"/>
      <c r="L113" s="17"/>
      <c r="X113" s="17"/>
    </row>
    <row r="114" spans="4:24" x14ac:dyDescent="0.3">
      <c r="D114" s="17"/>
      <c r="E114" s="17"/>
      <c r="K114" s="17"/>
      <c r="L114" s="17"/>
      <c r="X114" s="17"/>
    </row>
    <row r="115" spans="4:24" x14ac:dyDescent="0.3">
      <c r="D115" s="17"/>
      <c r="E115" s="17"/>
      <c r="K115" s="17"/>
      <c r="L115" s="17"/>
      <c r="X115" s="17"/>
    </row>
    <row r="116" spans="4:24" x14ac:dyDescent="0.3">
      <c r="D116" s="17"/>
      <c r="E116" s="17"/>
      <c r="K116" s="17"/>
      <c r="L116" s="17"/>
      <c r="X116" s="17"/>
    </row>
    <row r="117" spans="4:24" x14ac:dyDescent="0.3">
      <c r="D117" s="17"/>
      <c r="E117" s="17"/>
      <c r="K117" s="17"/>
      <c r="L117" s="17"/>
      <c r="X117" s="17"/>
    </row>
    <row r="118" spans="4:24" x14ac:dyDescent="0.3">
      <c r="D118" s="17"/>
      <c r="E118" s="17"/>
      <c r="K118" s="17"/>
      <c r="L118" s="17"/>
      <c r="X118" s="17"/>
    </row>
    <row r="119" spans="4:24" x14ac:dyDescent="0.3">
      <c r="D119" s="17"/>
      <c r="E119" s="17"/>
      <c r="K119" s="17"/>
      <c r="L119" s="17"/>
      <c r="X119" s="17"/>
    </row>
    <row r="120" spans="4:24" x14ac:dyDescent="0.3">
      <c r="D120" s="17"/>
      <c r="E120" s="17"/>
      <c r="K120" s="17"/>
      <c r="L120" s="17"/>
      <c r="X120" s="17"/>
    </row>
    <row r="121" spans="4:24" x14ac:dyDescent="0.3">
      <c r="D121" s="17"/>
      <c r="E121" s="17"/>
      <c r="K121" s="17"/>
      <c r="L121" s="17"/>
      <c r="X121" s="17"/>
    </row>
    <row r="122" spans="4:24" x14ac:dyDescent="0.3">
      <c r="D122" s="17"/>
      <c r="E122" s="17"/>
      <c r="K122" s="17"/>
      <c r="L122" s="17"/>
      <c r="X122" s="17"/>
    </row>
    <row r="123" spans="4:24" x14ac:dyDescent="0.3">
      <c r="D123" s="17"/>
      <c r="E123" s="17"/>
      <c r="K123" s="17"/>
      <c r="L123" s="17"/>
      <c r="X123" s="17"/>
    </row>
    <row r="124" spans="4:24" x14ac:dyDescent="0.3">
      <c r="D124" s="17"/>
      <c r="E124" s="17"/>
      <c r="K124" s="17"/>
      <c r="L124" s="17"/>
      <c r="X124" s="17"/>
    </row>
    <row r="125" spans="4:24" x14ac:dyDescent="0.3">
      <c r="D125" s="17"/>
      <c r="E125" s="17"/>
      <c r="K125" s="17"/>
      <c r="L125" s="17"/>
      <c r="X125" s="17"/>
    </row>
    <row r="126" spans="4:24" x14ac:dyDescent="0.3">
      <c r="D126" s="17"/>
      <c r="E126" s="17"/>
      <c r="K126" s="17"/>
      <c r="L126" s="17"/>
      <c r="X126" s="17"/>
    </row>
    <row r="127" spans="4:24" x14ac:dyDescent="0.3">
      <c r="D127" s="17"/>
      <c r="E127" s="17"/>
      <c r="K127" s="17"/>
      <c r="L127" s="17"/>
      <c r="X127" s="17"/>
    </row>
    <row r="128" spans="4:24" x14ac:dyDescent="0.3">
      <c r="D128" s="17"/>
      <c r="E128" s="17"/>
      <c r="K128" s="17"/>
      <c r="L128" s="17"/>
      <c r="X128" s="17"/>
    </row>
    <row r="129" spans="2:24" x14ac:dyDescent="0.3">
      <c r="D129" s="17"/>
      <c r="E129" s="17"/>
      <c r="K129" s="17"/>
      <c r="L129" s="17"/>
      <c r="X129" s="17"/>
    </row>
    <row r="130" spans="2:24" x14ac:dyDescent="0.3">
      <c r="D130" s="17"/>
      <c r="E130" s="17"/>
      <c r="K130" s="17"/>
      <c r="L130" s="17"/>
      <c r="X130" s="17"/>
    </row>
    <row r="131" spans="2:24" x14ac:dyDescent="0.3">
      <c r="D131" s="17"/>
      <c r="E131" s="17"/>
      <c r="K131" s="17"/>
      <c r="L131" s="17"/>
      <c r="X131" s="17"/>
    </row>
    <row r="132" spans="2:24" ht="18" x14ac:dyDescent="0.3">
      <c r="B132" s="3"/>
      <c r="C132" s="4" t="s">
        <v>129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2:24" ht="16.2" thickBot="1" x14ac:dyDescent="0.35"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2:24" ht="15" thickBot="1" x14ac:dyDescent="0.35">
      <c r="B134" s="17"/>
      <c r="C134" s="17"/>
      <c r="D134" s="224" t="s">
        <v>6</v>
      </c>
      <c r="E134" s="225" t="s">
        <v>4</v>
      </c>
      <c r="F134" s="226" t="s">
        <v>130</v>
      </c>
      <c r="G134" s="227" t="s">
        <v>131</v>
      </c>
      <c r="H134" s="225" t="s">
        <v>132</v>
      </c>
      <c r="I134" s="225" t="s">
        <v>133</v>
      </c>
      <c r="J134" s="225" t="s">
        <v>134</v>
      </c>
      <c r="K134" s="225" t="s">
        <v>135</v>
      </c>
      <c r="L134" s="228" t="s">
        <v>136</v>
      </c>
      <c r="M134" s="228" t="s">
        <v>137</v>
      </c>
      <c r="N134" s="229" t="s">
        <v>138</v>
      </c>
      <c r="O134" s="224" t="s">
        <v>139</v>
      </c>
      <c r="P134" s="225" t="s">
        <v>140</v>
      </c>
      <c r="Q134" s="225" t="s">
        <v>141</v>
      </c>
      <c r="R134" s="225" t="s">
        <v>142</v>
      </c>
      <c r="S134" s="225" t="s">
        <v>143</v>
      </c>
      <c r="T134" s="228" t="s">
        <v>144</v>
      </c>
      <c r="U134" s="228" t="s">
        <v>145</v>
      </c>
      <c r="V134" s="229" t="s">
        <v>146</v>
      </c>
      <c r="X134" s="17"/>
    </row>
    <row r="135" spans="2:24" x14ac:dyDescent="0.3">
      <c r="B135" s="17"/>
      <c r="C135" s="17"/>
      <c r="D135" s="230" t="str">
        <f ca="1">IF($E$6="",$E$5,$E$6)</f>
        <v>Property_test</v>
      </c>
      <c r="E135" s="231" t="str">
        <f ca="1">$E$5</f>
        <v>Property_test</v>
      </c>
      <c r="F135" s="232">
        <f t="shared" ref="F135:F154" si="102">D13</f>
        <v>2002</v>
      </c>
      <c r="G135" s="233">
        <f t="shared" ref="G135:M155" si="103">Q78</f>
        <v>0</v>
      </c>
      <c r="H135" s="234">
        <f t="shared" si="103"/>
        <v>0</v>
      </c>
      <c r="I135" s="234">
        <f t="shared" si="103"/>
        <v>0</v>
      </c>
      <c r="J135" s="234">
        <f t="shared" si="103"/>
        <v>0</v>
      </c>
      <c r="K135" s="234">
        <f t="shared" si="103"/>
        <v>0</v>
      </c>
      <c r="L135" s="234">
        <f t="shared" si="103"/>
        <v>0</v>
      </c>
      <c r="M135" s="234">
        <f t="shared" si="103"/>
        <v>0</v>
      </c>
      <c r="N135" s="235">
        <f>K135-M135</f>
        <v>0</v>
      </c>
      <c r="O135" s="236">
        <f t="shared" ref="O135:O154" si="104">E13</f>
        <v>0</v>
      </c>
      <c r="P135" s="237">
        <f t="shared" ref="P135:P154" si="105">L13</f>
        <v>0</v>
      </c>
      <c r="Q135" s="237">
        <f t="shared" ref="Q135:Q154" si="106">Q13</f>
        <v>0</v>
      </c>
      <c r="R135" s="237">
        <f t="shared" ref="R135:R154" si="107">H13</f>
        <v>0</v>
      </c>
      <c r="S135" s="237">
        <f t="shared" ref="S135:S154" si="108">E78</f>
        <v>0</v>
      </c>
      <c r="T135" s="237" t="e">
        <f t="shared" ref="T135:T154" si="109">K78</f>
        <v>#N/A</v>
      </c>
      <c r="U135" s="237" t="e">
        <f t="shared" ref="U135:U154" si="110">M78</f>
        <v>#N/A</v>
      </c>
      <c r="V135" s="238" t="e">
        <f>S135-U135</f>
        <v>#N/A</v>
      </c>
      <c r="X135" s="17"/>
    </row>
    <row r="136" spans="2:24" x14ac:dyDescent="0.3">
      <c r="B136" s="17"/>
      <c r="C136" s="17"/>
      <c r="D136" s="239" t="str">
        <f ca="1">D135</f>
        <v>Property_test</v>
      </c>
      <c r="E136" s="240" t="str">
        <f ca="1">E135</f>
        <v>Property_test</v>
      </c>
      <c r="F136" s="241">
        <f t="shared" si="102"/>
        <v>2003</v>
      </c>
      <c r="G136" s="233">
        <f t="shared" si="103"/>
        <v>0</v>
      </c>
      <c r="H136" s="234">
        <f t="shared" si="103"/>
        <v>0</v>
      </c>
      <c r="I136" s="234">
        <f t="shared" si="103"/>
        <v>0</v>
      </c>
      <c r="J136" s="234">
        <f t="shared" si="103"/>
        <v>0</v>
      </c>
      <c r="K136" s="234">
        <f t="shared" si="103"/>
        <v>0</v>
      </c>
      <c r="L136" s="235">
        <f t="shared" si="103"/>
        <v>0</v>
      </c>
      <c r="M136" s="235">
        <f t="shared" si="103"/>
        <v>0</v>
      </c>
      <c r="N136" s="235">
        <f t="shared" ref="N136:N155" si="111">K136-M136</f>
        <v>0</v>
      </c>
      <c r="O136" s="242">
        <f t="shared" si="104"/>
        <v>0</v>
      </c>
      <c r="P136" s="243">
        <f t="shared" si="105"/>
        <v>0</v>
      </c>
      <c r="Q136" s="243">
        <f t="shared" si="106"/>
        <v>0</v>
      </c>
      <c r="R136" s="243">
        <f t="shared" si="107"/>
        <v>0</v>
      </c>
      <c r="S136" s="243">
        <f t="shared" si="108"/>
        <v>0</v>
      </c>
      <c r="T136" s="243" t="e">
        <f t="shared" si="109"/>
        <v>#N/A</v>
      </c>
      <c r="U136" s="243" t="e">
        <f t="shared" si="110"/>
        <v>#N/A</v>
      </c>
      <c r="V136" s="244" t="e">
        <f t="shared" ref="V136:V155" si="112">S136-U136</f>
        <v>#N/A</v>
      </c>
      <c r="X136" s="17"/>
    </row>
    <row r="137" spans="2:24" x14ac:dyDescent="0.3">
      <c r="B137" s="17"/>
      <c r="C137" s="17"/>
      <c r="D137" s="239" t="str">
        <f t="shared" ref="D137:E152" ca="1" si="113">D136</f>
        <v>Property_test</v>
      </c>
      <c r="E137" s="240" t="str">
        <f t="shared" ca="1" si="113"/>
        <v>Property_test</v>
      </c>
      <c r="F137" s="241">
        <f t="shared" si="102"/>
        <v>2004</v>
      </c>
      <c r="G137" s="233">
        <f t="shared" si="103"/>
        <v>0</v>
      </c>
      <c r="H137" s="234">
        <f t="shared" si="103"/>
        <v>0</v>
      </c>
      <c r="I137" s="234">
        <f t="shared" si="103"/>
        <v>0</v>
      </c>
      <c r="J137" s="234">
        <f t="shared" si="103"/>
        <v>0</v>
      </c>
      <c r="K137" s="234">
        <f t="shared" si="103"/>
        <v>0</v>
      </c>
      <c r="L137" s="235">
        <f t="shared" si="103"/>
        <v>0</v>
      </c>
      <c r="M137" s="235">
        <f t="shared" si="103"/>
        <v>0</v>
      </c>
      <c r="N137" s="235">
        <f t="shared" si="111"/>
        <v>0</v>
      </c>
      <c r="O137" s="242">
        <f t="shared" si="104"/>
        <v>0</v>
      </c>
      <c r="P137" s="243">
        <f t="shared" si="105"/>
        <v>0</v>
      </c>
      <c r="Q137" s="243">
        <f t="shared" si="106"/>
        <v>0</v>
      </c>
      <c r="R137" s="243">
        <f t="shared" si="107"/>
        <v>0</v>
      </c>
      <c r="S137" s="243">
        <f t="shared" si="108"/>
        <v>0</v>
      </c>
      <c r="T137" s="243" t="e">
        <f t="shared" si="109"/>
        <v>#N/A</v>
      </c>
      <c r="U137" s="243" t="e">
        <f t="shared" si="110"/>
        <v>#N/A</v>
      </c>
      <c r="V137" s="244" t="e">
        <f t="shared" si="112"/>
        <v>#N/A</v>
      </c>
      <c r="X137" s="17"/>
    </row>
    <row r="138" spans="2:24" x14ac:dyDescent="0.3">
      <c r="B138" s="17"/>
      <c r="C138" s="17"/>
      <c r="D138" s="239" t="str">
        <f t="shared" ca="1" si="113"/>
        <v>Property_test</v>
      </c>
      <c r="E138" s="240" t="str">
        <f t="shared" ca="1" si="113"/>
        <v>Property_test</v>
      </c>
      <c r="F138" s="241">
        <f t="shared" si="102"/>
        <v>2005</v>
      </c>
      <c r="G138" s="233">
        <f t="shared" si="103"/>
        <v>0</v>
      </c>
      <c r="H138" s="234">
        <f t="shared" si="103"/>
        <v>0</v>
      </c>
      <c r="I138" s="234">
        <f t="shared" si="103"/>
        <v>0</v>
      </c>
      <c r="J138" s="234">
        <f t="shared" si="103"/>
        <v>0</v>
      </c>
      <c r="K138" s="234">
        <f t="shared" si="103"/>
        <v>0</v>
      </c>
      <c r="L138" s="235">
        <f t="shared" si="103"/>
        <v>0</v>
      </c>
      <c r="M138" s="235">
        <f t="shared" si="103"/>
        <v>0</v>
      </c>
      <c r="N138" s="235">
        <f t="shared" si="111"/>
        <v>0</v>
      </c>
      <c r="O138" s="242">
        <f t="shared" si="104"/>
        <v>0</v>
      </c>
      <c r="P138" s="243">
        <f t="shared" si="105"/>
        <v>0</v>
      </c>
      <c r="Q138" s="243">
        <f t="shared" si="106"/>
        <v>0</v>
      </c>
      <c r="R138" s="243">
        <f t="shared" si="107"/>
        <v>0</v>
      </c>
      <c r="S138" s="243">
        <f t="shared" si="108"/>
        <v>0</v>
      </c>
      <c r="T138" s="243" t="e">
        <f t="shared" si="109"/>
        <v>#N/A</v>
      </c>
      <c r="U138" s="243" t="e">
        <f t="shared" si="110"/>
        <v>#N/A</v>
      </c>
      <c r="V138" s="244" t="e">
        <f t="shared" si="112"/>
        <v>#N/A</v>
      </c>
      <c r="X138" s="17"/>
    </row>
    <row r="139" spans="2:24" x14ac:dyDescent="0.3">
      <c r="B139" s="17"/>
      <c r="C139" s="17"/>
      <c r="D139" s="239" t="str">
        <f t="shared" ca="1" si="113"/>
        <v>Property_test</v>
      </c>
      <c r="E139" s="240" t="str">
        <f t="shared" ca="1" si="113"/>
        <v>Property_test</v>
      </c>
      <c r="F139" s="241">
        <f t="shared" si="102"/>
        <v>2006</v>
      </c>
      <c r="G139" s="233">
        <f t="shared" si="103"/>
        <v>0</v>
      </c>
      <c r="H139" s="234">
        <f t="shared" si="103"/>
        <v>0</v>
      </c>
      <c r="I139" s="234">
        <f t="shared" si="103"/>
        <v>0</v>
      </c>
      <c r="J139" s="234">
        <f t="shared" si="103"/>
        <v>0</v>
      </c>
      <c r="K139" s="234">
        <f t="shared" si="103"/>
        <v>0</v>
      </c>
      <c r="L139" s="235">
        <f t="shared" si="103"/>
        <v>0</v>
      </c>
      <c r="M139" s="235">
        <f t="shared" si="103"/>
        <v>0</v>
      </c>
      <c r="N139" s="235">
        <f t="shared" si="111"/>
        <v>0</v>
      </c>
      <c r="O139" s="242">
        <f t="shared" si="104"/>
        <v>0</v>
      </c>
      <c r="P139" s="243">
        <f t="shared" si="105"/>
        <v>0</v>
      </c>
      <c r="Q139" s="243">
        <f t="shared" si="106"/>
        <v>0</v>
      </c>
      <c r="R139" s="243">
        <f t="shared" si="107"/>
        <v>0</v>
      </c>
      <c r="S139" s="243">
        <f t="shared" si="108"/>
        <v>0</v>
      </c>
      <c r="T139" s="243" t="e">
        <f t="shared" si="109"/>
        <v>#N/A</v>
      </c>
      <c r="U139" s="243" t="e">
        <f t="shared" si="110"/>
        <v>#N/A</v>
      </c>
      <c r="V139" s="244" t="e">
        <f t="shared" si="112"/>
        <v>#N/A</v>
      </c>
      <c r="X139" s="17"/>
    </row>
    <row r="140" spans="2:24" x14ac:dyDescent="0.3">
      <c r="B140" s="17"/>
      <c r="C140" s="17"/>
      <c r="D140" s="239" t="str">
        <f t="shared" ca="1" si="113"/>
        <v>Property_test</v>
      </c>
      <c r="E140" s="240" t="str">
        <f t="shared" ca="1" si="113"/>
        <v>Property_test</v>
      </c>
      <c r="F140" s="241">
        <f t="shared" si="102"/>
        <v>2007</v>
      </c>
      <c r="G140" s="233">
        <f t="shared" si="103"/>
        <v>0</v>
      </c>
      <c r="H140" s="234">
        <f t="shared" si="103"/>
        <v>0</v>
      </c>
      <c r="I140" s="234">
        <f t="shared" si="103"/>
        <v>0</v>
      </c>
      <c r="J140" s="234">
        <f t="shared" si="103"/>
        <v>0</v>
      </c>
      <c r="K140" s="234">
        <f t="shared" si="103"/>
        <v>0</v>
      </c>
      <c r="L140" s="235">
        <f t="shared" si="103"/>
        <v>0</v>
      </c>
      <c r="M140" s="235">
        <f t="shared" si="103"/>
        <v>0</v>
      </c>
      <c r="N140" s="235">
        <f t="shared" si="111"/>
        <v>0</v>
      </c>
      <c r="O140" s="242">
        <f t="shared" si="104"/>
        <v>0</v>
      </c>
      <c r="P140" s="243">
        <f t="shared" si="105"/>
        <v>0</v>
      </c>
      <c r="Q140" s="243">
        <f t="shared" si="106"/>
        <v>0</v>
      </c>
      <c r="R140" s="243">
        <f t="shared" si="107"/>
        <v>0</v>
      </c>
      <c r="S140" s="243">
        <f t="shared" si="108"/>
        <v>0</v>
      </c>
      <c r="T140" s="243" t="e">
        <f t="shared" si="109"/>
        <v>#N/A</v>
      </c>
      <c r="U140" s="243" t="e">
        <f t="shared" si="110"/>
        <v>#N/A</v>
      </c>
      <c r="V140" s="244" t="e">
        <f t="shared" si="112"/>
        <v>#N/A</v>
      </c>
      <c r="X140" s="17"/>
    </row>
    <row r="141" spans="2:24" x14ac:dyDescent="0.3">
      <c r="B141" s="17"/>
      <c r="C141" s="17"/>
      <c r="D141" s="239" t="str">
        <f t="shared" ca="1" si="113"/>
        <v>Property_test</v>
      </c>
      <c r="E141" s="240" t="str">
        <f t="shared" ca="1" si="113"/>
        <v>Property_test</v>
      </c>
      <c r="F141" s="241">
        <f t="shared" si="102"/>
        <v>2008</v>
      </c>
      <c r="G141" s="233">
        <f t="shared" si="103"/>
        <v>0</v>
      </c>
      <c r="H141" s="234">
        <f t="shared" si="103"/>
        <v>0</v>
      </c>
      <c r="I141" s="234">
        <f t="shared" si="103"/>
        <v>0</v>
      </c>
      <c r="J141" s="234">
        <f t="shared" si="103"/>
        <v>0</v>
      </c>
      <c r="K141" s="234">
        <f t="shared" si="103"/>
        <v>0</v>
      </c>
      <c r="L141" s="235">
        <f t="shared" si="103"/>
        <v>0</v>
      </c>
      <c r="M141" s="235">
        <f t="shared" si="103"/>
        <v>0</v>
      </c>
      <c r="N141" s="235">
        <f t="shared" si="111"/>
        <v>0</v>
      </c>
      <c r="O141" s="242">
        <f t="shared" si="104"/>
        <v>0</v>
      </c>
      <c r="P141" s="243">
        <f t="shared" si="105"/>
        <v>0</v>
      </c>
      <c r="Q141" s="243">
        <f t="shared" si="106"/>
        <v>0</v>
      </c>
      <c r="R141" s="243">
        <f t="shared" si="107"/>
        <v>0</v>
      </c>
      <c r="S141" s="243">
        <f t="shared" si="108"/>
        <v>0</v>
      </c>
      <c r="T141" s="243" t="e">
        <f t="shared" si="109"/>
        <v>#N/A</v>
      </c>
      <c r="U141" s="243" t="e">
        <f t="shared" si="110"/>
        <v>#N/A</v>
      </c>
      <c r="V141" s="244" t="e">
        <f t="shared" si="112"/>
        <v>#N/A</v>
      </c>
      <c r="X141" s="17"/>
    </row>
    <row r="142" spans="2:24" x14ac:dyDescent="0.3">
      <c r="B142" s="17"/>
      <c r="C142" s="17"/>
      <c r="D142" s="239" t="str">
        <f t="shared" ca="1" si="113"/>
        <v>Property_test</v>
      </c>
      <c r="E142" s="240" t="str">
        <f t="shared" ca="1" si="113"/>
        <v>Property_test</v>
      </c>
      <c r="F142" s="241">
        <f t="shared" si="102"/>
        <v>2009</v>
      </c>
      <c r="G142" s="233">
        <f t="shared" si="103"/>
        <v>636328216.35849059</v>
      </c>
      <c r="H142" s="234">
        <f t="shared" si="103"/>
        <v>261701500.44931903</v>
      </c>
      <c r="I142" s="234">
        <f t="shared" si="103"/>
        <v>261701500.44931901</v>
      </c>
      <c r="J142" s="234">
        <f t="shared" si="103"/>
        <v>636328216.35849059</v>
      </c>
      <c r="K142" s="234">
        <f t="shared" si="103"/>
        <v>261701500.44931901</v>
      </c>
      <c r="L142" s="235">
        <f t="shared" si="103"/>
        <v>0</v>
      </c>
      <c r="M142" s="235">
        <f t="shared" si="103"/>
        <v>8505719.2893546652</v>
      </c>
      <c r="N142" s="235">
        <f t="shared" si="111"/>
        <v>253195781.15996435</v>
      </c>
      <c r="O142" s="242">
        <f t="shared" si="104"/>
        <v>628641371.50488007</v>
      </c>
      <c r="P142" s="243">
        <f t="shared" si="105"/>
        <v>261701500.44931903</v>
      </c>
      <c r="Q142" s="243">
        <f t="shared" si="106"/>
        <v>233176036.90034324</v>
      </c>
      <c r="R142" s="243">
        <f t="shared" si="107"/>
        <v>628641371.50488007</v>
      </c>
      <c r="S142" s="243">
        <f t="shared" si="108"/>
        <v>233176036.90034324</v>
      </c>
      <c r="T142" s="243">
        <f t="shared" si="109"/>
        <v>0</v>
      </c>
      <c r="U142" s="243">
        <f t="shared" si="110"/>
        <v>8505719.2893546652</v>
      </c>
      <c r="V142" s="244">
        <f t="shared" si="112"/>
        <v>224670317.61098859</v>
      </c>
      <c r="X142" s="17"/>
    </row>
    <row r="143" spans="2:24" x14ac:dyDescent="0.3">
      <c r="B143" s="17"/>
      <c r="C143" s="17"/>
      <c r="D143" s="239" t="str">
        <f t="shared" ca="1" si="113"/>
        <v>Property_test</v>
      </c>
      <c r="E143" s="240" t="str">
        <f t="shared" ca="1" si="113"/>
        <v>Property_test</v>
      </c>
      <c r="F143" s="241">
        <f t="shared" si="102"/>
        <v>2010</v>
      </c>
      <c r="G143" s="233">
        <f t="shared" si="103"/>
        <v>842620858.00943398</v>
      </c>
      <c r="H143" s="234">
        <f t="shared" si="103"/>
        <v>1007565720.2806401</v>
      </c>
      <c r="I143" s="234">
        <f t="shared" si="103"/>
        <v>1007565720.28064</v>
      </c>
      <c r="J143" s="234">
        <f t="shared" si="103"/>
        <v>842620858.00943398</v>
      </c>
      <c r="K143" s="234">
        <f t="shared" si="103"/>
        <v>1007565720.28064</v>
      </c>
      <c r="L143" s="235">
        <f t="shared" si="103"/>
        <v>499145902.90221334</v>
      </c>
      <c r="M143" s="235">
        <f t="shared" si="103"/>
        <v>58406229.422427215</v>
      </c>
      <c r="N143" s="235">
        <f t="shared" si="111"/>
        <v>949159490.85821283</v>
      </c>
      <c r="O143" s="242">
        <f t="shared" si="104"/>
        <v>832441998.04468</v>
      </c>
      <c r="P143" s="243">
        <f t="shared" si="105"/>
        <v>1007565720.2806401</v>
      </c>
      <c r="Q143" s="243">
        <f t="shared" si="106"/>
        <v>897741056.77005029</v>
      </c>
      <c r="R143" s="243">
        <f t="shared" si="107"/>
        <v>832441998.04468</v>
      </c>
      <c r="S143" s="243">
        <f t="shared" si="108"/>
        <v>897741056.77005029</v>
      </c>
      <c r="T143" s="243">
        <f t="shared" si="109"/>
        <v>499145902.90221334</v>
      </c>
      <c r="U143" s="243">
        <f t="shared" si="110"/>
        <v>58406229.422427215</v>
      </c>
      <c r="V143" s="244">
        <f t="shared" si="112"/>
        <v>839334827.34762311</v>
      </c>
      <c r="X143" s="17"/>
    </row>
    <row r="144" spans="2:24" x14ac:dyDescent="0.3">
      <c r="B144" s="17"/>
      <c r="C144" s="17"/>
      <c r="D144" s="239" t="str">
        <f t="shared" ca="1" si="113"/>
        <v>Property_test</v>
      </c>
      <c r="E144" s="240" t="str">
        <f t="shared" ca="1" si="113"/>
        <v>Property_test</v>
      </c>
      <c r="F144" s="241">
        <f t="shared" si="102"/>
        <v>2011</v>
      </c>
      <c r="G144" s="233">
        <f t="shared" si="103"/>
        <v>859823469.11320746</v>
      </c>
      <c r="H144" s="234">
        <f t="shared" si="103"/>
        <v>886353179.88499594</v>
      </c>
      <c r="I144" s="234">
        <f t="shared" si="103"/>
        <v>887013630.93002903</v>
      </c>
      <c r="J144" s="234">
        <f t="shared" si="103"/>
        <v>859823469.11320746</v>
      </c>
      <c r="K144" s="234">
        <f t="shared" si="103"/>
        <v>887013630.93002903</v>
      </c>
      <c r="L144" s="235">
        <f t="shared" si="103"/>
        <v>278617318.74858129</v>
      </c>
      <c r="M144" s="235">
        <f t="shared" si="103"/>
        <v>18203633.086701423</v>
      </c>
      <c r="N144" s="235">
        <f t="shared" si="111"/>
        <v>868809997.84332764</v>
      </c>
      <c r="O144" s="242">
        <f t="shared" si="104"/>
        <v>849436801.60632002</v>
      </c>
      <c r="P144" s="243">
        <f t="shared" si="105"/>
        <v>886353179.88499594</v>
      </c>
      <c r="Q144" s="243">
        <f t="shared" si="106"/>
        <v>790329145.15865588</v>
      </c>
      <c r="R144" s="243">
        <f t="shared" si="107"/>
        <v>849436801.60632002</v>
      </c>
      <c r="S144" s="243">
        <f t="shared" si="108"/>
        <v>790329145.15865588</v>
      </c>
      <c r="T144" s="243">
        <f t="shared" si="109"/>
        <v>278617318.74858129</v>
      </c>
      <c r="U144" s="243">
        <f t="shared" si="110"/>
        <v>18203633.086701423</v>
      </c>
      <c r="V144" s="244">
        <f t="shared" si="112"/>
        <v>772125512.07195449</v>
      </c>
      <c r="X144" s="17"/>
    </row>
    <row r="145" spans="2:24" x14ac:dyDescent="0.3">
      <c r="B145" s="17"/>
      <c r="C145" s="17"/>
      <c r="D145" s="239" t="str">
        <f t="shared" ca="1" si="113"/>
        <v>Property_test</v>
      </c>
      <c r="E145" s="240" t="str">
        <f t="shared" ca="1" si="113"/>
        <v>Property_test</v>
      </c>
      <c r="F145" s="241">
        <f t="shared" si="102"/>
        <v>2012</v>
      </c>
      <c r="G145" s="233">
        <f t="shared" si="103"/>
        <v>991670676.94339609</v>
      </c>
      <c r="H145" s="234">
        <f t="shared" si="103"/>
        <v>731088130.59373105</v>
      </c>
      <c r="I145" s="234">
        <f t="shared" si="103"/>
        <v>731088130.59373105</v>
      </c>
      <c r="J145" s="234">
        <f t="shared" si="103"/>
        <v>991670676.94339609</v>
      </c>
      <c r="K145" s="234">
        <f t="shared" si="103"/>
        <v>731088130.59373105</v>
      </c>
      <c r="L145" s="235">
        <f t="shared" si="103"/>
        <v>178691351.62283781</v>
      </c>
      <c r="M145" s="235">
        <f t="shared" si="103"/>
        <v>62900000.052349202</v>
      </c>
      <c r="N145" s="235">
        <f t="shared" si="111"/>
        <v>668188130.54138184</v>
      </c>
      <c r="O145" s="242">
        <f t="shared" si="104"/>
        <v>979691295.16592002</v>
      </c>
      <c r="P145" s="243">
        <f t="shared" si="105"/>
        <v>731088130.59373105</v>
      </c>
      <c r="Q145" s="243">
        <f t="shared" si="106"/>
        <v>651399524.35901439</v>
      </c>
      <c r="R145" s="243">
        <f t="shared" si="107"/>
        <v>979691295.16592002</v>
      </c>
      <c r="S145" s="243">
        <f t="shared" si="108"/>
        <v>651399524.35901439</v>
      </c>
      <c r="T145" s="243">
        <f t="shared" si="109"/>
        <v>178691351.62283781</v>
      </c>
      <c r="U145" s="243">
        <f t="shared" si="110"/>
        <v>62900000.052349202</v>
      </c>
      <c r="V145" s="244">
        <f t="shared" si="112"/>
        <v>588499524.30666518</v>
      </c>
      <c r="X145" s="17"/>
    </row>
    <row r="146" spans="2:24" x14ac:dyDescent="0.3">
      <c r="B146" s="17"/>
      <c r="C146" s="17"/>
      <c r="D146" s="239" t="str">
        <f t="shared" ca="1" si="113"/>
        <v>Property_test</v>
      </c>
      <c r="E146" s="240" t="str">
        <f t="shared" ca="1" si="113"/>
        <v>Property_test</v>
      </c>
      <c r="F146" s="241">
        <f t="shared" si="102"/>
        <v>2013</v>
      </c>
      <c r="G146" s="233">
        <f t="shared" si="103"/>
        <v>1075540362.4245284</v>
      </c>
      <c r="H146" s="234">
        <f t="shared" si="103"/>
        <v>1350751697.5398204</v>
      </c>
      <c r="I146" s="234">
        <f t="shared" si="103"/>
        <v>1357187938.9287901</v>
      </c>
      <c r="J146" s="234">
        <f t="shared" si="103"/>
        <v>1075540362.4246502</v>
      </c>
      <c r="K146" s="234">
        <f t="shared" si="103"/>
        <v>1357187938.9287901</v>
      </c>
      <c r="L146" s="235">
        <f t="shared" si="103"/>
        <v>579326802.76431298</v>
      </c>
      <c r="M146" s="235">
        <f t="shared" si="103"/>
        <v>119853518.82531461</v>
      </c>
      <c r="N146" s="235">
        <f t="shared" si="111"/>
        <v>1237334420.1034756</v>
      </c>
      <c r="O146" s="242">
        <f t="shared" si="104"/>
        <v>1062547834.8464401</v>
      </c>
      <c r="P146" s="243">
        <f t="shared" si="105"/>
        <v>1350751697.5398204</v>
      </c>
      <c r="Q146" s="243">
        <f t="shared" si="106"/>
        <v>1209254453.585552</v>
      </c>
      <c r="R146" s="243">
        <f t="shared" si="107"/>
        <v>1062547834.8464401</v>
      </c>
      <c r="S146" s="243">
        <f t="shared" si="108"/>
        <v>1209254453.585552</v>
      </c>
      <c r="T146" s="243">
        <f t="shared" si="109"/>
        <v>579326802.76431298</v>
      </c>
      <c r="U146" s="243">
        <f t="shared" si="110"/>
        <v>119853518.82531461</v>
      </c>
      <c r="V146" s="244">
        <f t="shared" si="112"/>
        <v>1089400934.7602375</v>
      </c>
      <c r="X146" s="17"/>
    </row>
    <row r="147" spans="2:24" x14ac:dyDescent="0.3">
      <c r="B147" s="17"/>
      <c r="C147" s="17"/>
      <c r="D147" s="239" t="str">
        <f t="shared" ca="1" si="113"/>
        <v>Property_test</v>
      </c>
      <c r="E147" s="240" t="str">
        <f t="shared" ca="1" si="113"/>
        <v>Property_test</v>
      </c>
      <c r="F147" s="241">
        <f t="shared" si="102"/>
        <v>2014</v>
      </c>
      <c r="G147" s="233">
        <f t="shared" si="103"/>
        <v>1212209672.1509433</v>
      </c>
      <c r="H147" s="234">
        <f t="shared" si="103"/>
        <v>940060532.29443622</v>
      </c>
      <c r="I147" s="234">
        <f t="shared" si="103"/>
        <v>943425123.22406292</v>
      </c>
      <c r="J147" s="234">
        <f t="shared" si="103"/>
        <v>1212252685.0180411</v>
      </c>
      <c r="K147" s="234">
        <f t="shared" si="103"/>
        <v>943425123.22406292</v>
      </c>
      <c r="L147" s="235">
        <f t="shared" si="103"/>
        <v>279598663.57946968</v>
      </c>
      <c r="M147" s="235">
        <f t="shared" si="103"/>
        <v>75720710.563404381</v>
      </c>
      <c r="N147" s="235">
        <f t="shared" si="111"/>
        <v>867704412.6606586</v>
      </c>
      <c r="O147" s="242">
        <f t="shared" si="104"/>
        <v>1197566179.3113601</v>
      </c>
      <c r="P147" s="243">
        <f t="shared" si="105"/>
        <v>940060532.29443622</v>
      </c>
      <c r="Q147" s="243">
        <f t="shared" si="106"/>
        <v>840591784.79264009</v>
      </c>
      <c r="R147" s="243">
        <f t="shared" si="107"/>
        <v>1197608672.5828876</v>
      </c>
      <c r="S147" s="243">
        <f t="shared" si="108"/>
        <v>840591784.79264009</v>
      </c>
      <c r="T147" s="243">
        <f t="shared" si="109"/>
        <v>279598663.57946968</v>
      </c>
      <c r="U147" s="243">
        <f t="shared" si="110"/>
        <v>75720710.563404381</v>
      </c>
      <c r="V147" s="244">
        <f t="shared" si="112"/>
        <v>764871074.22923565</v>
      </c>
      <c r="X147" s="17"/>
    </row>
    <row r="148" spans="2:24" x14ac:dyDescent="0.3">
      <c r="B148" s="17"/>
      <c r="C148" s="17"/>
      <c r="D148" s="239" t="str">
        <f t="shared" ca="1" si="113"/>
        <v>Property_test</v>
      </c>
      <c r="E148" s="240" t="str">
        <f t="shared" ca="1" si="113"/>
        <v>Property_test</v>
      </c>
      <c r="F148" s="241">
        <f t="shared" si="102"/>
        <v>2015</v>
      </c>
      <c r="G148" s="233">
        <f t="shared" si="103"/>
        <v>1234510232.3867924</v>
      </c>
      <c r="H148" s="234">
        <f t="shared" si="103"/>
        <v>1057312532.3536078</v>
      </c>
      <c r="I148" s="234">
        <f t="shared" si="103"/>
        <v>1068548656.98984</v>
      </c>
      <c r="J148" s="234">
        <f t="shared" si="103"/>
        <v>1234546424.9722786</v>
      </c>
      <c r="K148" s="234">
        <f t="shared" si="103"/>
        <v>1068548656.9898403</v>
      </c>
      <c r="L148" s="235">
        <f t="shared" si="103"/>
        <v>164247656.80070326</v>
      </c>
      <c r="M148" s="235">
        <f t="shared" si="103"/>
        <v>240135139.52769664</v>
      </c>
      <c r="N148" s="235">
        <f t="shared" si="111"/>
        <v>828413517.46214366</v>
      </c>
      <c r="O148" s="242">
        <f t="shared" si="104"/>
        <v>1219597348.7795601</v>
      </c>
      <c r="P148" s="243">
        <f t="shared" si="105"/>
        <v>1057312532.3536078</v>
      </c>
      <c r="Q148" s="243">
        <f t="shared" si="106"/>
        <v>952076853.37794745</v>
      </c>
      <c r="R148" s="243">
        <f t="shared" si="107"/>
        <v>1219640623.7836404</v>
      </c>
      <c r="S148" s="243">
        <f t="shared" si="108"/>
        <v>952076853.37794745</v>
      </c>
      <c r="T148" s="243">
        <f t="shared" si="109"/>
        <v>164247656.80070326</v>
      </c>
      <c r="U148" s="243">
        <f t="shared" si="110"/>
        <v>240135139.52769664</v>
      </c>
      <c r="V148" s="244">
        <f t="shared" si="112"/>
        <v>711941713.85025084</v>
      </c>
      <c r="X148" s="17"/>
    </row>
    <row r="149" spans="2:24" x14ac:dyDescent="0.3">
      <c r="B149" s="17"/>
      <c r="C149" s="17"/>
      <c r="D149" s="239" t="str">
        <f t="shared" ca="1" si="113"/>
        <v>Property_test</v>
      </c>
      <c r="E149" s="240" t="str">
        <f t="shared" ca="1" si="113"/>
        <v>Property_test</v>
      </c>
      <c r="F149" s="241">
        <f t="shared" si="102"/>
        <v>2016</v>
      </c>
      <c r="G149" s="233">
        <f t="shared" si="103"/>
        <v>1323578232.2075472</v>
      </c>
      <c r="H149" s="234">
        <f t="shared" si="103"/>
        <v>2370064668.48</v>
      </c>
      <c r="I149" s="234">
        <f t="shared" si="103"/>
        <v>2392244261.6900001</v>
      </c>
      <c r="J149" s="234">
        <f t="shared" si="103"/>
        <v>1323574865.7440321</v>
      </c>
      <c r="K149" s="234">
        <f t="shared" si="103"/>
        <v>2392244261.6900005</v>
      </c>
      <c r="L149" s="235">
        <f t="shared" si="103"/>
        <v>728428457.97999954</v>
      </c>
      <c r="M149" s="235">
        <f t="shared" si="103"/>
        <v>686761205.18638206</v>
      </c>
      <c r="N149" s="235">
        <f t="shared" si="111"/>
        <v>1705483056.5036185</v>
      </c>
      <c r="O149" s="242">
        <f t="shared" si="104"/>
        <v>1307589407.1624801</v>
      </c>
      <c r="P149" s="243">
        <f t="shared" si="105"/>
        <v>2370064668.48</v>
      </c>
      <c r="Q149" s="243">
        <f t="shared" si="106"/>
        <v>2131489637.1657901</v>
      </c>
      <c r="R149" s="243">
        <f t="shared" si="107"/>
        <v>1307635804.3910301</v>
      </c>
      <c r="S149" s="243">
        <f t="shared" si="108"/>
        <v>2131489637.1657901</v>
      </c>
      <c r="T149" s="243">
        <f t="shared" si="109"/>
        <v>728428457.97999954</v>
      </c>
      <c r="U149" s="243">
        <f t="shared" si="110"/>
        <v>686761205.18638206</v>
      </c>
      <c r="V149" s="244">
        <f t="shared" si="112"/>
        <v>1444728431.979408</v>
      </c>
      <c r="X149" s="17"/>
    </row>
    <row r="150" spans="2:24" x14ac:dyDescent="0.3">
      <c r="B150" s="17"/>
      <c r="C150" s="17"/>
      <c r="D150" s="239" t="str">
        <f t="shared" ca="1" si="113"/>
        <v>Property_test</v>
      </c>
      <c r="E150" s="240" t="str">
        <f t="shared" ca="1" si="113"/>
        <v>Property_test</v>
      </c>
      <c r="F150" s="241">
        <f t="shared" si="102"/>
        <v>2017</v>
      </c>
      <c r="G150" s="233">
        <f t="shared" si="103"/>
        <v>1560045941.3699999</v>
      </c>
      <c r="H150" s="234">
        <f t="shared" si="103"/>
        <v>1375949884.6900001</v>
      </c>
      <c r="I150" s="234">
        <f t="shared" si="103"/>
        <v>1430923764.52</v>
      </c>
      <c r="J150" s="234">
        <f t="shared" si="103"/>
        <v>1559736579.3974781</v>
      </c>
      <c r="K150" s="234">
        <f t="shared" si="103"/>
        <v>1430923764.5200002</v>
      </c>
      <c r="L150" s="235">
        <f t="shared" si="103"/>
        <v>227281326.10014164</v>
      </c>
      <c r="M150" s="235">
        <f t="shared" si="103"/>
        <v>352220205.75306207</v>
      </c>
      <c r="N150" s="235">
        <f t="shared" si="111"/>
        <v>1078703558.7669382</v>
      </c>
      <c r="O150" s="242">
        <f t="shared" si="104"/>
        <v>1453962817.3568399</v>
      </c>
      <c r="P150" s="243">
        <f t="shared" si="105"/>
        <v>1375949884.6900001</v>
      </c>
      <c r="Q150" s="243">
        <f t="shared" si="106"/>
        <v>1274953074.18732</v>
      </c>
      <c r="R150" s="243">
        <f t="shared" si="107"/>
        <v>1454014408.3568668</v>
      </c>
      <c r="S150" s="243">
        <f t="shared" si="108"/>
        <v>1277731718.1755619</v>
      </c>
      <c r="T150" s="243">
        <f t="shared" si="109"/>
        <v>227281326.10014164</v>
      </c>
      <c r="U150" s="243">
        <f t="shared" si="110"/>
        <v>352220205.75306207</v>
      </c>
      <c r="V150" s="244">
        <f t="shared" si="112"/>
        <v>925511512.4224999</v>
      </c>
      <c r="X150" s="17"/>
    </row>
    <row r="151" spans="2:24" x14ac:dyDescent="0.3">
      <c r="B151" s="17"/>
      <c r="C151" s="17"/>
      <c r="D151" s="239" t="str">
        <f t="shared" ca="1" si="113"/>
        <v>Property_test</v>
      </c>
      <c r="E151" s="240" t="str">
        <f t="shared" ca="1" si="113"/>
        <v>Property_test</v>
      </c>
      <c r="F151" s="241">
        <f t="shared" si="102"/>
        <v>2018</v>
      </c>
      <c r="G151" s="233">
        <f t="shared" si="103"/>
        <v>1684693474.3499999</v>
      </c>
      <c r="H151" s="234">
        <f t="shared" si="103"/>
        <v>1293778525.8900001</v>
      </c>
      <c r="I151" s="234">
        <f t="shared" si="103"/>
        <v>1409813313.0599999</v>
      </c>
      <c r="J151" s="234">
        <f t="shared" si="103"/>
        <v>1684449708.7545857</v>
      </c>
      <c r="K151" s="234">
        <f t="shared" si="103"/>
        <v>1413886057.9323168</v>
      </c>
      <c r="L151" s="235">
        <f t="shared" si="103"/>
        <v>43600712.704261988</v>
      </c>
      <c r="M151" s="235">
        <f t="shared" si="103"/>
        <v>565165841.58746982</v>
      </c>
      <c r="N151" s="235">
        <f t="shared" si="111"/>
        <v>848720216.34484696</v>
      </c>
      <c r="O151" s="242">
        <f t="shared" si="104"/>
        <v>1570134318.0941999</v>
      </c>
      <c r="P151" s="243">
        <f t="shared" si="105"/>
        <v>1293778525.8900001</v>
      </c>
      <c r="Q151" s="243">
        <f t="shared" si="106"/>
        <v>1256143661.93646</v>
      </c>
      <c r="R151" s="243">
        <f t="shared" si="107"/>
        <v>1570274223.8871</v>
      </c>
      <c r="S151" s="243">
        <f t="shared" si="108"/>
        <v>1259144480.2275429</v>
      </c>
      <c r="T151" s="243">
        <f t="shared" si="109"/>
        <v>43600712.704261988</v>
      </c>
      <c r="U151" s="243">
        <f t="shared" si="110"/>
        <v>565165841.58746982</v>
      </c>
      <c r="V151" s="244">
        <f t="shared" si="112"/>
        <v>693978638.64007306</v>
      </c>
      <c r="X151" s="17"/>
    </row>
    <row r="152" spans="2:24" x14ac:dyDescent="0.3">
      <c r="B152" s="17"/>
      <c r="C152" s="17"/>
      <c r="D152" s="239" t="str">
        <f t="shared" ca="1" si="113"/>
        <v>Property_test</v>
      </c>
      <c r="E152" s="240" t="str">
        <f t="shared" ca="1" si="113"/>
        <v>Property_test</v>
      </c>
      <c r="F152" s="241">
        <f t="shared" si="102"/>
        <v>2019</v>
      </c>
      <c r="G152" s="233">
        <f t="shared" si="103"/>
        <v>1820833358</v>
      </c>
      <c r="H152" s="234">
        <f t="shared" si="103"/>
        <v>1233366904.1099999</v>
      </c>
      <c r="I152" s="234">
        <f t="shared" si="103"/>
        <v>1461067657.0599999</v>
      </c>
      <c r="J152" s="234">
        <f t="shared" si="103"/>
        <v>1821637038.9766788</v>
      </c>
      <c r="K152" s="234">
        <f t="shared" si="103"/>
        <v>1472776317.5929677</v>
      </c>
      <c r="L152" s="235">
        <f t="shared" si="103"/>
        <v>38421040</v>
      </c>
      <c r="M152" s="235">
        <f t="shared" si="103"/>
        <v>347123489.99381155</v>
      </c>
      <c r="N152" s="235">
        <f t="shared" si="111"/>
        <v>1125652827.5991561</v>
      </c>
      <c r="O152" s="242">
        <f t="shared" si="104"/>
        <v>1697016689.6560001</v>
      </c>
      <c r="P152" s="243">
        <f t="shared" si="105"/>
        <v>1233366904.1099999</v>
      </c>
      <c r="Q152" s="243">
        <f t="shared" si="106"/>
        <v>1301811282.44046</v>
      </c>
      <c r="R152" s="243">
        <f t="shared" si="107"/>
        <v>1698162713.1498127</v>
      </c>
      <c r="S152" s="243">
        <f t="shared" si="108"/>
        <v>1305056497.6094642</v>
      </c>
      <c r="T152" s="243">
        <f t="shared" si="109"/>
        <v>38421040</v>
      </c>
      <c r="U152" s="243">
        <f t="shared" si="110"/>
        <v>347123489.99381155</v>
      </c>
      <c r="V152" s="244">
        <f t="shared" si="112"/>
        <v>957933007.61565256</v>
      </c>
      <c r="X152" s="17"/>
    </row>
    <row r="153" spans="2:24" x14ac:dyDescent="0.3">
      <c r="B153" s="17"/>
      <c r="C153" s="17"/>
      <c r="D153" s="239" t="str">
        <f t="shared" ref="D153:E155" ca="1" si="114">D152</f>
        <v>Property_test</v>
      </c>
      <c r="E153" s="240" t="str">
        <f t="shared" ca="1" si="114"/>
        <v>Property_test</v>
      </c>
      <c r="F153" s="241">
        <f t="shared" si="102"/>
        <v>2020</v>
      </c>
      <c r="G153" s="233">
        <f t="shared" si="103"/>
        <v>1917579713.1700001</v>
      </c>
      <c r="H153" s="234">
        <f t="shared" si="103"/>
        <v>900762054.86000001</v>
      </c>
      <c r="I153" s="234">
        <f t="shared" si="103"/>
        <v>1580143832.25</v>
      </c>
      <c r="J153" s="234">
        <f t="shared" si="103"/>
        <v>1920336649.683897</v>
      </c>
      <c r="K153" s="234">
        <f t="shared" si="103"/>
        <v>1782382486.6645975</v>
      </c>
      <c r="L153" s="235">
        <f t="shared" si="103"/>
        <v>88048901.174710214</v>
      </c>
      <c r="M153" s="235">
        <f t="shared" si="103"/>
        <v>578460465.36527801</v>
      </c>
      <c r="N153" s="235">
        <f t="shared" si="111"/>
        <v>1203922021.2993195</v>
      </c>
      <c r="O153" s="242">
        <f t="shared" si="104"/>
        <v>1787184292.6744401</v>
      </c>
      <c r="P153" s="243">
        <f t="shared" si="105"/>
        <v>900762054.86000001</v>
      </c>
      <c r="Q153" s="243">
        <f t="shared" si="106"/>
        <v>1407908154.53475</v>
      </c>
      <c r="R153" s="243">
        <f t="shared" si="107"/>
        <v>1790172260.1227679</v>
      </c>
      <c r="S153" s="243">
        <f t="shared" si="108"/>
        <v>1503967870.9992123</v>
      </c>
      <c r="T153" s="243">
        <f t="shared" si="109"/>
        <v>88048901.174710214</v>
      </c>
      <c r="U153" s="243">
        <f t="shared" si="110"/>
        <v>578460465.36527801</v>
      </c>
      <c r="V153" s="244">
        <f t="shared" si="112"/>
        <v>925507405.63393426</v>
      </c>
      <c r="X153" s="17"/>
    </row>
    <row r="154" spans="2:24" ht="15" thickBot="1" x14ac:dyDescent="0.35">
      <c r="B154" s="17"/>
      <c r="C154" s="17"/>
      <c r="D154" s="239" t="str">
        <f t="shared" ca="1" si="114"/>
        <v>Property_test</v>
      </c>
      <c r="E154" s="240" t="str">
        <f t="shared" ca="1" si="114"/>
        <v>Property_test</v>
      </c>
      <c r="F154" s="241">
        <f t="shared" si="102"/>
        <v>2021</v>
      </c>
      <c r="G154" s="233">
        <f t="shared" si="103"/>
        <v>1889587946.98</v>
      </c>
      <c r="H154" s="234">
        <f t="shared" si="103"/>
        <v>263424861.594318</v>
      </c>
      <c r="I154" s="234">
        <f t="shared" si="103"/>
        <v>885672404.42000103</v>
      </c>
      <c r="J154" s="234">
        <f t="shared" si="103"/>
        <v>2235403888.1754193</v>
      </c>
      <c r="K154" s="234">
        <f t="shared" si="103"/>
        <v>2157062826.4201827</v>
      </c>
      <c r="L154" s="235">
        <f t="shared" si="103"/>
        <v>78164027.671949998</v>
      </c>
      <c r="M154" s="235">
        <f t="shared" si="103"/>
        <v>484823170.67552543</v>
      </c>
      <c r="N154" s="235">
        <f t="shared" si="111"/>
        <v>1672239655.7446573</v>
      </c>
      <c r="O154" s="242">
        <f t="shared" si="104"/>
        <v>1761095966.5853601</v>
      </c>
      <c r="P154" s="243">
        <f t="shared" si="105"/>
        <v>263424861.594318</v>
      </c>
      <c r="Q154" s="243">
        <f t="shared" si="106"/>
        <v>789134112.33822095</v>
      </c>
      <c r="R154" s="243">
        <f t="shared" si="107"/>
        <v>2083883589.5992177</v>
      </c>
      <c r="S154" s="243">
        <f t="shared" si="108"/>
        <v>1994213824.1132202</v>
      </c>
      <c r="T154" s="243">
        <f t="shared" si="109"/>
        <v>78164027.671949998</v>
      </c>
      <c r="U154" s="243">
        <f t="shared" si="110"/>
        <v>484823170.67552543</v>
      </c>
      <c r="V154" s="244">
        <f t="shared" si="112"/>
        <v>1509390653.4376948</v>
      </c>
      <c r="X154" s="17"/>
    </row>
    <row r="155" spans="2:24" ht="15" thickBot="1" x14ac:dyDescent="0.35">
      <c r="B155" s="17"/>
      <c r="C155" s="17"/>
      <c r="D155" s="245" t="str">
        <f t="shared" ca="1" si="114"/>
        <v>Property_test</v>
      </c>
      <c r="E155" s="246" t="str">
        <f t="shared" ca="1" si="114"/>
        <v>Property_test</v>
      </c>
      <c r="F155" s="247" t="s">
        <v>147</v>
      </c>
      <c r="G155" s="248">
        <f t="shared" si="103"/>
        <v>0</v>
      </c>
      <c r="H155" s="249">
        <f t="shared" si="103"/>
        <v>0</v>
      </c>
      <c r="I155" s="249">
        <f t="shared" si="103"/>
        <v>0</v>
      </c>
      <c r="J155" s="249">
        <f t="shared" si="103"/>
        <v>0</v>
      </c>
      <c r="K155" s="249">
        <f t="shared" si="103"/>
        <v>0</v>
      </c>
      <c r="L155" s="250">
        <f t="shared" si="103"/>
        <v>0</v>
      </c>
      <c r="M155" s="250">
        <f t="shared" si="103"/>
        <v>0</v>
      </c>
      <c r="N155" s="251">
        <f t="shared" si="111"/>
        <v>0</v>
      </c>
      <c r="O155" s="252"/>
      <c r="P155" s="253"/>
      <c r="Q155" s="253"/>
      <c r="R155" s="253">
        <f>H34</f>
        <v>0</v>
      </c>
      <c r="S155" s="253">
        <f>F98*R155</f>
        <v>0</v>
      </c>
      <c r="T155" s="253">
        <f>L98*R155</f>
        <v>0</v>
      </c>
      <c r="U155" s="253">
        <f>R155*N98</f>
        <v>0</v>
      </c>
      <c r="V155" s="254">
        <f t="shared" si="112"/>
        <v>0</v>
      </c>
      <c r="X155" s="17"/>
    </row>
    <row r="156" spans="2:24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2:24" ht="18" x14ac:dyDescent="0.3">
      <c r="B157" s="3"/>
      <c r="C157" s="4" t="s">
        <v>148</v>
      </c>
      <c r="D157" s="1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2:24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2:24" x14ac:dyDescent="0.3">
      <c r="B159" s="17"/>
      <c r="C159" s="17"/>
      <c r="D159" s="255" t="s">
        <v>149</v>
      </c>
      <c r="E159" s="255" t="s">
        <v>150</v>
      </c>
      <c r="F159" s="255" t="s">
        <v>151</v>
      </c>
      <c r="G159" s="255" t="s">
        <v>152</v>
      </c>
      <c r="H159" s="255" t="s">
        <v>153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2:24" x14ac:dyDescent="0.3">
      <c r="B160" s="17"/>
      <c r="C160" s="17"/>
      <c r="D160" s="256" t="s">
        <v>154</v>
      </c>
      <c r="E160" s="256" t="s">
        <v>160</v>
      </c>
      <c r="F160" s="256" t="s">
        <v>155</v>
      </c>
      <c r="G160" s="256" t="b">
        <v>0</v>
      </c>
      <c r="H160" s="256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2:24" x14ac:dyDescent="0.3">
      <c r="B161" s="17"/>
      <c r="C161" s="17"/>
      <c r="D161" s="256" t="s">
        <v>156</v>
      </c>
      <c r="E161" s="256" t="s">
        <v>161</v>
      </c>
      <c r="F161" s="256" t="s">
        <v>155</v>
      </c>
      <c r="G161" s="256" t="b">
        <v>0</v>
      </c>
      <c r="H161" s="256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2:24" x14ac:dyDescent="0.3">
      <c r="B162" s="17"/>
      <c r="C162" s="17"/>
      <c r="D162" s="256" t="s">
        <v>157</v>
      </c>
      <c r="E162" s="256" t="s">
        <v>162</v>
      </c>
      <c r="F162" s="256" t="s">
        <v>158</v>
      </c>
      <c r="G162" s="256" t="b">
        <v>0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2:24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2:24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2:24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2:24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2:24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2:24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2:24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2:24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2:24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2:24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2:24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2:24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2:24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2:24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</sheetData>
  <phoneticPr fontId="3" type="noConversion"/>
  <conditionalFormatting sqref="F39:F59">
    <cfRule type="expression" dxfId="2" priority="1">
      <formula>NOT(_xlfn.ISFORMULA(F39))</formula>
    </cfRule>
  </conditionalFormatting>
  <conditionalFormatting sqref="AA67:AS67">
    <cfRule type="expression" dxfId="1" priority="2">
      <formula>AND(NOT(_xlfn.ISFORMULA(AA67)), AA67&lt;&gt;"")</formula>
    </cfRule>
  </conditionalFormatting>
  <conditionalFormatting sqref="BX67:CP67">
    <cfRule type="expression" dxfId="0" priority="3">
      <formula>AND(NOT(_xlfn.ISFORMULA(BX67)), BX67&lt;&gt;"")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Property_test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Charles</dc:creator>
  <cp:lastModifiedBy>Pan, Charles</cp:lastModifiedBy>
  <dcterms:created xsi:type="dcterms:W3CDTF">2022-09-30T09:03:05Z</dcterms:created>
  <dcterms:modified xsi:type="dcterms:W3CDTF">2024-07-31T08:38:40Z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2024-07-30T05:59:44Z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9908e0d1-7fdf-4ccd-b450-c77540961afc</vt:lpwstr>
  </property>
  <property fmtid="{D5CDD505-2E9C-101B-9397-08002B2CF9AE}" pid="8" name="MSIP_Label_38f1469a-2c2a-4aee-b92b-090d4c5468ff_ContentBits">
    <vt:lpwstr>0</vt:lpwstr>
  </property>
</Properties>
</file>