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eremmy\Desktop\Quantam Class - Ken\Assignments\DASHBOARD FINAL ASSIGNMENT\"/>
    </mc:Choice>
  </mc:AlternateContent>
  <xr:revisionPtr revIDLastSave="0" documentId="13_ncr:1_{68BF769F-2432-4B18-B95D-658DA1AB8C91}" xr6:coauthVersionLast="47" xr6:coauthVersionMax="47" xr10:uidLastSave="{00000000-0000-0000-0000-000000000000}"/>
  <bookViews>
    <workbookView xWindow="-120" yWindow="-120" windowWidth="20730" windowHeight="11040" tabRatio="673" firstSheet="8" activeTab="11" xr2:uid="{A5B223D3-8700-46AD-B2AC-36482CDB68BA}"/>
  </bookViews>
  <sheets>
    <sheet name="Manufacturer" sheetId="1" r:id="rId1"/>
    <sheet name="Product" sheetId="4" r:id="rId2"/>
    <sheet name="Location" sheetId="2" r:id="rId3"/>
    <sheet name="Sales" sheetId="3" r:id="rId4"/>
    <sheet name="ConsolidateData" sheetId="5" r:id="rId5"/>
    <sheet name="KPI" sheetId="8" r:id="rId6"/>
    <sheet name="SalesTrend" sheetId="9" r:id="rId7"/>
    <sheet name="Top 10 Products" sheetId="10" r:id="rId8"/>
    <sheet name="Top 3 States" sheetId="11" r:id="rId9"/>
    <sheet name="ProductsTrend" sheetId="13" r:id="rId10"/>
    <sheet name="Contr. by Category" sheetId="14" r:id="rId11"/>
    <sheet name="Dashboard" sheetId="19" r:id="rId12"/>
  </sheets>
  <definedNames>
    <definedName name="_xlnm._FilterDatabase" localSheetId="2" hidden="1">Location!$A$1:$C$1621</definedName>
    <definedName name="_xlnm._FilterDatabase" localSheetId="1" hidden="1">Product!$A$1:$E$2413</definedName>
    <definedName name="Slicer_Segment">#N/A</definedName>
  </definedNames>
  <calcPr calcId="191029"/>
  <pivotCaches>
    <pivotCache cacheId="1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K2" i="5"/>
  <c r="M2" i="5"/>
  <c r="K3" i="5"/>
  <c r="M3" i="5"/>
  <c r="K4" i="5"/>
  <c r="M4" i="5"/>
  <c r="K5" i="5"/>
  <c r="M5" i="5"/>
  <c r="K6" i="5"/>
  <c r="M6" i="5"/>
  <c r="K7" i="5"/>
  <c r="M7" i="5"/>
  <c r="K8" i="5"/>
  <c r="M8" i="5"/>
  <c r="K9" i="5"/>
  <c r="M9" i="5"/>
  <c r="K10" i="5"/>
  <c r="M10" i="5"/>
  <c r="K11" i="5"/>
  <c r="M11" i="5"/>
  <c r="K12" i="5"/>
  <c r="M12" i="5"/>
  <c r="K13" i="5"/>
  <c r="M13" i="5"/>
  <c r="K14" i="5"/>
  <c r="M14" i="5"/>
  <c r="K15" i="5"/>
  <c r="M15" i="5"/>
  <c r="K16" i="5"/>
  <c r="M16" i="5"/>
  <c r="K17" i="5"/>
  <c r="M17" i="5"/>
  <c r="K18" i="5"/>
  <c r="M18" i="5"/>
  <c r="K19" i="5"/>
  <c r="M19" i="5"/>
  <c r="K20" i="5"/>
  <c r="M20" i="5"/>
  <c r="K21" i="5"/>
  <c r="M21" i="5"/>
  <c r="K22" i="5"/>
  <c r="M22" i="5"/>
  <c r="K23" i="5"/>
  <c r="M23" i="5"/>
  <c r="K24" i="5"/>
  <c r="M24" i="5"/>
  <c r="K25" i="5"/>
  <c r="M25" i="5"/>
  <c r="K26" i="5"/>
  <c r="M26" i="5"/>
  <c r="K27" i="5"/>
  <c r="M27" i="5"/>
  <c r="K28" i="5"/>
  <c r="M28" i="5"/>
  <c r="K29" i="5"/>
  <c r="M29" i="5"/>
  <c r="K30" i="5"/>
  <c r="M30" i="5"/>
  <c r="K31" i="5"/>
  <c r="M31" i="5"/>
  <c r="K32" i="5"/>
  <c r="M32" i="5"/>
  <c r="K33" i="5"/>
  <c r="M33" i="5"/>
  <c r="K34" i="5"/>
  <c r="M34" i="5"/>
  <c r="K35" i="5"/>
  <c r="M35" i="5"/>
  <c r="K36" i="5"/>
  <c r="M36" i="5"/>
  <c r="K37" i="5"/>
  <c r="M37" i="5"/>
  <c r="K38" i="5"/>
  <c r="M38" i="5"/>
  <c r="K39" i="5"/>
  <c r="M39" i="5"/>
  <c r="K40" i="5"/>
  <c r="M40" i="5"/>
  <c r="K41" i="5"/>
  <c r="M41" i="5"/>
  <c r="K42" i="5"/>
  <c r="M42" i="5"/>
  <c r="K43" i="5"/>
  <c r="M43" i="5"/>
  <c r="K44" i="5"/>
  <c r="M44" i="5"/>
  <c r="K45" i="5"/>
  <c r="M45" i="5"/>
  <c r="K46" i="5"/>
  <c r="M46" i="5"/>
  <c r="K47" i="5"/>
  <c r="M47" i="5"/>
  <c r="K48" i="5"/>
  <c r="M48" i="5"/>
  <c r="K49" i="5"/>
  <c r="M49" i="5"/>
  <c r="K50" i="5"/>
  <c r="M50" i="5"/>
  <c r="K51" i="5"/>
  <c r="M51" i="5"/>
  <c r="K52" i="5"/>
  <c r="M52" i="5"/>
  <c r="K53" i="5"/>
  <c r="M53" i="5"/>
  <c r="K54" i="5"/>
  <c r="M54" i="5"/>
  <c r="K55" i="5"/>
  <c r="M55" i="5"/>
  <c r="K56" i="5"/>
  <c r="M56" i="5"/>
  <c r="K57" i="5"/>
  <c r="M57" i="5"/>
  <c r="K58" i="5"/>
  <c r="M58" i="5"/>
  <c r="K59" i="5"/>
  <c r="M59" i="5"/>
  <c r="K60" i="5"/>
  <c r="M60" i="5"/>
  <c r="K61" i="5"/>
  <c r="M61" i="5"/>
  <c r="K62" i="5"/>
  <c r="M62" i="5"/>
  <c r="K63" i="5"/>
  <c r="M63" i="5"/>
  <c r="K64" i="5"/>
  <c r="M64" i="5"/>
  <c r="K65" i="5"/>
  <c r="M65" i="5"/>
  <c r="K66" i="5"/>
  <c r="M66" i="5"/>
  <c r="K67" i="5"/>
  <c r="M67" i="5"/>
  <c r="K68" i="5"/>
  <c r="M68" i="5"/>
  <c r="K69" i="5"/>
  <c r="M69" i="5"/>
  <c r="K70" i="5"/>
  <c r="M70" i="5"/>
  <c r="K71" i="5"/>
  <c r="M71" i="5"/>
  <c r="K72" i="5"/>
  <c r="M72" i="5"/>
  <c r="K73" i="5"/>
  <c r="M73" i="5"/>
  <c r="K74" i="5"/>
  <c r="M74" i="5"/>
  <c r="K75" i="5"/>
  <c r="M75" i="5"/>
  <c r="K76" i="5"/>
  <c r="M76" i="5"/>
  <c r="K77" i="5"/>
  <c r="M77" i="5"/>
  <c r="K78" i="5"/>
  <c r="M78" i="5"/>
  <c r="K79" i="5"/>
  <c r="M79" i="5"/>
  <c r="K80" i="5"/>
  <c r="M80" i="5"/>
  <c r="K81" i="5"/>
  <c r="M81" i="5"/>
  <c r="K82" i="5"/>
  <c r="M82" i="5"/>
  <c r="K83" i="5"/>
  <c r="M83" i="5"/>
  <c r="K84" i="5"/>
  <c r="M84" i="5"/>
  <c r="K85" i="5"/>
  <c r="M85" i="5"/>
  <c r="K86" i="5"/>
  <c r="M86" i="5"/>
  <c r="K87" i="5"/>
  <c r="M87" i="5"/>
  <c r="K88" i="5"/>
  <c r="M88" i="5"/>
  <c r="K89" i="5"/>
  <c r="M89" i="5"/>
  <c r="K90" i="5"/>
  <c r="M90" i="5"/>
  <c r="K91" i="5"/>
  <c r="M91" i="5"/>
  <c r="K92" i="5"/>
  <c r="M92" i="5"/>
  <c r="K93" i="5"/>
  <c r="M93" i="5"/>
  <c r="K94" i="5"/>
  <c r="M94" i="5"/>
  <c r="K95" i="5"/>
  <c r="M95" i="5"/>
  <c r="K96" i="5"/>
  <c r="M96" i="5"/>
  <c r="K97" i="5"/>
  <c r="M97" i="5"/>
  <c r="K98" i="5"/>
  <c r="M98" i="5"/>
  <c r="K99" i="5"/>
  <c r="M99" i="5"/>
  <c r="K100" i="5"/>
  <c r="M100" i="5"/>
  <c r="K101" i="5"/>
  <c r="M101" i="5"/>
  <c r="K102" i="5"/>
  <c r="M102" i="5"/>
  <c r="K103" i="5"/>
  <c r="M103" i="5"/>
  <c r="K104" i="5"/>
  <c r="M104" i="5"/>
  <c r="K105" i="5"/>
  <c r="M105" i="5"/>
  <c r="K106" i="5"/>
  <c r="M106" i="5"/>
  <c r="K107" i="5"/>
  <c r="M107" i="5"/>
  <c r="K108" i="5"/>
  <c r="M108" i="5"/>
  <c r="K109" i="5"/>
  <c r="M109" i="5"/>
  <c r="K110" i="5"/>
  <c r="M110" i="5"/>
  <c r="K111" i="5"/>
  <c r="M111" i="5"/>
  <c r="K112" i="5"/>
  <c r="M112" i="5"/>
  <c r="K113" i="5"/>
  <c r="M113" i="5"/>
  <c r="K114" i="5"/>
  <c r="M114" i="5"/>
  <c r="K115" i="5"/>
  <c r="M115" i="5"/>
  <c r="K116" i="5"/>
  <c r="M116" i="5"/>
  <c r="K117" i="5"/>
  <c r="M117" i="5"/>
  <c r="K118" i="5"/>
  <c r="M118" i="5"/>
  <c r="K119" i="5"/>
  <c r="M119" i="5"/>
  <c r="K120" i="5"/>
  <c r="M120" i="5"/>
  <c r="K121" i="5"/>
  <c r="M121" i="5"/>
  <c r="K122" i="5"/>
  <c r="M122" i="5"/>
  <c r="K123" i="5"/>
  <c r="M123" i="5"/>
  <c r="K124" i="5"/>
  <c r="M124" i="5"/>
  <c r="K125" i="5"/>
  <c r="M125" i="5"/>
  <c r="K126" i="5"/>
  <c r="M126" i="5"/>
  <c r="K127" i="5"/>
  <c r="M127" i="5"/>
  <c r="K128" i="5"/>
  <c r="M128" i="5"/>
  <c r="K129" i="5"/>
  <c r="M129" i="5"/>
  <c r="K130" i="5"/>
  <c r="M130" i="5"/>
  <c r="K131" i="5"/>
  <c r="M131" i="5"/>
  <c r="K132" i="5"/>
  <c r="M132" i="5"/>
  <c r="K133" i="5"/>
  <c r="M133" i="5"/>
  <c r="K134" i="5"/>
  <c r="M134" i="5"/>
  <c r="K135" i="5"/>
  <c r="M135" i="5"/>
  <c r="K136" i="5"/>
  <c r="M136" i="5"/>
  <c r="K137" i="5"/>
  <c r="M137" i="5"/>
  <c r="K138" i="5"/>
  <c r="M138" i="5"/>
  <c r="K139" i="5"/>
  <c r="M139" i="5"/>
  <c r="K140" i="5"/>
  <c r="M140" i="5"/>
  <c r="K141" i="5"/>
  <c r="M141" i="5"/>
  <c r="K142" i="5"/>
  <c r="M142" i="5"/>
  <c r="K143" i="5"/>
  <c r="M143" i="5"/>
  <c r="K144" i="5"/>
  <c r="M144" i="5"/>
  <c r="K145" i="5"/>
  <c r="M145" i="5"/>
  <c r="K146" i="5"/>
  <c r="M146" i="5"/>
  <c r="K147" i="5"/>
  <c r="M147" i="5"/>
  <c r="K148" i="5"/>
  <c r="M148" i="5"/>
  <c r="K149" i="5"/>
  <c r="M149" i="5"/>
  <c r="K150" i="5"/>
  <c r="M150" i="5"/>
  <c r="K151" i="5"/>
  <c r="M151" i="5"/>
  <c r="K152" i="5"/>
  <c r="M152" i="5"/>
  <c r="K153" i="5"/>
  <c r="M153" i="5"/>
  <c r="K154" i="5"/>
  <c r="M154" i="5"/>
  <c r="K155" i="5"/>
  <c r="M155" i="5"/>
  <c r="K156" i="5"/>
  <c r="M156" i="5"/>
  <c r="K157" i="5"/>
  <c r="M157" i="5"/>
  <c r="K158" i="5"/>
  <c r="M158" i="5"/>
  <c r="K159" i="5"/>
  <c r="M159" i="5"/>
  <c r="K160" i="5"/>
  <c r="M160" i="5"/>
  <c r="K161" i="5"/>
  <c r="M161" i="5"/>
  <c r="K162" i="5"/>
  <c r="M162" i="5"/>
  <c r="K163" i="5"/>
  <c r="M163" i="5"/>
  <c r="K164" i="5"/>
  <c r="M164" i="5"/>
  <c r="K165" i="5"/>
  <c r="M165" i="5"/>
  <c r="K166" i="5"/>
  <c r="M166" i="5"/>
  <c r="K167" i="5"/>
  <c r="M167" i="5"/>
  <c r="K168" i="5"/>
  <c r="M168" i="5"/>
  <c r="K169" i="5"/>
  <c r="M169" i="5"/>
  <c r="K170" i="5"/>
  <c r="M170" i="5"/>
  <c r="K171" i="5"/>
  <c r="M171" i="5"/>
  <c r="K172" i="5"/>
  <c r="M172" i="5"/>
  <c r="K173" i="5"/>
  <c r="M173" i="5"/>
  <c r="K174" i="5"/>
  <c r="M174" i="5"/>
  <c r="K175" i="5"/>
  <c r="M175" i="5"/>
  <c r="K176" i="5"/>
  <c r="M176" i="5"/>
  <c r="K177" i="5"/>
  <c r="M177" i="5"/>
  <c r="K178" i="5"/>
  <c r="M178" i="5"/>
  <c r="K179" i="5"/>
  <c r="M179" i="5"/>
  <c r="K180" i="5"/>
  <c r="M180" i="5"/>
  <c r="K181" i="5"/>
  <c r="M181" i="5"/>
  <c r="K182" i="5"/>
  <c r="M182" i="5"/>
  <c r="K183" i="5"/>
  <c r="M183" i="5"/>
  <c r="K184" i="5"/>
  <c r="M184" i="5"/>
  <c r="K185" i="5"/>
  <c r="M185" i="5"/>
  <c r="K186" i="5"/>
  <c r="M186" i="5"/>
  <c r="K187" i="5"/>
  <c r="M187" i="5"/>
  <c r="K188" i="5"/>
  <c r="M188" i="5"/>
  <c r="K189" i="5"/>
  <c r="M189" i="5"/>
  <c r="K190" i="5"/>
  <c r="M190" i="5"/>
  <c r="K191" i="5"/>
  <c r="M191" i="5"/>
  <c r="K192" i="5"/>
  <c r="M192" i="5"/>
  <c r="K193" i="5"/>
  <c r="M193" i="5"/>
  <c r="K194" i="5"/>
  <c r="M194" i="5"/>
  <c r="K195" i="5"/>
  <c r="M195" i="5"/>
  <c r="K196" i="5"/>
  <c r="M196" i="5"/>
  <c r="K197" i="5"/>
  <c r="M197" i="5"/>
  <c r="K198" i="5"/>
  <c r="M198" i="5"/>
  <c r="K199" i="5"/>
  <c r="M199" i="5"/>
  <c r="K200" i="5"/>
  <c r="M200" i="5"/>
  <c r="K201" i="5"/>
  <c r="M201" i="5"/>
  <c r="K202" i="5"/>
  <c r="M202" i="5"/>
  <c r="K203" i="5"/>
  <c r="M203" i="5"/>
  <c r="K204" i="5"/>
  <c r="M204" i="5"/>
  <c r="K205" i="5"/>
  <c r="M205" i="5"/>
  <c r="K206" i="5"/>
  <c r="M206" i="5"/>
  <c r="K207" i="5"/>
  <c r="M207" i="5"/>
  <c r="K208" i="5"/>
  <c r="M208" i="5"/>
  <c r="K209" i="5"/>
  <c r="M209" i="5"/>
  <c r="K210" i="5"/>
  <c r="M210" i="5"/>
  <c r="K211" i="5"/>
  <c r="M211" i="5"/>
  <c r="K212" i="5"/>
  <c r="M212" i="5"/>
  <c r="K213" i="5"/>
  <c r="M213" i="5"/>
  <c r="K214" i="5"/>
  <c r="M214" i="5"/>
  <c r="K215" i="5"/>
  <c r="M215" i="5"/>
  <c r="K216" i="5"/>
  <c r="M216" i="5"/>
  <c r="K217" i="5"/>
  <c r="M217" i="5"/>
  <c r="K218" i="5"/>
  <c r="M218" i="5"/>
  <c r="K219" i="5"/>
  <c r="M219" i="5"/>
  <c r="K220" i="5"/>
  <c r="M220" i="5"/>
  <c r="K221" i="5"/>
  <c r="M221" i="5"/>
  <c r="K222" i="5"/>
  <c r="M222" i="5"/>
  <c r="K223" i="5"/>
  <c r="M223" i="5"/>
  <c r="K224" i="5"/>
  <c r="M224" i="5"/>
  <c r="K225" i="5"/>
  <c r="M225" i="5"/>
  <c r="K226" i="5"/>
  <c r="M226" i="5"/>
  <c r="K227" i="5"/>
  <c r="M227" i="5"/>
  <c r="K228" i="5"/>
  <c r="M228" i="5"/>
  <c r="K229" i="5"/>
  <c r="M229" i="5"/>
  <c r="K230" i="5"/>
  <c r="M230" i="5"/>
  <c r="K231" i="5"/>
  <c r="M231" i="5"/>
  <c r="K232" i="5"/>
  <c r="M232" i="5"/>
  <c r="K233" i="5"/>
  <c r="M233" i="5"/>
  <c r="K234" i="5"/>
  <c r="M234" i="5"/>
  <c r="K235" i="5"/>
  <c r="M235" i="5"/>
  <c r="K236" i="5"/>
  <c r="M236" i="5"/>
  <c r="K237" i="5"/>
  <c r="M237" i="5"/>
  <c r="K238" i="5"/>
  <c r="M238" i="5"/>
  <c r="K239" i="5"/>
  <c r="M239" i="5"/>
  <c r="K240" i="5"/>
  <c r="M240" i="5"/>
  <c r="K241" i="5"/>
  <c r="M241" i="5"/>
  <c r="K242" i="5"/>
  <c r="M242" i="5"/>
  <c r="K243" i="5"/>
  <c r="M243" i="5"/>
  <c r="K244" i="5"/>
  <c r="M244" i="5"/>
  <c r="K245" i="5"/>
  <c r="M245" i="5"/>
  <c r="K246" i="5"/>
  <c r="M246" i="5"/>
  <c r="K247" i="5"/>
  <c r="M247" i="5"/>
  <c r="K248" i="5"/>
  <c r="M248" i="5"/>
  <c r="K249" i="5"/>
  <c r="M249" i="5"/>
  <c r="K250" i="5"/>
  <c r="M250" i="5"/>
  <c r="K251" i="5"/>
  <c r="M251" i="5"/>
  <c r="K252" i="5"/>
  <c r="M252" i="5"/>
  <c r="K253" i="5"/>
  <c r="M253" i="5"/>
  <c r="K254" i="5"/>
  <c r="M254" i="5"/>
  <c r="K255" i="5"/>
  <c r="M255" i="5"/>
  <c r="K256" i="5"/>
  <c r="M256" i="5"/>
  <c r="K257" i="5"/>
  <c r="M257" i="5"/>
  <c r="K258" i="5"/>
  <c r="M258" i="5"/>
  <c r="K259" i="5"/>
  <c r="M259" i="5"/>
  <c r="K260" i="5"/>
  <c r="M260" i="5"/>
  <c r="K261" i="5"/>
  <c r="M261" i="5"/>
  <c r="K262" i="5"/>
  <c r="M262" i="5"/>
  <c r="K263" i="5"/>
  <c r="M263" i="5"/>
  <c r="K264" i="5"/>
  <c r="M264" i="5"/>
  <c r="K265" i="5"/>
  <c r="M265" i="5"/>
  <c r="K266" i="5"/>
  <c r="M266" i="5"/>
  <c r="K267" i="5"/>
  <c r="M267" i="5"/>
  <c r="K268" i="5"/>
  <c r="M268" i="5"/>
  <c r="K269" i="5"/>
  <c r="M269" i="5"/>
  <c r="K270" i="5"/>
  <c r="M270" i="5"/>
  <c r="K271" i="5"/>
  <c r="M271" i="5"/>
  <c r="K272" i="5"/>
  <c r="M272" i="5"/>
  <c r="K273" i="5"/>
  <c r="M273" i="5"/>
  <c r="K274" i="5"/>
  <c r="M274" i="5"/>
  <c r="K275" i="5"/>
  <c r="M275" i="5"/>
  <c r="K276" i="5"/>
  <c r="M276" i="5"/>
  <c r="K277" i="5"/>
  <c r="M277" i="5"/>
  <c r="K278" i="5"/>
  <c r="M278" i="5"/>
  <c r="K279" i="5"/>
  <c r="M279" i="5"/>
  <c r="K280" i="5"/>
  <c r="M280" i="5"/>
  <c r="K281" i="5"/>
  <c r="M281" i="5"/>
  <c r="K282" i="5"/>
  <c r="M282" i="5"/>
  <c r="K283" i="5"/>
  <c r="M283" i="5"/>
  <c r="K284" i="5"/>
  <c r="M284" i="5"/>
  <c r="K285" i="5"/>
  <c r="M285" i="5"/>
  <c r="K286" i="5"/>
  <c r="M286" i="5"/>
  <c r="K287" i="5"/>
  <c r="M287" i="5"/>
  <c r="K288" i="5"/>
  <c r="M288" i="5"/>
  <c r="K289" i="5"/>
  <c r="M289" i="5"/>
  <c r="K290" i="5"/>
  <c r="M290" i="5"/>
  <c r="K291" i="5"/>
  <c r="M291" i="5"/>
  <c r="K292" i="5"/>
  <c r="M292" i="5"/>
  <c r="K293" i="5"/>
  <c r="M293" i="5"/>
  <c r="K294" i="5"/>
  <c r="M294" i="5"/>
  <c r="K295" i="5"/>
  <c r="M295" i="5"/>
  <c r="K296" i="5"/>
  <c r="M296" i="5"/>
  <c r="K297" i="5"/>
  <c r="M297" i="5"/>
  <c r="K298" i="5"/>
  <c r="M298" i="5"/>
  <c r="K299" i="5"/>
  <c r="M299" i="5"/>
  <c r="K300" i="5"/>
  <c r="M300" i="5"/>
  <c r="K301" i="5"/>
  <c r="M301" i="5"/>
  <c r="K302" i="5"/>
  <c r="M302" i="5"/>
  <c r="K303" i="5"/>
  <c r="M303" i="5"/>
  <c r="K304" i="5"/>
  <c r="M304" i="5"/>
  <c r="K305" i="5"/>
  <c r="M305" i="5"/>
  <c r="K306" i="5"/>
  <c r="M306" i="5"/>
  <c r="K307" i="5"/>
  <c r="M307" i="5"/>
  <c r="K308" i="5"/>
  <c r="M308" i="5"/>
  <c r="K309" i="5"/>
  <c r="M309" i="5"/>
  <c r="K310" i="5"/>
  <c r="M310" i="5"/>
  <c r="K311" i="5"/>
  <c r="M311" i="5"/>
  <c r="K312" i="5"/>
  <c r="M312" i="5"/>
  <c r="K313" i="5"/>
  <c r="M313" i="5"/>
  <c r="K314" i="5"/>
  <c r="M314" i="5"/>
  <c r="K315" i="5"/>
  <c r="M315" i="5"/>
  <c r="K316" i="5"/>
  <c r="M316" i="5"/>
  <c r="K317" i="5"/>
  <c r="M317" i="5"/>
  <c r="K318" i="5"/>
  <c r="M318" i="5"/>
  <c r="K319" i="5"/>
  <c r="M319" i="5"/>
  <c r="K320" i="5"/>
  <c r="M320" i="5"/>
  <c r="K321" i="5"/>
  <c r="M321" i="5"/>
  <c r="K322" i="5"/>
  <c r="M322" i="5"/>
  <c r="K323" i="5"/>
  <c r="M323" i="5"/>
  <c r="K324" i="5"/>
  <c r="M324" i="5"/>
  <c r="K325" i="5"/>
  <c r="M325" i="5"/>
  <c r="K326" i="5"/>
  <c r="M326" i="5"/>
  <c r="K327" i="5"/>
  <c r="M327" i="5"/>
  <c r="K328" i="5"/>
  <c r="M328" i="5"/>
  <c r="K329" i="5"/>
  <c r="M329" i="5"/>
  <c r="K330" i="5"/>
  <c r="M330" i="5"/>
  <c r="K331" i="5"/>
  <c r="M331" i="5"/>
  <c r="K332" i="5"/>
  <c r="M332" i="5"/>
  <c r="K333" i="5"/>
  <c r="M333" i="5"/>
  <c r="K334" i="5"/>
  <c r="M334" i="5"/>
  <c r="K335" i="5"/>
  <c r="M335" i="5"/>
  <c r="K336" i="5"/>
  <c r="M336" i="5"/>
  <c r="K337" i="5"/>
  <c r="M337" i="5"/>
  <c r="K338" i="5"/>
  <c r="M338" i="5"/>
  <c r="K339" i="5"/>
  <c r="M339" i="5"/>
  <c r="K340" i="5"/>
  <c r="M340" i="5"/>
  <c r="K341" i="5"/>
  <c r="M341" i="5"/>
  <c r="K342" i="5"/>
  <c r="M342" i="5"/>
  <c r="K343" i="5"/>
  <c r="M343" i="5"/>
  <c r="K344" i="5"/>
  <c r="M344" i="5"/>
  <c r="K345" i="5"/>
  <c r="M345" i="5"/>
  <c r="K346" i="5"/>
  <c r="M346" i="5"/>
  <c r="K347" i="5"/>
  <c r="M347" i="5"/>
  <c r="K348" i="5"/>
  <c r="M348" i="5"/>
  <c r="K349" i="5"/>
  <c r="M349" i="5"/>
  <c r="K350" i="5"/>
  <c r="M350" i="5"/>
  <c r="K351" i="5"/>
  <c r="M351" i="5"/>
  <c r="K352" i="5"/>
  <c r="M352" i="5"/>
  <c r="K353" i="5"/>
  <c r="M353" i="5"/>
  <c r="K354" i="5"/>
  <c r="M354" i="5"/>
  <c r="K355" i="5"/>
  <c r="M355" i="5"/>
  <c r="K356" i="5"/>
  <c r="M356" i="5"/>
  <c r="K357" i="5"/>
  <c r="M357" i="5"/>
  <c r="K358" i="5"/>
  <c r="M358" i="5"/>
  <c r="K359" i="5"/>
  <c r="M359" i="5"/>
  <c r="K360" i="5"/>
  <c r="M360" i="5"/>
  <c r="K361" i="5"/>
  <c r="M361" i="5"/>
  <c r="K362" i="5"/>
  <c r="M362" i="5"/>
  <c r="K363" i="5"/>
  <c r="M363" i="5"/>
  <c r="K364" i="5"/>
  <c r="M364" i="5"/>
  <c r="K365" i="5"/>
  <c r="M365" i="5"/>
  <c r="K366" i="5"/>
  <c r="M366" i="5"/>
  <c r="K367" i="5"/>
  <c r="M367" i="5"/>
  <c r="K368" i="5"/>
  <c r="M368" i="5"/>
  <c r="K369" i="5"/>
  <c r="M369" i="5"/>
  <c r="K370" i="5"/>
  <c r="M370" i="5"/>
  <c r="K371" i="5"/>
  <c r="M371" i="5"/>
  <c r="K372" i="5"/>
  <c r="M372" i="5"/>
  <c r="K373" i="5"/>
  <c r="M373" i="5"/>
  <c r="K374" i="5"/>
  <c r="M374" i="5"/>
  <c r="K375" i="5"/>
  <c r="M375" i="5"/>
  <c r="K376" i="5"/>
  <c r="M376" i="5"/>
  <c r="K377" i="5"/>
  <c r="M377" i="5"/>
  <c r="K378" i="5"/>
  <c r="M378" i="5"/>
  <c r="K379" i="5"/>
  <c r="M379" i="5"/>
  <c r="K380" i="5"/>
  <c r="M380" i="5"/>
  <c r="K381" i="5"/>
  <c r="M381" i="5"/>
  <c r="K382" i="5"/>
  <c r="M382" i="5"/>
  <c r="K383" i="5"/>
  <c r="M383" i="5"/>
  <c r="K384" i="5"/>
  <c r="M384" i="5"/>
  <c r="K385" i="5"/>
  <c r="M385" i="5"/>
  <c r="K386" i="5"/>
  <c r="M386" i="5"/>
  <c r="K387" i="5"/>
  <c r="M387" i="5"/>
  <c r="K388" i="5"/>
  <c r="M388" i="5"/>
  <c r="K389" i="5"/>
  <c r="M389" i="5"/>
  <c r="K390" i="5"/>
  <c r="M390" i="5"/>
  <c r="K391" i="5"/>
  <c r="M391" i="5"/>
  <c r="K392" i="5"/>
  <c r="M392" i="5"/>
  <c r="K393" i="5"/>
  <c r="M393" i="5"/>
  <c r="K394" i="5"/>
  <c r="M394" i="5"/>
  <c r="K395" i="5"/>
  <c r="M395" i="5"/>
  <c r="K396" i="5"/>
  <c r="M396" i="5"/>
  <c r="K397" i="5"/>
  <c r="M397" i="5"/>
  <c r="K398" i="5"/>
  <c r="M398" i="5"/>
  <c r="K399" i="5"/>
  <c r="M399" i="5"/>
  <c r="K400" i="5"/>
  <c r="M400" i="5"/>
  <c r="K401" i="5"/>
  <c r="M401" i="5"/>
  <c r="K402" i="5"/>
  <c r="M402" i="5"/>
  <c r="K403" i="5"/>
  <c r="M403" i="5"/>
  <c r="K404" i="5"/>
  <c r="M404" i="5"/>
  <c r="K405" i="5"/>
  <c r="M405" i="5"/>
  <c r="K406" i="5"/>
  <c r="M406" i="5"/>
  <c r="K407" i="5"/>
  <c r="M407" i="5"/>
  <c r="K408" i="5"/>
  <c r="M408" i="5"/>
  <c r="K409" i="5"/>
  <c r="M409" i="5"/>
  <c r="K410" i="5"/>
  <c r="M410" i="5"/>
  <c r="K411" i="5"/>
  <c r="M411" i="5"/>
  <c r="K412" i="5"/>
  <c r="M412" i="5"/>
  <c r="K413" i="5"/>
  <c r="M413" i="5"/>
  <c r="K414" i="5"/>
  <c r="M414" i="5"/>
  <c r="K415" i="5"/>
  <c r="M415" i="5"/>
  <c r="K416" i="5"/>
  <c r="M416" i="5"/>
  <c r="K417" i="5"/>
  <c r="M417" i="5"/>
  <c r="K418" i="5"/>
  <c r="M418" i="5"/>
  <c r="K419" i="5"/>
  <c r="M419" i="5"/>
  <c r="K420" i="5"/>
  <c r="M420" i="5"/>
  <c r="K421" i="5"/>
  <c r="M421" i="5"/>
  <c r="K422" i="5"/>
  <c r="M422" i="5"/>
  <c r="K423" i="5"/>
  <c r="M423" i="5"/>
  <c r="K424" i="5"/>
  <c r="M424" i="5"/>
  <c r="K425" i="5"/>
  <c r="M425" i="5"/>
  <c r="K426" i="5"/>
  <c r="M426" i="5"/>
  <c r="K427" i="5"/>
  <c r="M427" i="5"/>
  <c r="K428" i="5"/>
  <c r="M428" i="5"/>
  <c r="K429" i="5"/>
  <c r="M429" i="5"/>
  <c r="K430" i="5"/>
  <c r="M430" i="5"/>
  <c r="K431" i="5"/>
  <c r="M431" i="5"/>
  <c r="K432" i="5"/>
  <c r="M432" i="5"/>
  <c r="K433" i="5"/>
  <c r="M433" i="5"/>
  <c r="K434" i="5"/>
  <c r="M434" i="5"/>
  <c r="K435" i="5"/>
  <c r="M435" i="5"/>
  <c r="K436" i="5"/>
  <c r="M436" i="5"/>
  <c r="K437" i="5"/>
  <c r="M437" i="5"/>
  <c r="K438" i="5"/>
  <c r="M438" i="5"/>
  <c r="K439" i="5"/>
  <c r="M439" i="5"/>
  <c r="K440" i="5"/>
  <c r="M440" i="5"/>
  <c r="K441" i="5"/>
  <c r="M441" i="5"/>
  <c r="K442" i="5"/>
  <c r="M442" i="5"/>
  <c r="K443" i="5"/>
  <c r="M443" i="5"/>
  <c r="K444" i="5"/>
  <c r="M444" i="5"/>
  <c r="K445" i="5"/>
  <c r="M445" i="5"/>
  <c r="K446" i="5"/>
  <c r="M446" i="5"/>
  <c r="K447" i="5"/>
  <c r="M447" i="5"/>
  <c r="K448" i="5"/>
  <c r="M448" i="5"/>
  <c r="K449" i="5"/>
  <c r="M449" i="5"/>
  <c r="K450" i="5"/>
  <c r="M450" i="5"/>
  <c r="K451" i="5"/>
  <c r="M451" i="5"/>
  <c r="K452" i="5"/>
  <c r="M452" i="5"/>
  <c r="K453" i="5"/>
  <c r="M453" i="5"/>
  <c r="K454" i="5"/>
  <c r="M454" i="5"/>
  <c r="K455" i="5"/>
  <c r="M455" i="5"/>
  <c r="K456" i="5"/>
  <c r="M456" i="5"/>
  <c r="K457" i="5"/>
  <c r="M457" i="5"/>
  <c r="K458" i="5"/>
  <c r="M458" i="5"/>
  <c r="K459" i="5"/>
  <c r="M459" i="5"/>
  <c r="K460" i="5"/>
  <c r="M460" i="5"/>
  <c r="K461" i="5"/>
  <c r="M461" i="5"/>
  <c r="K462" i="5"/>
  <c r="M462" i="5"/>
  <c r="K463" i="5"/>
  <c r="M463" i="5"/>
  <c r="K464" i="5"/>
  <c r="M464" i="5"/>
  <c r="K465" i="5"/>
  <c r="M465" i="5"/>
  <c r="K466" i="5"/>
  <c r="M466" i="5"/>
  <c r="K467" i="5"/>
  <c r="M467" i="5"/>
  <c r="K468" i="5"/>
  <c r="M468" i="5"/>
  <c r="K469" i="5"/>
  <c r="M469" i="5"/>
  <c r="K470" i="5"/>
  <c r="M470" i="5"/>
  <c r="K471" i="5"/>
  <c r="M471" i="5"/>
  <c r="K472" i="5"/>
  <c r="M472" i="5"/>
  <c r="K473" i="5"/>
  <c r="M473" i="5"/>
  <c r="K474" i="5"/>
  <c r="M474" i="5"/>
  <c r="K475" i="5"/>
  <c r="M475" i="5"/>
  <c r="K476" i="5"/>
  <c r="M476" i="5"/>
  <c r="K477" i="5"/>
  <c r="M477" i="5"/>
  <c r="K478" i="5"/>
  <c r="M478" i="5"/>
  <c r="K479" i="5"/>
  <c r="M479" i="5"/>
  <c r="K480" i="5"/>
  <c r="M480" i="5"/>
  <c r="K481" i="5"/>
  <c r="M481" i="5"/>
  <c r="K482" i="5"/>
  <c r="M482" i="5"/>
  <c r="K483" i="5"/>
  <c r="M483" i="5"/>
  <c r="K484" i="5"/>
  <c r="M484" i="5"/>
  <c r="K485" i="5"/>
  <c r="M485" i="5"/>
  <c r="K486" i="5"/>
  <c r="M486" i="5"/>
  <c r="K487" i="5"/>
  <c r="M487" i="5"/>
  <c r="K488" i="5"/>
  <c r="M488" i="5"/>
  <c r="K489" i="5"/>
  <c r="M489" i="5"/>
  <c r="K490" i="5"/>
  <c r="M490" i="5"/>
  <c r="K491" i="5"/>
  <c r="M491" i="5"/>
  <c r="K492" i="5"/>
  <c r="M492" i="5"/>
  <c r="K493" i="5"/>
  <c r="M493" i="5"/>
  <c r="K494" i="5"/>
  <c r="M494" i="5"/>
  <c r="K495" i="5"/>
  <c r="M495" i="5"/>
  <c r="K496" i="5"/>
  <c r="M496" i="5"/>
  <c r="K497" i="5"/>
  <c r="M497" i="5"/>
  <c r="K498" i="5"/>
  <c r="M498" i="5"/>
  <c r="K499" i="5"/>
  <c r="M499" i="5"/>
  <c r="K500" i="5"/>
  <c r="M500" i="5"/>
  <c r="K501" i="5"/>
  <c r="M501" i="5"/>
  <c r="K502" i="5"/>
  <c r="M502" i="5"/>
  <c r="K503" i="5"/>
  <c r="M503" i="5"/>
  <c r="K504" i="5"/>
  <c r="M504" i="5"/>
  <c r="K505" i="5"/>
  <c r="M505" i="5"/>
  <c r="K506" i="5"/>
  <c r="M506" i="5"/>
  <c r="K507" i="5"/>
  <c r="M507" i="5"/>
  <c r="K508" i="5"/>
  <c r="M508" i="5"/>
  <c r="K509" i="5"/>
  <c r="M509" i="5"/>
  <c r="K510" i="5"/>
  <c r="M510" i="5"/>
  <c r="K511" i="5"/>
  <c r="M511" i="5"/>
  <c r="K512" i="5"/>
  <c r="M512" i="5"/>
  <c r="K513" i="5"/>
  <c r="M513" i="5"/>
  <c r="K514" i="5"/>
  <c r="M514" i="5"/>
  <c r="K515" i="5"/>
  <c r="M515" i="5"/>
  <c r="K516" i="5"/>
  <c r="M516" i="5"/>
  <c r="K517" i="5"/>
  <c r="M517" i="5"/>
  <c r="K518" i="5"/>
  <c r="M518" i="5"/>
  <c r="K519" i="5"/>
  <c r="M519" i="5"/>
  <c r="K520" i="5"/>
  <c r="M520" i="5"/>
  <c r="K521" i="5"/>
  <c r="M521" i="5"/>
  <c r="K522" i="5"/>
  <c r="M522" i="5"/>
  <c r="K523" i="5"/>
  <c r="M523" i="5"/>
  <c r="K524" i="5"/>
  <c r="M524" i="5"/>
  <c r="K525" i="5"/>
  <c r="M525" i="5"/>
  <c r="K526" i="5"/>
  <c r="M526" i="5"/>
  <c r="K527" i="5"/>
  <c r="M527" i="5"/>
  <c r="K528" i="5"/>
  <c r="M528" i="5"/>
  <c r="K529" i="5"/>
  <c r="M529" i="5"/>
  <c r="K530" i="5"/>
  <c r="M530" i="5"/>
  <c r="K531" i="5"/>
  <c r="M531" i="5"/>
  <c r="K532" i="5"/>
  <c r="M532" i="5"/>
  <c r="K533" i="5"/>
  <c r="M533" i="5"/>
  <c r="K534" i="5"/>
  <c r="M534" i="5"/>
  <c r="K535" i="5"/>
  <c r="M535" i="5"/>
  <c r="K536" i="5"/>
  <c r="M536" i="5"/>
  <c r="K537" i="5"/>
  <c r="M537" i="5"/>
  <c r="K538" i="5"/>
  <c r="M538" i="5"/>
  <c r="K539" i="5"/>
  <c r="M539" i="5"/>
  <c r="K540" i="5"/>
  <c r="M540" i="5"/>
  <c r="K541" i="5"/>
  <c r="M541" i="5"/>
  <c r="K542" i="5"/>
  <c r="M542" i="5"/>
  <c r="K543" i="5"/>
  <c r="M543" i="5"/>
  <c r="K544" i="5"/>
  <c r="M544" i="5"/>
  <c r="K545" i="5"/>
  <c r="M545" i="5"/>
  <c r="K546" i="5"/>
  <c r="M546" i="5"/>
  <c r="K547" i="5"/>
  <c r="M547" i="5"/>
  <c r="K548" i="5"/>
  <c r="M548" i="5"/>
  <c r="K549" i="5"/>
  <c r="M549" i="5"/>
  <c r="K550" i="5"/>
  <c r="M550" i="5"/>
  <c r="K551" i="5"/>
  <c r="M551" i="5"/>
  <c r="K552" i="5"/>
  <c r="M552" i="5"/>
  <c r="K553" i="5"/>
  <c r="M553" i="5"/>
  <c r="K554" i="5"/>
  <c r="M554" i="5"/>
  <c r="K555" i="5"/>
  <c r="M555" i="5"/>
  <c r="K556" i="5"/>
  <c r="M556" i="5"/>
  <c r="K557" i="5"/>
  <c r="M557" i="5"/>
  <c r="K558" i="5"/>
  <c r="M558" i="5"/>
  <c r="K559" i="5"/>
  <c r="M559" i="5"/>
  <c r="K560" i="5"/>
  <c r="M560" i="5"/>
  <c r="K561" i="5"/>
  <c r="M561" i="5"/>
  <c r="K562" i="5"/>
  <c r="M562" i="5"/>
  <c r="K563" i="5"/>
  <c r="M563" i="5"/>
  <c r="K564" i="5"/>
  <c r="M564" i="5"/>
  <c r="K565" i="5"/>
  <c r="M565" i="5"/>
  <c r="K566" i="5"/>
  <c r="M566" i="5"/>
  <c r="K567" i="5"/>
  <c r="M567" i="5"/>
  <c r="K568" i="5"/>
  <c r="M568" i="5"/>
  <c r="K569" i="5"/>
  <c r="M569" i="5"/>
  <c r="K570" i="5"/>
  <c r="M570" i="5"/>
  <c r="K571" i="5"/>
  <c r="M571" i="5"/>
  <c r="K572" i="5"/>
  <c r="M572" i="5"/>
  <c r="K573" i="5"/>
  <c r="M573" i="5"/>
  <c r="K574" i="5"/>
  <c r="M574" i="5"/>
  <c r="K575" i="5"/>
  <c r="M575" i="5"/>
  <c r="K576" i="5"/>
  <c r="M576" i="5"/>
  <c r="K577" i="5"/>
  <c r="M577" i="5"/>
  <c r="K578" i="5"/>
  <c r="M578" i="5"/>
  <c r="K579" i="5"/>
  <c r="M579" i="5"/>
  <c r="K580" i="5"/>
  <c r="M580" i="5"/>
  <c r="K581" i="5"/>
  <c r="M581" i="5"/>
  <c r="K582" i="5"/>
  <c r="M582" i="5"/>
  <c r="K583" i="5"/>
  <c r="M583" i="5"/>
  <c r="K584" i="5"/>
  <c r="M584" i="5"/>
  <c r="K585" i="5"/>
  <c r="M585" i="5"/>
  <c r="K586" i="5"/>
  <c r="M586" i="5"/>
  <c r="K587" i="5"/>
  <c r="M587" i="5"/>
  <c r="K588" i="5"/>
  <c r="M588" i="5"/>
  <c r="K589" i="5"/>
  <c r="M589" i="5"/>
  <c r="K590" i="5"/>
  <c r="M590" i="5"/>
  <c r="K591" i="5"/>
  <c r="M591" i="5"/>
  <c r="K592" i="5"/>
  <c r="M592" i="5"/>
  <c r="K593" i="5"/>
  <c r="M593" i="5"/>
  <c r="K594" i="5"/>
  <c r="M594" i="5"/>
  <c r="K595" i="5"/>
  <c r="M595" i="5"/>
  <c r="K596" i="5"/>
  <c r="M596" i="5"/>
  <c r="K597" i="5"/>
  <c r="M597" i="5"/>
  <c r="K598" i="5"/>
  <c r="M598" i="5"/>
  <c r="K599" i="5"/>
  <c r="M599" i="5"/>
  <c r="K600" i="5"/>
  <c r="M600" i="5"/>
  <c r="K601" i="5"/>
  <c r="M601" i="5"/>
  <c r="K602" i="5"/>
  <c r="M602" i="5"/>
  <c r="K603" i="5"/>
  <c r="M603" i="5"/>
  <c r="K604" i="5"/>
  <c r="M604" i="5"/>
  <c r="K605" i="5"/>
  <c r="M605" i="5"/>
  <c r="K606" i="5"/>
  <c r="M606" i="5"/>
  <c r="K607" i="5"/>
  <c r="M607" i="5"/>
  <c r="K608" i="5"/>
  <c r="M608" i="5"/>
  <c r="K609" i="5"/>
  <c r="M609" i="5"/>
  <c r="K610" i="5"/>
  <c r="M610" i="5"/>
  <c r="K611" i="5"/>
  <c r="M611" i="5"/>
  <c r="K612" i="5"/>
  <c r="M612" i="5"/>
  <c r="K613" i="5"/>
  <c r="M613" i="5"/>
  <c r="K614" i="5"/>
  <c r="M614" i="5"/>
  <c r="K615" i="5"/>
  <c r="M615" i="5"/>
  <c r="K616" i="5"/>
  <c r="M616" i="5"/>
  <c r="K617" i="5"/>
  <c r="M617" i="5"/>
  <c r="K618" i="5"/>
  <c r="M618" i="5"/>
  <c r="K619" i="5"/>
  <c r="M619" i="5"/>
  <c r="K620" i="5"/>
  <c r="M620" i="5"/>
  <c r="K621" i="5"/>
  <c r="M621" i="5"/>
  <c r="K622" i="5"/>
  <c r="M622" i="5"/>
  <c r="K623" i="5"/>
  <c r="M623" i="5"/>
  <c r="K624" i="5"/>
  <c r="M624" i="5"/>
  <c r="K625" i="5"/>
  <c r="M625" i="5"/>
  <c r="K626" i="5"/>
  <c r="M626" i="5"/>
  <c r="K627" i="5"/>
  <c r="M627" i="5"/>
  <c r="K628" i="5"/>
  <c r="M628" i="5"/>
  <c r="K629" i="5"/>
  <c r="M629" i="5"/>
  <c r="K630" i="5"/>
  <c r="M630" i="5"/>
  <c r="K631" i="5"/>
  <c r="M631" i="5"/>
  <c r="K632" i="5"/>
  <c r="M632" i="5"/>
  <c r="K633" i="5"/>
  <c r="M633" i="5"/>
  <c r="K634" i="5"/>
  <c r="M634" i="5"/>
  <c r="K635" i="5"/>
  <c r="M635" i="5"/>
  <c r="K636" i="5"/>
  <c r="M636" i="5"/>
  <c r="K637" i="5"/>
  <c r="M637" i="5"/>
  <c r="K638" i="5"/>
  <c r="M638" i="5"/>
  <c r="K639" i="5"/>
  <c r="M639" i="5"/>
  <c r="K640" i="5"/>
  <c r="M640" i="5"/>
  <c r="K641" i="5"/>
  <c r="M641" i="5"/>
  <c r="K642" i="5"/>
  <c r="M642" i="5"/>
  <c r="K643" i="5"/>
  <c r="M643" i="5"/>
  <c r="K644" i="5"/>
  <c r="M644" i="5"/>
  <c r="K645" i="5"/>
  <c r="M645" i="5"/>
  <c r="K646" i="5"/>
  <c r="M646" i="5"/>
  <c r="K647" i="5"/>
  <c r="M647" i="5"/>
  <c r="K648" i="5"/>
  <c r="M648" i="5"/>
  <c r="K649" i="5"/>
  <c r="M649" i="5"/>
  <c r="K650" i="5"/>
  <c r="M650" i="5"/>
  <c r="K651" i="5"/>
  <c r="M651" i="5"/>
  <c r="K652" i="5"/>
  <c r="M652" i="5"/>
  <c r="K653" i="5"/>
  <c r="M653" i="5"/>
  <c r="K654" i="5"/>
  <c r="M654" i="5"/>
  <c r="K655" i="5"/>
  <c r="M655" i="5"/>
  <c r="K656" i="5"/>
  <c r="M656" i="5"/>
  <c r="K657" i="5"/>
  <c r="M657" i="5"/>
  <c r="K658" i="5"/>
  <c r="M658" i="5"/>
  <c r="K659" i="5"/>
  <c r="M659" i="5"/>
  <c r="K660" i="5"/>
  <c r="M660" i="5"/>
  <c r="K661" i="5"/>
  <c r="M661" i="5"/>
  <c r="K662" i="5"/>
  <c r="M662" i="5"/>
  <c r="K663" i="5"/>
  <c r="M663" i="5"/>
  <c r="K664" i="5"/>
  <c r="M664" i="5"/>
  <c r="K665" i="5"/>
  <c r="M665" i="5"/>
  <c r="K666" i="5"/>
  <c r="M666" i="5"/>
  <c r="K667" i="5"/>
  <c r="M667" i="5"/>
  <c r="K668" i="5"/>
  <c r="M668" i="5"/>
  <c r="K669" i="5"/>
  <c r="M669" i="5"/>
  <c r="K670" i="5"/>
  <c r="M670" i="5"/>
  <c r="K671" i="5"/>
  <c r="M671" i="5"/>
  <c r="K672" i="5"/>
  <c r="M672" i="5"/>
  <c r="K673" i="5"/>
  <c r="M673" i="5"/>
  <c r="K674" i="5"/>
  <c r="M674" i="5"/>
  <c r="K675" i="5"/>
  <c r="M675" i="5"/>
  <c r="K676" i="5"/>
  <c r="M676" i="5"/>
  <c r="K677" i="5"/>
  <c r="M677" i="5"/>
  <c r="K678" i="5"/>
  <c r="M678" i="5"/>
  <c r="K679" i="5"/>
  <c r="M679" i="5"/>
  <c r="K680" i="5"/>
  <c r="M680" i="5"/>
  <c r="K681" i="5"/>
  <c r="M681" i="5"/>
  <c r="K682" i="5"/>
  <c r="M682" i="5"/>
  <c r="K683" i="5"/>
  <c r="M683" i="5"/>
  <c r="K684" i="5"/>
  <c r="M684" i="5"/>
  <c r="K685" i="5"/>
  <c r="M685" i="5"/>
  <c r="K686" i="5"/>
  <c r="M686" i="5"/>
  <c r="K687" i="5"/>
  <c r="M687" i="5"/>
  <c r="K688" i="5"/>
  <c r="M688" i="5"/>
  <c r="K689" i="5"/>
  <c r="M689" i="5"/>
  <c r="K690" i="5"/>
  <c r="M690" i="5"/>
  <c r="K691" i="5"/>
  <c r="M691" i="5"/>
  <c r="K692" i="5"/>
  <c r="M692" i="5"/>
  <c r="K693" i="5"/>
  <c r="M693" i="5"/>
  <c r="K694" i="5"/>
  <c r="M694" i="5"/>
  <c r="K695" i="5"/>
  <c r="M695" i="5"/>
  <c r="K696" i="5"/>
  <c r="M696" i="5"/>
  <c r="K697" i="5"/>
  <c r="M697" i="5"/>
  <c r="K698" i="5"/>
  <c r="M698" i="5"/>
  <c r="K699" i="5"/>
  <c r="M699" i="5"/>
  <c r="K700" i="5"/>
  <c r="M700" i="5"/>
  <c r="K701" i="5"/>
  <c r="M701" i="5"/>
  <c r="K702" i="5"/>
  <c r="M702" i="5"/>
  <c r="K703" i="5"/>
  <c r="M703" i="5"/>
  <c r="K704" i="5"/>
  <c r="M704" i="5"/>
  <c r="K705" i="5"/>
  <c r="M705" i="5"/>
  <c r="K706" i="5"/>
  <c r="M706" i="5"/>
  <c r="K707" i="5"/>
  <c r="M707" i="5"/>
  <c r="K708" i="5"/>
  <c r="M708" i="5"/>
  <c r="K709" i="5"/>
  <c r="M709" i="5"/>
  <c r="K710" i="5"/>
  <c r="M710" i="5"/>
  <c r="K711" i="5"/>
  <c r="M711" i="5"/>
  <c r="K712" i="5"/>
  <c r="M712" i="5"/>
  <c r="K713" i="5"/>
  <c r="M713" i="5"/>
  <c r="K714" i="5"/>
  <c r="M714" i="5"/>
  <c r="K715" i="5"/>
  <c r="M715" i="5"/>
  <c r="K716" i="5"/>
  <c r="M716" i="5"/>
  <c r="K717" i="5"/>
  <c r="M717" i="5"/>
  <c r="K718" i="5"/>
  <c r="M718" i="5"/>
  <c r="K719" i="5"/>
  <c r="M719" i="5"/>
  <c r="K720" i="5"/>
  <c r="M720" i="5"/>
  <c r="K721" i="5"/>
  <c r="M721" i="5"/>
  <c r="K722" i="5"/>
  <c r="M722" i="5"/>
  <c r="K723" i="5"/>
  <c r="M723" i="5"/>
  <c r="K724" i="5"/>
  <c r="M724" i="5"/>
  <c r="K725" i="5"/>
  <c r="M725" i="5"/>
  <c r="K726" i="5"/>
  <c r="M726" i="5"/>
  <c r="K727" i="5"/>
  <c r="M727" i="5"/>
  <c r="K728" i="5"/>
  <c r="M728" i="5"/>
  <c r="K729" i="5"/>
  <c r="M729" i="5"/>
  <c r="K730" i="5"/>
  <c r="M730" i="5"/>
  <c r="K731" i="5"/>
  <c r="M731" i="5"/>
  <c r="K732" i="5"/>
  <c r="M732" i="5"/>
  <c r="K733" i="5"/>
  <c r="M733" i="5"/>
  <c r="K734" i="5"/>
  <c r="M734" i="5"/>
  <c r="K735" i="5"/>
  <c r="M735" i="5"/>
  <c r="K736" i="5"/>
  <c r="M736" i="5"/>
  <c r="K737" i="5"/>
  <c r="M737" i="5"/>
  <c r="K738" i="5"/>
  <c r="M738" i="5"/>
  <c r="K739" i="5"/>
  <c r="M739" i="5"/>
  <c r="K740" i="5"/>
  <c r="M740" i="5"/>
  <c r="K741" i="5"/>
  <c r="M741" i="5"/>
  <c r="K742" i="5"/>
  <c r="M742" i="5"/>
  <c r="K743" i="5"/>
  <c r="M743" i="5"/>
  <c r="K744" i="5"/>
  <c r="M744" i="5"/>
  <c r="K745" i="5"/>
  <c r="M745" i="5"/>
  <c r="K746" i="5"/>
  <c r="M746" i="5"/>
  <c r="K747" i="5"/>
  <c r="M747" i="5"/>
  <c r="K748" i="5"/>
  <c r="M748" i="5"/>
  <c r="K749" i="5"/>
  <c r="M749" i="5"/>
  <c r="K750" i="5"/>
  <c r="M750" i="5"/>
  <c r="K751" i="5"/>
  <c r="M751" i="5"/>
  <c r="K752" i="5"/>
  <c r="M752" i="5"/>
  <c r="K753" i="5"/>
  <c r="M753" i="5"/>
  <c r="K754" i="5"/>
  <c r="M754" i="5"/>
  <c r="K755" i="5"/>
  <c r="M755" i="5"/>
  <c r="K756" i="5"/>
  <c r="M756" i="5"/>
  <c r="K757" i="5"/>
  <c r="M757" i="5"/>
  <c r="K758" i="5"/>
  <c r="M758" i="5"/>
  <c r="K759" i="5"/>
  <c r="M759" i="5"/>
  <c r="K760" i="5"/>
  <c r="M760" i="5"/>
  <c r="K761" i="5"/>
  <c r="M761" i="5"/>
  <c r="K762" i="5"/>
  <c r="M762" i="5"/>
  <c r="K763" i="5"/>
  <c r="M763" i="5"/>
  <c r="K764" i="5"/>
  <c r="M764" i="5"/>
  <c r="K765" i="5"/>
  <c r="M765" i="5"/>
  <c r="K766" i="5"/>
  <c r="M766" i="5"/>
  <c r="K767" i="5"/>
  <c r="M767" i="5"/>
  <c r="K768" i="5"/>
  <c r="M768" i="5"/>
  <c r="K769" i="5"/>
  <c r="M769" i="5"/>
  <c r="K770" i="5"/>
  <c r="M770" i="5"/>
  <c r="K771" i="5"/>
  <c r="M771" i="5"/>
  <c r="K772" i="5"/>
  <c r="M772" i="5"/>
  <c r="K773" i="5"/>
  <c r="M773" i="5"/>
  <c r="K774" i="5"/>
  <c r="M774" i="5"/>
  <c r="K775" i="5"/>
  <c r="M775" i="5"/>
  <c r="K776" i="5"/>
  <c r="M776" i="5"/>
  <c r="K777" i="5"/>
  <c r="M777" i="5"/>
  <c r="K778" i="5"/>
  <c r="M778" i="5"/>
  <c r="K779" i="5"/>
  <c r="M779" i="5"/>
  <c r="K780" i="5"/>
  <c r="M780" i="5"/>
  <c r="K781" i="5"/>
  <c r="M781" i="5"/>
  <c r="K782" i="5"/>
  <c r="M782" i="5"/>
  <c r="K783" i="5"/>
  <c r="M783" i="5"/>
  <c r="K784" i="5"/>
  <c r="M784" i="5"/>
  <c r="K785" i="5"/>
  <c r="M785" i="5"/>
  <c r="K786" i="5"/>
  <c r="M786" i="5"/>
  <c r="K787" i="5"/>
  <c r="M787" i="5"/>
  <c r="K788" i="5"/>
  <c r="M788" i="5"/>
  <c r="K789" i="5"/>
  <c r="M789" i="5"/>
  <c r="K790" i="5"/>
  <c r="M790" i="5"/>
  <c r="K791" i="5"/>
  <c r="M791" i="5"/>
  <c r="K792" i="5"/>
  <c r="M792" i="5"/>
  <c r="K793" i="5"/>
  <c r="M793" i="5"/>
  <c r="K794" i="5"/>
  <c r="M794" i="5"/>
  <c r="K795" i="5"/>
  <c r="M795" i="5"/>
  <c r="K796" i="5"/>
  <c r="M796" i="5"/>
  <c r="K797" i="5"/>
  <c r="M797" i="5"/>
  <c r="K798" i="5"/>
  <c r="M798" i="5"/>
  <c r="K799" i="5"/>
  <c r="M799" i="5"/>
  <c r="K800" i="5"/>
  <c r="M800" i="5"/>
  <c r="K801" i="5"/>
  <c r="M801" i="5"/>
  <c r="K802" i="5"/>
  <c r="M802" i="5"/>
  <c r="K803" i="5"/>
  <c r="M803" i="5"/>
  <c r="K804" i="5"/>
  <c r="M804" i="5"/>
  <c r="K805" i="5"/>
  <c r="M805" i="5"/>
  <c r="K806" i="5"/>
  <c r="M806" i="5"/>
  <c r="K807" i="5"/>
  <c r="M807" i="5"/>
  <c r="K808" i="5"/>
  <c r="M808" i="5"/>
  <c r="K809" i="5"/>
  <c r="M809" i="5"/>
  <c r="K810" i="5"/>
  <c r="M810" i="5"/>
  <c r="K811" i="5"/>
  <c r="M811" i="5"/>
  <c r="K812" i="5"/>
  <c r="M812" i="5"/>
  <c r="K813" i="5"/>
  <c r="M813" i="5"/>
  <c r="K814" i="5"/>
  <c r="M814" i="5"/>
  <c r="K815" i="5"/>
  <c r="M815" i="5"/>
  <c r="K816" i="5"/>
  <c r="M816" i="5"/>
  <c r="K817" i="5"/>
  <c r="M817" i="5"/>
  <c r="K818" i="5"/>
  <c r="M818" i="5"/>
  <c r="K819" i="5"/>
  <c r="M819" i="5"/>
  <c r="K820" i="5"/>
  <c r="M820" i="5"/>
  <c r="K821" i="5"/>
  <c r="M821" i="5"/>
  <c r="K822" i="5"/>
  <c r="M822" i="5"/>
  <c r="K823" i="5"/>
  <c r="M823" i="5"/>
  <c r="K824" i="5"/>
  <c r="M824" i="5"/>
  <c r="K825" i="5"/>
  <c r="M825" i="5"/>
  <c r="K826" i="5"/>
  <c r="M826" i="5"/>
  <c r="K827" i="5"/>
  <c r="M827" i="5"/>
  <c r="K828" i="5"/>
  <c r="M828" i="5"/>
  <c r="K829" i="5"/>
  <c r="M829" i="5"/>
  <c r="K830" i="5"/>
  <c r="M830" i="5"/>
  <c r="K831" i="5"/>
  <c r="M831" i="5"/>
  <c r="K832" i="5"/>
  <c r="M832" i="5"/>
  <c r="K833" i="5"/>
  <c r="M833" i="5"/>
  <c r="K834" i="5"/>
  <c r="M834" i="5"/>
  <c r="K835" i="5"/>
  <c r="M835" i="5"/>
  <c r="K836" i="5"/>
  <c r="M836" i="5"/>
  <c r="K837" i="5"/>
  <c r="M837" i="5"/>
  <c r="K838" i="5"/>
  <c r="M838" i="5"/>
  <c r="K839" i="5"/>
  <c r="M839" i="5"/>
  <c r="K840" i="5"/>
  <c r="M840" i="5"/>
  <c r="K841" i="5"/>
  <c r="M841" i="5"/>
  <c r="K842" i="5"/>
  <c r="M842" i="5"/>
  <c r="K843" i="5"/>
  <c r="M843" i="5"/>
  <c r="K844" i="5"/>
  <c r="M844" i="5"/>
  <c r="K845" i="5"/>
  <c r="M845" i="5"/>
  <c r="K846" i="5"/>
  <c r="M846" i="5"/>
  <c r="K847" i="5"/>
  <c r="M847" i="5"/>
  <c r="K848" i="5"/>
  <c r="M848" i="5"/>
  <c r="K849" i="5"/>
  <c r="M849" i="5"/>
  <c r="K850" i="5"/>
  <c r="M850" i="5"/>
  <c r="K851" i="5"/>
  <c r="M851" i="5"/>
  <c r="K852" i="5"/>
  <c r="M852" i="5"/>
  <c r="K853" i="5"/>
  <c r="M853" i="5"/>
  <c r="K854" i="5"/>
  <c r="M854" i="5"/>
  <c r="K855" i="5"/>
  <c r="M855" i="5"/>
  <c r="K856" i="5"/>
  <c r="M856" i="5"/>
  <c r="K857" i="5"/>
  <c r="M857" i="5"/>
  <c r="K858" i="5"/>
  <c r="M858" i="5"/>
  <c r="K859" i="5"/>
  <c r="M859" i="5"/>
  <c r="K860" i="5"/>
  <c r="M860" i="5"/>
  <c r="K861" i="5"/>
  <c r="M861" i="5"/>
  <c r="K862" i="5"/>
  <c r="M862" i="5"/>
  <c r="K863" i="5"/>
  <c r="M863" i="5"/>
  <c r="K864" i="5"/>
  <c r="M864" i="5"/>
  <c r="K865" i="5"/>
  <c r="M865" i="5"/>
  <c r="K866" i="5"/>
  <c r="M866" i="5"/>
  <c r="K867" i="5"/>
  <c r="M867" i="5"/>
  <c r="K868" i="5"/>
  <c r="M868" i="5"/>
  <c r="K869" i="5"/>
  <c r="M869" i="5"/>
  <c r="K870" i="5"/>
  <c r="M870" i="5"/>
  <c r="K871" i="5"/>
  <c r="M871" i="5"/>
  <c r="K872" i="5"/>
  <c r="M872" i="5"/>
  <c r="K873" i="5"/>
  <c r="M873" i="5"/>
  <c r="K874" i="5"/>
  <c r="M874" i="5"/>
  <c r="K875" i="5"/>
  <c r="M875" i="5"/>
  <c r="K876" i="5"/>
  <c r="M876" i="5"/>
  <c r="K877" i="5"/>
  <c r="M877" i="5"/>
  <c r="K878" i="5"/>
  <c r="M878" i="5"/>
  <c r="K879" i="5"/>
  <c r="M879" i="5"/>
  <c r="K880" i="5"/>
  <c r="M880" i="5"/>
  <c r="K881" i="5"/>
  <c r="M881" i="5"/>
  <c r="K882" i="5"/>
  <c r="M882" i="5"/>
  <c r="K883" i="5"/>
  <c r="M883" i="5"/>
  <c r="K884" i="5"/>
  <c r="M884" i="5"/>
  <c r="K885" i="5"/>
  <c r="M885" i="5"/>
  <c r="K886" i="5"/>
  <c r="M886" i="5"/>
  <c r="K887" i="5"/>
  <c r="M887" i="5"/>
  <c r="K888" i="5"/>
  <c r="M888" i="5"/>
  <c r="K889" i="5"/>
  <c r="M889" i="5"/>
  <c r="K890" i="5"/>
  <c r="M890" i="5"/>
  <c r="K891" i="5"/>
  <c r="M891" i="5"/>
  <c r="K892" i="5"/>
  <c r="M892" i="5"/>
  <c r="K893" i="5"/>
  <c r="M893" i="5"/>
  <c r="K894" i="5"/>
  <c r="M894" i="5"/>
  <c r="K895" i="5"/>
  <c r="M895" i="5"/>
  <c r="K896" i="5"/>
  <c r="M896" i="5"/>
  <c r="K897" i="5"/>
  <c r="M897" i="5"/>
  <c r="K898" i="5"/>
  <c r="M898" i="5"/>
  <c r="K899" i="5"/>
  <c r="M899" i="5"/>
  <c r="K900" i="5"/>
  <c r="M900" i="5"/>
  <c r="K901" i="5"/>
  <c r="M901" i="5"/>
  <c r="K902" i="5"/>
  <c r="M902" i="5"/>
  <c r="K903" i="5"/>
  <c r="M903" i="5"/>
  <c r="K904" i="5"/>
  <c r="M904" i="5"/>
  <c r="K905" i="5"/>
  <c r="M905" i="5"/>
  <c r="K906" i="5"/>
  <c r="M906" i="5"/>
  <c r="K907" i="5"/>
  <c r="M907" i="5"/>
  <c r="K908" i="5"/>
  <c r="M908" i="5"/>
  <c r="K909" i="5"/>
  <c r="M909" i="5"/>
  <c r="K910" i="5"/>
  <c r="M910" i="5"/>
  <c r="K911" i="5"/>
  <c r="M911" i="5"/>
  <c r="K912" i="5"/>
  <c r="M912" i="5"/>
  <c r="K913" i="5"/>
  <c r="M913" i="5"/>
  <c r="K914" i="5"/>
  <c r="M914" i="5"/>
  <c r="K915" i="5"/>
  <c r="M915" i="5"/>
  <c r="K916" i="5"/>
  <c r="M916" i="5"/>
  <c r="K917" i="5"/>
  <c r="M917" i="5"/>
  <c r="K918" i="5"/>
  <c r="M918" i="5"/>
  <c r="K919" i="5"/>
  <c r="M919" i="5"/>
  <c r="K920" i="5"/>
  <c r="M920" i="5"/>
  <c r="K921" i="5"/>
  <c r="M921" i="5"/>
  <c r="K922" i="5"/>
  <c r="M922" i="5"/>
  <c r="K923" i="5"/>
  <c r="M923" i="5"/>
  <c r="K924" i="5"/>
  <c r="M924" i="5"/>
  <c r="K925" i="5"/>
  <c r="M925" i="5"/>
  <c r="K926" i="5"/>
  <c r="M926" i="5"/>
  <c r="K927" i="5"/>
  <c r="M927" i="5"/>
  <c r="K928" i="5"/>
  <c r="M928" i="5"/>
  <c r="K929" i="5"/>
  <c r="M929" i="5"/>
  <c r="K930" i="5"/>
  <c r="M930" i="5"/>
  <c r="K931" i="5"/>
  <c r="M931" i="5"/>
  <c r="K932" i="5"/>
  <c r="M932" i="5"/>
  <c r="K933" i="5"/>
  <c r="M933" i="5"/>
  <c r="K934" i="5"/>
  <c r="M934" i="5"/>
  <c r="K935" i="5"/>
  <c r="M935" i="5"/>
  <c r="K936" i="5"/>
  <c r="M936" i="5"/>
  <c r="K937" i="5"/>
  <c r="M937" i="5"/>
  <c r="K938" i="5"/>
  <c r="M938" i="5"/>
  <c r="K939" i="5"/>
  <c r="M939" i="5"/>
  <c r="K940" i="5"/>
  <c r="M940" i="5"/>
  <c r="K941" i="5"/>
  <c r="M941" i="5"/>
  <c r="K942" i="5"/>
  <c r="M942" i="5"/>
  <c r="K943" i="5"/>
  <c r="M943" i="5"/>
  <c r="K944" i="5"/>
  <c r="M944" i="5"/>
  <c r="K945" i="5"/>
  <c r="M945" i="5"/>
  <c r="K946" i="5"/>
  <c r="M946" i="5"/>
  <c r="K947" i="5"/>
  <c r="M947" i="5"/>
  <c r="K948" i="5"/>
  <c r="M948" i="5"/>
  <c r="K949" i="5"/>
  <c r="M949" i="5"/>
  <c r="K950" i="5"/>
  <c r="M950" i="5"/>
  <c r="K951" i="5"/>
  <c r="M951" i="5"/>
  <c r="K952" i="5"/>
  <c r="M952" i="5"/>
  <c r="K953" i="5"/>
  <c r="M953" i="5"/>
  <c r="K954" i="5"/>
  <c r="M954" i="5"/>
  <c r="K955" i="5"/>
  <c r="M955" i="5"/>
  <c r="K956" i="5"/>
  <c r="M956" i="5"/>
  <c r="K957" i="5"/>
  <c r="M957" i="5"/>
  <c r="K958" i="5"/>
  <c r="M958" i="5"/>
  <c r="K959" i="5"/>
  <c r="M959" i="5"/>
  <c r="K960" i="5"/>
  <c r="M960" i="5"/>
  <c r="K961" i="5"/>
  <c r="M961" i="5"/>
  <c r="K962" i="5"/>
  <c r="M962" i="5"/>
  <c r="K963" i="5"/>
  <c r="M963" i="5"/>
  <c r="K964" i="5"/>
  <c r="M964" i="5"/>
  <c r="K965" i="5"/>
  <c r="M965" i="5"/>
  <c r="K966" i="5"/>
  <c r="M966" i="5"/>
  <c r="K967" i="5"/>
  <c r="M967" i="5"/>
  <c r="K968" i="5"/>
  <c r="M968" i="5"/>
  <c r="K969" i="5"/>
  <c r="M969" i="5"/>
  <c r="K970" i="5"/>
  <c r="M970" i="5"/>
  <c r="K971" i="5"/>
  <c r="M971" i="5"/>
  <c r="K972" i="5"/>
  <c r="M972" i="5"/>
  <c r="K973" i="5"/>
  <c r="M973" i="5"/>
  <c r="K974" i="5"/>
  <c r="M974" i="5"/>
  <c r="K975" i="5"/>
  <c r="M975" i="5"/>
  <c r="K976" i="5"/>
  <c r="M976" i="5"/>
  <c r="K977" i="5"/>
  <c r="M977" i="5"/>
  <c r="K978" i="5"/>
  <c r="M978" i="5"/>
  <c r="K979" i="5"/>
  <c r="M979" i="5"/>
  <c r="K980" i="5"/>
  <c r="M980" i="5"/>
  <c r="K981" i="5"/>
  <c r="M981" i="5"/>
  <c r="K982" i="5"/>
  <c r="M982" i="5"/>
  <c r="K983" i="5"/>
  <c r="M983" i="5"/>
  <c r="K984" i="5"/>
  <c r="M984" i="5"/>
  <c r="K985" i="5"/>
  <c r="M985" i="5"/>
  <c r="K986" i="5"/>
  <c r="M986" i="5"/>
  <c r="K987" i="5"/>
  <c r="M987" i="5"/>
  <c r="K988" i="5"/>
  <c r="M988" i="5"/>
  <c r="K989" i="5"/>
  <c r="M989" i="5"/>
  <c r="K990" i="5"/>
  <c r="M990" i="5"/>
  <c r="K991" i="5"/>
  <c r="M991" i="5"/>
  <c r="K992" i="5"/>
  <c r="M992" i="5"/>
  <c r="K993" i="5"/>
  <c r="M993" i="5"/>
  <c r="K994" i="5"/>
  <c r="M994" i="5"/>
  <c r="K995" i="5"/>
  <c r="M995" i="5"/>
  <c r="K996" i="5"/>
  <c r="M996" i="5"/>
  <c r="K997" i="5"/>
  <c r="M997" i="5"/>
  <c r="K998" i="5"/>
  <c r="M998" i="5"/>
  <c r="K999" i="5"/>
  <c r="M999" i="5"/>
  <c r="K1000" i="5"/>
  <c r="M1000" i="5"/>
  <c r="K1001" i="5"/>
  <c r="M1001" i="5"/>
  <c r="K1002" i="5"/>
  <c r="M1002" i="5"/>
  <c r="K1003" i="5"/>
  <c r="M1003" i="5"/>
  <c r="K1004" i="5"/>
  <c r="M1004" i="5"/>
  <c r="K1005" i="5"/>
  <c r="M1005" i="5"/>
  <c r="K1006" i="5"/>
  <c r="M1006" i="5"/>
  <c r="K1007" i="5"/>
  <c r="M1007" i="5"/>
  <c r="K1008" i="5"/>
  <c r="M1008" i="5"/>
  <c r="K1009" i="5"/>
  <c r="M1009" i="5"/>
  <c r="K1010" i="5"/>
  <c r="M1010" i="5"/>
  <c r="K1011" i="5"/>
  <c r="M1011" i="5"/>
  <c r="K1012" i="5"/>
  <c r="M1012" i="5"/>
  <c r="K1013" i="5"/>
  <c r="M1013" i="5"/>
  <c r="K1014" i="5"/>
  <c r="M1014" i="5"/>
  <c r="K1015" i="5"/>
  <c r="M1015" i="5"/>
  <c r="K1016" i="5"/>
  <c r="M1016" i="5"/>
  <c r="K1017" i="5"/>
  <c r="M1017" i="5"/>
  <c r="K1018" i="5"/>
  <c r="M1018" i="5"/>
  <c r="K1019" i="5"/>
  <c r="M1019" i="5"/>
  <c r="K1020" i="5"/>
  <c r="M1020" i="5"/>
  <c r="K1021" i="5"/>
  <c r="M1021" i="5"/>
  <c r="K1022" i="5"/>
  <c r="M1022" i="5"/>
  <c r="K1023" i="5"/>
  <c r="M1023" i="5"/>
  <c r="K1024" i="5"/>
  <c r="M1024" i="5"/>
  <c r="K1025" i="5"/>
  <c r="M1025" i="5"/>
  <c r="K1026" i="5"/>
  <c r="M1026" i="5"/>
  <c r="K1027" i="5"/>
  <c r="M1027" i="5"/>
  <c r="K1028" i="5"/>
  <c r="M1028" i="5"/>
  <c r="K1029" i="5"/>
  <c r="M1029" i="5"/>
  <c r="K1030" i="5"/>
  <c r="M1030" i="5"/>
  <c r="K1031" i="5"/>
  <c r="M1031" i="5"/>
  <c r="K1032" i="5"/>
  <c r="M1032" i="5"/>
  <c r="K1033" i="5"/>
  <c r="M1033" i="5"/>
  <c r="K1034" i="5"/>
  <c r="M1034" i="5"/>
  <c r="K1035" i="5"/>
  <c r="M1035" i="5"/>
  <c r="K1036" i="5"/>
  <c r="M1036" i="5"/>
  <c r="K1037" i="5"/>
  <c r="M1037" i="5"/>
  <c r="K1038" i="5"/>
  <c r="M1038" i="5"/>
  <c r="K1039" i="5"/>
  <c r="M1039" i="5"/>
  <c r="K1040" i="5"/>
  <c r="M1040" i="5"/>
  <c r="K1041" i="5"/>
  <c r="M1041" i="5"/>
  <c r="K1042" i="5"/>
  <c r="M1042" i="5"/>
  <c r="K1043" i="5"/>
  <c r="M1043" i="5"/>
  <c r="K1044" i="5"/>
  <c r="M1044" i="5"/>
  <c r="K1045" i="5"/>
  <c r="M1045" i="5"/>
  <c r="K1046" i="5"/>
  <c r="M1046" i="5"/>
  <c r="K1047" i="5"/>
  <c r="M1047" i="5"/>
  <c r="K1048" i="5"/>
  <c r="M1048" i="5"/>
  <c r="K1049" i="5"/>
  <c r="M1049" i="5"/>
  <c r="K1050" i="5"/>
  <c r="M1050" i="5"/>
  <c r="K1051" i="5"/>
  <c r="M1051" i="5"/>
  <c r="K1052" i="5"/>
  <c r="M1052" i="5"/>
  <c r="K1053" i="5"/>
  <c r="M1053" i="5"/>
  <c r="K1054" i="5"/>
  <c r="M1054" i="5"/>
  <c r="K1055" i="5"/>
  <c r="M1055" i="5"/>
  <c r="K1056" i="5"/>
  <c r="M1056" i="5"/>
  <c r="K1057" i="5"/>
  <c r="M1057" i="5"/>
  <c r="K1058" i="5"/>
  <c r="M1058" i="5"/>
  <c r="K1059" i="5"/>
  <c r="M1059" i="5"/>
  <c r="K1060" i="5"/>
  <c r="M1060" i="5"/>
  <c r="K1061" i="5"/>
  <c r="M1061" i="5"/>
  <c r="K1062" i="5"/>
  <c r="M1062" i="5"/>
  <c r="K1063" i="5"/>
  <c r="M1063" i="5"/>
  <c r="K1064" i="5"/>
  <c r="M1064" i="5"/>
  <c r="K1065" i="5"/>
  <c r="M1065" i="5"/>
  <c r="K1066" i="5"/>
  <c r="M1066" i="5"/>
  <c r="K1067" i="5"/>
  <c r="M1067" i="5"/>
  <c r="K1068" i="5"/>
  <c r="M1068" i="5"/>
  <c r="K1069" i="5"/>
  <c r="M1069" i="5"/>
  <c r="K1070" i="5"/>
  <c r="M1070" i="5"/>
  <c r="K1071" i="5"/>
  <c r="M1071" i="5"/>
  <c r="K1072" i="5"/>
  <c r="M1072" i="5"/>
  <c r="K1073" i="5"/>
  <c r="M1073" i="5"/>
  <c r="K1074" i="5"/>
  <c r="M1074" i="5"/>
  <c r="K1075" i="5"/>
  <c r="M1075" i="5"/>
  <c r="K1076" i="5"/>
  <c r="M1076" i="5"/>
  <c r="K1077" i="5"/>
  <c r="M1077" i="5"/>
  <c r="K1078" i="5"/>
  <c r="M1078" i="5"/>
  <c r="K1079" i="5"/>
  <c r="M1079" i="5"/>
  <c r="K1080" i="5"/>
  <c r="M1080" i="5"/>
  <c r="K1081" i="5"/>
  <c r="M1081" i="5"/>
  <c r="K1082" i="5"/>
  <c r="M1082" i="5"/>
  <c r="K1083" i="5"/>
  <c r="M1083" i="5"/>
  <c r="K1084" i="5"/>
  <c r="M1084" i="5"/>
  <c r="K1085" i="5"/>
  <c r="M1085" i="5"/>
  <c r="K1086" i="5"/>
  <c r="M1086" i="5"/>
  <c r="K1087" i="5"/>
  <c r="M1087" i="5"/>
  <c r="K1088" i="5"/>
  <c r="M1088" i="5"/>
  <c r="K1089" i="5"/>
  <c r="M1089" i="5"/>
  <c r="K1090" i="5"/>
  <c r="M1090" i="5"/>
  <c r="K1091" i="5"/>
  <c r="M1091" i="5"/>
  <c r="K1092" i="5"/>
  <c r="M1092" i="5"/>
  <c r="K1093" i="5"/>
  <c r="M1093" i="5"/>
  <c r="K1094" i="5"/>
  <c r="M1094" i="5"/>
  <c r="K1095" i="5"/>
  <c r="M1095" i="5"/>
  <c r="K1096" i="5"/>
  <c r="M1096" i="5"/>
  <c r="K1097" i="5"/>
  <c r="M1097" i="5"/>
  <c r="K1098" i="5"/>
  <c r="M1098" i="5"/>
  <c r="K1099" i="5"/>
  <c r="M1099" i="5"/>
  <c r="K1100" i="5"/>
  <c r="M1100" i="5"/>
  <c r="K1101" i="5"/>
  <c r="M1101" i="5"/>
  <c r="K1102" i="5"/>
  <c r="M1102" i="5"/>
  <c r="K1103" i="5"/>
  <c r="M1103" i="5"/>
  <c r="K1104" i="5"/>
  <c r="M1104" i="5"/>
  <c r="K1105" i="5"/>
  <c r="M1105" i="5"/>
  <c r="K1106" i="5"/>
  <c r="M1106" i="5"/>
  <c r="K1107" i="5"/>
  <c r="M1107" i="5"/>
  <c r="K1108" i="5"/>
  <c r="M1108" i="5"/>
  <c r="K1109" i="5"/>
  <c r="M1109" i="5"/>
  <c r="K1110" i="5"/>
  <c r="M1110" i="5"/>
  <c r="K1111" i="5"/>
  <c r="M1111" i="5"/>
  <c r="K1112" i="5"/>
  <c r="M1112" i="5"/>
  <c r="K1113" i="5"/>
  <c r="M1113" i="5"/>
  <c r="K1114" i="5"/>
  <c r="M1114" i="5"/>
  <c r="K1115" i="5"/>
  <c r="M1115" i="5"/>
  <c r="K1116" i="5"/>
  <c r="M1116" i="5"/>
  <c r="K1117" i="5"/>
  <c r="M1117" i="5"/>
  <c r="K1118" i="5"/>
  <c r="M1118" i="5"/>
  <c r="K1119" i="5"/>
  <c r="M1119" i="5"/>
  <c r="K1120" i="5"/>
  <c r="M1120" i="5"/>
  <c r="K1121" i="5"/>
  <c r="M1121" i="5"/>
  <c r="K1122" i="5"/>
  <c r="M1122" i="5"/>
  <c r="K1123" i="5"/>
  <c r="M1123" i="5"/>
  <c r="K1124" i="5"/>
  <c r="M1124" i="5"/>
  <c r="K1125" i="5"/>
  <c r="M1125" i="5"/>
  <c r="K1126" i="5"/>
  <c r="M1126" i="5"/>
  <c r="K1127" i="5"/>
  <c r="M1127" i="5"/>
  <c r="K1128" i="5"/>
  <c r="M1128" i="5"/>
  <c r="K1129" i="5"/>
  <c r="M1129" i="5"/>
  <c r="K1130" i="5"/>
  <c r="M1130" i="5"/>
  <c r="K1131" i="5"/>
  <c r="M1131" i="5"/>
  <c r="K1132" i="5"/>
  <c r="M1132" i="5"/>
  <c r="K1133" i="5"/>
  <c r="M1133" i="5"/>
  <c r="K1134" i="5"/>
  <c r="M1134" i="5"/>
  <c r="K1135" i="5"/>
  <c r="M1135" i="5"/>
  <c r="K1136" i="5"/>
  <c r="M1136" i="5"/>
  <c r="K1137" i="5"/>
  <c r="M1137" i="5"/>
  <c r="K1138" i="5"/>
  <c r="M1138" i="5"/>
  <c r="K1139" i="5"/>
  <c r="M1139" i="5"/>
  <c r="K1140" i="5"/>
  <c r="M1140" i="5"/>
  <c r="K1141" i="5"/>
  <c r="M1141" i="5"/>
  <c r="K1142" i="5"/>
  <c r="M1142" i="5"/>
  <c r="K1143" i="5"/>
  <c r="M1143" i="5"/>
  <c r="K1144" i="5"/>
  <c r="M1144" i="5"/>
  <c r="K1145" i="5"/>
  <c r="M1145" i="5"/>
  <c r="K1146" i="5"/>
  <c r="M1146" i="5"/>
  <c r="K1147" i="5"/>
  <c r="M1147" i="5"/>
  <c r="K1148" i="5"/>
  <c r="M1148" i="5"/>
  <c r="K1149" i="5"/>
  <c r="M1149" i="5"/>
  <c r="K1150" i="5"/>
  <c r="M1150" i="5"/>
  <c r="K1151" i="5"/>
  <c r="M1151" i="5"/>
  <c r="K1152" i="5"/>
  <c r="M1152" i="5"/>
  <c r="K1153" i="5"/>
  <c r="M1153" i="5"/>
  <c r="K1154" i="5"/>
  <c r="M1154" i="5"/>
  <c r="K1155" i="5"/>
  <c r="M1155" i="5"/>
  <c r="K1156" i="5"/>
  <c r="M1156" i="5"/>
  <c r="K1157" i="5"/>
  <c r="M1157" i="5"/>
  <c r="K1158" i="5"/>
  <c r="M1158" i="5"/>
  <c r="K1159" i="5"/>
  <c r="M1159" i="5"/>
  <c r="K1160" i="5"/>
  <c r="M1160" i="5"/>
  <c r="K1161" i="5"/>
  <c r="M1161" i="5"/>
  <c r="K1162" i="5"/>
  <c r="M1162" i="5"/>
  <c r="K1163" i="5"/>
  <c r="M1163" i="5"/>
  <c r="K1164" i="5"/>
  <c r="M1164" i="5"/>
  <c r="K1165" i="5"/>
  <c r="M1165" i="5"/>
  <c r="K1166" i="5"/>
  <c r="M1166" i="5"/>
  <c r="K1167" i="5"/>
  <c r="M1167" i="5"/>
  <c r="K1168" i="5"/>
  <c r="M1168" i="5"/>
  <c r="K1169" i="5"/>
  <c r="M1169" i="5"/>
  <c r="K1170" i="5"/>
  <c r="M1170" i="5"/>
  <c r="K1171" i="5"/>
  <c r="M1171" i="5"/>
  <c r="K1172" i="5"/>
  <c r="M1172" i="5"/>
  <c r="K1173" i="5"/>
  <c r="M1173" i="5"/>
  <c r="K1174" i="5"/>
  <c r="M1174" i="5"/>
  <c r="K1175" i="5"/>
  <c r="M1175" i="5"/>
  <c r="K1176" i="5"/>
  <c r="M1176" i="5"/>
  <c r="K1177" i="5"/>
  <c r="M1177" i="5"/>
  <c r="K1178" i="5"/>
  <c r="M1178" i="5"/>
  <c r="K1179" i="5"/>
  <c r="M1179" i="5"/>
  <c r="K1180" i="5"/>
  <c r="M1180" i="5"/>
  <c r="K1181" i="5"/>
  <c r="M1181" i="5"/>
  <c r="K1182" i="5"/>
  <c r="M1182" i="5"/>
  <c r="K1183" i="5"/>
  <c r="M1183" i="5"/>
  <c r="K1184" i="5"/>
  <c r="M1184" i="5"/>
  <c r="K1185" i="5"/>
  <c r="M1185" i="5"/>
  <c r="K1186" i="5"/>
  <c r="M1186" i="5"/>
  <c r="K1187" i="5"/>
  <c r="M1187" i="5"/>
  <c r="K1188" i="5"/>
  <c r="M1188" i="5"/>
  <c r="K1189" i="5"/>
  <c r="M1189" i="5"/>
  <c r="K1190" i="5"/>
  <c r="M1190" i="5"/>
  <c r="K1191" i="5"/>
  <c r="M1191" i="5"/>
  <c r="K1192" i="5"/>
  <c r="M1192" i="5"/>
  <c r="K1193" i="5"/>
  <c r="M1193" i="5"/>
  <c r="K1194" i="5"/>
  <c r="M1194" i="5"/>
  <c r="K1195" i="5"/>
  <c r="M1195" i="5"/>
  <c r="K1196" i="5"/>
  <c r="M1196" i="5"/>
  <c r="K1197" i="5"/>
  <c r="M1197" i="5"/>
  <c r="K1198" i="5"/>
  <c r="M1198" i="5"/>
  <c r="K1199" i="5"/>
  <c r="M1199" i="5"/>
  <c r="K1200" i="5"/>
  <c r="M1200" i="5"/>
  <c r="K1201" i="5"/>
  <c r="M1201" i="5"/>
  <c r="K1202" i="5"/>
  <c r="M1202" i="5"/>
  <c r="K1203" i="5"/>
  <c r="M1203" i="5"/>
  <c r="K1204" i="5"/>
  <c r="M1204" i="5"/>
  <c r="K1205" i="5"/>
  <c r="M1205" i="5"/>
  <c r="K1206" i="5"/>
  <c r="M1206" i="5"/>
  <c r="K1207" i="5"/>
  <c r="M1207" i="5"/>
  <c r="K1208" i="5"/>
  <c r="M1208" i="5"/>
  <c r="K1209" i="5"/>
  <c r="M1209" i="5"/>
  <c r="K1210" i="5"/>
  <c r="M1210" i="5"/>
  <c r="K1211" i="5"/>
  <c r="M1211" i="5"/>
  <c r="K1212" i="5"/>
  <c r="M1212" i="5"/>
  <c r="K1213" i="5"/>
  <c r="M1213" i="5"/>
  <c r="K1214" i="5"/>
  <c r="M1214" i="5"/>
  <c r="K1215" i="5"/>
  <c r="M1215" i="5"/>
  <c r="K1216" i="5"/>
  <c r="M1216" i="5"/>
  <c r="K1217" i="5"/>
  <c r="M1217" i="5"/>
  <c r="K1218" i="5"/>
  <c r="M1218" i="5"/>
  <c r="K1219" i="5"/>
  <c r="M1219" i="5"/>
  <c r="K1220" i="5"/>
  <c r="M1220" i="5"/>
  <c r="K1221" i="5"/>
  <c r="M1221" i="5"/>
  <c r="K1222" i="5"/>
  <c r="M1222" i="5"/>
  <c r="K1223" i="5"/>
  <c r="M1223" i="5"/>
  <c r="K1224" i="5"/>
  <c r="M1224" i="5"/>
  <c r="K1225" i="5"/>
  <c r="M1225" i="5"/>
  <c r="K1226" i="5"/>
  <c r="M1226" i="5"/>
  <c r="K1227" i="5"/>
  <c r="M1227" i="5"/>
  <c r="K1228" i="5"/>
  <c r="M1228" i="5"/>
  <c r="K1229" i="5"/>
  <c r="M1229" i="5"/>
  <c r="K1230" i="5"/>
  <c r="M1230" i="5"/>
  <c r="K1231" i="5"/>
  <c r="M1231" i="5"/>
  <c r="K1232" i="5"/>
  <c r="M1232" i="5"/>
  <c r="K1233" i="5"/>
  <c r="M1233" i="5"/>
  <c r="K1234" i="5"/>
  <c r="M1234" i="5"/>
  <c r="K1235" i="5"/>
  <c r="M1235" i="5"/>
  <c r="K1236" i="5"/>
  <c r="M1236" i="5"/>
  <c r="K1237" i="5"/>
  <c r="M1237" i="5"/>
  <c r="K1238" i="5"/>
  <c r="M1238" i="5"/>
  <c r="K1239" i="5"/>
  <c r="M1239" i="5"/>
  <c r="K1240" i="5"/>
  <c r="M1240" i="5"/>
  <c r="K1241" i="5"/>
  <c r="M1241" i="5"/>
  <c r="K1242" i="5"/>
  <c r="M1242" i="5"/>
  <c r="K1243" i="5"/>
  <c r="M1243" i="5"/>
  <c r="K1244" i="5"/>
  <c r="M1244" i="5"/>
  <c r="K1245" i="5"/>
  <c r="M1245" i="5"/>
  <c r="K1246" i="5"/>
  <c r="M1246" i="5"/>
  <c r="K1247" i="5"/>
  <c r="M1247" i="5"/>
  <c r="K1248" i="5"/>
  <c r="M1248" i="5"/>
  <c r="K1249" i="5"/>
  <c r="M1249" i="5"/>
  <c r="K1250" i="5"/>
  <c r="M1250" i="5"/>
  <c r="K1251" i="5"/>
  <c r="M1251" i="5"/>
  <c r="K1252" i="5"/>
  <c r="M1252" i="5"/>
  <c r="K1253" i="5"/>
  <c r="M1253" i="5"/>
  <c r="K1254" i="5"/>
  <c r="M1254" i="5"/>
  <c r="K1255" i="5"/>
  <c r="M1255" i="5"/>
  <c r="K1256" i="5"/>
  <c r="M1256" i="5"/>
  <c r="K1257" i="5"/>
  <c r="M1257" i="5"/>
  <c r="K1258" i="5"/>
  <c r="M1258" i="5"/>
  <c r="K1259" i="5"/>
  <c r="M1259" i="5"/>
  <c r="K1260" i="5"/>
  <c r="M1260" i="5"/>
  <c r="K1261" i="5"/>
  <c r="M1261" i="5"/>
  <c r="K1262" i="5"/>
  <c r="M1262" i="5"/>
  <c r="K1263" i="5"/>
  <c r="M1263" i="5"/>
  <c r="K1264" i="5"/>
  <c r="M1264" i="5"/>
  <c r="K1265" i="5"/>
  <c r="M1265" i="5"/>
  <c r="K1266" i="5"/>
  <c r="M1266" i="5"/>
  <c r="K1267" i="5"/>
  <c r="M1267" i="5"/>
  <c r="K1268" i="5"/>
  <c r="M1268" i="5"/>
  <c r="K1269" i="5"/>
  <c r="M1269" i="5"/>
  <c r="K1270" i="5"/>
  <c r="M1270" i="5"/>
  <c r="K1271" i="5"/>
  <c r="M1271" i="5"/>
  <c r="K1272" i="5"/>
  <c r="M1272" i="5"/>
  <c r="K1273" i="5"/>
  <c r="M1273" i="5"/>
  <c r="K1274" i="5"/>
  <c r="M1274" i="5"/>
  <c r="K1275" i="5"/>
  <c r="M1275" i="5"/>
  <c r="K1276" i="5"/>
  <c r="M1276" i="5"/>
  <c r="K1277" i="5"/>
  <c r="M1277" i="5"/>
  <c r="K1278" i="5"/>
  <c r="M1278" i="5"/>
  <c r="K1279" i="5"/>
  <c r="M1279" i="5"/>
  <c r="K1280" i="5"/>
  <c r="M1280" i="5"/>
  <c r="K1281" i="5"/>
  <c r="M1281" i="5"/>
  <c r="K1282" i="5"/>
  <c r="M1282" i="5"/>
  <c r="K1283" i="5"/>
  <c r="M1283" i="5"/>
  <c r="K1284" i="5"/>
  <c r="M1284" i="5"/>
  <c r="K1285" i="5"/>
  <c r="M1285" i="5"/>
  <c r="K1286" i="5"/>
  <c r="M1286" i="5"/>
  <c r="K1287" i="5"/>
  <c r="M1287" i="5"/>
  <c r="K1288" i="5"/>
  <c r="M1288" i="5"/>
  <c r="K1289" i="5"/>
  <c r="M1289" i="5"/>
  <c r="K1290" i="5"/>
  <c r="M1290" i="5"/>
  <c r="K1291" i="5"/>
  <c r="M1291" i="5"/>
  <c r="K1292" i="5"/>
  <c r="M1292" i="5"/>
  <c r="K1293" i="5"/>
  <c r="M1293" i="5"/>
  <c r="K1294" i="5"/>
  <c r="M1294" i="5"/>
  <c r="K1295" i="5"/>
  <c r="M1295" i="5"/>
  <c r="K1296" i="5"/>
  <c r="M1296" i="5"/>
  <c r="K1297" i="5"/>
  <c r="M1297" i="5"/>
  <c r="K1298" i="5"/>
  <c r="M1298" i="5"/>
  <c r="K1299" i="5"/>
  <c r="M1299" i="5"/>
  <c r="K1300" i="5"/>
  <c r="M1300" i="5"/>
  <c r="K1301" i="5"/>
  <c r="M1301" i="5"/>
  <c r="K1302" i="5"/>
  <c r="M1302" i="5"/>
  <c r="K1303" i="5"/>
  <c r="M1303" i="5"/>
  <c r="K1304" i="5"/>
  <c r="M1304" i="5"/>
  <c r="K1305" i="5"/>
  <c r="M1305" i="5"/>
  <c r="K1306" i="5"/>
  <c r="M1306" i="5"/>
  <c r="K1307" i="5"/>
  <c r="M1307" i="5"/>
  <c r="K1308" i="5"/>
  <c r="M1308" i="5"/>
  <c r="K1309" i="5"/>
  <c r="M1309" i="5"/>
  <c r="K1310" i="5"/>
  <c r="M1310" i="5"/>
  <c r="K1311" i="5"/>
  <c r="M1311" i="5"/>
  <c r="K1312" i="5"/>
  <c r="M1312" i="5"/>
  <c r="K1313" i="5"/>
  <c r="M1313" i="5"/>
  <c r="K1314" i="5"/>
  <c r="M1314" i="5"/>
  <c r="K1315" i="5"/>
  <c r="M1315" i="5"/>
  <c r="K1316" i="5"/>
  <c r="M1316" i="5"/>
  <c r="K1317" i="5"/>
  <c r="M1317" i="5"/>
  <c r="K1318" i="5"/>
  <c r="M1318" i="5"/>
  <c r="K1319" i="5"/>
  <c r="M1319" i="5"/>
  <c r="K1320" i="5"/>
  <c r="M1320" i="5"/>
  <c r="K1321" i="5"/>
  <c r="M1321" i="5"/>
  <c r="K1322" i="5"/>
  <c r="M1322" i="5"/>
  <c r="K1323" i="5"/>
  <c r="M1323" i="5"/>
  <c r="K1324" i="5"/>
  <c r="M1324" i="5"/>
  <c r="K1325" i="5"/>
  <c r="M1325" i="5"/>
  <c r="K1326" i="5"/>
  <c r="M1326" i="5"/>
  <c r="K1327" i="5"/>
  <c r="M1327" i="5"/>
  <c r="K1328" i="5"/>
  <c r="M1328" i="5"/>
  <c r="K1329" i="5"/>
  <c r="M1329" i="5"/>
  <c r="K1330" i="5"/>
  <c r="M1330" i="5"/>
  <c r="K1331" i="5"/>
  <c r="M1331" i="5"/>
  <c r="K1332" i="5"/>
  <c r="M1332" i="5"/>
  <c r="K1333" i="5"/>
  <c r="M1333" i="5"/>
  <c r="K1334" i="5"/>
  <c r="M1334" i="5"/>
  <c r="K1335" i="5"/>
  <c r="M1335" i="5"/>
  <c r="K1336" i="5"/>
  <c r="M1336" i="5"/>
  <c r="K1337" i="5"/>
  <c r="M1337" i="5"/>
  <c r="K1338" i="5"/>
  <c r="M1338" i="5"/>
  <c r="K1339" i="5"/>
  <c r="M1339" i="5"/>
  <c r="K1340" i="5"/>
  <c r="M1340" i="5"/>
  <c r="K1341" i="5"/>
  <c r="M1341" i="5"/>
  <c r="K1342" i="5"/>
  <c r="M1342" i="5"/>
  <c r="K1343" i="5"/>
  <c r="M1343" i="5"/>
  <c r="K1344" i="5"/>
  <c r="M1344" i="5"/>
  <c r="K1345" i="5"/>
  <c r="M1345" i="5"/>
  <c r="K1346" i="5"/>
  <c r="M1346" i="5"/>
  <c r="K1347" i="5"/>
  <c r="M1347" i="5"/>
  <c r="K1348" i="5"/>
  <c r="M1348" i="5"/>
  <c r="K1349" i="5"/>
  <c r="M1349" i="5"/>
  <c r="K1350" i="5"/>
  <c r="M1350" i="5"/>
  <c r="K1351" i="5"/>
  <c r="M1351" i="5"/>
  <c r="K1352" i="5"/>
  <c r="M1352" i="5"/>
  <c r="K1353" i="5"/>
  <c r="M1353" i="5"/>
  <c r="K1354" i="5"/>
  <c r="M1354" i="5"/>
  <c r="K1355" i="5"/>
  <c r="M1355" i="5"/>
  <c r="K1356" i="5"/>
  <c r="M1356" i="5"/>
  <c r="K1357" i="5"/>
  <c r="M1357" i="5"/>
  <c r="K1358" i="5"/>
  <c r="M1358" i="5"/>
  <c r="K1359" i="5"/>
  <c r="M1359" i="5"/>
  <c r="K1360" i="5"/>
  <c r="M1360" i="5"/>
  <c r="K1361" i="5"/>
  <c r="M1361" i="5"/>
  <c r="K1362" i="5"/>
  <c r="M1362" i="5"/>
  <c r="K1363" i="5"/>
  <c r="M1363" i="5"/>
  <c r="K1364" i="5"/>
  <c r="M1364" i="5"/>
  <c r="K1365" i="5"/>
  <c r="M1365" i="5"/>
  <c r="K1366" i="5"/>
  <c r="M1366" i="5"/>
  <c r="K1367" i="5"/>
  <c r="M1367" i="5"/>
  <c r="K1368" i="5"/>
  <c r="M1368" i="5"/>
  <c r="K1369" i="5"/>
  <c r="M1369" i="5"/>
  <c r="K1370" i="5"/>
  <c r="M1370" i="5"/>
  <c r="K1371" i="5"/>
  <c r="M1371" i="5"/>
  <c r="K1372" i="5"/>
  <c r="M1372" i="5"/>
  <c r="K1373" i="5"/>
  <c r="M1373" i="5"/>
  <c r="K1374" i="5"/>
  <c r="M1374" i="5"/>
  <c r="K1375" i="5"/>
  <c r="M1375" i="5"/>
  <c r="K1376" i="5"/>
  <c r="M1376" i="5"/>
  <c r="K1377" i="5"/>
  <c r="M1377" i="5"/>
  <c r="K1378" i="5"/>
  <c r="M1378" i="5"/>
  <c r="K1379" i="5"/>
  <c r="M1379" i="5"/>
  <c r="K1380" i="5"/>
  <c r="M1380" i="5"/>
  <c r="K1381" i="5"/>
  <c r="M1381" i="5"/>
  <c r="K1382" i="5"/>
  <c r="M1382" i="5"/>
  <c r="K1383" i="5"/>
  <c r="M1383" i="5"/>
  <c r="K1384" i="5"/>
  <c r="M1384" i="5"/>
  <c r="K1385" i="5"/>
  <c r="M1385" i="5"/>
  <c r="K1386" i="5"/>
  <c r="M1386" i="5"/>
  <c r="K1387" i="5"/>
  <c r="M1387" i="5"/>
  <c r="K1388" i="5"/>
  <c r="M1388" i="5"/>
  <c r="K1389" i="5"/>
  <c r="M1389" i="5"/>
  <c r="K1390" i="5"/>
  <c r="M1390" i="5"/>
  <c r="K1391" i="5"/>
  <c r="M1391" i="5"/>
  <c r="K1392" i="5"/>
  <c r="M1392" i="5"/>
  <c r="K1393" i="5"/>
  <c r="M1393" i="5"/>
  <c r="K1394" i="5"/>
  <c r="M1394" i="5"/>
  <c r="K1395" i="5"/>
  <c r="M1395" i="5"/>
  <c r="K1396" i="5"/>
  <c r="M1396" i="5"/>
  <c r="K1397" i="5"/>
  <c r="M1397" i="5"/>
  <c r="K1398" i="5"/>
  <c r="M1398" i="5"/>
  <c r="K1399" i="5"/>
  <c r="M1399" i="5"/>
  <c r="K1400" i="5"/>
  <c r="M1400" i="5"/>
  <c r="K1401" i="5"/>
  <c r="M1401" i="5"/>
  <c r="K1402" i="5"/>
  <c r="M1402" i="5"/>
  <c r="K1403" i="5"/>
  <c r="M1403" i="5"/>
  <c r="K1404" i="5"/>
  <c r="M1404" i="5"/>
  <c r="K1405" i="5"/>
  <c r="M1405" i="5"/>
  <c r="K1406" i="5"/>
  <c r="M1406" i="5"/>
  <c r="K1407" i="5"/>
  <c r="M1407" i="5"/>
  <c r="K1408" i="5"/>
  <c r="M1408" i="5"/>
  <c r="K1409" i="5"/>
  <c r="M1409" i="5"/>
  <c r="K1410" i="5"/>
  <c r="M1410" i="5"/>
  <c r="K1411" i="5"/>
  <c r="M1411" i="5"/>
  <c r="K1412" i="5"/>
  <c r="M1412" i="5"/>
  <c r="K1413" i="5"/>
  <c r="M1413"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alcChain>
</file>

<file path=xl/sharedStrings.xml><?xml version="1.0" encoding="utf-8"?>
<sst xmlns="http://schemas.openxmlformats.org/spreadsheetml/2006/main" count="17849" uniqueCount="3860">
  <si>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</si>
  <si>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</si>
  <si>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</si>
  <si>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</si>
  <si>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</si>
  <si>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</si>
  <si>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</si>
  <si>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</si>
  <si>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</si>
  <si>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</si>
  <si>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</si>
  <si>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</si>
  <si>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</si>
  <si>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</si>
  <si>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</si>
  <si>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</si>
  <si>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</si>
  <si>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</si>
  <si>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</si>
  <si>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</si>
  <si>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</si>
  <si>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</si>
  <si>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</si>
  <si>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</si>
  <si>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</si>
  <si>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</si>
  <si>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</si>
  <si>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</si>
  <si>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</si>
  <si>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</si>
  <si>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</si>
  <si>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</si>
  <si>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</si>
  <si>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</si>
  <si>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</si>
  <si>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</si>
  <si>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</si>
  <si>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</si>
  <si>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</si>
  <si>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</si>
  <si>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</si>
  <si>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</si>
  <si>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</si>
  <si>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</si>
  <si>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</si>
  <si>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</si>
  <si>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</si>
  <si>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</si>
  <si>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</si>
  <si>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</si>
  <si>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</si>
  <si>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</si>
  <si>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</si>
  <si>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</si>
  <si>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</si>
  <si>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</si>
  <si>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</si>
  <si>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</si>
  <si>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</si>
  <si>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</si>
  <si>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</si>
  <si>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</si>
  <si>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</si>
  <si>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</si>
  <si>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</si>
  <si>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</si>
  <si>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</si>
  <si>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</si>
  <si>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</si>
  <si>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</si>
  <si>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</si>
  <si>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</si>
  <si>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</si>
  <si>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</si>
  <si>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</si>
  <si>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</si>
  <si>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</si>
  <si>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</si>
  <si>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</si>
  <si>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</si>
  <si>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</si>
  <si>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</si>
  <si>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</si>
  <si>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</si>
  <si>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</si>
  <si>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</si>
  <si>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</si>
  <si>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</si>
  <si>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</si>
  <si>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</si>
  <si>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</si>
  <si>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</si>
  <si>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</si>
  <si>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</si>
  <si>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</si>
  <si>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</si>
  <si>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</si>
  <si>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</si>
  <si>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</si>
  <si>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</si>
  <si>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</si>
  <si>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</si>
  <si>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</si>
  <si>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</si>
  <si>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</si>
  <si>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</si>
  <si>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</si>
  <si>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</si>
  <si>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</si>
  <si>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</si>
  <si>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</si>
  <si>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</si>
  <si>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</si>
  <si>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</si>
  <si>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</si>
  <si>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</si>
  <si>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</si>
  <si>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</si>
  <si>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</si>
  <si>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</si>
  <si>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</si>
  <si>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</si>
  <si>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</si>
  <si>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</si>
  <si>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</si>
  <si>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</si>
  <si>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</si>
  <si>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</si>
  <si>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</si>
  <si>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</si>
  <si>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</si>
  <si>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</si>
  <si>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</si>
  <si>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</si>
  <si>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</si>
  <si>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</si>
  <si>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</si>
  <si>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</si>
  <si>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</si>
  <si>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</si>
  <si>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</si>
  <si>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</si>
  <si>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</si>
  <si>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</si>
  <si>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</si>
  <si>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</si>
  <si>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</si>
  <si>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</si>
  <si>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</si>
  <si>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</si>
  <si>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</si>
  <si>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</si>
  <si>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</si>
  <si>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</si>
  <si>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</si>
  <si>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</si>
  <si>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</si>
  <si>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</si>
  <si>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</si>
  <si>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</si>
  <si>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</si>
  <si>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</si>
  <si>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</si>
  <si>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</si>
  <si>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</si>
  <si>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</si>
  <si>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</si>
  <si>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</si>
  <si>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</si>
  <si>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</si>
  <si>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</si>
  <si>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</si>
  <si>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</si>
  <si>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</si>
  <si>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</si>
  <si>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</si>
  <si>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</si>
  <si>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</si>
  <si>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</si>
  <si>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</si>
  <si>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</si>
  <si>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</si>
  <si>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</si>
  <si>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</si>
  <si>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</si>
  <si>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</si>
  <si>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</si>
  <si>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</si>
  <si>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</si>
  <si>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</si>
  <si>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</si>
  <si>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</si>
  <si>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</si>
  <si>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</si>
  <si>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</si>
  <si>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</si>
  <si>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</si>
  <si>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</si>
  <si>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</si>
  <si>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</si>
  <si>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</si>
  <si>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</si>
  <si>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</si>
  <si>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</si>
  <si>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</si>
  <si>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</si>
  <si>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</si>
  <si>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</si>
  <si>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</si>
  <si>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</si>
  <si>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</si>
  <si>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</si>
  <si>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</si>
  <si>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</si>
  <si>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</si>
  <si>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</si>
  <si>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</si>
  <si>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</si>
  <si>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</si>
  <si>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</si>
  <si>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</si>
  <si>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</si>
  <si>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</si>
  <si>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</si>
  <si>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</si>
  <si>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</si>
  <si>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</si>
  <si>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</si>
  <si>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</si>
  <si>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</si>
  <si>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</si>
  <si>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</si>
  <si>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</si>
  <si>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</si>
  <si>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</si>
  <si>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</si>
  <si>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</si>
  <si>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</si>
  <si>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</si>
  <si>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</si>
  <si>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</si>
  <si>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</si>
  <si>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</si>
  <si>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</si>
  <si>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</si>
  <si>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</si>
  <si>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</si>
  <si>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</si>
  <si>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</si>
  <si>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</si>
  <si>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</si>
  <si>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</si>
  <si>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</si>
  <si>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</si>
  <si>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</si>
  <si>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</si>
  <si>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</si>
  <si>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</si>
  <si>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</si>
  <si>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</si>
  <si>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</si>
  <si>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</si>
  <si>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</si>
  <si>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</si>
  <si>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</si>
  <si>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</si>
  <si>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</si>
  <si>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</si>
  <si>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</si>
  <si>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</si>
  <si>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</si>
  <si>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</si>
  <si>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</si>
  <si>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</si>
  <si>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</si>
  <si>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</si>
  <si>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</si>
  <si>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</si>
  <si>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</si>
  <si>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</si>
  <si>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</si>
  <si>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</si>
  <si>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</si>
  <si>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</si>
  <si>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</si>
  <si>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</si>
  <si>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</si>
  <si>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</si>
  <si>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</si>
  <si>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</si>
  <si>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</si>
  <si>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</si>
  <si>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</si>
  <si>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</si>
  <si>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</si>
  <si>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</si>
  <si>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</si>
  <si>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</si>
  <si>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</si>
  <si>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</si>
  <si>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</si>
  <si>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</si>
  <si>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</si>
  <si>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</si>
  <si>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</si>
  <si>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</si>
  <si>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</si>
  <si>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</si>
  <si>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</si>
  <si>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</si>
  <si>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</si>
  <si>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</si>
  <si>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</si>
  <si>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</si>
  <si>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</si>
  <si>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</si>
  <si>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</si>
  <si>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</si>
  <si>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</si>
  <si>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</si>
  <si>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</si>
  <si>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</si>
  <si>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</si>
  <si>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</si>
  <si>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</si>
  <si>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</si>
  <si>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</si>
  <si>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</si>
  <si>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</si>
  <si>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</si>
  <si>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</si>
  <si>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</si>
  <si>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</si>
  <si>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</si>
  <si>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</si>
  <si>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</si>
  <si>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</si>
  <si>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</si>
  <si>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</si>
  <si>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</si>
  <si>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</si>
  <si>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</si>
  <si>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</si>
  <si>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</si>
  <si>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</si>
  <si>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</si>
  <si>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</si>
  <si>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</si>
  <si>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</si>
  <si>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</si>
  <si>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</si>
  <si>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</si>
  <si>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</si>
  <si>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</si>
  <si>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</si>
  <si>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</si>
  <si>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</si>
  <si>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</si>
  <si>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</si>
  <si>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</si>
  <si>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</si>
  <si>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</si>
  <si>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</si>
  <si>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</si>
  <si>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</si>
  <si>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</si>
  <si>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</si>
  <si>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</si>
  <si>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</si>
  <si>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</si>
  <si>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</si>
  <si>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</si>
  <si>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</si>
  <si>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</si>
  <si>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</si>
  <si>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</si>
  <si>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</si>
  <si>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</si>
  <si>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</si>
  <si>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</si>
  <si>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</si>
  <si>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</si>
  <si>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</si>
  <si>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</si>
  <si>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</si>
  <si>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</si>
  <si>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</si>
  <si>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</si>
  <si>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</si>
  <si>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</si>
  <si>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</si>
  <si>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</si>
  <si>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</si>
  <si>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</si>
  <si>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</si>
  <si>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</si>
  <si>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</si>
  <si>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</si>
  <si>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</si>
  <si>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</si>
  <si>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</si>
  <si>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</si>
  <si>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</si>
  <si>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</si>
  <si>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</si>
  <si>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</si>
  <si>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</si>
  <si>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</si>
  <si>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</si>
  <si>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</si>
  <si>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</si>
  <si>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</si>
  <si>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</si>
  <si>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</si>
  <si>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</si>
  <si>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</si>
  <si>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</si>
  <si>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</si>
  <si>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</si>
  <si>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</si>
  <si>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</si>
  <si>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</si>
  <si>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</si>
  <si>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</si>
  <si>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</si>
  <si>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</si>
  <si>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</si>
  <si>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</si>
  <si>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</si>
  <si>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</si>
  <si>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</si>
  <si>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</si>
  <si>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</si>
  <si>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</si>
  <si>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</si>
  <si>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</si>
  <si>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</si>
  <si>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</si>
  <si>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</si>
  <si>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</si>
  <si>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</si>
  <si>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</si>
  <si>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</si>
  <si>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</si>
  <si>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</si>
  <si>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</si>
  <si>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</si>
  <si>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</si>
  <si>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</si>
  <si>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</si>
  <si>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</si>
  <si>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</si>
  <si>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</si>
  <si>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</si>
  <si>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</si>
  <si>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</si>
  <si>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</si>
  <si>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</si>
  <si>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</si>
  <si>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</si>
  <si>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</si>
  <si>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</si>
  <si>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</si>
  <si>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</si>
  <si>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</si>
  <si>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</si>
  <si>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</si>
  <si>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</si>
  <si>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</si>
  <si>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</si>
  <si>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</si>
  <si>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</si>
  <si>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</si>
  <si>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</si>
  <si>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</si>
  <si>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</si>
  <si>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</si>
  <si>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</si>
  <si>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</si>
  <si>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</si>
  <si>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</si>
  <si>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</si>
  <si>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</si>
  <si>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</si>
  <si>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</si>
  <si>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</si>
  <si>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</si>
  <si>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</si>
  <si>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</si>
  <si>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</si>
  <si>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</si>
  <si>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</si>
  <si>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</si>
  <si>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</si>
  <si>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</si>
  <si>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</si>
  <si>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</si>
  <si>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</si>
  <si>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</si>
  <si>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</si>
  <si>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</si>
  <si>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</si>
  <si>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</si>
  <si>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</si>
  <si>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</si>
  <si>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</si>
  <si>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</si>
  <si>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</si>
  <si>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</si>
  <si>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</si>
  <si>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</si>
  <si>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</si>
  <si>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</si>
  <si>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</si>
  <si>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</si>
  <si>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</si>
  <si>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</si>
  <si>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</si>
  <si>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</si>
  <si>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</si>
  <si>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</si>
  <si>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</si>
  <si>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</si>
  <si>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</si>
  <si>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</si>
  <si>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</si>
  <si>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</si>
  <si>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</si>
  <si>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</si>
  <si>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</si>
  <si>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</si>
  <si>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</si>
  <si>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</si>
  <si>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</si>
  <si>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</si>
  <si>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</si>
  <si>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</si>
  <si>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</si>
  <si>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</si>
  <si>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</si>
  <si>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</si>
  <si>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</si>
  <si>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</si>
  <si>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</si>
  <si>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</si>
  <si>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</si>
  <si>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</si>
  <si>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</si>
  <si>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</si>
  <si>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</si>
  <si>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</si>
  <si>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</si>
  <si>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</si>
  <si>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</si>
  <si>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</si>
  <si>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</si>
  <si>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</si>
  <si>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</si>
  <si>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</si>
  <si>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</si>
  <si>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</si>
  <si>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</si>
  <si>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</si>
  <si>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</si>
  <si>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</si>
  <si>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</si>
  <si>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</si>
  <si>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</si>
  <si>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</si>
  <si>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</si>
  <si>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</si>
  <si>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</si>
  <si>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</si>
  <si>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</si>
  <si>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</si>
  <si>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</si>
  <si>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</si>
  <si>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</si>
  <si>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</si>
  <si>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</si>
  <si>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</si>
  <si>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</si>
  <si>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</si>
  <si>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</si>
  <si>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</si>
  <si>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</si>
  <si>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</si>
  <si>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</si>
  <si>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</si>
  <si>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</si>
  <si>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</si>
  <si>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</si>
  <si>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</si>
  <si>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</si>
  <si>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</si>
  <si>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</si>
  <si>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</si>
  <si>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</si>
  <si>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</si>
  <si>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</si>
  <si>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</si>
  <si>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</si>
  <si>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</si>
  <si>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</si>
  <si>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</si>
  <si>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</si>
  <si>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</si>
  <si>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</si>
  <si>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</si>
  <si>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</si>
  <si>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</si>
  <si>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</si>
  <si>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</si>
  <si>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</si>
  <si>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</si>
  <si>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</si>
  <si>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</si>
  <si>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</si>
  <si>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</si>
  <si>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</si>
  <si>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</si>
  <si>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</si>
  <si>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</si>
  <si>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</si>
  <si>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</si>
  <si>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</si>
  <si>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</si>
  <si>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</si>
  <si>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</si>
  <si>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</si>
  <si>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</si>
  <si>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</si>
  <si>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</si>
  <si>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</si>
  <si>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</si>
  <si>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</si>
  <si>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</si>
  <si>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</si>
  <si>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</si>
  <si>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</si>
  <si>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</si>
  <si>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</si>
  <si>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</si>
  <si>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</si>
  <si>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</si>
  <si>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</si>
  <si>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</si>
  <si>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</si>
  <si>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</si>
  <si>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</si>
  <si>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</si>
  <si>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</si>
  <si>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</si>
  <si>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</si>
  <si>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</si>
  <si>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</si>
  <si>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</si>
  <si>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</si>
  <si>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</si>
  <si>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</si>
  <si>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</si>
  <si>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</si>
  <si>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</si>
  <si>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</si>
  <si>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</si>
  <si>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</si>
  <si>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</si>
  <si>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</si>
  <si>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</si>
  <si>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</si>
  <si>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</si>
  <si>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</si>
  <si>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</si>
  <si>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</si>
  <si>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</si>
  <si>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</si>
  <si>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</si>
  <si>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</si>
  <si>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</si>
  <si>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</si>
  <si>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</si>
  <si>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</si>
  <si>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</si>
  <si>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</si>
  <si>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</si>
  <si>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</si>
  <si>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</si>
  <si>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</si>
  <si>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</si>
  <si>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</si>
  <si>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</si>
  <si>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</si>
  <si>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</si>
  <si>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</si>
  <si>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</si>
  <si>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</si>
  <si>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</si>
  <si>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</si>
  <si>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</si>
  <si>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</si>
  <si>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</si>
  <si>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</si>
  <si>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</si>
  <si>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</si>
  <si>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</si>
  <si>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</si>
  <si>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</si>
  <si>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</si>
  <si>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</si>
  <si>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</si>
  <si>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</si>
  <si>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</si>
  <si>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</si>
  <si>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</si>
  <si>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</si>
  <si>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</si>
  <si>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</si>
  <si>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</si>
  <si>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</si>
  <si>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</si>
  <si>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</si>
  <si>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</si>
  <si>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</si>
  <si>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</si>
  <si>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</si>
  <si>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</si>
  <si>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</si>
  <si>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</si>
  <si>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</si>
  <si>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</si>
  <si>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</si>
  <si>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</si>
  <si>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</si>
  <si>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</si>
  <si>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</si>
  <si>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</si>
  <si>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</si>
  <si>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</si>
  <si>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</si>
  <si>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</si>
  <si>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</si>
  <si>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</si>
  <si>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</si>
  <si>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</si>
  <si>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</si>
  <si>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</si>
  <si>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</si>
  <si>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</si>
  <si>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</si>
  <si>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</si>
  <si>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</si>
  <si>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</si>
  <si>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</si>
  <si>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</si>
  <si>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</si>
  <si>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</si>
  <si>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</si>
  <si>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</si>
  <si>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</si>
  <si>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</si>
  <si>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</si>
  <si>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</si>
  <si>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</si>
  <si>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</si>
  <si>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</si>
  <si>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</si>
  <si>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</si>
  <si>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</si>
  <si>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</si>
  <si>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</si>
  <si>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</si>
  <si>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</si>
  <si>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</si>
  <si>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</si>
  <si>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</si>
  <si>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</si>
  <si>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</si>
  <si>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</si>
  <si>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</si>
  <si>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</si>
  <si>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</si>
  <si>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</si>
  <si>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</si>
  <si>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</si>
  <si>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</si>
  <si>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</si>
  <si>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</si>
  <si>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</si>
  <si>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</si>
  <si>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</si>
  <si>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</si>
  <si>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</si>
  <si>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</si>
  <si>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</si>
  <si>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</si>
  <si>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</si>
  <si>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</si>
  <si>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</si>
  <si>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</si>
  <si>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</si>
  <si>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</si>
  <si>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</si>
  <si>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</si>
  <si>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</si>
  <si>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</si>
  <si>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</si>
  <si>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</si>
  <si>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</si>
  <si>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</si>
  <si>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</si>
  <si>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</si>
  <si>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</si>
  <si>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</si>
  <si>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</si>
  <si>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</si>
  <si>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</si>
  <si>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</si>
  <si>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</si>
  <si>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</si>
  <si>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</si>
  <si>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</si>
  <si>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</si>
  <si>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</si>
  <si>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</si>
  <si>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</si>
  <si>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</si>
  <si>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</si>
  <si>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</si>
  <si>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</si>
  <si>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</si>
  <si>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</si>
  <si>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</si>
  <si>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</si>
  <si>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</si>
  <si>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</si>
  <si>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</si>
  <si>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</si>
  <si>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</si>
  <si>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</si>
  <si>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</si>
  <si>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</si>
  <si>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</si>
  <si>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</si>
  <si>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</si>
  <si>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</si>
  <si>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</si>
  <si>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</si>
  <si>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</si>
  <si>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</si>
  <si>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</si>
  <si>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</si>
  <si>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</si>
  <si>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</si>
  <si>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</si>
  <si>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</si>
  <si>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</si>
  <si>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</si>
  <si>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</si>
  <si>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</si>
  <si>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</si>
  <si>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</si>
  <si>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</si>
  <si>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</si>
  <si>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</si>
  <si>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</si>
  <si>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</si>
  <si>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</si>
  <si>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</si>
  <si>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</si>
  <si>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</si>
  <si>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</si>
  <si>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</si>
  <si>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</si>
  <si>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</si>
  <si>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</si>
  <si>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</si>
  <si>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</si>
  <si>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</si>
  <si>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</si>
  <si>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</si>
  <si>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</si>
  <si>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</si>
  <si>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</si>
  <si>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</si>
  <si>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</si>
  <si>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</si>
  <si>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</si>
  <si>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</si>
  <si>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</si>
  <si>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</si>
  <si>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</si>
  <si>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</si>
  <si>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</si>
  <si>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</si>
  <si>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</si>
  <si>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</si>
  <si>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</si>
  <si>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</si>
  <si>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</si>
  <si>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</si>
  <si>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</si>
  <si>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</si>
  <si>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</si>
  <si>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</si>
  <si>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</si>
  <si>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</si>
  <si>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</si>
  <si>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</si>
  <si>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</si>
  <si>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</si>
  <si>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</si>
  <si>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</si>
  <si>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</si>
  <si>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</si>
  <si>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</si>
  <si>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</si>
  <si>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</si>
  <si>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</si>
  <si>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</si>
  <si>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</si>
  <si>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</si>
  <si>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</si>
  <si>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</si>
  <si>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</si>
  <si>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</si>
  <si>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</si>
  <si>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</si>
  <si>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</si>
  <si>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</si>
  <si>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</si>
  <si>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</si>
  <si>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</si>
  <si>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</si>
  <si>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</si>
  <si>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</si>
  <si>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</si>
  <si>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</si>
  <si>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</si>
  <si>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</si>
  <si>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</si>
  <si>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</si>
  <si>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</si>
  <si>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</si>
  <si>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</si>
  <si>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</si>
  <si>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</si>
  <si>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</si>
  <si>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</si>
  <si>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</si>
  <si>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</si>
  <si>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</si>
  <si>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</si>
  <si>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</si>
  <si>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</si>
  <si>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</si>
  <si>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</si>
  <si>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</si>
  <si>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</si>
  <si>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</si>
  <si>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</si>
  <si>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</si>
  <si>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</si>
  <si>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</si>
  <si>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</si>
  <si>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</si>
  <si>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</si>
  <si>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</si>
  <si>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</si>
  <si>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</si>
  <si>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</si>
  <si>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</si>
  <si>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</si>
  <si>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</si>
  <si>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</si>
  <si>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</si>
  <si>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</si>
  <si>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</si>
  <si>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</si>
  <si>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</si>
  <si>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</si>
  <si>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</si>
  <si>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</si>
  <si>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</si>
  <si>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</si>
  <si>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</si>
  <si>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</si>
  <si>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</si>
  <si>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</si>
  <si>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</si>
  <si>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</si>
  <si>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</si>
  <si>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</si>
  <si>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</si>
  <si>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</si>
  <si>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</si>
  <si>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</si>
  <si>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</si>
  <si>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</si>
  <si>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</si>
  <si>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</si>
  <si>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</si>
  <si>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</si>
  <si>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</si>
  <si>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</si>
  <si>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</si>
  <si>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</si>
  <si>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</si>
  <si>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</si>
  <si>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</si>
  <si>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</si>
  <si>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</si>
  <si>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</si>
  <si>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</si>
  <si>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</si>
  <si>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</si>
  <si>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</si>
  <si>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</si>
  <si>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</si>
  <si>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</si>
  <si>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</si>
  <si>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</si>
  <si>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</si>
  <si>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</si>
  <si>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</si>
  <si>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</si>
  <si>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</si>
  <si>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</si>
  <si>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</si>
  <si>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</si>
  <si>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</si>
  <si>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</si>
  <si>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</si>
  <si>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</si>
  <si>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</si>
  <si>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</si>
  <si>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</si>
  <si>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</si>
  <si>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</si>
  <si>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</si>
  <si>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</si>
  <si>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</si>
  <si>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</si>
  <si>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</si>
  <si>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</si>
  <si>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</si>
  <si>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</si>
  <si>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</si>
  <si>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</si>
  <si>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</si>
  <si>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</si>
  <si>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</si>
  <si>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</si>
  <si>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</si>
  <si>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</si>
  <si>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</si>
  <si>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</si>
  <si>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</si>
  <si>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</si>
  <si>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</si>
  <si>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</si>
  <si>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</si>
  <si>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</si>
  <si>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</si>
  <si>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</si>
  <si>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</si>
  <si>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</si>
  <si>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</si>
  <si>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</si>
  <si>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</si>
  <si>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</si>
  <si>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</si>
  <si>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</si>
  <si>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</si>
  <si>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</si>
  <si>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</si>
  <si>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</si>
  <si>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</si>
  <si>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</si>
  <si>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</si>
  <si>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</si>
  <si>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</si>
  <si>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</si>
  <si>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</si>
  <si>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</si>
  <si>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</si>
  <si>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</si>
  <si>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</si>
  <si>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</si>
  <si>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</si>
  <si>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</si>
  <si>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</si>
  <si>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</si>
  <si>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</si>
  <si>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</si>
  <si>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</si>
  <si>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</si>
  <si>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</si>
  <si>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</si>
  <si>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</si>
  <si>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</si>
  <si>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</si>
  <si>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</si>
  <si>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</si>
  <si>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</si>
  <si>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</si>
  <si>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</si>
  <si>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</si>
  <si>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</si>
  <si>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</si>
  <si>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</si>
  <si>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</si>
  <si>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</si>
  <si>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</si>
  <si>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</si>
  <si>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</si>
  <si>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</si>
  <si>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</si>
  <si>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</si>
  <si>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</si>
  <si>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</si>
  <si>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</si>
  <si>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</si>
  <si>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</si>
  <si>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</si>
  <si>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</si>
  <si>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</si>
  <si>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</si>
  <si>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</si>
  <si>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</si>
  <si>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</si>
  <si>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</si>
  <si>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</si>
  <si>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</si>
  <si>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</si>
  <si>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</si>
  <si>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</si>
  <si>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</si>
  <si>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</si>
  <si>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</si>
  <si>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</si>
  <si>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</si>
  <si>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</si>
  <si>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</si>
  <si>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</si>
  <si>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</si>
  <si>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</si>
  <si>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</si>
  <si>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</si>
  <si>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</si>
  <si>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</si>
  <si>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</si>
  <si>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</si>
  <si>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</si>
  <si>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</si>
  <si>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</si>
  <si>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</si>
  <si>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</si>
  <si>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</si>
  <si>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</si>
  <si>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</si>
  <si>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</si>
  <si>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</si>
  <si>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</si>
  <si>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</si>
  <si>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</si>
  <si>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</si>
  <si>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</si>
  <si>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</si>
  <si>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</si>
  <si>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</si>
  <si>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</si>
  <si>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</si>
  <si>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</si>
  <si>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</si>
  <si>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</si>
  <si>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</si>
  <si>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</si>
  <si>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</si>
  <si>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</si>
  <si>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</si>
  <si>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</si>
  <si>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</si>
  <si>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</si>
  <si>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</si>
  <si>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</si>
  <si>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</si>
  <si>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</si>
  <si>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</si>
  <si>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</si>
  <si>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</si>
  <si>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</si>
  <si>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</si>
  <si>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</si>
  <si>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</si>
  <si>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</si>
  <si>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</si>
  <si>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</si>
  <si>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</si>
  <si>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</si>
  <si>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</si>
  <si>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</si>
  <si>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</si>
  <si>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</si>
  <si>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</si>
  <si>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</si>
  <si>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</si>
  <si>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</si>
  <si>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</si>
  <si>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</si>
  <si>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</si>
  <si>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</si>
  <si>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</si>
  <si>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</si>
  <si>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</si>
  <si>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</si>
  <si>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</si>
  <si>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</si>
  <si>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</si>
  <si>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</si>
  <si>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</si>
  <si>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</si>
  <si>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</si>
  <si>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</si>
  <si>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</si>
  <si>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</si>
  <si>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</si>
  <si>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</si>
  <si>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</si>
  <si>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</si>
  <si>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</si>
  <si>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</si>
  <si>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</si>
  <si>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</si>
  <si>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</si>
  <si>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</si>
  <si>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</si>
  <si>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</si>
  <si>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</si>
  <si>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</si>
  <si>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</si>
  <si>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</si>
  <si>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</si>
  <si>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</si>
  <si>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</si>
  <si>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</si>
  <si>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</si>
  <si>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</si>
  <si>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</si>
  <si>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</si>
  <si>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</si>
  <si>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</si>
  <si>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</si>
  <si>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</si>
  <si>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</si>
  <si>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</si>
  <si>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</si>
  <si>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</si>
  <si>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</si>
  <si>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</si>
  <si>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</si>
  <si>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</si>
  <si>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</si>
  <si>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</si>
  <si>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</si>
  <si>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</si>
  <si>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</si>
  <si>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</si>
  <si>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</si>
  <si>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</si>
  <si>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</si>
  <si>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</si>
  <si>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</si>
  <si>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</si>
  <si>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</si>
  <si>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</si>
  <si>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</si>
  <si>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</si>
  <si>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</si>
  <si>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</si>
  <si>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</si>
  <si>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</si>
  <si>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</si>
  <si>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</si>
  <si>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</si>
  <si>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</si>
  <si>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</si>
  <si>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</si>
  <si>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</si>
  <si>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</si>
  <si>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</si>
  <si>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</si>
  <si>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</si>
  <si>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</si>
  <si>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</si>
  <si>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</si>
  <si>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</si>
  <si>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</si>
  <si>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</si>
  <si>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</si>
  <si>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</si>
  <si>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</si>
  <si>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</si>
  <si>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</si>
  <si>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</si>
  <si>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</si>
  <si>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</si>
  <si>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</si>
  <si>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</si>
  <si>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</si>
  <si>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</si>
  <si>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</si>
  <si>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</si>
  <si>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</si>
  <si>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</si>
  <si>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</si>
  <si>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</si>
  <si>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</si>
  <si>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</si>
  <si>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</si>
  <si>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</si>
  <si>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</si>
  <si>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</si>
  <si>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</si>
  <si>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</si>
  <si>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</si>
  <si>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</si>
  <si>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</si>
  <si>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</si>
  <si>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</si>
  <si>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</si>
  <si>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</si>
  <si>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</si>
  <si>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</si>
  <si>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</si>
  <si>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</si>
  <si>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</si>
  <si>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</si>
  <si>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</si>
  <si>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</si>
  <si>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</si>
  <si>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</si>
  <si>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</si>
  <si>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</si>
  <si>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</si>
  <si>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</si>
  <si>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</si>
  <si>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</si>
  <si>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</si>
  <si>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</si>
  <si>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</si>
  <si>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</si>
  <si>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</si>
  <si>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</si>
  <si>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</si>
  <si>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</si>
  <si>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</si>
  <si>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</si>
  <si>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</si>
  <si>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</si>
  <si>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</si>
  <si>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</si>
  <si>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</si>
  <si>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</si>
  <si>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</si>
  <si>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</si>
  <si>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</si>
  <si>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</si>
  <si>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</si>
  <si>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</si>
  <si>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</si>
  <si>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</si>
  <si>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</si>
  <si>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</si>
  <si>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</si>
  <si>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</si>
  <si>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</si>
  <si>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</si>
  <si>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</si>
  <si>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</si>
  <si>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</si>
  <si>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</si>
  <si>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</si>
  <si>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</si>
  <si>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</si>
  <si>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</si>
  <si>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</si>
  <si>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</si>
  <si>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</si>
  <si>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</si>
  <si>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</si>
  <si>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</si>
  <si>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</si>
  <si>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</si>
  <si>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</si>
  <si>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</si>
  <si>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</si>
  <si>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</si>
  <si>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</si>
  <si>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</si>
  <si>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</si>
  <si>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</si>
  <si>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</si>
  <si>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</si>
  <si>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</si>
  <si>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</si>
  <si>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</si>
  <si>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</si>
  <si>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</si>
  <si>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</si>
  <si>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</si>
  <si>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</si>
  <si>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</si>
  <si>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</si>
  <si>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</si>
  <si>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</si>
  <si>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</si>
  <si>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</si>
  <si>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</si>
  <si>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</si>
  <si>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</si>
  <si>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</si>
  <si>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</si>
  <si>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</si>
  <si>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</si>
  <si>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</si>
  <si>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</si>
  <si>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</si>
  <si>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</si>
  <si>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</si>
  <si>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</si>
  <si>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</si>
  <si>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</si>
  <si>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</si>
  <si>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</si>
  <si>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</si>
  <si>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</si>
  <si>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</si>
  <si>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</si>
  <si>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</si>
  <si>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</si>
  <si>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</si>
  <si>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</si>
  <si>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</si>
  <si>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</si>
  <si>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</si>
  <si>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</si>
  <si>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</si>
  <si>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</si>
  <si>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</si>
  <si>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</si>
  <si>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</si>
  <si>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</si>
  <si>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</si>
  <si>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</si>
  <si>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</si>
  <si>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</si>
  <si>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</si>
  <si>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</si>
  <si>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</si>
  <si>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</si>
  <si>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</si>
  <si>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</si>
  <si>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</si>
  <si>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</si>
  <si>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</si>
  <si>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</si>
  <si>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</si>
  <si>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</si>
  <si>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</si>
  <si>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</si>
  <si>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</si>
  <si>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</si>
  <si>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</si>
  <si>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</si>
  <si>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</si>
  <si>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</si>
  <si>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</si>
  <si>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</si>
  <si>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</si>
  <si>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</si>
  <si>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</si>
  <si>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</si>
  <si>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</si>
  <si>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</si>
  <si>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</si>
  <si>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</si>
  <si>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</si>
  <si>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</si>
  <si>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</si>
  <si>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</si>
  <si>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</si>
  <si>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</si>
  <si>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</si>
  <si>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</si>
  <si>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</si>
  <si>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</si>
  <si>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</si>
  <si>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</si>
  <si>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</si>
  <si>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</si>
  <si>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</si>
  <si>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</si>
  <si>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</si>
  <si>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</si>
  <si>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</si>
  <si>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</si>
  <si>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</si>
  <si>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</si>
  <si>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</si>
  <si>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</si>
  <si>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</si>
  <si>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</si>
  <si>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</si>
  <si>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</si>
  <si>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</si>
  <si>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</si>
  <si>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</si>
  <si>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</si>
  <si>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</si>
  <si>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</si>
  <si>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</si>
  <si>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</si>
  <si>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</si>
  <si>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</si>
  <si>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</si>
  <si>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</si>
  <si>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</si>
  <si>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</si>
  <si>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</si>
  <si>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</si>
  <si>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</si>
  <si>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</si>
  <si>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</si>
  <si>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</si>
  <si>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</si>
  <si>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</si>
  <si>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</si>
  <si>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</si>
  <si>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</si>
  <si>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</si>
  <si>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</si>
  <si>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</si>
  <si>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</si>
  <si>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</si>
  <si>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</si>
  <si>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</si>
  <si>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</si>
  <si>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</si>
  <si>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</si>
  <si>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</si>
  <si>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</si>
  <si>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</si>
  <si>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</si>
  <si>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</si>
  <si>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</si>
  <si>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</si>
  <si>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</si>
  <si>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</si>
  <si>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</si>
  <si>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</si>
  <si>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</si>
  <si>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</si>
  <si>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</si>
  <si>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</si>
  <si>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</si>
  <si>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</si>
  <si>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</si>
  <si>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</si>
  <si>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</si>
  <si>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</si>
  <si>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</si>
  <si>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</si>
  <si>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</si>
  <si>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</si>
  <si>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</si>
  <si>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</si>
  <si>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</si>
  <si>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</si>
  <si>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</si>
  <si>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</si>
  <si>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</si>
  <si>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</si>
  <si>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</si>
  <si>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</si>
  <si>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</si>
  <si>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</si>
  <si>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</si>
  <si>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</si>
  <si>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</si>
  <si>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</si>
  <si>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</si>
  <si>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</si>
  <si>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</si>
  <si>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</si>
  <si>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</si>
  <si>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</si>
  <si>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</si>
  <si>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</si>
  <si>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</si>
  <si>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</si>
  <si>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</si>
  <si>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</si>
  <si>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</si>
  <si>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</si>
  <si>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</si>
  <si>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</si>
  <si>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</si>
  <si>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</si>
  <si>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</si>
  <si>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</si>
  <si>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</si>
  <si>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</si>
  <si>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</si>
  <si>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</si>
  <si>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</si>
  <si>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</si>
  <si>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</si>
  <si>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</si>
  <si>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</si>
  <si>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</si>
  <si>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</si>
  <si>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</si>
  <si>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</si>
  <si>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</si>
  <si>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</si>
  <si>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</si>
  <si>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</si>
  <si>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</si>
  <si>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</si>
  <si>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</si>
  <si>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</si>
  <si>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</si>
  <si>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</si>
  <si>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</si>
  <si>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</si>
  <si>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</si>
  <si>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</si>
  <si>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</si>
  <si>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</si>
  <si>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</si>
  <si>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</si>
  <si>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</si>
  <si>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</si>
  <si>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</si>
  <si>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</si>
  <si>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</si>
  <si>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</si>
  <si>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</si>
  <si>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</si>
  <si>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</si>
  <si>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</si>
  <si>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</si>
  <si>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</si>
  <si>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</si>
  <si>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</si>
  <si>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</si>
  <si>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</si>
  <si>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</si>
  <si>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</si>
  <si>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</si>
  <si>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</si>
  <si>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</si>
  <si>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</si>
  <si>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</si>
  <si>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</si>
  <si>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</si>
  <si>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</si>
  <si>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</si>
  <si>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</si>
  <si>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</si>
  <si>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</si>
  <si>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</si>
  <si>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</si>
  <si>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</si>
  <si>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</si>
  <si>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</si>
  <si>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</si>
  <si>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</si>
  <si>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</si>
  <si>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</si>
  <si>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</si>
  <si>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</si>
  <si>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</si>
  <si>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</si>
  <si>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</si>
  <si>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</si>
  <si>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</si>
  <si>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</si>
  <si>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</si>
  <si>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</si>
  <si>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</si>
  <si>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</si>
  <si>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</si>
  <si>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</si>
  <si>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</si>
  <si>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</si>
  <si>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</si>
  <si>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</si>
  <si>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</si>
  <si>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</si>
  <si>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</si>
  <si>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</si>
  <si>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</si>
  <si>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</si>
  <si>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</si>
  <si>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</si>
  <si>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</si>
  <si>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</si>
  <si>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</si>
  <si>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</si>
  <si>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</si>
  <si>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</si>
  <si>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</si>
  <si>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</si>
  <si>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</si>
  <si>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</si>
  <si>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</si>
  <si>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</si>
  <si>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</si>
  <si>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</si>
  <si>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</si>
  <si>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</si>
  <si>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</si>
  <si>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</si>
  <si>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</si>
  <si>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</si>
  <si>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</si>
  <si>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</si>
  <si>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</si>
  <si>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</si>
  <si>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</si>
  <si>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</si>
  <si>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</si>
  <si>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</si>
  <si>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</si>
  <si>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</si>
  <si>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</si>
  <si>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</si>
  <si>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</si>
  <si>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</si>
  <si>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</si>
  <si>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</si>
  <si>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</si>
  <si>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</si>
  <si>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</si>
  <si>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</si>
  <si>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</si>
  <si>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</si>
  <si>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</si>
  <si>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</si>
  <si>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</si>
  <si>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</si>
  <si>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</si>
  <si>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</si>
  <si>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</si>
  <si>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</si>
  <si>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</si>
  <si>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</si>
  <si>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</si>
  <si>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</si>
  <si>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</si>
  <si>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</si>
  <si>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</si>
  <si>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</si>
  <si>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</si>
  <si>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</si>
  <si>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</si>
  <si>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</si>
  <si>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</si>
  <si>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</si>
  <si>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</si>
  <si>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</si>
  <si>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</si>
  <si>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</si>
  <si>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</si>
  <si>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</si>
  <si>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</si>
  <si>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</si>
  <si>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</si>
  <si>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</si>
  <si>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</si>
  <si>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</si>
  <si>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</si>
  <si>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</si>
  <si>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</si>
  <si>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</si>
  <si>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</si>
  <si>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</si>
  <si>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</si>
  <si>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</si>
  <si>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</si>
  <si>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</si>
  <si>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</si>
  <si>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</si>
  <si>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</si>
  <si>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</si>
  <si>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</si>
  <si>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</si>
  <si>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</si>
  <si>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</si>
  <si>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</si>
  <si>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</si>
  <si>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</si>
  <si>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</si>
  <si>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</si>
  <si>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</si>
  <si>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</si>
  <si>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</si>
  <si>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</si>
  <si>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</si>
  <si>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</si>
  <si>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</si>
  <si>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</si>
  <si>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</si>
  <si>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</si>
  <si>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</si>
  <si>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</si>
  <si>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</si>
  <si>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</si>
  <si>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</si>
  <si>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</si>
  <si>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</si>
  <si>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</si>
  <si>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</si>
  <si>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</si>
  <si>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</si>
  <si>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</si>
  <si>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</si>
  <si>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</si>
  <si>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</si>
  <si>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</si>
  <si>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</si>
  <si>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</si>
  <si>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</si>
  <si>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</si>
  <si>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</si>
  <si>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</si>
  <si>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</si>
  <si>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</si>
  <si>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</si>
  <si>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</si>
  <si>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</si>
  <si>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</si>
  <si>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</si>
  <si>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</si>
  <si>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</si>
  <si>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</si>
  <si>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</si>
  <si>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</si>
  <si>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</si>
  <si>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</si>
  <si>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</si>
  <si>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</si>
  <si>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</si>
  <si>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</si>
  <si>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</si>
  <si>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</si>
  <si>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</si>
  <si>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</si>
  <si>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</si>
  <si>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</si>
  <si>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</si>
  <si>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</si>
  <si>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</si>
  <si>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</si>
  <si>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</si>
  <si>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</si>
  <si>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</si>
  <si>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</si>
  <si>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</si>
  <si>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</si>
  <si>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</si>
  <si>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</si>
  <si>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</si>
  <si>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</si>
  <si>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</si>
  <si>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</si>
  <si>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</si>
  <si>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</si>
  <si>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</si>
  <si>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</si>
  <si>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</si>
  <si>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</si>
  <si>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</si>
  <si>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</si>
  <si>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</si>
  <si>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</si>
  <si>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</si>
  <si>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</si>
  <si>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</si>
  <si>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</si>
  <si>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</si>
  <si>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</si>
  <si>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</si>
  <si>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</si>
  <si>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</si>
  <si>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</si>
  <si>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</si>
  <si>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</si>
  <si>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</si>
  <si>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</si>
  <si>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</si>
  <si>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</si>
  <si>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</si>
  <si>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</si>
  <si>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</si>
  <si>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</si>
  <si>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</si>
  <si>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</si>
  <si>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</si>
  <si>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</si>
  <si>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</si>
  <si>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</si>
  <si>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</si>
  <si>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</si>
  <si>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</si>
  <si>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</si>
  <si>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</si>
  <si>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</si>
  <si>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</si>
  <si>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</si>
  <si>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</si>
  <si>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</si>
  <si>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</si>
  <si>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</si>
  <si>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</si>
  <si>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</si>
  <si>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</si>
  <si>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</si>
  <si>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</si>
  <si>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</si>
  <si>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</si>
  <si>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</si>
  <si>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</si>
  <si>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</si>
  <si>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</si>
  <si>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</si>
  <si>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</si>
  <si>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</si>
  <si>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</si>
  <si>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</si>
  <si>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</si>
  <si>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</si>
  <si>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</si>
  <si>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</si>
  <si>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</si>
  <si>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</si>
  <si>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</si>
  <si>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</si>
  <si>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</si>
  <si>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</si>
  <si>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</si>
  <si>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</si>
  <si>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</si>
  <si>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</si>
  <si>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</si>
  <si>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</si>
  <si>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</si>
  <si>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</si>
  <si>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</si>
  <si>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</si>
  <si>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</si>
  <si>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</si>
  <si>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</si>
  <si>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</si>
  <si>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</si>
  <si>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</si>
  <si>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</si>
  <si>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</si>
  <si>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</si>
  <si>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</si>
  <si>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</si>
  <si>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</si>
  <si>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</si>
  <si>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</si>
  <si>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</si>
  <si>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</si>
  <si>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</si>
  <si>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</si>
  <si>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</si>
  <si>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</si>
  <si>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</si>
  <si>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</si>
  <si>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</si>
  <si>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</si>
  <si>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</si>
  <si>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</si>
  <si>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</si>
  <si>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</si>
  <si>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</si>
  <si>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</si>
  <si>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</si>
  <si>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</si>
  <si>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</si>
  <si>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</si>
  <si>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</si>
  <si>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</si>
  <si>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</si>
  <si>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</si>
  <si>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</si>
  <si>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</si>
  <si>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</si>
  <si>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</si>
  <si>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</si>
  <si>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</si>
  <si>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</si>
  <si>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</si>
  <si>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</si>
  <si>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</si>
  <si>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</si>
  <si>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</si>
  <si>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</si>
  <si>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</si>
  <si>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</si>
  <si>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</si>
  <si>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</si>
  <si>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</si>
  <si>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</si>
  <si>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</si>
  <si>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</si>
  <si>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</si>
  <si>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</si>
  <si>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</si>
  <si>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</si>
  <si>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</si>
  <si>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</si>
  <si>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</si>
  <si>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</si>
  <si>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</si>
  <si>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</si>
  <si>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</si>
  <si>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</si>
  <si>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</si>
  <si>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</si>
  <si>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</si>
  <si>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</si>
  <si>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</si>
  <si>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</si>
  <si>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</si>
  <si>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</si>
  <si>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</si>
  <si>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</si>
  <si>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</si>
  <si>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</si>
  <si>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</si>
  <si>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</si>
  <si>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</si>
  <si>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</si>
  <si>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</si>
  <si>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</si>
  <si>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</si>
  <si>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</si>
  <si>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</si>
  <si>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</si>
  <si>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</si>
  <si>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</si>
  <si>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</si>
  <si>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</si>
  <si>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</si>
  <si>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</si>
  <si>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</si>
  <si>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</si>
  <si>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</si>
  <si>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</si>
  <si>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</si>
  <si>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</si>
  <si>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</si>
  <si>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</si>
  <si>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</si>
  <si>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</si>
  <si>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</si>
  <si>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</si>
  <si>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</si>
  <si>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</si>
  <si>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</si>
  <si>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</si>
  <si>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</si>
  <si>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</si>
  <si>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</si>
  <si>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</si>
  <si>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</si>
  <si>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</si>
  <si>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</si>
  <si>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</si>
  <si>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</si>
  <si>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</si>
  <si>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</si>
  <si>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</si>
  <si>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</si>
  <si>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</si>
  <si>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</si>
  <si>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</si>
  <si>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</si>
  <si>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</si>
  <si>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</si>
  <si>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</si>
  <si>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</si>
  <si>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</si>
  <si>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</si>
  <si>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</si>
  <si>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</si>
  <si>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</si>
  <si>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</si>
  <si>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</si>
  <si>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</si>
  <si>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</si>
  <si>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</si>
  <si>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</si>
  <si>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</si>
  <si>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</si>
  <si>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</si>
  <si>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</si>
  <si>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</si>
  <si>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</si>
  <si>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</si>
  <si>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</si>
  <si>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</si>
  <si>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</si>
  <si>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</si>
  <si>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</si>
  <si>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</si>
  <si>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</si>
  <si>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</si>
  <si>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</si>
  <si>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</si>
  <si>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</si>
  <si>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</si>
  <si>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</si>
  <si>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</si>
  <si>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</si>
  <si>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</si>
  <si>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</si>
  <si>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</si>
  <si>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</si>
  <si>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</si>
  <si>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</si>
  <si>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</si>
  <si>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</si>
  <si>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</si>
  <si>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</si>
  <si>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</si>
  <si>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</si>
  <si>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</si>
  <si>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</si>
  <si>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</si>
  <si>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</si>
  <si>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</si>
  <si>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</si>
  <si>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</si>
  <si>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</si>
  <si>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</si>
  <si>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</si>
  <si>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</si>
  <si>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</si>
  <si>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</si>
  <si>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</si>
  <si>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</si>
  <si>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</si>
  <si>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</si>
  <si>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</si>
  <si>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</si>
  <si>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</si>
  <si>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</si>
  <si>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</si>
  <si>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</si>
  <si>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</si>
  <si>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</si>
  <si>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</si>
  <si>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</si>
  <si>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</si>
  <si>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</si>
  <si>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</si>
  <si>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</si>
  <si>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</si>
  <si>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</si>
  <si>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</si>
  <si>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</si>
  <si>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</si>
  <si>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</si>
  <si>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</si>
  <si>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</si>
  <si>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</si>
  <si>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</si>
  <si>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</si>
  <si>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</si>
  <si>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</si>
  <si>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</si>
  <si>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</si>
  <si>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</si>
  <si>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</si>
  <si>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</si>
  <si>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</si>
  <si>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</si>
  <si>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</si>
  <si>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</si>
  <si>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</si>
  <si>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</si>
  <si>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</si>
  <si>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</si>
  <si>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</si>
  <si>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</si>
  <si>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</si>
  <si>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</si>
  <si>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</si>
  <si>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</si>
  <si>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</si>
  <si>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</si>
  <si>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</si>
  <si>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</si>
  <si>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</si>
  <si>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</si>
  <si>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</si>
  <si>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</si>
  <si>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</si>
  <si>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</si>
  <si>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</si>
  <si>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</si>
  <si>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</si>
  <si>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</si>
  <si>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</si>
  <si>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</si>
  <si>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</si>
  <si>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</si>
  <si>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</si>
  <si>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</si>
  <si>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</si>
  <si>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</si>
  <si>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</si>
  <si>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</si>
  <si>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</si>
  <si>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</si>
  <si>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</si>
  <si>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</si>
  <si>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</si>
  <si>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</si>
  <si>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</si>
  <si>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</si>
  <si>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</si>
  <si>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</si>
  <si>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</si>
  <si>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</si>
  <si>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</si>
  <si>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</si>
  <si>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</si>
  <si>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</si>
  <si>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</si>
  <si>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</si>
  <si>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</si>
  <si>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</si>
  <si>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</si>
  <si>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</si>
  <si>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</si>
  <si>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</si>
  <si>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</si>
  <si>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</si>
  <si>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</si>
  <si>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</si>
  <si>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</si>
  <si>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</si>
  <si>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</si>
  <si>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</si>
  <si>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</si>
  <si>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</si>
  <si>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</si>
  <si>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</si>
  <si>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</si>
  <si>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</si>
  <si>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</si>
  <si>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</si>
  <si>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</si>
  <si>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</si>
  <si>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</si>
  <si>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</si>
  <si>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</si>
  <si>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</si>
  <si>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</si>
  <si>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</si>
  <si>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</si>
  <si>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</si>
  <si>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</si>
  <si>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</si>
  <si>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</si>
  <si>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</si>
  <si>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</si>
  <si>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</si>
  <si>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</si>
  <si>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</si>
  <si>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</si>
  <si>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</si>
  <si>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</si>
  <si>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</si>
  <si>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</si>
  <si>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</si>
  <si>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</si>
  <si>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</si>
  <si>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</si>
  <si>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</si>
  <si>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</si>
  <si>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</si>
  <si>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</si>
  <si>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</si>
  <si>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</si>
  <si>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</si>
  <si>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</si>
  <si>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</si>
  <si>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</si>
  <si>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</si>
  <si>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</si>
  <si>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</si>
  <si>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</si>
  <si>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</si>
  <si>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</si>
  <si>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</si>
  <si>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</si>
  <si>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</si>
  <si>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</si>
  <si>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</si>
  <si>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</si>
  <si>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</si>
  <si>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</si>
  <si>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</si>
  <si>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</si>
  <si>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</si>
  <si>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</si>
  <si>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</si>
  <si>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</si>
  <si>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</si>
  <si>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</si>
  <si>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</si>
  <si>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</si>
  <si>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</si>
  <si>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</si>
  <si>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</si>
  <si>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</si>
  <si>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</si>
  <si>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</si>
  <si>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</si>
  <si>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</si>
  <si>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</si>
  <si>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</si>
  <si>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</si>
  <si>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</si>
  <si>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</si>
  <si>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</si>
  <si>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</si>
  <si>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</si>
  <si>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</si>
  <si>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</si>
  <si>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</si>
  <si>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</si>
  <si>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</si>
  <si>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</si>
  <si>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</si>
  <si>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</si>
  <si>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</si>
  <si>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</si>
  <si>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</si>
  <si>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</si>
  <si>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</si>
  <si>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</si>
  <si>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</si>
  <si>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</si>
  <si>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</si>
  <si>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</si>
  <si>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</si>
  <si>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</si>
  <si>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</si>
  <si>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</si>
  <si>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</si>
  <si>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</si>
  <si>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</si>
  <si>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</si>
  <si>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</si>
  <si>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</si>
  <si>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</si>
  <si>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</si>
  <si>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</si>
  <si>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</si>
  <si>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</si>
  <si>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</si>
  <si>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</si>
  <si>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</si>
  <si>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</si>
  <si>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</si>
  <si>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</si>
  <si>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</si>
  <si>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</si>
  <si>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</si>
  <si>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</si>
  <si>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</si>
  <si>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</si>
  <si>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</si>
  <si>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</si>
  <si>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</si>
  <si>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</si>
  <si>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</si>
  <si>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</si>
  <si>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</si>
  <si>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</si>
  <si>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</si>
  <si>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</si>
  <si>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</si>
  <si>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</si>
  <si>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</si>
  <si>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</si>
  <si>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</si>
  <si>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</si>
  <si>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</si>
  <si>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</si>
  <si>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</si>
  <si>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</si>
  <si>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</si>
  <si>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</si>
  <si>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</si>
  <si>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</si>
  <si>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</si>
  <si>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</si>
  <si>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</si>
  <si>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</si>
  <si>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</si>
  <si>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</si>
  <si>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</si>
  <si>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</si>
  <si>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</si>
  <si>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</si>
  <si>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</si>
  <si>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</si>
  <si>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</si>
  <si>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</si>
  <si>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</si>
  <si>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</si>
  <si>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</si>
  <si>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</si>
  <si>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</si>
  <si>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</si>
  <si>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</si>
  <si>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</si>
  <si>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</si>
  <si>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</si>
  <si>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</si>
  <si>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</si>
  <si>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</si>
  <si>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</si>
  <si>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</si>
  <si>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</si>
  <si>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</si>
  <si>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</si>
  <si>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</si>
  <si>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</si>
  <si>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</si>
  <si>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</si>
  <si>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</si>
  <si>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</si>
  <si>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</si>
  <si>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</si>
  <si>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</si>
  <si>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</si>
  <si>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</si>
  <si>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</si>
  <si>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</si>
  <si>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</si>
  <si>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</si>
  <si>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</si>
  <si>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</si>
  <si>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</si>
  <si>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</si>
  <si>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</si>
  <si>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</si>
  <si>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</si>
  <si>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</si>
  <si>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</si>
  <si>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</si>
  <si>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</si>
  <si>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</si>
  <si>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</si>
  <si>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</si>
  <si>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</si>
  <si>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</si>
  <si>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</si>
  <si>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</si>
  <si>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</si>
  <si>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</si>
  <si>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</si>
  <si>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</si>
  <si>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</si>
  <si>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</si>
  <si>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</si>
  <si>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</si>
  <si>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</si>
  <si>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</si>
  <si>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</si>
  <si>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</si>
  <si>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</si>
  <si>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</si>
  <si>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</si>
  <si>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</si>
  <si>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</si>
  <si>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</si>
  <si>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</si>
  <si>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</si>
  <si>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</si>
  <si>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</si>
  <si>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</si>
  <si>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</si>
  <si>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</si>
  <si>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</si>
  <si>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</si>
  <si>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</si>
  <si>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</si>
  <si>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</si>
  <si>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</si>
  <si>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</si>
  <si>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</si>
  <si>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</si>
  <si>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</si>
  <si>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</si>
  <si>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</si>
  <si>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</si>
  <si>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</si>
  <si>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</si>
  <si>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</si>
  <si>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</si>
  <si>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</si>
  <si>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</si>
  <si>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</si>
  <si>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</si>
  <si>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</si>
  <si>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</si>
  <si>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</si>
  <si>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</si>
  <si>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</si>
  <si>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</si>
  <si>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</si>
  <si>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</si>
  <si>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</si>
  <si>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</si>
  <si>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</si>
  <si>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</si>
  <si>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</si>
  <si>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</si>
  <si>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</si>
  <si>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</si>
  <si>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</si>
  <si>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</si>
  <si>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</si>
  <si>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</si>
  <si>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</si>
  <si>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</si>
  <si>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</si>
  <si>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</si>
  <si>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</si>
  <si>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</si>
  <si>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</si>
  <si>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</si>
  <si>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</si>
  <si>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</si>
  <si>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</si>
  <si>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</si>
  <si>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</si>
  <si>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</si>
  <si>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</si>
  <si>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</si>
  <si>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</si>
  <si>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</si>
  <si>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</si>
  <si>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</si>
  <si>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</si>
  <si>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</si>
  <si>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</si>
  <si>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</si>
  <si>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</si>
  <si>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</si>
  <si>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</si>
  <si>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</si>
  <si>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</si>
  <si>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</si>
  <si>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</si>
  <si>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</si>
  <si>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</si>
  <si>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</si>
  <si>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</si>
  <si>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</si>
  <si>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</si>
  <si>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</si>
  <si>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</si>
  <si>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</si>
  <si>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</si>
  <si>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</si>
  <si>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</si>
  <si>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</si>
  <si>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</si>
  <si>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</si>
  <si>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</si>
  <si>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</si>
  <si>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</si>
  <si>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</si>
  <si>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</si>
  <si>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</si>
  <si>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</si>
  <si>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</si>
  <si>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</si>
  <si>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</si>
  <si>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</si>
  <si>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</si>
  <si>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</si>
  <si>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</si>
  <si>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</si>
  <si>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</si>
  <si>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</si>
  <si>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</si>
  <si>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</si>
  <si>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</si>
  <si>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</si>
  <si>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</si>
  <si>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</si>
  <si>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</si>
  <si>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</si>
  <si>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</si>
  <si>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</si>
  <si>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</si>
  <si>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</si>
  <si>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</si>
  <si>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</si>
  <si>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</si>
  <si>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</si>
  <si>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</si>
  <si>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</si>
  <si>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</si>
  <si>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</si>
  <si>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</si>
  <si>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</si>
  <si>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</si>
  <si>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</si>
  <si>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</si>
  <si>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</si>
  <si>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</si>
  <si>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</si>
  <si>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</si>
  <si>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</si>
  <si>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</si>
  <si>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</si>
  <si>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</si>
  <si>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</si>
  <si>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</si>
  <si>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</si>
  <si>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</si>
  <si>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</si>
  <si>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</si>
  <si>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</si>
  <si>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</si>
  <si>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</si>
  <si>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</si>
  <si>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</si>
  <si>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</si>
  <si>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</si>
  <si>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</si>
  <si>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</si>
  <si>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</si>
  <si>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</si>
  <si>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</si>
  <si>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</si>
  <si>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</si>
  <si>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</si>
  <si>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</si>
  <si>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</si>
  <si>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</si>
  <si>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</si>
  <si>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</si>
  <si>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</si>
  <si>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</si>
  <si>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</si>
  <si>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</si>
  <si>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</si>
  <si>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</si>
  <si>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</si>
  <si>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</si>
  <si>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</si>
  <si>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</si>
  <si>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</si>
  <si>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</si>
  <si>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</si>
  <si>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</si>
  <si>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</si>
  <si>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</si>
  <si>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</si>
  <si>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</si>
  <si>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</si>
  <si>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</si>
  <si>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</si>
  <si>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</si>
  <si>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</si>
  <si>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</si>
  <si>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</si>
  <si>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</si>
  <si>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</si>
  <si>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</si>
  <si>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</si>
  <si>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</si>
  <si>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</si>
  <si>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</si>
  <si>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</si>
  <si>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</si>
  <si>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</si>
  <si>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</si>
  <si>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</si>
  <si>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</si>
  <si>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</si>
  <si>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</si>
  <si>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</si>
  <si>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</si>
  <si>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</si>
  <si>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</si>
  <si>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</si>
  <si>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</si>
  <si>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</si>
  <si>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</si>
  <si>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</si>
  <si>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</si>
  <si>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</si>
  <si>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</si>
  <si>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</si>
  <si>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</si>
  <si>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</si>
  <si>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</si>
  <si>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</si>
  <si>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</si>
  <si>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</si>
  <si>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</si>
  <si>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</si>
  <si>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</si>
  <si>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</si>
  <si>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</si>
  <si>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</si>
  <si>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</si>
  <si>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</si>
  <si>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</si>
  <si>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</si>
  <si>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</si>
  <si>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</si>
  <si>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</si>
  <si>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</si>
  <si>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</si>
  <si>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</si>
  <si>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</si>
  <si>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</si>
  <si>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</si>
  <si>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</si>
  <si>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</si>
  <si>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</si>
  <si>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</si>
  <si>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</si>
  <si>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</si>
  <si>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</si>
  <si>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</si>
  <si>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</si>
  <si>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</si>
  <si>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</si>
  <si>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</si>
  <si>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</si>
  <si>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</si>
  <si>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</si>
  <si>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</si>
  <si>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</si>
  <si>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</si>
  <si>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</si>
  <si>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</si>
  <si>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</si>
  <si>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</si>
  <si>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</si>
  <si>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</si>
  <si>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</si>
  <si>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</si>
  <si>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</si>
  <si>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</si>
  <si>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</si>
  <si>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</si>
  <si>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</si>
  <si>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</si>
  <si>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</si>
  <si>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</si>
  <si>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</si>
  <si>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</si>
  <si>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</si>
  <si>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</si>
  <si>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</si>
  <si>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</si>
  <si>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</si>
  <si>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</si>
  <si>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</si>
  <si>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</si>
  <si>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</si>
  <si>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</si>
  <si>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</si>
  <si>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</si>
  <si>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</si>
  <si>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</si>
  <si>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</si>
  <si>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</si>
  <si>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</si>
  <si>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</si>
  <si>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</si>
  <si>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</si>
  <si>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</si>
  <si>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</si>
  <si>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</si>
  <si>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</si>
  <si>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</si>
  <si>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</si>
  <si>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</si>
  <si>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</si>
  <si>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</si>
  <si>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</si>
  <si>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</si>
  <si>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</si>
  <si>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</si>
  <si>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</si>
  <si>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</si>
  <si>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</si>
  <si>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</si>
  <si>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</si>
  <si>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</si>
  <si>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</si>
  <si>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</si>
  <si>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</si>
  <si>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</si>
  <si>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</si>
  <si>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</si>
  <si>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</si>
  <si>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</si>
  <si>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</si>
  <si>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</si>
  <si>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</si>
  <si>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</si>
  <si>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</si>
  <si>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</si>
  <si>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</si>
  <si>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</si>
  <si>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</si>
  <si>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</si>
  <si>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</si>
  <si>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</si>
  <si>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</si>
  <si>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</si>
  <si>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</si>
  <si>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</si>
  <si>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</si>
  <si>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</si>
  <si>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</si>
  <si>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</si>
  <si>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</si>
  <si>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</si>
  <si>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</si>
  <si>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</si>
  <si>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</si>
  <si>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</si>
  <si>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</si>
  <si>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</si>
  <si>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</si>
  <si>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</si>
  <si>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</si>
  <si>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</si>
  <si>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</si>
  <si>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</si>
  <si>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</si>
  <si>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</si>
  <si>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</si>
  <si>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</si>
  <si>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</si>
  <si>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</si>
  <si>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</si>
  <si>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</si>
  <si>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</si>
  <si>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</si>
  <si>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</si>
  <si>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</si>
  <si>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</si>
  <si>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</si>
  <si>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</si>
  <si>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</si>
  <si>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</si>
  <si>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</si>
  <si>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</si>
  <si>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</si>
  <si>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</si>
  <si>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</si>
  <si>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</si>
  <si>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</si>
  <si>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</si>
  <si>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</si>
  <si>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</si>
  <si>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</si>
  <si>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</si>
  <si>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</si>
  <si>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</si>
  <si>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</si>
  <si>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</si>
  <si>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</si>
  <si>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</si>
  <si>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</si>
  <si>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</si>
  <si>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</si>
  <si>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</si>
  <si>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</si>
  <si>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</si>
  <si>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</si>
  <si>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</si>
  <si>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</si>
  <si>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</si>
  <si>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</si>
  <si>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</si>
  <si>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</si>
  <si>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</si>
  <si>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</si>
  <si>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</si>
  <si>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</si>
  <si>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</si>
  <si>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</si>
  <si>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</si>
  <si>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</si>
  <si>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</si>
  <si>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</si>
  <si>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</si>
  <si>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</si>
  <si>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</si>
  <si>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</si>
  <si>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</si>
  <si>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</si>
  <si>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</si>
  <si>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</si>
  <si>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</si>
  <si>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</si>
  <si>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</si>
  <si>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</si>
  <si>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</si>
  <si>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</si>
  <si>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</si>
  <si>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</si>
  <si>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</si>
  <si>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</si>
  <si>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</si>
  <si>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</si>
  <si>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</si>
  <si>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</si>
  <si>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</si>
  <si>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</si>
  <si>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</si>
  <si>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</si>
  <si>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</si>
  <si>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</si>
  <si>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</si>
  <si>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</si>
  <si>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</si>
  <si>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</si>
  <si>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</si>
  <si>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</si>
  <si>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</si>
  <si>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</si>
  <si>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</si>
  <si>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</si>
  <si>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</si>
  <si>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</si>
  <si>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</si>
  <si>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</si>
  <si>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</si>
  <si>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</si>
  <si>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</si>
  <si>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</si>
  <si>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</si>
  <si>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</si>
  <si>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</si>
  <si>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</si>
  <si>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</si>
  <si>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</si>
  <si>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</si>
  <si>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</si>
  <si>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</si>
  <si>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</si>
  <si>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</si>
  <si>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</si>
  <si>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</si>
  <si>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</si>
  <si>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</si>
  <si>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</si>
  <si>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</si>
  <si>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</si>
  <si>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</si>
  <si>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</si>
  <si>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</si>
  <si>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</si>
  <si>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</si>
  <si>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</si>
  <si>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</si>
  <si>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</si>
  <si>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</si>
  <si>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</si>
  <si>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</si>
  <si>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</si>
  <si>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</si>
  <si>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</si>
  <si>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</si>
  <si>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</si>
  <si>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</si>
  <si>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</si>
  <si>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</si>
  <si>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</si>
  <si>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</si>
  <si>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</si>
  <si>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</si>
  <si>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</si>
  <si>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</si>
  <si>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</si>
  <si>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</si>
  <si>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</si>
  <si>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</si>
  <si>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</si>
  <si>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</si>
  <si>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</si>
  <si>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</si>
  <si>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</si>
  <si>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</si>
  <si>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</si>
  <si>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</si>
  <si>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</si>
  <si>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</si>
  <si>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</si>
  <si>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</si>
  <si>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</si>
  <si>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</si>
  <si>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</si>
  <si>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</si>
  <si>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</si>
  <si>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</si>
  <si>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</si>
  <si>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</si>
  <si>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</si>
  <si>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</si>
  <si>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</si>
  <si>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</si>
  <si>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</si>
  <si>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</si>
  <si>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</si>
  <si>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</si>
  <si>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</si>
  <si>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</si>
  <si>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</si>
  <si>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</si>
  <si>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</si>
  <si>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</si>
  <si>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</si>
  <si>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</si>
  <si>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</si>
  <si>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</si>
  <si>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</si>
  <si>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</si>
  <si>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</si>
  <si>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</si>
  <si>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</si>
  <si>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</si>
  <si>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</si>
  <si>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</si>
  <si>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</si>
  <si>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</si>
  <si>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</si>
  <si>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</si>
  <si>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</si>
  <si>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</si>
  <si>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</si>
  <si>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</si>
  <si>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</si>
  <si>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</si>
  <si>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</si>
  <si>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</si>
  <si>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</si>
  <si>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</si>
  <si>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</si>
  <si>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</si>
  <si>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</si>
  <si>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</si>
  <si>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</si>
  <si>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</si>
  <si>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</si>
  <si>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</si>
  <si>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</si>
  <si>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</si>
  <si>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</si>
  <si>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</si>
  <si>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</si>
  <si>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</si>
  <si>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</si>
  <si>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</si>
  <si>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</si>
  <si>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</si>
  <si>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</si>
  <si>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</si>
  <si>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</si>
  <si>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</si>
  <si>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</si>
  <si>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</si>
  <si>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</si>
  <si>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</si>
  <si>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</si>
  <si>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</si>
  <si>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</si>
  <si>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</si>
  <si>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</si>
  <si>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</si>
  <si>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</si>
  <si>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</si>
  <si>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</si>
  <si>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</si>
  <si>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</si>
  <si>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</si>
  <si>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</si>
  <si>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</si>
  <si>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</si>
  <si>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</si>
  <si>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</si>
  <si>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</si>
  <si>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</si>
  <si>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</si>
  <si>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</si>
  <si>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</si>
  <si>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</si>
  <si>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</si>
  <si>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</si>
  <si>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</si>
  <si>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</si>
  <si>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</si>
  <si>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</si>
  <si>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</si>
  <si>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</si>
  <si>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</si>
  <si>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</si>
  <si>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</si>
  <si>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</si>
  <si>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</si>
  <si>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</si>
  <si>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</si>
  <si>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</si>
  <si>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</si>
  <si>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</si>
  <si>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</si>
  <si>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</si>
  <si>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</si>
  <si>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</si>
  <si>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</si>
  <si>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</si>
  <si>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</si>
  <si>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</si>
  <si>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</si>
  <si>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</si>
  <si>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</si>
  <si>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</si>
  <si>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</si>
  <si>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</si>
  <si>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</si>
  <si>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</si>
  <si>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</si>
  <si>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</si>
  <si>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</si>
  <si>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</si>
  <si>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</si>
  <si>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</si>
  <si>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</si>
  <si>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</si>
  <si>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</si>
  <si>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</si>
  <si>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</si>
  <si>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</si>
  <si>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</si>
  <si>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</si>
  <si>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</si>
  <si>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</si>
  <si>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</si>
  <si>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</si>
  <si>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</si>
  <si>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</si>
  <si>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</si>
  <si>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</si>
  <si>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</si>
  <si>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</si>
  <si>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</si>
  <si>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</si>
  <si>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</si>
  <si>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</si>
  <si>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</si>
  <si>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</si>
  <si>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</si>
  <si>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</si>
  <si>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</si>
  <si>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</si>
  <si>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</si>
  <si>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</si>
  <si>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</si>
  <si>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</si>
  <si>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</si>
  <si>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</si>
  <si>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</si>
  <si>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</si>
  <si>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</si>
  <si>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</si>
  <si>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</si>
  <si>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</si>
  <si>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</si>
  <si>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</si>
  <si>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</si>
  <si>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</si>
  <si>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</si>
  <si>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</si>
  <si>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</si>
  <si>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</si>
  <si>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</si>
  <si>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</si>
  <si>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</si>
  <si>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</si>
  <si>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</si>
  <si>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</si>
  <si>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</si>
  <si>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</si>
  <si>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</si>
  <si>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</si>
  <si>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</si>
  <si>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</si>
  <si>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</si>
  <si>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</si>
  <si>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</si>
  <si>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</si>
  <si>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</si>
  <si>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</si>
  <si>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</si>
  <si>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</si>
  <si>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</si>
  <si>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</si>
  <si>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</si>
  <si>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</si>
  <si>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</si>
  <si>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</si>
  <si>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</si>
  <si>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</si>
  <si>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</si>
  <si>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</si>
  <si>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</si>
  <si>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</si>
  <si>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</si>
  <si>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</si>
  <si>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</si>
  <si>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</si>
  <si>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</si>
  <si>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</si>
  <si>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</si>
  <si>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</si>
  <si>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</si>
  <si>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</si>
  <si>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</si>
  <si>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</si>
  <si>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</si>
  <si>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</si>
  <si>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</si>
  <si>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</si>
  <si>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</si>
  <si>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</si>
  <si>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</si>
  <si>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</si>
  <si>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</si>
  <si>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</si>
  <si>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</si>
  <si>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</si>
  <si>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</si>
  <si>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</si>
  <si>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</si>
  <si>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</si>
  <si>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</si>
  <si>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</si>
  <si>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</si>
  <si>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</si>
  <si>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</si>
  <si>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</si>
  <si>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</si>
  <si>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</si>
  <si>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</si>
  <si>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</si>
  <si>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</si>
  <si>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</si>
  <si>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</si>
  <si>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</si>
  <si>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</si>
  <si>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</si>
  <si>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</si>
  <si>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</si>
  <si>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</si>
  <si>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</si>
  <si>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</si>
  <si>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</si>
  <si>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</si>
  <si>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</si>
  <si>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</si>
  <si>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</si>
  <si>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</si>
  <si>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</si>
  <si>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</si>
  <si>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</si>
  <si>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</si>
  <si>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</si>
  <si>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</si>
  <si>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</si>
  <si>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</si>
  <si>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</si>
  <si>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</si>
  <si>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</si>
  <si>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</si>
  <si>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</si>
  <si>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</si>
  <si>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</si>
  <si>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</si>
  <si>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</si>
  <si>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</si>
  <si>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</si>
  <si>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</si>
  <si>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</si>
  <si>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</si>
  <si>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</si>
  <si>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</si>
  <si>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</si>
  <si>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</si>
  <si>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</si>
  <si>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</si>
  <si>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</si>
  <si>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</si>
  <si>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</si>
  <si>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</si>
  <si>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</si>
  <si>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</si>
  <si>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</si>
  <si>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</si>
  <si>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</si>
  <si>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</si>
  <si>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</si>
  <si>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</si>
  <si>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</si>
  <si>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</si>
  <si>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</si>
  <si>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</si>
  <si>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</si>
  <si>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</si>
  <si>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</si>
  <si>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</si>
  <si>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</si>
  <si>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</si>
  <si>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</si>
  <si>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</si>
  <si>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</si>
  <si>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</si>
  <si>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</si>
  <si>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</si>
  <si>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</si>
  <si>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</si>
  <si>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</si>
  <si>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</si>
  <si>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</si>
  <si>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</si>
  <si>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</si>
  <si>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</si>
  <si>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</si>
  <si>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</si>
  <si>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</si>
  <si>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</si>
  <si>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</si>
  <si>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</si>
  <si>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</si>
  <si>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</si>
  <si>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</si>
  <si>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</si>
  <si>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</si>
  <si>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</si>
  <si>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</si>
  <si>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</si>
  <si>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</si>
  <si>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</si>
  <si>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</si>
  <si>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</si>
  <si>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</si>
  <si>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</si>
  <si>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</si>
  <si>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</si>
  <si>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</si>
  <si>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</si>
  <si>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</si>
  <si>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</si>
  <si>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</si>
  <si>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</si>
  <si>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</si>
  <si>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</si>
  <si>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</si>
  <si>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</si>
  <si>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</si>
  <si>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</si>
  <si>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</si>
  <si>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</si>
  <si>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</si>
  <si>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</si>
  <si>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</si>
  <si>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</si>
  <si>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</si>
  <si>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</si>
  <si>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</si>
  <si>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</si>
  <si>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</si>
  <si>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</si>
  <si>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</si>
  <si>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</si>
  <si>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</si>
  <si>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</si>
  <si>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</si>
  <si>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</si>
  <si>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</si>
  <si>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</si>
  <si>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</si>
  <si>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</si>
  <si>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</si>
  <si>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</si>
  <si>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</si>
  <si>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</si>
  <si>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</si>
  <si>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</si>
  <si>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</si>
  <si>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</si>
  <si>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</si>
  <si>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</si>
  <si>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</si>
  <si>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</si>
  <si>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</si>
  <si>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</si>
  <si>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</si>
  <si>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</si>
  <si>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</si>
  <si>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</si>
  <si>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</si>
  <si>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</si>
  <si>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</si>
  <si>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</si>
  <si>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</si>
  <si>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</si>
  <si>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</si>
  <si>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</si>
  <si>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</si>
  <si>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</si>
  <si>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</si>
  <si>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</si>
  <si>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</si>
  <si>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</si>
  <si>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</si>
  <si>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</si>
  <si>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</si>
  <si>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</si>
  <si>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</si>
  <si>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</si>
  <si>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</si>
  <si>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</si>
  <si>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</si>
  <si>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</si>
  <si>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</si>
  <si>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</si>
  <si>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</si>
  <si>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</si>
  <si>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</si>
  <si>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</si>
  <si>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</si>
  <si>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</si>
  <si>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</si>
  <si>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</si>
  <si>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</si>
  <si>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</si>
  <si>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</si>
  <si>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</si>
  <si>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</si>
  <si>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</si>
  <si>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</si>
  <si>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</si>
  <si>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</si>
  <si>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</si>
  <si>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</si>
  <si>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</si>
  <si>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</si>
  <si>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</si>
  <si>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</si>
  <si>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</si>
  <si>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</si>
  <si>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</si>
  <si>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</si>
  <si>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</si>
  <si>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</si>
  <si>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</si>
  <si>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</si>
  <si>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</si>
  <si>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</si>
  <si>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</si>
  <si>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</si>
  <si>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</si>
  <si>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</si>
  <si>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</si>
  <si>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</si>
  <si>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</si>
  <si>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</si>
  <si>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</si>
  <si>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</si>
  <si>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</si>
  <si>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</si>
  <si>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</si>
  <si>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</si>
  <si>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</si>
  <si>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</si>
  <si>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</si>
  <si>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</si>
  <si>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</si>
  <si>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</si>
  <si>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</si>
  <si>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</si>
  <si>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</si>
  <si>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</si>
  <si>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</si>
  <si>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</si>
  <si>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</si>
  <si>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</si>
  <si>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</si>
  <si>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</si>
  <si>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</si>
  <si>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</si>
  <si>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</si>
  <si>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</si>
  <si>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</si>
  <si>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</si>
  <si>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</si>
  <si>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</si>
  <si>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</si>
  <si>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</si>
  <si>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</si>
  <si>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</si>
  <si>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</si>
  <si>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</si>
  <si>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</si>
  <si>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</si>
  <si>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</si>
  <si>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</si>
  <si>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</si>
  <si>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</si>
  <si>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</si>
  <si>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</si>
  <si>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</si>
  <si>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</si>
  <si>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</si>
  <si>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</si>
  <si>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</si>
  <si>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</si>
  <si>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</si>
  <si>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</si>
  <si>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</si>
  <si>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</si>
  <si>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</si>
  <si>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</si>
  <si>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</si>
  <si>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</si>
  <si>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</si>
  <si>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</si>
  <si>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</si>
  <si>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</si>
  <si>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</si>
  <si>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</si>
  <si>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</si>
  <si>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</si>
  <si>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</si>
  <si>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</si>
  <si>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</si>
  <si>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</si>
  <si>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</si>
  <si>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</si>
  <si>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</si>
  <si>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</si>
  <si>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</si>
  <si>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</si>
  <si>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</si>
  <si>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</si>
  <si>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</si>
  <si>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</si>
  <si>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</si>
  <si>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</si>
  <si>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</si>
  <si>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</si>
  <si>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</si>
  <si>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</si>
  <si>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</si>
  <si>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</si>
  <si>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</si>
  <si>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</si>
  <si>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</si>
  <si>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</si>
  <si>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</si>
  <si>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</si>
  <si>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</si>
  <si>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</si>
  <si>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</si>
  <si>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</si>
  <si>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</si>
  <si>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</si>
  <si>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</si>
  <si>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</si>
  <si>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</si>
  <si>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</si>
  <si>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</si>
  <si>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</si>
  <si>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</si>
  <si>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</si>
  <si>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</si>
  <si>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</si>
  <si>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</si>
  <si>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</si>
  <si>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</si>
  <si>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</si>
  <si>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</si>
  <si>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</si>
  <si>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</si>
  <si>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</si>
  <si>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</si>
  <si>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</si>
  <si>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</si>
  <si>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</si>
  <si>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</si>
  <si>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</si>
  <si>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</si>
  <si>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</si>
  <si>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</si>
  <si>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</si>
  <si>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</si>
  <si>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</si>
  <si>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</si>
  <si>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</si>
  <si>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</si>
  <si>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</si>
  <si>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</si>
  <si>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</si>
  <si>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</si>
  <si>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</si>
  <si>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</si>
  <si>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</si>
  <si>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</si>
  <si>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</si>
  <si>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</si>
  <si>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</si>
  <si>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</si>
  <si>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</si>
  <si>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</si>
  <si>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</si>
  <si>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</si>
  <si>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</si>
  <si>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</si>
  <si>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</si>
  <si>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</si>
  <si>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</si>
  <si>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</si>
  <si>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</si>
  <si>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</si>
  <si>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</si>
  <si>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</si>
  <si>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</si>
  <si>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</si>
  <si>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</si>
  <si>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</si>
  <si>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</si>
  <si>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</si>
  <si>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</si>
  <si>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</si>
  <si>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</si>
  <si>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</si>
  <si>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</si>
  <si>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</si>
  <si>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</si>
  <si>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</si>
  <si>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</si>
  <si>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</si>
  <si>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</si>
  <si>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</si>
  <si>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</si>
  <si>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</si>
  <si>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</si>
  <si>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</si>
  <si>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</si>
  <si>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</si>
  <si>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</si>
  <si>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</si>
  <si>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</si>
  <si>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</si>
  <si>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</si>
  <si>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</si>
  <si>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</si>
  <si>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</si>
  <si>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</si>
  <si>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</si>
  <si>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</si>
  <si>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</si>
  <si>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</si>
  <si>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</si>
  <si>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</si>
  <si>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</si>
  <si>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</si>
  <si>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</si>
  <si>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</si>
  <si>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</si>
  <si>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</si>
  <si>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</si>
  <si>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</si>
  <si>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</si>
  <si>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</si>
  <si>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</si>
  <si>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</si>
  <si>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</si>
  <si>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</si>
  <si>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</si>
  <si>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</si>
  <si>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</si>
  <si>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</si>
  <si>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</si>
  <si>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</si>
  <si>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</si>
  <si>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</si>
  <si>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</si>
  <si>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</si>
  <si>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</si>
  <si>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</si>
  <si>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</si>
  <si>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</si>
  <si>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</si>
  <si>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</si>
  <si>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</si>
  <si>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</si>
  <si>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</si>
  <si>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</si>
  <si>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</si>
  <si>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</si>
  <si>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</si>
  <si>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</si>
  <si>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</si>
  <si>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</si>
  <si>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</si>
  <si>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</si>
  <si>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</si>
  <si>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</si>
  <si>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</si>
  <si>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</si>
  <si>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</si>
  <si>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</si>
  <si>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</si>
  <si>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</si>
  <si>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</si>
  <si>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</si>
  <si>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</si>
  <si>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</si>
  <si>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</si>
  <si>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</si>
  <si>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</si>
  <si>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</si>
  <si>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</si>
  <si>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</si>
  <si>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</si>
  <si>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</si>
  <si>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</si>
  <si>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</si>
  <si>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</si>
  <si>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</si>
  <si>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</si>
  <si>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</si>
  <si>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</si>
  <si>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</si>
  <si>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</si>
  <si>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</si>
  <si>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</si>
  <si>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</si>
  <si>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</si>
  <si>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</si>
  <si>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</si>
  <si>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</si>
  <si>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</si>
  <si>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</si>
  <si>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</si>
  <si>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</si>
  <si>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</si>
  <si>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</si>
  <si>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</si>
  <si>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</si>
  <si>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</si>
  <si>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</si>
  <si>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</si>
  <si>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</si>
  <si>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</si>
  <si>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</si>
  <si>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</si>
  <si>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</si>
  <si>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</si>
  <si>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</si>
  <si>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</si>
  <si>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</si>
  <si>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</si>
  <si>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</si>
  <si>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</si>
  <si>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</si>
  <si>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</si>
  <si>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</si>
  <si>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</si>
  <si>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</si>
  <si>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</si>
  <si>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</si>
  <si>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</si>
  <si>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</si>
  <si>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</si>
  <si>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</si>
  <si>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</si>
  <si>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</si>
  <si>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</si>
  <si>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</si>
  <si>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</si>
  <si>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</si>
  <si>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</si>
  <si>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</si>
  <si>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</si>
  <si>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</si>
  <si>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</si>
  <si>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</si>
  <si>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</si>
  <si>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</si>
  <si>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</si>
  <si>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</si>
  <si>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</si>
  <si>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</si>
  <si>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</si>
  <si>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</si>
  <si>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</si>
  <si>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</si>
  <si>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</si>
  <si>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</si>
  <si>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</si>
  <si>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</si>
  <si>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</si>
  <si>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</si>
  <si>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</si>
  <si>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</si>
  <si>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Row Labels</t>
  </si>
  <si>
    <t>Sum of Revenue</t>
  </si>
  <si>
    <t>Grand Total</t>
  </si>
  <si>
    <t>Sum of Units</t>
  </si>
  <si>
    <t>Average of Revenue</t>
  </si>
  <si>
    <t xml:space="preserve"> </t>
  </si>
  <si>
    <t>Manufacturer Count</t>
  </si>
  <si>
    <t>Sum of Manufacturer Count</t>
  </si>
  <si>
    <t>Jan</t>
  </si>
  <si>
    <t>Feb</t>
  </si>
  <si>
    <t>Mar</t>
  </si>
  <si>
    <t>Apr</t>
  </si>
  <si>
    <t>May</t>
  </si>
  <si>
    <t>Jun</t>
  </si>
  <si>
    <t>Months</t>
  </si>
  <si>
    <t>Month</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</si>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</sst>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Red][$$-409]#,##0.00"/>
    <numFmt numFmtId="165" formatCode="_-* #,##0_-;\-* #,##0_-;_-* &quot;-&quot;??_-;_-@_-"/>
    <numFmt numFmtId="166" formatCode="_-* #,##0.0_-;\-* #,##0.0_-;_-* &quot;-&quot;??_-;_-@_-"/>
  </numFmts>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left"/>
    </xf>
    <xf numFmtId="165" fontId="2" fillId="0" borderId="0" xfId="0" applyNumberFormat="1" applyFont="1"/>
    <xf numFmtId="166" fontId="0" fillId="0" borderId="0" xfId="0" applyNumberFormat="1"/>
    <xf numFmtId="10" fontId="0" fillId="0" borderId="0" xfId="0" applyNumberFormat="1"/>
  </cellXfs>
  <cellStyles count="1">
    <cellStyle name="Normal" xfId="0" builtinId="0"/>
  </cellStyles>
  <dxfs count="161">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 formatCode="0"/>
    </dxf>
    <dxf>
      <numFmt numFmtId="14" formatCode="0.00%"/>
    </dxf>
    <dxf>
      <numFmt numFmtId="165" formatCode="_-* #,##0_-;\-* #,##0_-;_-* &quot;-&quot;??_-;_-@_-"/>
    </dxf>
    <dxf>
      <numFmt numFmtId="1" formatCode="0"/>
    </dxf>
    <dxf>
      <numFmt numFmtId="14" formatCode="0.00%"/>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165" formatCode="_-* #,##0_-;\-* #,##0_-;_-* &quot;-&quot;??_-;_-@_-"/>
    </dxf>
    <dxf>
      <numFmt numFmtId="14" formatCode="0.00%"/>
    </dxf>
    <dxf>
      <numFmt numFmtId="1" formatCode="0"/>
    </dxf>
    <dxf>
      <numFmt numFmtId="165" formatCode="_-* #,##0_-;\-* #,##0_-;_-* &quot;-&quot;??_-;_-@_-"/>
    </dxf>
    <dxf>
      <numFmt numFmtId="165" formatCode="_-* #,##0_-;\-* #,##0_-;_-* &quot;-&quot;??_-;_-@_-"/>
    </dxf>
    <dxf>
      <numFmt numFmtId="166" formatCode="_-* #,##0.0_-;\-* #,##0.0_-;_-* &quot;-&quot;??_-;_-@_-"/>
    </dxf>
    <dxf>
      <numFmt numFmtId="165" formatCode="_-* #,##0_-;\-* #,##0_-;_-* &quot;-&quot;??_-;_-@_-"/>
    </dxf>
    <dxf>
      <numFmt numFmtId="165" formatCode="_-* #,##0_-;\-* #,##0_-;_-* &quot;-&quot;??_-;_-@_-"/>
    </dxf>
    <dxf>
      <numFmt numFmtId="165" formatCode="_-* #,##0_-;\-* #,##0_-;_-* &quot;-&quot;??_-;_-@_-"/>
    </dxf>
    <dxf>
      <font>
        <color rgb="FFFF0000"/>
      </font>
    </dxf>
    <dxf>
      <font>
        <color rgb="FFFF0000"/>
      </font>
    </dxf>
    <dxf>
      <numFmt numFmtId="165" formatCode="_-* #,##0_-;\-* #,##0_-;_-* &quot;-&quot;??_-;_-@_-"/>
    </dxf>
    <dxf>
      <numFmt numFmtId="165"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dd/mm/yyyy"/>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1" defaultTableStyle="TableStyleMedium2" defaultPivotStyle="PivotStyleLight16">
    <tableStyle name="Slicer Style 1" pivot="0" table="0" count="0" xr9:uid="{BDF7CA83-830C-4591-B00B-436080825634}"/>
  </tableStyles>
  <colors>
    <mruColors>
      <color rgb="FF17F13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Project.xlsx]Top 3 States!PivotTable2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States by Revenue (N'millions)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243657042869388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'Top 3 States'!$C$2</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3C1-486F-AD56-0786885B5D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3C1-486F-AD56-0786885B5D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C1-486F-AD56-0786885B5DB3}"/>
              </c:ext>
            </c:extLst>
          </c:dPt>
          <c:dLbls>
            <c:dLbl>
              <c:idx val="2"/>
              <c:layout>
                <c:manualLayout>
                  <c:x val="4.3243657042869388E-3"/>
                  <c:y val="-4.629629629629629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C1-486F-AD56-0786885B5D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States'!$B$3:$B$6</c:f>
              <c:strCache>
                <c:ptCount val="3"/>
                <c:pt idx="0">
                  <c:v>Ontario</c:v>
                </c:pt>
                <c:pt idx="1">
                  <c:v>Manitoba</c:v>
                </c:pt>
                <c:pt idx="2">
                  <c:v>Alberta</c:v>
                </c:pt>
              </c:strCache>
            </c:strRef>
          </c:cat>
          <c:val>
            <c:numRef>
              <c:f>'Top 3 States'!$C$3:$C$6</c:f>
              <c:numCache>
                <c:formatCode>_-* #,##0_-;\-* #,##0_-;_-* "-"??_-;_-@_-</c:formatCode>
                <c:ptCount val="3"/>
                <c:pt idx="0">
                  <c:v>221936.39999999985</c:v>
                </c:pt>
                <c:pt idx="1">
                  <c:v>160229.16</c:v>
                </c:pt>
                <c:pt idx="2">
                  <c:v>152303.76</c:v>
                </c:pt>
              </c:numCache>
            </c:numRef>
          </c:val>
          <c:extLst>
            <c:ext xmlns:c16="http://schemas.microsoft.com/office/drawing/2014/chart" uri="{C3380CC4-5D6E-409C-BE32-E72D297353CC}">
              <c16:uniqueId val="{00000000-13C1-486F-AD56-0786885B5D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Project.xlsx]Contr. by Category!PivotTable1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'Contr. by Category'!$C$3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C5-4EB7-BB6B-109C562E00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C5-4EB7-BB6B-109C562E00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C5-4EB7-BB6B-109C562E00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C5-4EB7-BB6B-109C562E00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 by Category'!$B$4:$B$6</c:f>
              <c:strCache>
                <c:ptCount val="2"/>
                <c:pt idx="0">
                  <c:v>Mix</c:v>
                </c:pt>
                <c:pt idx="1">
                  <c:v>Rural</c:v>
                </c:pt>
              </c:strCache>
            </c:strRef>
          </c:cat>
          <c:val>
            <c:numRef>
              <c:f>'Contr. by Category'!$C$4:$C$6</c:f>
              <c:numCache>
                <c:formatCode>0.00%</c:formatCode>
                <c:ptCount val="2"/>
                <c:pt idx="0">
                  <c:v>3.4401443678762841E-2</c:v>
                </c:pt>
                <c:pt idx="1">
                  <c:v>0.96559855632123726</c:v>
                </c:pt>
              </c:numCache>
            </c:numRef>
          </c:val>
          <c:extLst>
            <c:ext xmlns:c16="http://schemas.microsoft.com/office/drawing/2014/chart" uri="{C3380CC4-5D6E-409C-BE32-E72D297353CC}">
              <c16:uniqueId val="{00000008-53C5-4EB7-BB6B-109C562E003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Project.xlsx]SalesTrend!salestrendz</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by Month Sales Trend (N'millions)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SalesTrend!$C$2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SalesTrend!$B$3:$B$9</c:f>
              <c:strCache>
                <c:ptCount val="6"/>
                <c:pt idx="0">
                  <c:v>Jan</c:v>
                </c:pt>
                <c:pt idx="1">
                  <c:v>Feb</c:v>
                </c:pt>
                <c:pt idx="2">
                  <c:v>Mar</c:v>
                </c:pt>
                <c:pt idx="3">
                  <c:v>Apr</c:v>
                </c:pt>
                <c:pt idx="4">
                  <c:v>May</c:v>
                </c:pt>
                <c:pt idx="5">
                  <c:v>Jun</c:v>
                </c:pt>
              </c:strCache>
            </c:strRef>
          </c:cat>
          <c:val>
            <c:numRef>
              <c:f>SalesTrend!$C$3:$C$9</c:f>
              <c:numCache>
                <c:formatCode>_-* #,##0.0_-;\-* #,##0.0_-;_-* "-"??_-;_-@_-</c:formatCode>
                <c:ptCount val="6"/>
                <c:pt idx="0">
                  <c:v>86876.999999999956</c:v>
                </c:pt>
                <c:pt idx="1">
                  <c:v>97962.480000000025</c:v>
                </c:pt>
                <c:pt idx="2">
                  <c:v>130305.41999999993</c:v>
                </c:pt>
                <c:pt idx="3">
                  <c:v>148008.41999999993</c:v>
                </c:pt>
                <c:pt idx="4">
                  <c:v>149825.34000000011</c:v>
                </c:pt>
                <c:pt idx="5">
                  <c:v>60800.04000000003</c:v>
                </c:pt>
              </c:numCache>
            </c:numRef>
          </c:val>
          <c:smooth val="1"/>
          <c:extLst>
            <c:ext xmlns:c16="http://schemas.microsoft.com/office/drawing/2014/chart" uri="{C3380CC4-5D6E-409C-BE32-E72D297353CC}">
              <c16:uniqueId val="{00000000-7463-4273-8960-69024C5D5AEE}"/>
            </c:ext>
          </c:extLst>
        </c:ser>
        <c:dLbls>
          <c:showLegendKey val="0"/>
          <c:showVal val="0"/>
          <c:showCatName val="0"/>
          <c:showSerName val="0"/>
          <c:showPercent val="0"/>
          <c:showBubbleSize val="0"/>
        </c:dLbls>
        <c:marker val="1"/>
        <c:smooth val="0"/>
        <c:axId val="822209552"/>
        <c:axId val="822204144"/>
      </c:lineChart>
      <c:catAx>
        <c:axId val="82220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822204144"/>
        <c:crosses val="autoZero"/>
        <c:auto val="1"/>
        <c:lblAlgn val="ctr"/>
        <c:lblOffset val="100"/>
        <c:noMultiLvlLbl val="0"/>
      </c:catAx>
      <c:valAx>
        <c:axId val="822204144"/>
        <c:scaling>
          <c:orientation val="minMax"/>
        </c:scaling>
        <c:delete val="1"/>
        <c:axPos val="l"/>
        <c:numFmt formatCode="_-* #,##0.0_-;\-* #,##0.0_-;_-* &quot;-&quot;??_-;_-@_-" sourceLinked="1"/>
        <c:majorTickMark val="none"/>
        <c:minorTickMark val="none"/>
        <c:tickLblPos val="nextTo"/>
        <c:crossAx val="822209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dispUnitsLbl>
        </c:dispUnits>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Project.xlsx]Top 10 Products!PivotTable1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by Revenue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Products'!$B$3:$B$13</c:f>
              <c:strCache>
                <c:ptCount val="10"/>
                <c:pt idx="0">
                  <c:v>Natura RP-21</c:v>
                </c:pt>
                <c:pt idx="1">
                  <c:v>Natura RP-22</c:v>
                </c:pt>
                <c:pt idx="2">
                  <c:v>Pirum RP-23</c:v>
                </c:pt>
                <c:pt idx="3">
                  <c:v>Pirum RP-24</c:v>
                </c:pt>
                <c:pt idx="4">
                  <c:v>Quibus RP-22</c:v>
                </c:pt>
                <c:pt idx="5">
                  <c:v>Quibus RP-21</c:v>
                </c:pt>
                <c:pt idx="6">
                  <c:v>Quibus RP-14</c:v>
                </c:pt>
                <c:pt idx="7">
                  <c:v>Quibus RP-13</c:v>
                </c:pt>
                <c:pt idx="8">
                  <c:v>Quibus RP-36</c:v>
                </c:pt>
                <c:pt idx="9">
                  <c:v>Quibus RP-35</c:v>
                </c:pt>
              </c:strCache>
            </c:strRef>
          </c:cat>
          <c:val>
            <c:numRef>
              <c:f>'Top 10 Products'!$C$3:$C$13</c:f>
              <c:numCache>
                <c:formatCode>_-* #,##0_-;\-* #,##0_-;_-* "-"??_-;_-@_-</c:formatCode>
                <c:ptCount val="10"/>
                <c:pt idx="0">
                  <c:v>24251.85</c:v>
                </c:pt>
                <c:pt idx="1">
                  <c:v>24251.85</c:v>
                </c:pt>
                <c:pt idx="2">
                  <c:v>20975.85</c:v>
                </c:pt>
                <c:pt idx="3">
                  <c:v>20975.85</c:v>
                </c:pt>
                <c:pt idx="4">
                  <c:v>19398.96</c:v>
                </c:pt>
                <c:pt idx="5">
                  <c:v>19398.96</c:v>
                </c:pt>
                <c:pt idx="6">
                  <c:v>18896.22</c:v>
                </c:pt>
                <c:pt idx="7">
                  <c:v>18896.22</c:v>
                </c:pt>
                <c:pt idx="8">
                  <c:v>17004.96</c:v>
                </c:pt>
                <c:pt idx="9">
                  <c:v>17004.96</c:v>
                </c:pt>
              </c:numCache>
            </c:numRef>
          </c:val>
          <c:extLst>
            <c:ext xmlns:c16="http://schemas.microsoft.com/office/drawing/2014/chart" uri="{C3380CC4-5D6E-409C-BE32-E72D297353CC}">
              <c16:uniqueId val="{00000000-5646-4189-87CD-5757246A9015}"/>
            </c:ext>
          </c:extLst>
        </c:ser>
        <c:dLbls>
          <c:showLegendKey val="0"/>
          <c:showVal val="0"/>
          <c:showCatName val="0"/>
          <c:showSerName val="0"/>
          <c:showPercent val="0"/>
          <c:showBubbleSize val="0"/>
        </c:dLbls>
        <c:gapWidth val="100"/>
        <c:overlap val="-24"/>
        <c:axId val="890363984"/>
        <c:axId val="890361488"/>
      </c:barChart>
      <c:catAx>
        <c:axId val="890363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90361488"/>
        <c:crosses val="autoZero"/>
        <c:auto val="1"/>
        <c:lblAlgn val="ctr"/>
        <c:lblOffset val="100"/>
        <c:noMultiLvlLbl val="0"/>
      </c:catAx>
      <c:valAx>
        <c:axId val="890361488"/>
        <c:scaling>
          <c:orientation val="minMax"/>
        </c:scaling>
        <c:delete val="1"/>
        <c:axPos val="l"/>
        <c:numFmt formatCode="_-* #,##0_-;\-* #,##0_-;_-* &quot;-&quot;??_-;_-@_-" sourceLinked="1"/>
        <c:majorTickMark val="none"/>
        <c:minorTickMark val="none"/>
        <c:tickLblPos val="nextTo"/>
        <c:crossAx val="890363984"/>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Project.xlsx]ProductsTrend!PivotTable5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Trend by Quantity Sold</a:t>
            </a:r>
            <a:r>
              <a:rPr lang="en-GB" baseline="0"/>
              <a:t> in </a:t>
            </a:r>
            <a:r>
              <a:rPr lang="en-GB"/>
              <a:t>Units('000)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ProductsTrend!$C$3</c:f>
              <c:strCache>
                <c:ptCount val="1"/>
                <c:pt idx="0">
                  <c:v>Sum of Units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ProductsTrend!$B$4:$B$10</c:f>
              <c:strCache>
                <c:ptCount val="6"/>
                <c:pt idx="0">
                  <c:v>Jan</c:v>
                </c:pt>
                <c:pt idx="1">
                  <c:v>Feb</c:v>
                </c:pt>
                <c:pt idx="2">
                  <c:v>Mar</c:v>
                </c:pt>
                <c:pt idx="3">
                  <c:v>Apr</c:v>
                </c:pt>
                <c:pt idx="4">
                  <c:v>May</c:v>
                </c:pt>
                <c:pt idx="5">
                  <c:v>Jun</c:v>
                </c:pt>
              </c:strCache>
            </c:strRef>
          </c:cat>
          <c:val>
            <c:numRef>
              <c:f>ProductsTrend!$C$4:$C$10</c:f>
              <c:numCache>
                <c:formatCode>General</c:formatCode>
                <c:ptCount val="6"/>
                <c:pt idx="0">
                  <c:v>30</c:v>
                </c:pt>
                <c:pt idx="1">
                  <c:v>36</c:v>
                </c:pt>
                <c:pt idx="2">
                  <c:v>54</c:v>
                </c:pt>
                <c:pt idx="3">
                  <c:v>52</c:v>
                </c:pt>
                <c:pt idx="4">
                  <c:v>50</c:v>
                </c:pt>
                <c:pt idx="5">
                  <c:v>30</c:v>
                </c:pt>
              </c:numCache>
            </c:numRef>
          </c:val>
          <c:extLst>
            <c:ext xmlns:c16="http://schemas.microsoft.com/office/drawing/2014/chart" uri="{C3380CC4-5D6E-409C-BE32-E72D297353CC}">
              <c16:uniqueId val="{00000000-7130-4CC2-A088-C44D91561B92}"/>
            </c:ext>
          </c:extLst>
        </c:ser>
        <c:dLbls>
          <c:showLegendKey val="0"/>
          <c:showVal val="0"/>
          <c:showCatName val="0"/>
          <c:showSerName val="0"/>
          <c:showPercent val="0"/>
          <c:showBubbleSize val="0"/>
        </c:dLbls>
        <c:axId val="961261328"/>
        <c:axId val="961261744"/>
      </c:areaChart>
      <c:lineChart>
        <c:grouping val="standard"/>
        <c:varyColors val="0"/>
        <c:ser>
          <c:idx val="1"/>
          <c:order val="1"/>
          <c:tx>
            <c:strRef>
              <c:f>ProductsTrend!$D$3</c:f>
              <c:strCache>
                <c:ptCount val="1"/>
                <c:pt idx="0">
                  <c:v>Sum of Units2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ProductsTrend!$B$4:$B$10</c:f>
              <c:strCache>
                <c:ptCount val="6"/>
                <c:pt idx="0">
                  <c:v>Jan</c:v>
                </c:pt>
                <c:pt idx="1">
                  <c:v>Feb</c:v>
                </c:pt>
                <c:pt idx="2">
                  <c:v>Mar</c:v>
                </c:pt>
                <c:pt idx="3">
                  <c:v>Apr</c:v>
                </c:pt>
                <c:pt idx="4">
                  <c:v>May</c:v>
                </c:pt>
                <c:pt idx="5">
                  <c:v>Jun</c:v>
                </c:pt>
              </c:strCache>
            </c:strRef>
          </c:cat>
          <c:val>
            <c:numRef>
              <c:f>ProductsTrend!$D$4:$D$10</c:f>
              <c:numCache>
                <c:formatCode>General</c:formatCode>
                <c:ptCount val="6"/>
                <c:pt idx="0">
                  <c:v>30</c:v>
                </c:pt>
                <c:pt idx="1">
                  <c:v>36</c:v>
                </c:pt>
                <c:pt idx="2">
                  <c:v>54</c:v>
                </c:pt>
                <c:pt idx="3">
                  <c:v>52</c:v>
                </c:pt>
                <c:pt idx="4">
                  <c:v>50</c:v>
                </c:pt>
                <c:pt idx="5">
                  <c:v>30</c:v>
                </c:pt>
              </c:numCache>
            </c:numRef>
          </c:val>
          <c:smooth val="1"/>
          <c:extLst>
            <c:ext xmlns:c16="http://schemas.microsoft.com/office/drawing/2014/chart" uri="{C3380CC4-5D6E-409C-BE32-E72D297353CC}">
              <c16:uniqueId val="{00000001-7130-4CC2-A088-C44D91561B92}"/>
            </c:ext>
          </c:extLst>
        </c:ser>
        <c:dLbls>
          <c:showLegendKey val="0"/>
          <c:showVal val="0"/>
          <c:showCatName val="0"/>
          <c:showSerName val="0"/>
          <c:showPercent val="0"/>
          <c:showBubbleSize val="0"/>
        </c:dLbls>
        <c:marker val="1"/>
        <c:smooth val="0"/>
        <c:axId val="961261328"/>
        <c:axId val="961261744"/>
      </c:lineChart>
      <c:catAx>
        <c:axId val="961261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61261744"/>
        <c:crosses val="autoZero"/>
        <c:auto val="1"/>
        <c:lblAlgn val="ctr"/>
        <c:lblOffset val="100"/>
        <c:noMultiLvlLbl val="0"/>
      </c:catAx>
      <c:valAx>
        <c:axId val="961261744"/>
        <c:scaling>
          <c:orientation val="minMax"/>
        </c:scaling>
        <c:delete val="1"/>
        <c:axPos val="l"/>
        <c:numFmt formatCode="General" sourceLinked="1"/>
        <c:majorTickMark val="none"/>
        <c:minorTickMark val="none"/>
        <c:tickLblPos val="nextTo"/>
        <c:crossAx val="961261328"/>
        <c:crosses val="autoZero"/>
        <c:crossBetween val="between"/>
        <c:dispUnits>
          <c:builtInUnit val="hundreds"/>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solidFill>
            <a:srgbClr val="92D050"/>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solidFill>
            <a:srgbClr val="92D050"/>
          </a:soli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Project.xlsx]Top 3 States!PivotTable2</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States'!$B$3:$B$6</c:f>
              <c:strCache>
                <c:ptCount val="3"/>
                <c:pt idx="0">
                  <c:v>Ontario</c:v>
                </c:pt>
                <c:pt idx="1">
                  <c:v>Manitoba</c:v>
                </c:pt>
                <c:pt idx="2">
                  <c:v>Alberta</c:v>
                </c:pt>
              </c:strCache>
            </c:strRef>
          </c:cat>
          <c:val>
            <c:numRef>
              <c:f>'Top 3 States'!$C$3:$C$6</c:f>
              <c:numCache>
                <c:formatCode>_-* #,##0_-;\-* #,##0_-;_-* "-"??_-;_-@_-</c:formatCode>
                <c:ptCount val="3"/>
                <c:pt idx="0">
                  <c:v>221936.39999999985</c:v>
                </c:pt>
                <c:pt idx="1">
                  <c:v>160229.16</c:v>
                </c:pt>
                <c:pt idx="2">
                  <c:v>152303.76</c:v>
                </c:pt>
              </c:numCache>
            </c:numRef>
          </c:val>
          <c:extLst>
            <c:ext xmlns:c16="http://schemas.microsoft.com/office/drawing/2014/chart" uri="{C3380CC4-5D6E-409C-BE32-E72D297353CC}">
              <c16:uniqueId val="{00000000-6624-4B0F-BBB6-DA4A8D87C301}"/>
            </c:ext>
          </c:extLst>
        </c:ser>
        <c:dLbls>
          <c:showLegendKey val="0"/>
          <c:showVal val="0"/>
          <c:showCatName val="0"/>
          <c:showSerName val="0"/>
          <c:showPercent val="0"/>
          <c:showBubbleSize val="0"/>
        </c:dLbls>
        <c:gapWidth val="100"/>
        <c:overlap val="-24"/>
        <c:axId val="1722187903"/>
        <c:axId val="1722188319"/>
      </c:barChart>
      <c:catAx>
        <c:axId val="172218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722188319"/>
        <c:crosses val="autoZero"/>
        <c:auto val="1"/>
        <c:lblAlgn val="ctr"/>
        <c:lblOffset val="100"/>
        <c:noMultiLvlLbl val="0"/>
      </c:catAx>
      <c:valAx>
        <c:axId val="1722188319"/>
        <c:scaling>
          <c:orientation val="minMax"/>
        </c:scaling>
        <c:delete val="1"/>
        <c:axPos val="l"/>
        <c:numFmt formatCode="_-* #,##0_-;\-* #,##0_-;_-* &quot;-&quot;??_-;_-@_-" sourceLinked="1"/>
        <c:majorTickMark val="none"/>
        <c:minorTickMark val="none"/>
        <c:tickLblPos val="nextTo"/>
        <c:crossAx val="17221879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Project.xlsx]Contr. by Category!PivotTable1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1"/>
          <c:order val="0"/>
          <c:tx>
            <c:strRef>
              <c:f>'Contr. by Category'!$C$3</c:f>
              <c:strCache>
                <c:ptCount val="1"/>
                <c:pt idx="0">
                  <c:v>Total</c:v>
                </c:pt>
              </c:strCache>
            </c:strRef>
          </c:tx>
          <c:dLbls>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showLeaderLines val="1"/>
            <c:extLst>
              <c:ext xmlns:c15="http://schemas.microsoft.com/office/drawing/2012/chart" uri="{CE6537A1-D6FC-4f65-9D91-7224C49458BB}"/>
            </c:extLst>
          </c:dLbls>
          <c:cat>
            <c:strRef>
              <c:f>'Contr. by Category'!$B$4:$B$6</c:f>
              <c:strCache>
                <c:ptCount val="2"/>
                <c:pt idx="0">
                  <c:v>Mix</c:v>
                </c:pt>
                <c:pt idx="1">
                  <c:v>Rural</c:v>
                </c:pt>
              </c:strCache>
            </c:strRef>
          </c:cat>
          <c:val>
            <c:numRef>
              <c:f>'Contr. by Category'!$C$4:$C$6</c:f>
              <c:numCache>
                <c:formatCode>0.00%</c:formatCode>
                <c:ptCount val="2"/>
                <c:pt idx="0">
                  <c:v>3.4401443678762841E-2</c:v>
                </c:pt>
                <c:pt idx="1">
                  <c:v>0.96559855632123726</c:v>
                </c:pt>
              </c:numCache>
            </c:numRef>
          </c:val>
          <c:extLst>
            <c:ext xmlns:c16="http://schemas.microsoft.com/office/drawing/2014/chart" uri="{C3380CC4-5D6E-409C-BE32-E72D297353CC}">
              <c16:uniqueId val="{00000020-3F3A-431E-ADFD-0B27A149988D}"/>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6</xdr:row>
      <xdr:rowOff>176212</xdr:rowOff>
    </xdr:from>
    <xdr:to>
      <xdr:col>4</xdr:col>
      <xdr:colOff>447675</xdr:colOff>
      <xdr:row>21</xdr:row>
      <xdr:rowOff>61912</xdr:rowOff>
    </xdr:to>
    <xdr:graphicFrame macro="">
      <xdr:nvGraphicFramePr>
        <xdr:cNvPr id="2" name="Chart 1">
          <a:extLst>
            <a:ext uri="{FF2B5EF4-FFF2-40B4-BE49-F238E27FC236}">
              <a16:creationId xmlns:a16="http://schemas.microsoft.com/office/drawing/2014/main" id="{3F30F38F-FDD6-741E-709C-778B0C614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304800</xdr:colOff>
      <xdr:row>19</xdr:row>
      <xdr:rowOff>76200</xdr:rowOff>
    </xdr:to>
    <xdr:graphicFrame macro="">
      <xdr:nvGraphicFramePr>
        <xdr:cNvPr id="3" name="Chart 2">
          <a:extLst>
            <a:ext uri="{FF2B5EF4-FFF2-40B4-BE49-F238E27FC236}">
              <a16:creationId xmlns:a16="http://schemas.microsoft.com/office/drawing/2014/main" id="{6567D79C-B1E3-4646-ADBA-7E8CDE92F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239183</xdr:colOff>
      <xdr:row>4</xdr:row>
      <xdr:rowOff>123825</xdr:rowOff>
    </xdr:to>
    <xdr:sp macro="" textlink="">
      <xdr:nvSpPr>
        <xdr:cNvPr id="2" name="Rectangle 1">
          <a:extLst>
            <a:ext uri="{FF2B5EF4-FFF2-40B4-BE49-F238E27FC236}">
              <a16:creationId xmlns:a16="http://schemas.microsoft.com/office/drawing/2014/main" id="{8E60622E-4DEB-4228-A8E9-7D3236F1C495}"/>
            </a:ext>
          </a:extLst>
        </xdr:cNvPr>
        <xdr:cNvSpPr/>
      </xdr:nvSpPr>
      <xdr:spPr>
        <a:xfrm>
          <a:off x="609600" y="190500"/>
          <a:ext cx="10602383" cy="695325"/>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1">
              <a:solidFill>
                <a:srgbClr val="00B050"/>
              </a:solidFill>
            </a:rPr>
            <a:t>ADEDIRAN KEHINDE</a:t>
          </a:r>
          <a:r>
            <a:rPr lang="en-GB" sz="1100" b="1" baseline="0">
              <a:solidFill>
                <a:srgbClr val="00B050"/>
              </a:solidFill>
            </a:rPr>
            <a:t> YUNUS									</a:t>
          </a:r>
          <a:r>
            <a:rPr lang="en-GB" sz="1100" b="1" baseline="0">
              <a:solidFill>
                <a:srgbClr val="00B050"/>
              </a:solidFill>
              <a:effectLst/>
              <a:latin typeface="+mn-lt"/>
              <a:ea typeface="+mn-ea"/>
              <a:cs typeface="+mn-cs"/>
            </a:rPr>
            <a:t>JUNE 2022 COHORT</a:t>
          </a:r>
          <a:endParaRPr lang="en-NG" b="1">
            <a:solidFill>
              <a:srgbClr val="00B050"/>
            </a:solidFill>
            <a:effectLst/>
          </a:endParaRPr>
        </a:p>
        <a:p>
          <a:pPr algn="l"/>
          <a:endParaRPr lang="en-GB" sz="1100" b="1" baseline="0">
            <a:solidFill>
              <a:srgbClr val="00B050"/>
            </a:solidFill>
          </a:endParaRPr>
        </a:p>
      </xdr:txBody>
    </xdr:sp>
    <xdr:clientData/>
  </xdr:twoCellAnchor>
  <xdr:twoCellAnchor>
    <xdr:from>
      <xdr:col>1</xdr:col>
      <xdr:colOff>9526</xdr:colOff>
      <xdr:row>3</xdr:row>
      <xdr:rowOff>180975</xdr:rowOff>
    </xdr:from>
    <xdr:to>
      <xdr:col>3</xdr:col>
      <xdr:colOff>581025</xdr:colOff>
      <xdr:row>12</xdr:row>
      <xdr:rowOff>85725</xdr:rowOff>
    </xdr:to>
    <xdr:sp macro="" textlink="">
      <xdr:nvSpPr>
        <xdr:cNvPr id="3" name="Rectangle 2">
          <a:extLst>
            <a:ext uri="{FF2B5EF4-FFF2-40B4-BE49-F238E27FC236}">
              <a16:creationId xmlns:a16="http://schemas.microsoft.com/office/drawing/2014/main" id="{71557DE7-93E7-484F-9CCF-8DA8A37CA996}"/>
            </a:ext>
          </a:extLst>
        </xdr:cNvPr>
        <xdr:cNvSpPr/>
      </xdr:nvSpPr>
      <xdr:spPr>
        <a:xfrm>
          <a:off x="619126" y="752475"/>
          <a:ext cx="1790699" cy="1619250"/>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581025</xdr:colOff>
      <xdr:row>4</xdr:row>
      <xdr:rowOff>0</xdr:rowOff>
    </xdr:from>
    <xdr:to>
      <xdr:col>18</xdr:col>
      <xdr:colOff>238124</xdr:colOff>
      <xdr:row>15</xdr:row>
      <xdr:rowOff>57150</xdr:rowOff>
    </xdr:to>
    <xdr:sp macro="" textlink="">
      <xdr:nvSpPr>
        <xdr:cNvPr id="4" name="Rectangle 3">
          <a:extLst>
            <a:ext uri="{FF2B5EF4-FFF2-40B4-BE49-F238E27FC236}">
              <a16:creationId xmlns:a16="http://schemas.microsoft.com/office/drawing/2014/main" id="{FA2BE224-C539-42FF-9132-B7C5DBAFC1DC}"/>
            </a:ext>
          </a:extLst>
        </xdr:cNvPr>
        <xdr:cNvSpPr/>
      </xdr:nvSpPr>
      <xdr:spPr>
        <a:xfrm>
          <a:off x="2409825" y="762000"/>
          <a:ext cx="8801099" cy="2152650"/>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9526</xdr:colOff>
      <xdr:row>15</xdr:row>
      <xdr:rowOff>85725</xdr:rowOff>
    </xdr:from>
    <xdr:to>
      <xdr:col>11</xdr:col>
      <xdr:colOff>38100</xdr:colOff>
      <xdr:row>27</xdr:row>
      <xdr:rowOff>19050</xdr:rowOff>
    </xdr:to>
    <xdr:sp macro="" textlink="">
      <xdr:nvSpPr>
        <xdr:cNvPr id="5" name="Rectangle 4">
          <a:extLst>
            <a:ext uri="{FF2B5EF4-FFF2-40B4-BE49-F238E27FC236}">
              <a16:creationId xmlns:a16="http://schemas.microsoft.com/office/drawing/2014/main" id="{6135FA99-F2D6-4B9E-BFFF-3BDF88737B37}"/>
            </a:ext>
          </a:extLst>
        </xdr:cNvPr>
        <xdr:cNvSpPr/>
      </xdr:nvSpPr>
      <xdr:spPr>
        <a:xfrm>
          <a:off x="2447926" y="2943225"/>
          <a:ext cx="4295774" cy="2219325"/>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19050</xdr:colOff>
      <xdr:row>27</xdr:row>
      <xdr:rowOff>47626</xdr:rowOff>
    </xdr:from>
    <xdr:to>
      <xdr:col>11</xdr:col>
      <xdr:colOff>38099</xdr:colOff>
      <xdr:row>38</xdr:row>
      <xdr:rowOff>85725</xdr:rowOff>
    </xdr:to>
    <xdr:sp macro="" textlink="">
      <xdr:nvSpPr>
        <xdr:cNvPr id="6" name="Rectangle 5">
          <a:extLst>
            <a:ext uri="{FF2B5EF4-FFF2-40B4-BE49-F238E27FC236}">
              <a16:creationId xmlns:a16="http://schemas.microsoft.com/office/drawing/2014/main" id="{028F65AB-45A7-4A60-B27B-60BDC4A78A1A}"/>
            </a:ext>
          </a:extLst>
        </xdr:cNvPr>
        <xdr:cNvSpPr/>
      </xdr:nvSpPr>
      <xdr:spPr>
        <a:xfrm>
          <a:off x="2457450" y="5191126"/>
          <a:ext cx="4286249" cy="2133599"/>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19050</xdr:colOff>
      <xdr:row>12</xdr:row>
      <xdr:rowOff>114300</xdr:rowOff>
    </xdr:from>
    <xdr:to>
      <xdr:col>3</xdr:col>
      <xdr:colOff>581024</xdr:colOff>
      <xdr:row>21</xdr:row>
      <xdr:rowOff>19050</xdr:rowOff>
    </xdr:to>
    <xdr:sp macro="" textlink="">
      <xdr:nvSpPr>
        <xdr:cNvPr id="7" name="Rectangle 6">
          <a:extLst>
            <a:ext uri="{FF2B5EF4-FFF2-40B4-BE49-F238E27FC236}">
              <a16:creationId xmlns:a16="http://schemas.microsoft.com/office/drawing/2014/main" id="{743231F5-4481-49EE-AC38-08AD69B6D900}"/>
            </a:ext>
          </a:extLst>
        </xdr:cNvPr>
        <xdr:cNvSpPr/>
      </xdr:nvSpPr>
      <xdr:spPr>
        <a:xfrm>
          <a:off x="628650" y="2400300"/>
          <a:ext cx="1781174" cy="1619250"/>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28576</xdr:colOff>
      <xdr:row>21</xdr:row>
      <xdr:rowOff>47625</xdr:rowOff>
    </xdr:from>
    <xdr:to>
      <xdr:col>3</xdr:col>
      <xdr:colOff>581025</xdr:colOff>
      <xdr:row>29</xdr:row>
      <xdr:rowOff>142875</xdr:rowOff>
    </xdr:to>
    <xdr:sp macro="" textlink="">
      <xdr:nvSpPr>
        <xdr:cNvPr id="8" name="Rectangle 7">
          <a:extLst>
            <a:ext uri="{FF2B5EF4-FFF2-40B4-BE49-F238E27FC236}">
              <a16:creationId xmlns:a16="http://schemas.microsoft.com/office/drawing/2014/main" id="{C4946122-F442-44A1-856C-0C5F82E73577}"/>
            </a:ext>
          </a:extLst>
        </xdr:cNvPr>
        <xdr:cNvSpPr/>
      </xdr:nvSpPr>
      <xdr:spPr>
        <a:xfrm>
          <a:off x="638176" y="4048125"/>
          <a:ext cx="1771649" cy="1619250"/>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38101</xdr:colOff>
      <xdr:row>29</xdr:row>
      <xdr:rowOff>171450</xdr:rowOff>
    </xdr:from>
    <xdr:to>
      <xdr:col>3</xdr:col>
      <xdr:colOff>581025</xdr:colOff>
      <xdr:row>38</xdr:row>
      <xdr:rowOff>76200</xdr:rowOff>
    </xdr:to>
    <xdr:sp macro="" textlink="">
      <xdr:nvSpPr>
        <xdr:cNvPr id="9" name="Rectangle 8">
          <a:extLst>
            <a:ext uri="{FF2B5EF4-FFF2-40B4-BE49-F238E27FC236}">
              <a16:creationId xmlns:a16="http://schemas.microsoft.com/office/drawing/2014/main" id="{7DC3666F-DA92-4679-80AB-B34CA5EEF977}"/>
            </a:ext>
          </a:extLst>
        </xdr:cNvPr>
        <xdr:cNvSpPr/>
      </xdr:nvSpPr>
      <xdr:spPr>
        <a:xfrm>
          <a:off x="647701" y="5695950"/>
          <a:ext cx="1762124" cy="1619250"/>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38100</xdr:colOff>
      <xdr:row>27</xdr:row>
      <xdr:rowOff>47626</xdr:rowOff>
    </xdr:from>
    <xdr:to>
      <xdr:col>18</xdr:col>
      <xdr:colOff>257176</xdr:colOff>
      <xdr:row>38</xdr:row>
      <xdr:rowOff>104776</xdr:rowOff>
    </xdr:to>
    <xdr:sp macro="" textlink="">
      <xdr:nvSpPr>
        <xdr:cNvPr id="10" name="Rectangle 9">
          <a:extLst>
            <a:ext uri="{FF2B5EF4-FFF2-40B4-BE49-F238E27FC236}">
              <a16:creationId xmlns:a16="http://schemas.microsoft.com/office/drawing/2014/main" id="{BA3F4BFA-891E-4648-9932-173644EB77F3}"/>
            </a:ext>
          </a:extLst>
        </xdr:cNvPr>
        <xdr:cNvSpPr/>
      </xdr:nvSpPr>
      <xdr:spPr>
        <a:xfrm>
          <a:off x="6743700" y="5191126"/>
          <a:ext cx="4486276" cy="2152650"/>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27517</xdr:colOff>
      <xdr:row>15</xdr:row>
      <xdr:rowOff>85725</xdr:rowOff>
    </xdr:from>
    <xdr:to>
      <xdr:col>18</xdr:col>
      <xdr:colOff>247650</xdr:colOff>
      <xdr:row>27</xdr:row>
      <xdr:rowOff>19050</xdr:rowOff>
    </xdr:to>
    <xdr:sp macro="" textlink="">
      <xdr:nvSpPr>
        <xdr:cNvPr id="11" name="Rectangle 10">
          <a:extLst>
            <a:ext uri="{FF2B5EF4-FFF2-40B4-BE49-F238E27FC236}">
              <a16:creationId xmlns:a16="http://schemas.microsoft.com/office/drawing/2014/main" id="{CFF386F1-4678-4D3A-BA8E-A7CD9848E182}"/>
            </a:ext>
          </a:extLst>
        </xdr:cNvPr>
        <xdr:cNvSpPr/>
      </xdr:nvSpPr>
      <xdr:spPr>
        <a:xfrm>
          <a:off x="6733117" y="2943225"/>
          <a:ext cx="4487333" cy="2219325"/>
        </a:xfrm>
        <a:prstGeom prst="rect">
          <a:avLst/>
        </a:prstGeom>
        <a:solidFill>
          <a:schemeClr val="tx1">
            <a:lumMod val="85000"/>
            <a:lumOff val="15000"/>
          </a:schemeClr>
        </a:solidFill>
      </xdr:spPr>
      <xdr:style>
        <a:lnRef idx="2">
          <a:schemeClr val="dk1">
            <a:shade val="50000"/>
          </a:schemeClr>
        </a:lnRef>
        <a:fillRef idx="1002">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47625</xdr:colOff>
      <xdr:row>2</xdr:row>
      <xdr:rowOff>95250</xdr:rowOff>
    </xdr:from>
    <xdr:to>
      <xdr:col>9</xdr:col>
      <xdr:colOff>447675</xdr:colOff>
      <xdr:row>5</xdr:row>
      <xdr:rowOff>19050</xdr:rowOff>
    </xdr:to>
    <xdr:sp macro="" textlink="">
      <xdr:nvSpPr>
        <xdr:cNvPr id="12" name="Rectangle: Rounded Corners 11">
          <a:extLst>
            <a:ext uri="{FF2B5EF4-FFF2-40B4-BE49-F238E27FC236}">
              <a16:creationId xmlns:a16="http://schemas.microsoft.com/office/drawing/2014/main" id="{A31670FD-54B5-4F59-A979-EF50E61A7D52}"/>
            </a:ext>
          </a:extLst>
        </xdr:cNvPr>
        <xdr:cNvSpPr/>
      </xdr:nvSpPr>
      <xdr:spPr>
        <a:xfrm>
          <a:off x="657225" y="476250"/>
          <a:ext cx="5276850" cy="495300"/>
        </a:xfrm>
        <a:prstGeom prst="roundRect">
          <a:avLst/>
        </a:prstGeom>
        <a:solidFill>
          <a:schemeClr val="tx1">
            <a:lumMod val="85000"/>
            <a:lumOff val="15000"/>
          </a:schemeClr>
        </a:solidFill>
        <a:effectLst>
          <a:glow rad="101600">
            <a:schemeClr val="accent1">
              <a:alpha val="6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a:solidFill>
                <a:srgbClr val="FF0000"/>
              </a:solidFill>
            </a:rPr>
            <a:t>Quantum Analytics NG Sales DashBoard</a:t>
          </a:r>
          <a:endParaRPr lang="en-NG" sz="2400">
            <a:solidFill>
              <a:srgbClr val="FF0000"/>
            </a:solidFill>
          </a:endParaRPr>
        </a:p>
      </xdr:txBody>
    </xdr:sp>
    <xdr:clientData/>
  </xdr:twoCellAnchor>
  <xdr:twoCellAnchor>
    <xdr:from>
      <xdr:col>1</xdr:col>
      <xdr:colOff>171450</xdr:colOff>
      <xdr:row>5</xdr:row>
      <xdr:rowOff>180975</xdr:rowOff>
    </xdr:from>
    <xdr:to>
      <xdr:col>3</xdr:col>
      <xdr:colOff>266700</xdr:colOff>
      <xdr:row>7</xdr:row>
      <xdr:rowOff>38100</xdr:rowOff>
    </xdr:to>
    <xdr:sp macro="" textlink="">
      <xdr:nvSpPr>
        <xdr:cNvPr id="13" name="TextBox 12">
          <a:extLst>
            <a:ext uri="{FF2B5EF4-FFF2-40B4-BE49-F238E27FC236}">
              <a16:creationId xmlns:a16="http://schemas.microsoft.com/office/drawing/2014/main" id="{F7E9ADCB-3A29-4233-9707-BB636D11A4E2}"/>
            </a:ext>
          </a:extLst>
        </xdr:cNvPr>
        <xdr:cNvSpPr txBox="1"/>
      </xdr:nvSpPr>
      <xdr:spPr>
        <a:xfrm>
          <a:off x="781050" y="1133475"/>
          <a:ext cx="1314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Total Revenue</a:t>
          </a:r>
          <a:endParaRPr lang="en-NG" sz="900" b="1">
            <a:solidFill>
              <a:srgbClr val="00B050"/>
            </a:solidFill>
            <a:latin typeface="Georgia" panose="02040502050405020303" pitchFamily="18" charset="0"/>
          </a:endParaRPr>
        </a:p>
      </xdr:txBody>
    </xdr:sp>
    <xdr:clientData/>
  </xdr:twoCellAnchor>
  <xdr:twoCellAnchor>
    <xdr:from>
      <xdr:col>1</xdr:col>
      <xdr:colOff>142876</xdr:colOff>
      <xdr:row>13</xdr:row>
      <xdr:rowOff>38100</xdr:rowOff>
    </xdr:from>
    <xdr:to>
      <xdr:col>3</xdr:col>
      <xdr:colOff>238126</xdr:colOff>
      <xdr:row>14</xdr:row>
      <xdr:rowOff>85725</xdr:rowOff>
    </xdr:to>
    <xdr:sp macro="" textlink="">
      <xdr:nvSpPr>
        <xdr:cNvPr id="14" name="TextBox 13">
          <a:extLst>
            <a:ext uri="{FF2B5EF4-FFF2-40B4-BE49-F238E27FC236}">
              <a16:creationId xmlns:a16="http://schemas.microsoft.com/office/drawing/2014/main" id="{C45BD1E5-4187-446F-B8E2-3FDBC0F8C4D6}"/>
            </a:ext>
          </a:extLst>
        </xdr:cNvPr>
        <xdr:cNvSpPr txBox="1"/>
      </xdr:nvSpPr>
      <xdr:spPr>
        <a:xfrm>
          <a:off x="752476" y="2514600"/>
          <a:ext cx="1314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Total Quantity</a:t>
          </a:r>
          <a:endParaRPr lang="en-NG" sz="900" b="1">
            <a:solidFill>
              <a:srgbClr val="00B050"/>
            </a:solidFill>
            <a:latin typeface="Georgia" panose="02040502050405020303" pitchFamily="18" charset="0"/>
          </a:endParaRPr>
        </a:p>
      </xdr:txBody>
    </xdr:sp>
    <xdr:clientData/>
  </xdr:twoCellAnchor>
  <xdr:twoCellAnchor>
    <xdr:from>
      <xdr:col>1</xdr:col>
      <xdr:colOff>76201</xdr:colOff>
      <xdr:row>30</xdr:row>
      <xdr:rowOff>57150</xdr:rowOff>
    </xdr:from>
    <xdr:to>
      <xdr:col>3</xdr:col>
      <xdr:colOff>581025</xdr:colOff>
      <xdr:row>31</xdr:row>
      <xdr:rowOff>104775</xdr:rowOff>
    </xdr:to>
    <xdr:sp macro="" textlink="">
      <xdr:nvSpPr>
        <xdr:cNvPr id="15" name="TextBox 14">
          <a:extLst>
            <a:ext uri="{FF2B5EF4-FFF2-40B4-BE49-F238E27FC236}">
              <a16:creationId xmlns:a16="http://schemas.microsoft.com/office/drawing/2014/main" id="{083808B4-CA27-4141-91F7-7A3FB386C13B}"/>
            </a:ext>
          </a:extLst>
        </xdr:cNvPr>
        <xdr:cNvSpPr txBox="1"/>
      </xdr:nvSpPr>
      <xdr:spPr>
        <a:xfrm>
          <a:off x="685801" y="5772150"/>
          <a:ext cx="17240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00B050"/>
              </a:solidFill>
              <a:effectLst/>
              <a:latin typeface="+mn-lt"/>
              <a:ea typeface="+mn-ea"/>
              <a:cs typeface="+mn-cs"/>
            </a:rPr>
            <a:t>Number of Manufacturers</a:t>
          </a:r>
          <a:endParaRPr lang="en-NG" sz="900">
            <a:solidFill>
              <a:srgbClr val="00B050"/>
            </a:solidFill>
            <a:effectLst/>
          </a:endParaRPr>
        </a:p>
      </xdr:txBody>
    </xdr:sp>
    <xdr:clientData/>
  </xdr:twoCellAnchor>
  <xdr:twoCellAnchor>
    <xdr:from>
      <xdr:col>11</xdr:col>
      <xdr:colOff>514350</xdr:colOff>
      <xdr:row>5</xdr:row>
      <xdr:rowOff>38100</xdr:rowOff>
    </xdr:from>
    <xdr:to>
      <xdr:col>14</xdr:col>
      <xdr:colOff>371475</xdr:colOff>
      <xdr:row>6</xdr:row>
      <xdr:rowOff>85725</xdr:rowOff>
    </xdr:to>
    <xdr:sp macro="" textlink="">
      <xdr:nvSpPr>
        <xdr:cNvPr id="16" name="TextBox 15">
          <a:extLst>
            <a:ext uri="{FF2B5EF4-FFF2-40B4-BE49-F238E27FC236}">
              <a16:creationId xmlns:a16="http://schemas.microsoft.com/office/drawing/2014/main" id="{D6934573-EE05-4A78-8E3C-A5490BEE6109}"/>
            </a:ext>
          </a:extLst>
        </xdr:cNvPr>
        <xdr:cNvSpPr txBox="1"/>
      </xdr:nvSpPr>
      <xdr:spPr>
        <a:xfrm>
          <a:off x="7219950" y="990600"/>
          <a:ext cx="16859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Sales Trend(N'million)</a:t>
          </a:r>
          <a:endParaRPr lang="en-NG" sz="900" b="1">
            <a:solidFill>
              <a:srgbClr val="00B050"/>
            </a:solidFill>
            <a:latin typeface="Georgia" panose="02040502050405020303" pitchFamily="18" charset="0"/>
          </a:endParaRPr>
        </a:p>
      </xdr:txBody>
    </xdr:sp>
    <xdr:clientData/>
  </xdr:twoCellAnchor>
  <xdr:twoCellAnchor>
    <xdr:from>
      <xdr:col>4</xdr:col>
      <xdr:colOff>504825</xdr:colOff>
      <xdr:row>15</xdr:row>
      <xdr:rowOff>76200</xdr:rowOff>
    </xdr:from>
    <xdr:to>
      <xdr:col>9</xdr:col>
      <xdr:colOff>38100</xdr:colOff>
      <xdr:row>16</xdr:row>
      <xdr:rowOff>123825</xdr:rowOff>
    </xdr:to>
    <xdr:sp macro="" textlink="">
      <xdr:nvSpPr>
        <xdr:cNvPr id="17" name="TextBox 16">
          <a:extLst>
            <a:ext uri="{FF2B5EF4-FFF2-40B4-BE49-F238E27FC236}">
              <a16:creationId xmlns:a16="http://schemas.microsoft.com/office/drawing/2014/main" id="{23EA416F-8429-4AF7-A13A-3A7A70B19C04}"/>
            </a:ext>
          </a:extLst>
        </xdr:cNvPr>
        <xdr:cNvSpPr txBox="1"/>
      </xdr:nvSpPr>
      <xdr:spPr>
        <a:xfrm>
          <a:off x="2943225" y="2933700"/>
          <a:ext cx="25812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 Top 10 Product by Revenue('Thousand)</a:t>
          </a:r>
          <a:endParaRPr lang="en-NG" sz="900" b="1">
            <a:solidFill>
              <a:srgbClr val="00B050"/>
            </a:solidFill>
            <a:latin typeface="Georgia" panose="02040502050405020303" pitchFamily="18" charset="0"/>
          </a:endParaRPr>
        </a:p>
      </xdr:txBody>
    </xdr:sp>
    <xdr:clientData/>
  </xdr:twoCellAnchor>
  <xdr:twoCellAnchor>
    <xdr:from>
      <xdr:col>11</xdr:col>
      <xdr:colOff>361951</xdr:colOff>
      <xdr:row>15</xdr:row>
      <xdr:rowOff>114300</xdr:rowOff>
    </xdr:from>
    <xdr:to>
      <xdr:col>15</xdr:col>
      <xdr:colOff>180975</xdr:colOff>
      <xdr:row>16</xdr:row>
      <xdr:rowOff>161925</xdr:rowOff>
    </xdr:to>
    <xdr:sp macro="" textlink="">
      <xdr:nvSpPr>
        <xdr:cNvPr id="18" name="TextBox 17">
          <a:extLst>
            <a:ext uri="{FF2B5EF4-FFF2-40B4-BE49-F238E27FC236}">
              <a16:creationId xmlns:a16="http://schemas.microsoft.com/office/drawing/2014/main" id="{3E1116FC-74E5-4AA5-98B3-2D3A6BDF6B00}"/>
            </a:ext>
          </a:extLst>
        </xdr:cNvPr>
        <xdr:cNvSpPr txBox="1"/>
      </xdr:nvSpPr>
      <xdr:spPr>
        <a:xfrm>
          <a:off x="7067551" y="2971800"/>
          <a:ext cx="22574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Quantity Sold in Units('Thousand)</a:t>
          </a:r>
          <a:endParaRPr lang="en-NG" sz="900" b="1">
            <a:solidFill>
              <a:srgbClr val="00B050"/>
            </a:solidFill>
            <a:latin typeface="Georgia" panose="02040502050405020303" pitchFamily="18" charset="0"/>
          </a:endParaRPr>
        </a:p>
      </xdr:txBody>
    </xdr:sp>
    <xdr:clientData/>
  </xdr:twoCellAnchor>
  <xdr:twoCellAnchor>
    <xdr:from>
      <xdr:col>5</xdr:col>
      <xdr:colOff>9526</xdr:colOff>
      <xdr:row>27</xdr:row>
      <xdr:rowOff>66676</xdr:rowOff>
    </xdr:from>
    <xdr:to>
      <xdr:col>8</xdr:col>
      <xdr:colOff>419100</xdr:colOff>
      <xdr:row>28</xdr:row>
      <xdr:rowOff>114301</xdr:rowOff>
    </xdr:to>
    <xdr:sp macro="" textlink="">
      <xdr:nvSpPr>
        <xdr:cNvPr id="19" name="TextBox 18">
          <a:extLst>
            <a:ext uri="{FF2B5EF4-FFF2-40B4-BE49-F238E27FC236}">
              <a16:creationId xmlns:a16="http://schemas.microsoft.com/office/drawing/2014/main" id="{DB3F7BAE-990F-4451-B26A-462BE9B0491E}"/>
            </a:ext>
          </a:extLst>
        </xdr:cNvPr>
        <xdr:cNvSpPr txBox="1"/>
      </xdr:nvSpPr>
      <xdr:spPr>
        <a:xfrm>
          <a:off x="3057526" y="5210176"/>
          <a:ext cx="2238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00B050"/>
              </a:solidFill>
              <a:effectLst/>
              <a:latin typeface="+mn-lt"/>
              <a:ea typeface="+mn-ea"/>
              <a:cs typeface="+mn-cs"/>
            </a:rPr>
            <a:t> Top 3 States by Revenue('Millions)</a:t>
          </a:r>
          <a:endParaRPr lang="en-NG" sz="900">
            <a:solidFill>
              <a:srgbClr val="00B050"/>
            </a:solidFill>
            <a:effectLst/>
          </a:endParaRPr>
        </a:p>
      </xdr:txBody>
    </xdr:sp>
    <xdr:clientData/>
  </xdr:twoCellAnchor>
  <xdr:twoCellAnchor>
    <xdr:from>
      <xdr:col>11</xdr:col>
      <xdr:colOff>352426</xdr:colOff>
      <xdr:row>27</xdr:row>
      <xdr:rowOff>66676</xdr:rowOff>
    </xdr:from>
    <xdr:to>
      <xdr:col>15</xdr:col>
      <xdr:colOff>161925</xdr:colOff>
      <xdr:row>28</xdr:row>
      <xdr:rowOff>114301</xdr:rowOff>
    </xdr:to>
    <xdr:sp macro="" textlink="">
      <xdr:nvSpPr>
        <xdr:cNvPr id="20" name="TextBox 19">
          <a:extLst>
            <a:ext uri="{FF2B5EF4-FFF2-40B4-BE49-F238E27FC236}">
              <a16:creationId xmlns:a16="http://schemas.microsoft.com/office/drawing/2014/main" id="{D8B992DD-6C1F-4E5D-A0FF-DF9C0602711D}"/>
            </a:ext>
          </a:extLst>
        </xdr:cNvPr>
        <xdr:cNvSpPr txBox="1"/>
      </xdr:nvSpPr>
      <xdr:spPr>
        <a:xfrm>
          <a:off x="7058026" y="5210176"/>
          <a:ext cx="22478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Revenue Contribution by Category</a:t>
          </a:r>
          <a:endParaRPr lang="en-NG" sz="900" b="1">
            <a:solidFill>
              <a:srgbClr val="00B050"/>
            </a:solidFill>
            <a:latin typeface="Georgia" panose="02040502050405020303" pitchFamily="18" charset="0"/>
          </a:endParaRPr>
        </a:p>
      </xdr:txBody>
    </xdr:sp>
    <xdr:clientData/>
  </xdr:twoCellAnchor>
  <xdr:oneCellAnchor>
    <xdr:from>
      <xdr:col>1</xdr:col>
      <xdr:colOff>28574</xdr:colOff>
      <xdr:row>6</xdr:row>
      <xdr:rowOff>180975</xdr:rowOff>
    </xdr:from>
    <xdr:ext cx="1200151" cy="476250"/>
    <xdr:sp macro="" textlink="KPI!A4">
      <xdr:nvSpPr>
        <xdr:cNvPr id="21" name="TextBox 20">
          <a:extLst>
            <a:ext uri="{FF2B5EF4-FFF2-40B4-BE49-F238E27FC236}">
              <a16:creationId xmlns:a16="http://schemas.microsoft.com/office/drawing/2014/main" id="{8A391859-E60C-4445-93FC-BCEBF29D5349}"/>
            </a:ext>
          </a:extLst>
        </xdr:cNvPr>
        <xdr:cNvSpPr txBox="1"/>
      </xdr:nvSpPr>
      <xdr:spPr>
        <a:xfrm>
          <a:off x="638174" y="1323975"/>
          <a:ext cx="1200151"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536FFF3-8714-425E-9F0D-19DAEBE970FC}" type="TxLink">
            <a:rPr lang="en-US" sz="1800" b="1" i="0" u="none" strike="noStrike">
              <a:solidFill>
                <a:srgbClr val="00B0F0"/>
              </a:solidFill>
              <a:latin typeface="Calibri"/>
              <a:cs typeface="Calibri"/>
            </a:rPr>
            <a:pPr algn="ctr"/>
            <a:t> 673,779 </a:t>
          </a:fld>
          <a:endParaRPr lang="en-NG" sz="1800" b="1">
            <a:solidFill>
              <a:srgbClr val="00B0F0"/>
            </a:solidFill>
          </a:endParaRPr>
        </a:p>
      </xdr:txBody>
    </xdr:sp>
    <xdr:clientData/>
  </xdr:oneCellAnchor>
  <xdr:oneCellAnchor>
    <xdr:from>
      <xdr:col>1</xdr:col>
      <xdr:colOff>38101</xdr:colOff>
      <xdr:row>14</xdr:row>
      <xdr:rowOff>28575</xdr:rowOff>
    </xdr:from>
    <xdr:ext cx="1200151" cy="476250"/>
    <xdr:sp macro="" textlink="KPI!A8">
      <xdr:nvSpPr>
        <xdr:cNvPr id="22" name="TextBox 21">
          <a:extLst>
            <a:ext uri="{FF2B5EF4-FFF2-40B4-BE49-F238E27FC236}">
              <a16:creationId xmlns:a16="http://schemas.microsoft.com/office/drawing/2014/main" id="{265970CC-2AAB-40FC-A411-52A49D93689B}"/>
            </a:ext>
          </a:extLst>
        </xdr:cNvPr>
        <xdr:cNvSpPr txBox="1"/>
      </xdr:nvSpPr>
      <xdr:spPr>
        <a:xfrm>
          <a:off x="647701" y="2695575"/>
          <a:ext cx="1200151"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2744C1B-E744-4A5B-B38C-F869719D7593}" type="TxLink">
            <a:rPr lang="en-US" sz="1800" b="1" i="0" u="none" strike="noStrike">
              <a:solidFill>
                <a:srgbClr val="00B0F0"/>
              </a:solidFill>
              <a:latin typeface="Calibri"/>
              <a:cs typeface="Calibri"/>
            </a:rPr>
            <a:pPr algn="ctr"/>
            <a:t> 252 </a:t>
          </a:fld>
          <a:endParaRPr lang="en-NG" sz="1800" b="1">
            <a:solidFill>
              <a:srgbClr val="00B0F0"/>
            </a:solidFill>
          </a:endParaRPr>
        </a:p>
      </xdr:txBody>
    </xdr:sp>
    <xdr:clientData/>
  </xdr:oneCellAnchor>
  <xdr:twoCellAnchor>
    <xdr:from>
      <xdr:col>1</xdr:col>
      <xdr:colOff>200026</xdr:colOff>
      <xdr:row>21</xdr:row>
      <xdr:rowOff>142875</xdr:rowOff>
    </xdr:from>
    <xdr:to>
      <xdr:col>3</xdr:col>
      <xdr:colOff>295276</xdr:colOff>
      <xdr:row>23</xdr:row>
      <xdr:rowOff>0</xdr:rowOff>
    </xdr:to>
    <xdr:sp macro="" textlink="">
      <xdr:nvSpPr>
        <xdr:cNvPr id="23" name="TextBox 22">
          <a:extLst>
            <a:ext uri="{FF2B5EF4-FFF2-40B4-BE49-F238E27FC236}">
              <a16:creationId xmlns:a16="http://schemas.microsoft.com/office/drawing/2014/main" id="{047D45E0-5ACD-45ED-90EE-EA7080923388}"/>
            </a:ext>
          </a:extLst>
        </xdr:cNvPr>
        <xdr:cNvSpPr txBox="1"/>
      </xdr:nvSpPr>
      <xdr:spPr>
        <a:xfrm>
          <a:off x="809626" y="4143375"/>
          <a:ext cx="1314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rgbClr val="00B050"/>
              </a:solidFill>
              <a:latin typeface="Georgia" panose="02040502050405020303" pitchFamily="18" charset="0"/>
            </a:rPr>
            <a:t>Average Revenue</a:t>
          </a:r>
          <a:endParaRPr lang="en-NG" sz="900" b="1">
            <a:solidFill>
              <a:srgbClr val="00B050"/>
            </a:solidFill>
            <a:latin typeface="Georgia" panose="02040502050405020303" pitchFamily="18" charset="0"/>
          </a:endParaRPr>
        </a:p>
      </xdr:txBody>
    </xdr:sp>
    <xdr:clientData/>
  </xdr:twoCellAnchor>
  <xdr:oneCellAnchor>
    <xdr:from>
      <xdr:col>1</xdr:col>
      <xdr:colOff>38101</xdr:colOff>
      <xdr:row>22</xdr:row>
      <xdr:rowOff>133350</xdr:rowOff>
    </xdr:from>
    <xdr:ext cx="1200151" cy="476250"/>
    <xdr:sp macro="" textlink="KPI!A11">
      <xdr:nvSpPr>
        <xdr:cNvPr id="24" name="TextBox 23">
          <a:extLst>
            <a:ext uri="{FF2B5EF4-FFF2-40B4-BE49-F238E27FC236}">
              <a16:creationId xmlns:a16="http://schemas.microsoft.com/office/drawing/2014/main" id="{EB92B652-F625-49BE-BDCB-33B4B9585857}"/>
            </a:ext>
          </a:extLst>
        </xdr:cNvPr>
        <xdr:cNvSpPr txBox="1"/>
      </xdr:nvSpPr>
      <xdr:spPr>
        <a:xfrm>
          <a:off x="647701" y="4324350"/>
          <a:ext cx="1200151"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F385DE6-D38A-4F3F-B300-5E6F6DC2D5C9}" type="TxLink">
            <a:rPr lang="en-US" sz="1800" b="1" i="0" u="none" strike="noStrike">
              <a:solidFill>
                <a:srgbClr val="00B0F0"/>
              </a:solidFill>
              <a:latin typeface="Calibri"/>
              <a:cs typeface="Calibri"/>
            </a:rPr>
            <a:pPr algn="ctr"/>
            <a:t> 2,739 </a:t>
          </a:fld>
          <a:endParaRPr lang="en-NG" sz="1800" b="1">
            <a:solidFill>
              <a:srgbClr val="00B0F0"/>
            </a:solidFill>
          </a:endParaRPr>
        </a:p>
      </xdr:txBody>
    </xdr:sp>
    <xdr:clientData/>
  </xdr:oneCellAnchor>
  <xdr:oneCellAnchor>
    <xdr:from>
      <xdr:col>1</xdr:col>
      <xdr:colOff>57151</xdr:colOff>
      <xdr:row>31</xdr:row>
      <xdr:rowOff>76200</xdr:rowOff>
    </xdr:from>
    <xdr:ext cx="1200151" cy="476250"/>
    <xdr:sp macro="" textlink="KPI!A15">
      <xdr:nvSpPr>
        <xdr:cNvPr id="25" name="TextBox 24">
          <a:extLst>
            <a:ext uri="{FF2B5EF4-FFF2-40B4-BE49-F238E27FC236}">
              <a16:creationId xmlns:a16="http://schemas.microsoft.com/office/drawing/2014/main" id="{4B090311-A75C-417E-A437-ADF250CF236C}"/>
            </a:ext>
          </a:extLst>
        </xdr:cNvPr>
        <xdr:cNvSpPr txBox="1"/>
      </xdr:nvSpPr>
      <xdr:spPr>
        <a:xfrm>
          <a:off x="666751" y="5981700"/>
          <a:ext cx="1200151"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705FDAA-624D-494A-823E-E378588CCA94}" type="TxLink">
            <a:rPr lang="en-US" sz="1800" b="1" i="0" u="none" strike="noStrike">
              <a:solidFill>
                <a:srgbClr val="00B0F0"/>
              </a:solidFill>
              <a:latin typeface="Calibri"/>
              <a:cs typeface="Calibri"/>
            </a:rPr>
            <a:pPr algn="ctr"/>
            <a:t> 2 </a:t>
          </a:fld>
          <a:endParaRPr lang="en-NG" sz="1800" b="1">
            <a:solidFill>
              <a:srgbClr val="00B0F0"/>
            </a:solidFill>
          </a:endParaRPr>
        </a:p>
      </xdr:txBody>
    </xdr:sp>
    <xdr:clientData/>
  </xdr:oneCellAnchor>
  <xdr:twoCellAnchor>
    <xdr:from>
      <xdr:col>4</xdr:col>
      <xdr:colOff>28576</xdr:colOff>
      <xdr:row>5</xdr:row>
      <xdr:rowOff>161925</xdr:rowOff>
    </xdr:from>
    <xdr:to>
      <xdr:col>14</xdr:col>
      <xdr:colOff>104776</xdr:colOff>
      <xdr:row>15</xdr:row>
      <xdr:rowOff>9524</xdr:rowOff>
    </xdr:to>
    <xdr:graphicFrame macro="">
      <xdr:nvGraphicFramePr>
        <xdr:cNvPr id="26" name="Chart 25">
          <a:extLst>
            <a:ext uri="{FF2B5EF4-FFF2-40B4-BE49-F238E27FC236}">
              <a16:creationId xmlns:a16="http://schemas.microsoft.com/office/drawing/2014/main" id="{D9F21FBA-7402-4C63-AB93-21212C2C5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38102</xdr:colOff>
      <xdr:row>16</xdr:row>
      <xdr:rowOff>66675</xdr:rowOff>
    </xdr:from>
    <xdr:to>
      <xdr:col>10</xdr:col>
      <xdr:colOff>314326</xdr:colOff>
      <xdr:row>26</xdr:row>
      <xdr:rowOff>180975</xdr:rowOff>
    </xdr:to>
    <xdr:graphicFrame macro="">
      <xdr:nvGraphicFramePr>
        <xdr:cNvPr id="27" name="Chart 26">
          <a:extLst>
            <a:ext uri="{FF2B5EF4-FFF2-40B4-BE49-F238E27FC236}">
              <a16:creationId xmlns:a16="http://schemas.microsoft.com/office/drawing/2014/main" id="{6231C91D-7CF4-4E6B-ABA7-83354414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57151</xdr:colOff>
      <xdr:row>16</xdr:row>
      <xdr:rowOff>104775</xdr:rowOff>
    </xdr:from>
    <xdr:to>
      <xdr:col>18</xdr:col>
      <xdr:colOff>228600</xdr:colOff>
      <xdr:row>26</xdr:row>
      <xdr:rowOff>180974</xdr:rowOff>
    </xdr:to>
    <xdr:graphicFrame macro="">
      <xdr:nvGraphicFramePr>
        <xdr:cNvPr id="28" name="Chart 27">
          <a:extLst>
            <a:ext uri="{FF2B5EF4-FFF2-40B4-BE49-F238E27FC236}">
              <a16:creationId xmlns:a16="http://schemas.microsoft.com/office/drawing/2014/main" id="{60B0EA22-CBA3-4253-90C7-5FE8BA5E0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114299</xdr:colOff>
      <xdr:row>28</xdr:row>
      <xdr:rowOff>57150</xdr:rowOff>
    </xdr:from>
    <xdr:to>
      <xdr:col>18</xdr:col>
      <xdr:colOff>219074</xdr:colOff>
      <xdr:row>38</xdr:row>
      <xdr:rowOff>85725</xdr:rowOff>
    </xdr:to>
    <xdr:graphicFrame macro="">
      <xdr:nvGraphicFramePr>
        <xdr:cNvPr id="29" name="Chart 28">
          <a:extLst>
            <a:ext uri="{FF2B5EF4-FFF2-40B4-BE49-F238E27FC236}">
              <a16:creationId xmlns:a16="http://schemas.microsoft.com/office/drawing/2014/main" id="{07B1115F-3205-4BA1-A191-781FE6165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91017</xdr:colOff>
      <xdr:row>28</xdr:row>
      <xdr:rowOff>135468</xdr:rowOff>
    </xdr:from>
    <xdr:to>
      <xdr:col>10</xdr:col>
      <xdr:colOff>541867</xdr:colOff>
      <xdr:row>38</xdr:row>
      <xdr:rowOff>50800</xdr:rowOff>
    </xdr:to>
    <xdr:graphicFrame macro="">
      <xdr:nvGraphicFramePr>
        <xdr:cNvPr id="30" name="Chart 29">
          <a:extLst>
            <a:ext uri="{FF2B5EF4-FFF2-40B4-BE49-F238E27FC236}">
              <a16:creationId xmlns:a16="http://schemas.microsoft.com/office/drawing/2014/main" id="{84F5709A-5360-4D3E-A105-D75FE8138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163284</xdr:colOff>
      <xdr:row>28</xdr:row>
      <xdr:rowOff>127000</xdr:rowOff>
    </xdr:from>
    <xdr:to>
      <xdr:col>18</xdr:col>
      <xdr:colOff>190499</xdr:colOff>
      <xdr:row>38</xdr:row>
      <xdr:rowOff>68035</xdr:rowOff>
    </xdr:to>
    <xdr:graphicFrame macro="">
      <xdr:nvGraphicFramePr>
        <xdr:cNvPr id="35" name="Chart 34">
          <a:extLst>
            <a:ext uri="{FF2B5EF4-FFF2-40B4-BE49-F238E27FC236}">
              <a16:creationId xmlns:a16="http://schemas.microsoft.com/office/drawing/2014/main" id="{BDAC0613-A289-4875-BDDC-C565E6B7F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16144</xdr:colOff>
      <xdr:row>6</xdr:row>
      <xdr:rowOff>35517</xdr:rowOff>
    </xdr:from>
    <xdr:to>
      <xdr:col>18</xdr:col>
      <xdr:colOff>165153</xdr:colOff>
      <xdr:row>12</xdr:row>
      <xdr:rowOff>173182</xdr:rowOff>
    </xdr:to>
    <mc:AlternateContent xmlns:mc="http://schemas.openxmlformats.org/markup-compatibility/2006">
      <mc:Choice xmlns:a14="http://schemas.microsoft.com/office/drawing/2010/main" Requires="a14">
        <xdr:graphicFrame macro="">
          <xdr:nvGraphicFramePr>
            <xdr:cNvPr id="33" name="Segment">
              <a:extLst>
                <a:ext uri="{FF2B5EF4-FFF2-40B4-BE49-F238E27FC236}">
                  <a16:creationId xmlns:a16="http://schemas.microsoft.com/office/drawing/2014/main" id="{05F7B922-DC4C-43BF-943A-CAED75AC68D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108189" y="1178517"/>
              <a:ext cx="1967419" cy="12806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emmy" refreshedDate="44763.524297685188" createdVersion="8" refreshedVersion="8" minRefreshableVersion="3" recordCount="1412" xr:uid="{FCA184DE-9F99-4097-B105-351631BF2F3F}">
  <cacheSource type="worksheet">
    <worksheetSource name="consolidatedsales"/>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4" base="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 numFmtId="14">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acheField>
    <cacheField name="Manufacturer Count" numFmtId="0">
      <sharedItems containsSemiMixedTypes="0" containsString="0" containsNumber="1" minValue="2.4570024570024569E-3" maxValue="0.1111111111111111"/>
    </cacheField>
    <cacheField name="Months" numFmtId="0" databaseField="0">
      <fieldGroup base="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791271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February"/>
    <s v="M5R"/>
    <n v="1"/>
    <n v="4409.37"/>
    <s v="Canada"/>
    <x v="0"/>
    <x v="0"/>
    <x v="0"/>
    <n v="4"/>
    <x v="0"/>
    <s v="Currus"/>
    <n v="1.1764705882352941E-2"/>
  </r>
  <r>
    <n v="1517"/>
    <x v="1"/>
    <s v="May"/>
    <s v="R3G"/>
    <n v="1"/>
    <n v="2361.2399999999998"/>
    <s v="Canada"/>
    <x v="1"/>
    <x v="1"/>
    <x v="1"/>
    <n v="12"/>
    <x v="1"/>
    <s v="Quibus"/>
    <n v="1.3333333333333334E-2"/>
  </r>
  <r>
    <n v="615"/>
    <x v="1"/>
    <s v="May"/>
    <s v="M4V"/>
    <n v="1"/>
    <n v="8189.37"/>
    <s v="Canada"/>
    <x v="2"/>
    <x v="2"/>
    <x v="2"/>
    <n v="7"/>
    <x v="0"/>
    <s v="VanArsdel"/>
    <n v="2.4570024570024569E-3"/>
  </r>
  <r>
    <n v="1530"/>
    <x v="1"/>
    <s v="May"/>
    <s v="R3H"/>
    <n v="1"/>
    <n v="4282.74"/>
    <s v="Canada"/>
    <x v="3"/>
    <x v="1"/>
    <x v="1"/>
    <n v="12"/>
    <x v="1"/>
    <s v="Quibus"/>
    <n v="1.3333333333333334E-2"/>
  </r>
  <r>
    <n v="1226"/>
    <x v="2"/>
    <s v="June"/>
    <s v="L5P"/>
    <n v="1"/>
    <n v="6866.37"/>
    <s v="Canada"/>
    <x v="4"/>
    <x v="2"/>
    <x v="2"/>
    <n v="10"/>
    <x v="0"/>
    <s v="Pirum"/>
    <n v="3.8022813688212928E-3"/>
  </r>
  <r>
    <n v="1809"/>
    <x v="2"/>
    <s v="June"/>
    <s v="L5R"/>
    <n v="1"/>
    <n v="2771.37"/>
    <s v="Canada"/>
    <x v="5"/>
    <x v="3"/>
    <x v="3"/>
    <n v="11"/>
    <x v="0"/>
    <s v="Pomum"/>
    <n v="5.5555555555555552E-2"/>
  </r>
  <r>
    <n v="1212"/>
    <x v="2"/>
    <s v="June"/>
    <s v="L5N"/>
    <n v="1"/>
    <n v="4850.37"/>
    <s v="Canada"/>
    <x v="6"/>
    <x v="2"/>
    <x v="2"/>
    <n v="10"/>
    <x v="0"/>
    <s v="Pirum"/>
    <n v="3.8022813688212928E-3"/>
  </r>
  <r>
    <n v="1821"/>
    <x v="2"/>
    <s v="June"/>
    <s v="L5R"/>
    <n v="1"/>
    <n v="3779.37"/>
    <s v="Canada"/>
    <x v="7"/>
    <x v="3"/>
    <x v="3"/>
    <n v="11"/>
    <x v="0"/>
    <s v="Pomum"/>
    <n v="5.5555555555555552E-2"/>
  </r>
  <r>
    <n v="1223"/>
    <x v="2"/>
    <s v="June"/>
    <s v="M4K"/>
    <n v="1"/>
    <n v="4787.37"/>
    <s v="Canada"/>
    <x v="8"/>
    <x v="2"/>
    <x v="2"/>
    <n v="10"/>
    <x v="0"/>
    <s v="Pirum"/>
    <n v="3.8022813688212928E-3"/>
  </r>
  <r>
    <n v="1850"/>
    <x v="2"/>
    <s v="June"/>
    <s v="L5L"/>
    <n v="1"/>
    <n v="1826.37"/>
    <s v="Canada"/>
    <x v="9"/>
    <x v="3"/>
    <x v="3"/>
    <n v="11"/>
    <x v="0"/>
    <s v="Pomum"/>
    <n v="5.5555555555555552E-2"/>
  </r>
  <r>
    <n v="993"/>
    <x v="3"/>
    <s v="May"/>
    <s v="R3V"/>
    <n v="1"/>
    <n v="4598.37"/>
    <s v="Canada"/>
    <x v="10"/>
    <x v="2"/>
    <x v="2"/>
    <n v="8"/>
    <x v="1"/>
    <s v="Natura"/>
    <n v="3.952569169960474E-3"/>
  </r>
  <r>
    <n v="1243"/>
    <x v="3"/>
    <s v="May"/>
    <s v="R3V"/>
    <n v="1"/>
    <n v="5794.74"/>
    <s v="Canada"/>
    <x v="11"/>
    <x v="0"/>
    <x v="1"/>
    <n v="12"/>
    <x v="1"/>
    <s v="Quibus"/>
    <n v="1.3333333333333334E-2"/>
  </r>
  <r>
    <n v="2350"/>
    <x v="3"/>
    <s v="May"/>
    <s v="L5G"/>
    <n v="1"/>
    <n v="4466.7"/>
    <s v="Canada"/>
    <x v="12"/>
    <x v="2"/>
    <x v="4"/>
    <n v="2"/>
    <x v="0"/>
    <s v="Aliqui"/>
    <n v="4.7169811320754715E-3"/>
  </r>
  <r>
    <n v="1530"/>
    <x v="3"/>
    <s v="May"/>
    <s v="M6G"/>
    <n v="1"/>
    <n v="5038.74"/>
    <s v="Canada"/>
    <x v="3"/>
    <x v="1"/>
    <x v="1"/>
    <n v="12"/>
    <x v="0"/>
    <s v="Quibus"/>
    <n v="1.3333333333333334E-2"/>
  </r>
  <r>
    <n v="2240"/>
    <x v="3"/>
    <s v="May"/>
    <s v="M4P"/>
    <n v="1"/>
    <n v="1070.3699999999999"/>
    <s v="Canada"/>
    <x v="13"/>
    <x v="1"/>
    <x v="1"/>
    <n v="2"/>
    <x v="0"/>
    <s v="Aliqui"/>
    <n v="4.7169811320754715E-3"/>
  </r>
  <r>
    <n v="2365"/>
    <x v="3"/>
    <s v="May"/>
    <s v="R3G"/>
    <n v="1"/>
    <n v="6356.7"/>
    <s v="Canada"/>
    <x v="14"/>
    <x v="2"/>
    <x v="2"/>
    <n v="2"/>
    <x v="1"/>
    <s v="Aliqui"/>
    <n v="4.7169811320754715E-3"/>
  </r>
  <r>
    <n v="2206"/>
    <x v="4"/>
    <s v="May"/>
    <s v="R3V"/>
    <n v="1"/>
    <n v="1227.8699999999999"/>
    <s v="Canada"/>
    <x v="15"/>
    <x v="1"/>
    <x v="1"/>
    <n v="2"/>
    <x v="1"/>
    <s v="Aliqui"/>
    <n v="4.7169811320754715E-3"/>
  </r>
  <r>
    <n v="2219"/>
    <x v="4"/>
    <s v="May"/>
    <s v="M6S"/>
    <n v="1"/>
    <n v="1889.37"/>
    <s v="Canada"/>
    <x v="16"/>
    <x v="1"/>
    <x v="1"/>
    <n v="2"/>
    <x v="0"/>
    <s v="Aliqui"/>
    <n v="4.7169811320754715E-3"/>
  </r>
  <r>
    <n v="993"/>
    <x v="4"/>
    <s v="May"/>
    <s v="R3B"/>
    <n v="1"/>
    <n v="4409.37"/>
    <s v="Canada"/>
    <x v="10"/>
    <x v="2"/>
    <x v="2"/>
    <n v="8"/>
    <x v="1"/>
    <s v="Natura"/>
    <n v="3.952569169960474E-3"/>
  </r>
  <r>
    <n v="2275"/>
    <x v="4"/>
    <s v="May"/>
    <s v="M6S"/>
    <n v="1"/>
    <n v="4724.37"/>
    <s v="Canada"/>
    <x v="17"/>
    <x v="1"/>
    <x v="5"/>
    <n v="2"/>
    <x v="0"/>
    <s v="Aliqui"/>
    <n v="4.7169811320754715E-3"/>
  </r>
  <r>
    <n v="2343"/>
    <x v="4"/>
    <s v="May"/>
    <s v="M5X"/>
    <n v="1"/>
    <n v="6167.7"/>
    <s v="Canada"/>
    <x v="18"/>
    <x v="2"/>
    <x v="4"/>
    <n v="2"/>
    <x v="0"/>
    <s v="Aliqui"/>
    <n v="4.7169811320754715E-3"/>
  </r>
  <r>
    <n v="491"/>
    <x v="4"/>
    <s v="May"/>
    <s v="M5X"/>
    <n v="1"/>
    <n v="10709.37"/>
    <s v="Canada"/>
    <x v="19"/>
    <x v="2"/>
    <x v="6"/>
    <n v="7"/>
    <x v="0"/>
    <s v="VanArsdel"/>
    <n v="2.4570024570024569E-3"/>
  </r>
  <r>
    <n v="690"/>
    <x v="5"/>
    <s v="May"/>
    <s v="M4E"/>
    <n v="1"/>
    <n v="4409.37"/>
    <s v="Canada"/>
    <x v="20"/>
    <x v="2"/>
    <x v="2"/>
    <n v="7"/>
    <x v="0"/>
    <s v="VanArsdel"/>
    <n v="2.4570024570024569E-3"/>
  </r>
  <r>
    <n v="690"/>
    <x v="5"/>
    <s v="May"/>
    <s v="M4N"/>
    <n v="1"/>
    <n v="4409.37"/>
    <s v="Canada"/>
    <x v="20"/>
    <x v="2"/>
    <x v="2"/>
    <n v="7"/>
    <x v="0"/>
    <s v="VanArsdel"/>
    <n v="2.4570024570024569E-3"/>
  </r>
  <r>
    <n v="487"/>
    <x v="5"/>
    <s v="May"/>
    <s v="L4X"/>
    <n v="1"/>
    <n v="13229.37"/>
    <s v="Canada"/>
    <x v="21"/>
    <x v="2"/>
    <x v="6"/>
    <n v="7"/>
    <x v="0"/>
    <s v="VanArsdel"/>
    <n v="2.4570024570024569E-3"/>
  </r>
  <r>
    <n v="2332"/>
    <x v="6"/>
    <s v="May"/>
    <s v="M4E"/>
    <n v="1"/>
    <n v="5921.37"/>
    <s v="Canada"/>
    <x v="22"/>
    <x v="2"/>
    <x v="4"/>
    <n v="2"/>
    <x v="0"/>
    <s v="Aliqui"/>
    <n v="4.7169811320754715E-3"/>
  </r>
  <r>
    <n v="2405"/>
    <x v="6"/>
    <s v="May"/>
    <s v="M7Y"/>
    <n v="1"/>
    <n v="5102.37"/>
    <s v="Canada"/>
    <x v="23"/>
    <x v="3"/>
    <x v="3"/>
    <n v="2"/>
    <x v="0"/>
    <s v="Aliqui"/>
    <n v="4.7169811320754715E-3"/>
  </r>
  <r>
    <n v="2367"/>
    <x v="6"/>
    <s v="May"/>
    <s v="K1R"/>
    <n v="1"/>
    <n v="5663.7"/>
    <s v="Canada"/>
    <x v="24"/>
    <x v="2"/>
    <x v="2"/>
    <n v="2"/>
    <x v="0"/>
    <s v="Aliqui"/>
    <n v="4.7169811320754715E-3"/>
  </r>
  <r>
    <n v="244"/>
    <x v="7"/>
    <s v="May"/>
    <s v="L5N"/>
    <n v="1"/>
    <n v="7556.85"/>
    <s v="Canada"/>
    <x v="25"/>
    <x v="2"/>
    <x v="7"/>
    <n v="5"/>
    <x v="0"/>
    <s v="Fama"/>
    <n v="7.1428571428571425E-2"/>
  </r>
  <r>
    <n v="993"/>
    <x v="7"/>
    <s v="May"/>
    <s v="R3G"/>
    <n v="1"/>
    <n v="4598.37"/>
    <s v="Canada"/>
    <x v="10"/>
    <x v="2"/>
    <x v="2"/>
    <n v="8"/>
    <x v="1"/>
    <s v="Natura"/>
    <n v="3.952569169960474E-3"/>
  </r>
  <r>
    <n v="2097"/>
    <x v="8"/>
    <s v="June"/>
    <s v="R3G"/>
    <n v="1"/>
    <n v="5858.37"/>
    <s v="Canada"/>
    <x v="26"/>
    <x v="3"/>
    <x v="3"/>
    <n v="4"/>
    <x v="1"/>
    <s v="Currus"/>
    <n v="1.1764705882352941E-2"/>
  </r>
  <r>
    <n v="927"/>
    <x v="9"/>
    <s v="June"/>
    <s v="M6G"/>
    <n v="1"/>
    <n v="6173.37"/>
    <s v="Canada"/>
    <x v="27"/>
    <x v="2"/>
    <x v="4"/>
    <n v="8"/>
    <x v="0"/>
    <s v="Natura"/>
    <n v="3.952569169960474E-3"/>
  </r>
  <r>
    <n v="590"/>
    <x v="9"/>
    <s v="June"/>
    <s v="L5P"/>
    <n v="1"/>
    <n v="10709.37"/>
    <s v="Canada"/>
    <x v="20"/>
    <x v="2"/>
    <x v="2"/>
    <n v="7"/>
    <x v="0"/>
    <s v="VanArsdel"/>
    <n v="2.4570024570024569E-3"/>
  </r>
  <r>
    <n v="491"/>
    <x v="9"/>
    <s v="June"/>
    <s v="R2W"/>
    <n v="1"/>
    <n v="10709.37"/>
    <s v="Canada"/>
    <x v="19"/>
    <x v="2"/>
    <x v="6"/>
    <n v="7"/>
    <x v="1"/>
    <s v="VanArsdel"/>
    <n v="2.4570024570024569E-3"/>
  </r>
  <r>
    <n v="2359"/>
    <x v="9"/>
    <s v="June"/>
    <s v="M4N"/>
    <n v="1"/>
    <n v="5606.37"/>
    <s v="Canada"/>
    <x v="28"/>
    <x v="2"/>
    <x v="2"/>
    <n v="2"/>
    <x v="0"/>
    <s v="Aliqui"/>
    <n v="4.7169811320754715E-3"/>
  </r>
  <r>
    <n v="1714"/>
    <x v="9"/>
    <s v="June"/>
    <s v="R3H"/>
    <n v="1"/>
    <n v="1259.3699999999999"/>
    <s v="Canada"/>
    <x v="29"/>
    <x v="3"/>
    <x v="3"/>
    <n v="13"/>
    <x v="1"/>
    <s v="Salvus"/>
    <n v="4.3478260869565216E-2"/>
  </r>
  <r>
    <n v="942"/>
    <x v="10"/>
    <s v="April"/>
    <s v="R3G"/>
    <n v="1"/>
    <n v="7370.37"/>
    <s v="Canada"/>
    <x v="30"/>
    <x v="2"/>
    <x v="2"/>
    <n v="8"/>
    <x v="1"/>
    <s v="Natura"/>
    <n v="3.952569169960474E-3"/>
  </r>
  <r>
    <n v="1180"/>
    <x v="10"/>
    <s v="April"/>
    <s v="L5G"/>
    <n v="1"/>
    <n v="6173.37"/>
    <s v="Canada"/>
    <x v="31"/>
    <x v="2"/>
    <x v="4"/>
    <n v="10"/>
    <x v="0"/>
    <s v="Pirum"/>
    <n v="3.8022813688212928E-3"/>
  </r>
  <r>
    <n v="1517"/>
    <x v="10"/>
    <s v="April"/>
    <s v="K1Z"/>
    <n v="1"/>
    <n v="2770.74"/>
    <s v="Canada"/>
    <x v="1"/>
    <x v="1"/>
    <x v="1"/>
    <n v="12"/>
    <x v="0"/>
    <s v="Quibus"/>
    <n v="1.3333333333333334E-2"/>
  </r>
  <r>
    <n v="674"/>
    <x v="11"/>
    <s v="April"/>
    <s v="M5S"/>
    <n v="1"/>
    <n v="8315.3700000000008"/>
    <s v="Canada"/>
    <x v="32"/>
    <x v="2"/>
    <x v="2"/>
    <n v="7"/>
    <x v="0"/>
    <s v="VanArsdel"/>
    <n v="2.4570024570024569E-3"/>
  </r>
  <r>
    <n v="1049"/>
    <x v="12"/>
    <s v="March"/>
    <s v="R3G"/>
    <n v="1"/>
    <n v="3086.37"/>
    <s v="Canada"/>
    <x v="33"/>
    <x v="0"/>
    <x v="0"/>
    <n v="10"/>
    <x v="1"/>
    <s v="Pirum"/>
    <n v="3.8022813688212928E-3"/>
  </r>
  <r>
    <n v="1129"/>
    <x v="12"/>
    <s v="March"/>
    <s v="L5P"/>
    <n v="1"/>
    <n v="5543.37"/>
    <s v="Canada"/>
    <x v="34"/>
    <x v="2"/>
    <x v="6"/>
    <n v="10"/>
    <x v="0"/>
    <s v="Pirum"/>
    <n v="3.8022813688212928E-3"/>
  </r>
  <r>
    <n v="2069"/>
    <x v="13"/>
    <s v="March"/>
    <s v="K1R"/>
    <n v="1"/>
    <n v="6299.37"/>
    <s v="Canada"/>
    <x v="35"/>
    <x v="2"/>
    <x v="2"/>
    <n v="4"/>
    <x v="0"/>
    <s v="Currus"/>
    <n v="1.1764705882352941E-2"/>
  </r>
  <r>
    <n v="585"/>
    <x v="14"/>
    <s v="March"/>
    <s v="M6H"/>
    <n v="1"/>
    <n v="5039.37"/>
    <s v="Canada"/>
    <x v="36"/>
    <x v="2"/>
    <x v="2"/>
    <n v="7"/>
    <x v="0"/>
    <s v="VanArsdel"/>
    <n v="2.4570024570024569E-3"/>
  </r>
  <r>
    <n v="1137"/>
    <x v="14"/>
    <s v="March"/>
    <s v="M6S"/>
    <n v="1"/>
    <n v="8945.3700000000008"/>
    <s v="Canada"/>
    <x v="37"/>
    <x v="2"/>
    <x v="6"/>
    <n v="10"/>
    <x v="0"/>
    <s v="Pirum"/>
    <n v="3.8022813688212928E-3"/>
  </r>
  <r>
    <n v="2384"/>
    <x v="14"/>
    <s v="March"/>
    <s v="M5X"/>
    <n v="1"/>
    <n v="7968.87"/>
    <s v="Canada"/>
    <x v="38"/>
    <x v="2"/>
    <x v="2"/>
    <n v="2"/>
    <x v="0"/>
    <s v="Aliqui"/>
    <n v="4.7169811320754715E-3"/>
  </r>
  <r>
    <n v="690"/>
    <x v="14"/>
    <s v="March"/>
    <s v="M6H"/>
    <n v="1"/>
    <n v="4409.37"/>
    <s v="Canada"/>
    <x v="20"/>
    <x v="2"/>
    <x v="2"/>
    <n v="7"/>
    <x v="0"/>
    <s v="VanArsdel"/>
    <n v="2.4570024570024569E-3"/>
  </r>
  <r>
    <n v="1958"/>
    <x v="14"/>
    <s v="March"/>
    <s v="M4X"/>
    <n v="1"/>
    <n v="944.37"/>
    <s v="Canada"/>
    <x v="39"/>
    <x v="1"/>
    <x v="1"/>
    <n v="4"/>
    <x v="0"/>
    <s v="Currus"/>
    <n v="1.1764705882352941E-2"/>
  </r>
  <r>
    <n v="491"/>
    <x v="15"/>
    <s v="March"/>
    <s v="R3H"/>
    <n v="1"/>
    <n v="10709.37"/>
    <s v="Canada"/>
    <x v="19"/>
    <x v="2"/>
    <x v="6"/>
    <n v="7"/>
    <x v="1"/>
    <s v="VanArsdel"/>
    <n v="2.4570024570024569E-3"/>
  </r>
  <r>
    <n v="1722"/>
    <x v="16"/>
    <s v="April"/>
    <s v="H1B"/>
    <n v="2"/>
    <n v="2077.7399999999998"/>
    <s v="Canada"/>
    <x v="40"/>
    <x v="3"/>
    <x v="3"/>
    <n v="13"/>
    <x v="2"/>
    <s v="Salvus"/>
    <n v="4.3478260869565216E-2"/>
  </r>
  <r>
    <n v="959"/>
    <x v="16"/>
    <s v="April"/>
    <s v="M4P"/>
    <n v="1"/>
    <n v="10362.870000000001"/>
    <s v="Canada"/>
    <x v="41"/>
    <x v="2"/>
    <x v="2"/>
    <n v="8"/>
    <x v="0"/>
    <s v="Natura"/>
    <n v="3.952569169960474E-3"/>
  </r>
  <r>
    <n v="2143"/>
    <x v="16"/>
    <s v="April"/>
    <s v="M7Y"/>
    <n v="1"/>
    <n v="5291.37"/>
    <s v="Canada"/>
    <x v="42"/>
    <x v="2"/>
    <x v="7"/>
    <n v="14"/>
    <x v="0"/>
    <s v="Victoria"/>
    <n v="6.25E-2"/>
  </r>
  <r>
    <n v="2150"/>
    <x v="16"/>
    <s v="April"/>
    <s v="R3G"/>
    <n v="1"/>
    <n v="6173.37"/>
    <s v="Canada"/>
    <x v="43"/>
    <x v="2"/>
    <x v="4"/>
    <n v="14"/>
    <x v="1"/>
    <s v="Victoria"/>
    <n v="6.25E-2"/>
  </r>
  <r>
    <n v="1060"/>
    <x v="17"/>
    <s v="April"/>
    <s v="R3N"/>
    <n v="1"/>
    <n v="1889.37"/>
    <s v="Canada"/>
    <x v="44"/>
    <x v="1"/>
    <x v="1"/>
    <n v="10"/>
    <x v="1"/>
    <s v="Pirum"/>
    <n v="3.8022813688212928E-3"/>
  </r>
  <r>
    <n v="2215"/>
    <x v="17"/>
    <s v="April"/>
    <s v="R3B"/>
    <n v="1"/>
    <n v="4724.37"/>
    <s v="Canada"/>
    <x v="45"/>
    <x v="1"/>
    <x v="1"/>
    <n v="2"/>
    <x v="1"/>
    <s v="Aliqui"/>
    <n v="4.7169811320754715E-3"/>
  </r>
  <r>
    <n v="2099"/>
    <x v="17"/>
    <s v="April"/>
    <s v="L5N"/>
    <n v="1"/>
    <n v="5165.37"/>
    <s v="Canada"/>
    <x v="46"/>
    <x v="3"/>
    <x v="3"/>
    <n v="4"/>
    <x v="0"/>
    <s v="Currus"/>
    <n v="1.1764705882352941E-2"/>
  </r>
  <r>
    <n v="487"/>
    <x v="17"/>
    <s v="April"/>
    <s v="M6H"/>
    <n v="1"/>
    <n v="13229.37"/>
    <s v="Canada"/>
    <x v="21"/>
    <x v="2"/>
    <x v="6"/>
    <n v="7"/>
    <x v="0"/>
    <s v="VanArsdel"/>
    <n v="2.4570024570024569E-3"/>
  </r>
  <r>
    <n v="690"/>
    <x v="18"/>
    <s v="January"/>
    <s v="L5G"/>
    <n v="1"/>
    <n v="4409.37"/>
    <s v="Canada"/>
    <x v="20"/>
    <x v="2"/>
    <x v="2"/>
    <n v="7"/>
    <x v="0"/>
    <s v="VanArsdel"/>
    <n v="2.4570024570024569E-3"/>
  </r>
  <r>
    <n v="1077"/>
    <x v="19"/>
    <s v="February"/>
    <s v="R3B"/>
    <n v="1"/>
    <n v="4220.37"/>
    <s v="Canada"/>
    <x v="47"/>
    <x v="1"/>
    <x v="1"/>
    <n v="10"/>
    <x v="1"/>
    <s v="Pirum"/>
    <n v="3.8022813688212928E-3"/>
  </r>
  <r>
    <n v="1078"/>
    <x v="19"/>
    <s v="February"/>
    <s v="R3B"/>
    <n v="1"/>
    <n v="4220.37"/>
    <s v="Canada"/>
    <x v="48"/>
    <x v="1"/>
    <x v="1"/>
    <n v="10"/>
    <x v="1"/>
    <s v="Pirum"/>
    <n v="3.8022813688212928E-3"/>
  </r>
  <r>
    <n v="535"/>
    <x v="20"/>
    <s v="February"/>
    <s v="L5G"/>
    <n v="1"/>
    <n v="6485.85"/>
    <s v="Canada"/>
    <x v="49"/>
    <x v="2"/>
    <x v="4"/>
    <n v="7"/>
    <x v="0"/>
    <s v="VanArsdel"/>
    <n v="2.4570024570024569E-3"/>
  </r>
  <r>
    <n v="907"/>
    <x v="21"/>
    <s v="February"/>
    <s v="M7Y"/>
    <n v="1"/>
    <n v="7307.37"/>
    <s v="Canada"/>
    <x v="50"/>
    <x v="2"/>
    <x v="4"/>
    <n v="8"/>
    <x v="0"/>
    <s v="Natura"/>
    <n v="3.952569169960474E-3"/>
  </r>
  <r>
    <n v="491"/>
    <x v="21"/>
    <s v="February"/>
    <s v="M7Y"/>
    <n v="1"/>
    <n v="10709.37"/>
    <s v="Canada"/>
    <x v="19"/>
    <x v="2"/>
    <x v="6"/>
    <n v="7"/>
    <x v="0"/>
    <s v="VanArsdel"/>
    <n v="2.4570024570024569E-3"/>
  </r>
  <r>
    <n v="907"/>
    <x v="22"/>
    <s v="February"/>
    <s v="M6S"/>
    <n v="1"/>
    <n v="7307.37"/>
    <s v="Canada"/>
    <x v="50"/>
    <x v="2"/>
    <x v="4"/>
    <n v="8"/>
    <x v="0"/>
    <s v="Natura"/>
    <n v="3.952569169960474E-3"/>
  </r>
  <r>
    <n v="978"/>
    <x v="22"/>
    <s v="February"/>
    <s v="R3W"/>
    <n v="1"/>
    <n v="9638.3700000000008"/>
    <s v="Canada"/>
    <x v="51"/>
    <x v="2"/>
    <x v="2"/>
    <n v="8"/>
    <x v="1"/>
    <s v="Natura"/>
    <n v="3.952569169960474E-3"/>
  </r>
  <r>
    <n v="2225"/>
    <x v="23"/>
    <s v="February"/>
    <s v="L5N"/>
    <n v="1"/>
    <n v="723.87"/>
    <s v="Canada"/>
    <x v="52"/>
    <x v="1"/>
    <x v="1"/>
    <n v="2"/>
    <x v="0"/>
    <s v="Aliqui"/>
    <n v="4.7169811320754715E-3"/>
  </r>
  <r>
    <n v="2224"/>
    <x v="23"/>
    <s v="February"/>
    <s v="L5N"/>
    <n v="1"/>
    <n v="723.87"/>
    <s v="Canada"/>
    <x v="53"/>
    <x v="1"/>
    <x v="1"/>
    <n v="2"/>
    <x v="0"/>
    <s v="Aliqui"/>
    <n v="4.7169811320754715E-3"/>
  </r>
  <r>
    <n v="1180"/>
    <x v="23"/>
    <s v="February"/>
    <s v="L5T"/>
    <n v="1"/>
    <n v="6173.37"/>
    <s v="Canada"/>
    <x v="31"/>
    <x v="2"/>
    <x v="4"/>
    <n v="10"/>
    <x v="0"/>
    <s v="Pirum"/>
    <n v="3.8022813688212928E-3"/>
  </r>
  <r>
    <n v="438"/>
    <x v="24"/>
    <s v="March"/>
    <s v="R3K"/>
    <n v="1"/>
    <n v="11969.37"/>
    <s v="Canada"/>
    <x v="54"/>
    <x v="2"/>
    <x v="6"/>
    <n v="7"/>
    <x v="1"/>
    <s v="VanArsdel"/>
    <n v="2.4570024570024569E-3"/>
  </r>
  <r>
    <n v="927"/>
    <x v="24"/>
    <s v="March"/>
    <s v="M6H"/>
    <n v="1"/>
    <n v="6173.37"/>
    <s v="Canada"/>
    <x v="27"/>
    <x v="2"/>
    <x v="4"/>
    <n v="8"/>
    <x v="0"/>
    <s v="Natura"/>
    <n v="3.952569169960474E-3"/>
  </r>
  <r>
    <n v="927"/>
    <x v="24"/>
    <s v="March"/>
    <s v="M6S"/>
    <n v="1"/>
    <n v="6173.37"/>
    <s v="Canada"/>
    <x v="27"/>
    <x v="2"/>
    <x v="4"/>
    <n v="8"/>
    <x v="0"/>
    <s v="Natura"/>
    <n v="3.952569169960474E-3"/>
  </r>
  <r>
    <n v="690"/>
    <x v="25"/>
    <s v="March"/>
    <s v="M5X"/>
    <n v="1"/>
    <n v="4409.37"/>
    <s v="Canada"/>
    <x v="20"/>
    <x v="2"/>
    <x v="2"/>
    <n v="7"/>
    <x v="0"/>
    <s v="VanArsdel"/>
    <n v="2.4570024570024569E-3"/>
  </r>
  <r>
    <n v="1339"/>
    <x v="12"/>
    <s v="March"/>
    <s v="L5R"/>
    <n v="1"/>
    <n v="3463.74"/>
    <s v="Canada"/>
    <x v="55"/>
    <x v="1"/>
    <x v="1"/>
    <n v="12"/>
    <x v="0"/>
    <s v="Quibus"/>
    <n v="1.3333333333333334E-2"/>
  </r>
  <r>
    <n v="487"/>
    <x v="12"/>
    <s v="March"/>
    <s v="M7Y"/>
    <n v="1"/>
    <n v="13229.37"/>
    <s v="Canada"/>
    <x v="21"/>
    <x v="2"/>
    <x v="6"/>
    <n v="7"/>
    <x v="0"/>
    <s v="VanArsdel"/>
    <n v="2.4570024570024569E-3"/>
  </r>
  <r>
    <n v="556"/>
    <x v="12"/>
    <s v="March"/>
    <s v="M6H"/>
    <n v="1"/>
    <n v="10268.370000000001"/>
    <s v="Canada"/>
    <x v="56"/>
    <x v="2"/>
    <x v="2"/>
    <n v="7"/>
    <x v="0"/>
    <s v="VanArsdel"/>
    <n v="2.4570024570024569E-3"/>
  </r>
  <r>
    <n v="1340"/>
    <x v="12"/>
    <s v="March"/>
    <s v="L5R"/>
    <n v="1"/>
    <n v="3463.74"/>
    <s v="Canada"/>
    <x v="57"/>
    <x v="1"/>
    <x v="1"/>
    <n v="12"/>
    <x v="0"/>
    <s v="Quibus"/>
    <n v="1.3333333333333334E-2"/>
  </r>
  <r>
    <n v="907"/>
    <x v="12"/>
    <s v="March"/>
    <s v="L5T"/>
    <n v="1"/>
    <n v="7244.37"/>
    <s v="Canada"/>
    <x v="50"/>
    <x v="2"/>
    <x v="4"/>
    <n v="8"/>
    <x v="0"/>
    <s v="Natura"/>
    <n v="3.952569169960474E-3"/>
  </r>
  <r>
    <n v="506"/>
    <x v="26"/>
    <s v="January"/>
    <s v="L5P"/>
    <n v="1"/>
    <n v="15560.37"/>
    <s v="Canada"/>
    <x v="58"/>
    <x v="2"/>
    <x v="6"/>
    <n v="7"/>
    <x v="0"/>
    <s v="VanArsdel"/>
    <n v="2.4570024570024569E-3"/>
  </r>
  <r>
    <n v="578"/>
    <x v="26"/>
    <s v="January"/>
    <s v="L5N"/>
    <n v="1"/>
    <n v="9449.3700000000008"/>
    <s v="Canada"/>
    <x v="59"/>
    <x v="2"/>
    <x v="2"/>
    <n v="7"/>
    <x v="0"/>
    <s v="VanArsdel"/>
    <n v="2.4570024570024569E-3"/>
  </r>
  <r>
    <n v="993"/>
    <x v="26"/>
    <s v="January"/>
    <s v="R3V"/>
    <n v="1"/>
    <n v="4409.37"/>
    <s v="Canada"/>
    <x v="10"/>
    <x v="2"/>
    <x v="2"/>
    <n v="8"/>
    <x v="1"/>
    <s v="Natura"/>
    <n v="3.952569169960474E-3"/>
  </r>
  <r>
    <n v="996"/>
    <x v="0"/>
    <s v="February"/>
    <s v="R3E"/>
    <n v="1"/>
    <n v="8630.3700000000008"/>
    <s v="Canada"/>
    <x v="60"/>
    <x v="2"/>
    <x v="2"/>
    <n v="8"/>
    <x v="1"/>
    <s v="Natura"/>
    <n v="3.952569169960474E-3"/>
  </r>
  <r>
    <n v="604"/>
    <x v="27"/>
    <s v="April"/>
    <s v="L5H"/>
    <n v="1"/>
    <n v="6299.37"/>
    <s v="Canada"/>
    <x v="61"/>
    <x v="2"/>
    <x v="2"/>
    <n v="7"/>
    <x v="0"/>
    <s v="VanArsdel"/>
    <n v="2.4570024570024569E-3"/>
  </r>
  <r>
    <n v="2055"/>
    <x v="27"/>
    <s v="April"/>
    <s v="R3V"/>
    <n v="1"/>
    <n v="7874.37"/>
    <s v="Canada"/>
    <x v="62"/>
    <x v="2"/>
    <x v="4"/>
    <n v="4"/>
    <x v="1"/>
    <s v="Currus"/>
    <n v="1.1764705882352941E-2"/>
  </r>
  <r>
    <n v="1043"/>
    <x v="28"/>
    <s v="March"/>
    <s v="R3G"/>
    <n v="1"/>
    <n v="4346.37"/>
    <s v="Canada"/>
    <x v="63"/>
    <x v="0"/>
    <x v="0"/>
    <n v="10"/>
    <x v="1"/>
    <s v="Pirum"/>
    <n v="3.8022813688212928E-3"/>
  </r>
  <r>
    <n v="2369"/>
    <x v="28"/>
    <s v="March"/>
    <s v="M4P"/>
    <n v="1"/>
    <n v="5096.7"/>
    <s v="Canada"/>
    <x v="64"/>
    <x v="2"/>
    <x v="2"/>
    <n v="2"/>
    <x v="0"/>
    <s v="Aliqui"/>
    <n v="4.7169811320754715E-3"/>
  </r>
  <r>
    <n v="733"/>
    <x v="28"/>
    <s v="March"/>
    <s v="R3B"/>
    <n v="1"/>
    <n v="4787.37"/>
    <s v="Canada"/>
    <x v="65"/>
    <x v="1"/>
    <x v="1"/>
    <n v="8"/>
    <x v="1"/>
    <s v="Natura"/>
    <n v="3.952569169960474E-3"/>
  </r>
  <r>
    <n v="995"/>
    <x v="28"/>
    <s v="March"/>
    <s v="M4V"/>
    <n v="1"/>
    <n v="7181.37"/>
    <s v="Canada"/>
    <x v="66"/>
    <x v="2"/>
    <x v="2"/>
    <n v="8"/>
    <x v="0"/>
    <s v="Natura"/>
    <n v="3.952569169960474E-3"/>
  </r>
  <r>
    <n v="457"/>
    <x v="28"/>
    <s v="March"/>
    <s v="M5X"/>
    <n v="1"/>
    <n v="11969.37"/>
    <s v="Canada"/>
    <x v="67"/>
    <x v="2"/>
    <x v="6"/>
    <n v="7"/>
    <x v="0"/>
    <s v="VanArsdel"/>
    <n v="2.4570024570024569E-3"/>
  </r>
  <r>
    <n v="2331"/>
    <x v="14"/>
    <s v="March"/>
    <s v="K1R"/>
    <n v="1"/>
    <n v="7868.7"/>
    <s v="Canada"/>
    <x v="68"/>
    <x v="2"/>
    <x v="4"/>
    <n v="2"/>
    <x v="0"/>
    <s v="Aliqui"/>
    <n v="4.7169811320754715E-3"/>
  </r>
  <r>
    <n v="977"/>
    <x v="14"/>
    <s v="March"/>
    <s v="K1H"/>
    <n v="1"/>
    <n v="6299.37"/>
    <s v="Canada"/>
    <x v="69"/>
    <x v="2"/>
    <x v="2"/>
    <n v="8"/>
    <x v="0"/>
    <s v="Natura"/>
    <n v="3.952569169960474E-3"/>
  </r>
  <r>
    <n v="1191"/>
    <x v="14"/>
    <s v="March"/>
    <s v="L5P"/>
    <n v="1"/>
    <n v="3212.37"/>
    <s v="Canada"/>
    <x v="70"/>
    <x v="2"/>
    <x v="4"/>
    <n v="10"/>
    <x v="0"/>
    <s v="Pirum"/>
    <n v="3.8022813688212928E-3"/>
  </r>
  <r>
    <n v="2225"/>
    <x v="29"/>
    <s v="April"/>
    <s v="L5N"/>
    <n v="1"/>
    <n v="723.87"/>
    <s v="Canada"/>
    <x v="52"/>
    <x v="1"/>
    <x v="1"/>
    <n v="2"/>
    <x v="0"/>
    <s v="Aliqui"/>
    <n v="4.7169811320754715E-3"/>
  </r>
  <r>
    <n v="2224"/>
    <x v="29"/>
    <s v="April"/>
    <s v="L5N"/>
    <n v="1"/>
    <n v="723.87"/>
    <s v="Canada"/>
    <x v="53"/>
    <x v="1"/>
    <x v="1"/>
    <n v="2"/>
    <x v="0"/>
    <s v="Aliqui"/>
    <n v="4.7169811320754715E-3"/>
  </r>
  <r>
    <n v="531"/>
    <x v="30"/>
    <s v="January"/>
    <s v="M6G"/>
    <n v="1"/>
    <n v="7556.85"/>
    <s v="Canada"/>
    <x v="71"/>
    <x v="2"/>
    <x v="4"/>
    <n v="7"/>
    <x v="0"/>
    <s v="VanArsdel"/>
    <n v="2.4570024570024569E-3"/>
  </r>
  <r>
    <n v="907"/>
    <x v="30"/>
    <s v="January"/>
    <s v="L5R"/>
    <n v="1"/>
    <n v="7307.37"/>
    <s v="Canada"/>
    <x v="50"/>
    <x v="2"/>
    <x v="4"/>
    <n v="8"/>
    <x v="0"/>
    <s v="Natura"/>
    <n v="3.952569169960474E-3"/>
  </r>
  <r>
    <n v="1714"/>
    <x v="31"/>
    <s v="January"/>
    <s v="R3G"/>
    <n v="1"/>
    <n v="1259.3699999999999"/>
    <s v="Canada"/>
    <x v="29"/>
    <x v="3"/>
    <x v="3"/>
    <n v="13"/>
    <x v="1"/>
    <s v="Salvus"/>
    <n v="4.3478260869565216E-2"/>
  </r>
  <r>
    <n v="457"/>
    <x v="32"/>
    <s v="January"/>
    <s v="L5P"/>
    <n v="1"/>
    <n v="11969.37"/>
    <s v="Canada"/>
    <x v="67"/>
    <x v="2"/>
    <x v="6"/>
    <n v="7"/>
    <x v="0"/>
    <s v="VanArsdel"/>
    <n v="2.4570024570024569E-3"/>
  </r>
  <r>
    <n v="405"/>
    <x v="32"/>
    <s v="January"/>
    <s v="M4Y"/>
    <n v="1"/>
    <n v="22994.37"/>
    <s v="Canada"/>
    <x v="72"/>
    <x v="2"/>
    <x v="6"/>
    <n v="7"/>
    <x v="0"/>
    <s v="VanArsdel"/>
    <n v="2.4570024570024569E-3"/>
  </r>
  <r>
    <n v="487"/>
    <x v="33"/>
    <s v="January"/>
    <s v="M5R"/>
    <n v="1"/>
    <n v="13229.37"/>
    <s v="Canada"/>
    <x v="21"/>
    <x v="2"/>
    <x v="6"/>
    <n v="7"/>
    <x v="0"/>
    <s v="VanArsdel"/>
    <n v="2.4570024570024569E-3"/>
  </r>
  <r>
    <n v="626"/>
    <x v="33"/>
    <s v="January"/>
    <s v="H1G"/>
    <n v="1"/>
    <n v="17009.37"/>
    <s v="Canada"/>
    <x v="73"/>
    <x v="2"/>
    <x v="2"/>
    <n v="7"/>
    <x v="2"/>
    <s v="VanArsdel"/>
    <n v="2.4570024570024569E-3"/>
  </r>
  <r>
    <n v="808"/>
    <x v="34"/>
    <s v="January"/>
    <s v="K1R"/>
    <n v="1"/>
    <n v="4535.37"/>
    <s v="Canada"/>
    <x v="74"/>
    <x v="1"/>
    <x v="5"/>
    <n v="8"/>
    <x v="0"/>
    <s v="Natura"/>
    <n v="3.952569169960474E-3"/>
  </r>
  <r>
    <n v="506"/>
    <x v="24"/>
    <s v="March"/>
    <s v="L5N"/>
    <n v="1"/>
    <n v="15560.37"/>
    <s v="Canada"/>
    <x v="58"/>
    <x v="2"/>
    <x v="6"/>
    <n v="7"/>
    <x v="0"/>
    <s v="VanArsdel"/>
    <n v="2.4570024570024569E-3"/>
  </r>
  <r>
    <n v="517"/>
    <x v="24"/>
    <s v="March"/>
    <s v="M6H"/>
    <n v="1"/>
    <n v="8186.85"/>
    <s v="Canada"/>
    <x v="75"/>
    <x v="2"/>
    <x v="4"/>
    <n v="7"/>
    <x v="0"/>
    <s v="VanArsdel"/>
    <n v="2.4570024570024569E-3"/>
  </r>
  <r>
    <n v="927"/>
    <x v="24"/>
    <s v="March"/>
    <s v="L5N"/>
    <n v="1"/>
    <n v="6173.37"/>
    <s v="Canada"/>
    <x v="27"/>
    <x v="2"/>
    <x v="4"/>
    <n v="8"/>
    <x v="0"/>
    <s v="Natura"/>
    <n v="3.952569169960474E-3"/>
  </r>
  <r>
    <n v="996"/>
    <x v="24"/>
    <s v="March"/>
    <s v="M4E"/>
    <n v="1"/>
    <n v="8630.3700000000008"/>
    <s v="Canada"/>
    <x v="60"/>
    <x v="2"/>
    <x v="2"/>
    <n v="8"/>
    <x v="0"/>
    <s v="Natura"/>
    <n v="3.952569169960474E-3"/>
  </r>
  <r>
    <n v="736"/>
    <x v="35"/>
    <s v="April"/>
    <s v="M6H"/>
    <n v="1"/>
    <n v="4661.37"/>
    <s v="Canada"/>
    <x v="76"/>
    <x v="1"/>
    <x v="1"/>
    <n v="8"/>
    <x v="0"/>
    <s v="Natura"/>
    <n v="3.952569169960474E-3"/>
  </r>
  <r>
    <n v="438"/>
    <x v="35"/>
    <s v="April"/>
    <s v="R3H"/>
    <n v="1"/>
    <n v="11969.37"/>
    <s v="Canada"/>
    <x v="54"/>
    <x v="2"/>
    <x v="6"/>
    <n v="7"/>
    <x v="1"/>
    <s v="VanArsdel"/>
    <n v="2.4570024570024569E-3"/>
  </r>
  <r>
    <n v="636"/>
    <x v="35"/>
    <s v="April"/>
    <s v="M7Y"/>
    <n v="1"/>
    <n v="10583.37"/>
    <s v="Canada"/>
    <x v="77"/>
    <x v="2"/>
    <x v="2"/>
    <n v="7"/>
    <x v="0"/>
    <s v="VanArsdel"/>
    <n v="2.4570024570024569E-3"/>
  </r>
  <r>
    <n v="1530"/>
    <x v="35"/>
    <s v="April"/>
    <s v="M5R"/>
    <n v="1"/>
    <n v="5038.74"/>
    <s v="Canada"/>
    <x v="3"/>
    <x v="1"/>
    <x v="1"/>
    <n v="12"/>
    <x v="0"/>
    <s v="Quibus"/>
    <n v="1.3333333333333334E-2"/>
  </r>
  <r>
    <n v="735"/>
    <x v="35"/>
    <s v="April"/>
    <s v="M6H"/>
    <n v="1"/>
    <n v="4661.37"/>
    <s v="Canada"/>
    <x v="78"/>
    <x v="1"/>
    <x v="1"/>
    <n v="8"/>
    <x v="0"/>
    <s v="Natura"/>
    <n v="3.952569169960474E-3"/>
  </r>
  <r>
    <n v="2224"/>
    <x v="36"/>
    <s v="March"/>
    <s v="L5P"/>
    <n v="1"/>
    <n v="723.87"/>
    <s v="Canada"/>
    <x v="53"/>
    <x v="1"/>
    <x v="1"/>
    <n v="2"/>
    <x v="0"/>
    <s v="Aliqui"/>
    <n v="4.7169811320754715E-3"/>
  </r>
  <r>
    <n v="438"/>
    <x v="37"/>
    <s v="April"/>
    <s v="K1R"/>
    <n v="1"/>
    <n v="11969.37"/>
    <s v="Canada"/>
    <x v="54"/>
    <x v="2"/>
    <x v="6"/>
    <n v="7"/>
    <x v="0"/>
    <s v="VanArsdel"/>
    <n v="2.4570024570024569E-3"/>
  </r>
  <r>
    <n v="945"/>
    <x v="37"/>
    <s v="April"/>
    <s v="R3B"/>
    <n v="1"/>
    <n v="8189.37"/>
    <s v="Canada"/>
    <x v="79"/>
    <x v="2"/>
    <x v="2"/>
    <n v="8"/>
    <x v="1"/>
    <s v="Natura"/>
    <n v="3.952569169960474E-3"/>
  </r>
  <r>
    <n v="910"/>
    <x v="37"/>
    <s v="April"/>
    <s v="L5N"/>
    <n v="1"/>
    <n v="5165.37"/>
    <s v="Canada"/>
    <x v="80"/>
    <x v="2"/>
    <x v="4"/>
    <n v="8"/>
    <x v="0"/>
    <s v="Natura"/>
    <n v="3.952569169960474E-3"/>
  </r>
  <r>
    <n v="945"/>
    <x v="37"/>
    <s v="April"/>
    <s v="R3V"/>
    <n v="2"/>
    <n v="16378.74"/>
    <s v="Canada"/>
    <x v="79"/>
    <x v="2"/>
    <x v="2"/>
    <n v="8"/>
    <x v="1"/>
    <s v="Natura"/>
    <n v="3.952569169960474E-3"/>
  </r>
  <r>
    <n v="826"/>
    <x v="37"/>
    <s v="April"/>
    <s v="R3T"/>
    <n v="1"/>
    <n v="14426.37"/>
    <s v="Canada"/>
    <x v="81"/>
    <x v="2"/>
    <x v="6"/>
    <n v="8"/>
    <x v="1"/>
    <s v="Natura"/>
    <n v="3.952569169960474E-3"/>
  </r>
  <r>
    <n v="907"/>
    <x v="37"/>
    <s v="April"/>
    <s v="R3T"/>
    <n v="1"/>
    <n v="7559.37"/>
    <s v="Canada"/>
    <x v="50"/>
    <x v="2"/>
    <x v="4"/>
    <n v="8"/>
    <x v="1"/>
    <s v="Natura"/>
    <n v="3.952569169960474E-3"/>
  </r>
  <r>
    <n v="939"/>
    <x v="37"/>
    <s v="April"/>
    <s v="R3T"/>
    <n v="1"/>
    <n v="4409.37"/>
    <s v="Canada"/>
    <x v="82"/>
    <x v="2"/>
    <x v="2"/>
    <n v="8"/>
    <x v="1"/>
    <s v="Natura"/>
    <n v="3.952569169960474E-3"/>
  </r>
  <r>
    <n v="945"/>
    <x v="37"/>
    <s v="April"/>
    <s v="R3T"/>
    <n v="1"/>
    <n v="8189.37"/>
    <s v="Canada"/>
    <x v="79"/>
    <x v="2"/>
    <x v="2"/>
    <n v="8"/>
    <x v="1"/>
    <s v="Natura"/>
    <n v="3.952569169960474E-3"/>
  </r>
  <r>
    <n v="1019"/>
    <x v="37"/>
    <s v="April"/>
    <s v="L4X"/>
    <n v="1"/>
    <n v="2834.37"/>
    <s v="Canada"/>
    <x v="83"/>
    <x v="3"/>
    <x v="3"/>
    <n v="8"/>
    <x v="0"/>
    <s v="Natura"/>
    <n v="3.952569169960474E-3"/>
  </r>
  <r>
    <n v="579"/>
    <x v="13"/>
    <s v="March"/>
    <s v="R3H"/>
    <n v="1"/>
    <n v="15938.37"/>
    <s v="Canada"/>
    <x v="84"/>
    <x v="2"/>
    <x v="2"/>
    <n v="7"/>
    <x v="1"/>
    <s v="VanArsdel"/>
    <n v="2.4570024570024569E-3"/>
  </r>
  <r>
    <n v="760"/>
    <x v="16"/>
    <s v="April"/>
    <s v="M7Y"/>
    <n v="1"/>
    <n v="1983.87"/>
    <s v="Canada"/>
    <x v="85"/>
    <x v="1"/>
    <x v="1"/>
    <n v="8"/>
    <x v="0"/>
    <s v="Natura"/>
    <n v="3.952569169960474E-3"/>
  </r>
  <r>
    <n v="556"/>
    <x v="13"/>
    <s v="March"/>
    <s v="R3G"/>
    <n v="1"/>
    <n v="10268.370000000001"/>
    <s v="Canada"/>
    <x v="56"/>
    <x v="2"/>
    <x v="2"/>
    <n v="7"/>
    <x v="1"/>
    <s v="VanArsdel"/>
    <n v="2.4570024570024569E-3"/>
  </r>
  <r>
    <n v="491"/>
    <x v="38"/>
    <s v="February"/>
    <s v="M7Y"/>
    <n v="1"/>
    <n v="10709.37"/>
    <s v="Canada"/>
    <x v="19"/>
    <x v="2"/>
    <x v="6"/>
    <n v="7"/>
    <x v="0"/>
    <s v="VanArsdel"/>
    <n v="2.4570024570024569E-3"/>
  </r>
  <r>
    <n v="407"/>
    <x v="38"/>
    <s v="February"/>
    <s v="M6G"/>
    <n v="1"/>
    <n v="20505.87"/>
    <s v="Canada"/>
    <x v="86"/>
    <x v="2"/>
    <x v="6"/>
    <n v="7"/>
    <x v="0"/>
    <s v="VanArsdel"/>
    <n v="2.4570024570024569E-3"/>
  </r>
  <r>
    <n v="496"/>
    <x v="38"/>
    <s v="February"/>
    <s v="L5V"/>
    <n v="1"/>
    <n v="11147.85"/>
    <s v="Canada"/>
    <x v="87"/>
    <x v="2"/>
    <x v="6"/>
    <n v="7"/>
    <x v="0"/>
    <s v="VanArsdel"/>
    <n v="2.4570024570024569E-3"/>
  </r>
  <r>
    <n v="438"/>
    <x v="39"/>
    <s v="February"/>
    <s v="L5P"/>
    <n v="1"/>
    <n v="11969.37"/>
    <s v="Canada"/>
    <x v="54"/>
    <x v="2"/>
    <x v="6"/>
    <n v="7"/>
    <x v="0"/>
    <s v="VanArsdel"/>
    <n v="2.4570024570024569E-3"/>
  </r>
  <r>
    <n v="907"/>
    <x v="22"/>
    <s v="February"/>
    <s v="L5G"/>
    <n v="1"/>
    <n v="7307.37"/>
    <s v="Canada"/>
    <x v="50"/>
    <x v="2"/>
    <x v="4"/>
    <n v="8"/>
    <x v="0"/>
    <s v="Natura"/>
    <n v="3.952569169960474E-3"/>
  </r>
  <r>
    <n v="1134"/>
    <x v="40"/>
    <s v="January"/>
    <s v="L5T"/>
    <n v="1"/>
    <n v="10583.37"/>
    <s v="Canada"/>
    <x v="88"/>
    <x v="2"/>
    <x v="6"/>
    <n v="10"/>
    <x v="0"/>
    <s v="Pirum"/>
    <n v="3.8022813688212928E-3"/>
  </r>
  <r>
    <n v="26"/>
    <x v="40"/>
    <s v="January"/>
    <s v="M5L"/>
    <n v="1"/>
    <n v="9292.5"/>
    <s v="Canada"/>
    <x v="89"/>
    <x v="0"/>
    <x v="0"/>
    <n v="1"/>
    <x v="0"/>
    <s v="Abbas"/>
    <n v="0.04"/>
  </r>
  <r>
    <n v="996"/>
    <x v="41"/>
    <s v="January"/>
    <s v="R3H"/>
    <n v="1"/>
    <n v="8630.3700000000008"/>
    <s v="Canada"/>
    <x v="60"/>
    <x v="2"/>
    <x v="2"/>
    <n v="8"/>
    <x v="1"/>
    <s v="Natura"/>
    <n v="3.952569169960474E-3"/>
  </r>
  <r>
    <n v="2361"/>
    <x v="41"/>
    <s v="January"/>
    <s v="M4N"/>
    <n v="1"/>
    <n v="7238.7"/>
    <s v="Canada"/>
    <x v="90"/>
    <x v="2"/>
    <x v="2"/>
    <n v="2"/>
    <x v="0"/>
    <s v="Aliqui"/>
    <n v="4.7169811320754715E-3"/>
  </r>
  <r>
    <n v="529"/>
    <x v="42"/>
    <s v="January"/>
    <s v="R3V"/>
    <n v="1"/>
    <n v="5669.37"/>
    <s v="Canada"/>
    <x v="91"/>
    <x v="2"/>
    <x v="4"/>
    <n v="7"/>
    <x v="1"/>
    <s v="VanArsdel"/>
    <n v="2.4570024570024569E-3"/>
  </r>
  <r>
    <n v="107"/>
    <x v="30"/>
    <s v="January"/>
    <s v="M6H"/>
    <n v="1"/>
    <n v="6870.15"/>
    <s v="Canada"/>
    <x v="92"/>
    <x v="2"/>
    <x v="6"/>
    <n v="1"/>
    <x v="0"/>
    <s v="Abbas"/>
    <n v="0.04"/>
  </r>
  <r>
    <n v="1889"/>
    <x v="43"/>
    <s v="April"/>
    <s v="L4Y"/>
    <n v="1"/>
    <n v="8693.3700000000008"/>
    <s v="Canada"/>
    <x v="93"/>
    <x v="2"/>
    <x v="2"/>
    <n v="6"/>
    <x v="0"/>
    <s v="Leo"/>
    <n v="8.3333333333333329E-2"/>
  </r>
  <r>
    <n v="1518"/>
    <x v="10"/>
    <s v="April"/>
    <s v="K1Z"/>
    <n v="1"/>
    <n v="2770.74"/>
    <s v="Canada"/>
    <x v="94"/>
    <x v="1"/>
    <x v="1"/>
    <n v="12"/>
    <x v="0"/>
    <s v="Quibus"/>
    <n v="1.3333333333333334E-2"/>
  </r>
  <r>
    <n v="2368"/>
    <x v="5"/>
    <s v="May"/>
    <s v="T6R"/>
    <n v="1"/>
    <n v="8687.7000000000007"/>
    <s v="Canada"/>
    <x v="95"/>
    <x v="2"/>
    <x v="2"/>
    <n v="2"/>
    <x v="3"/>
    <s v="Aliqui"/>
    <n v="4.7169811320754715E-3"/>
  </r>
  <r>
    <n v="2369"/>
    <x v="5"/>
    <s v="May"/>
    <s v="T6E"/>
    <n v="1"/>
    <n v="5096.7"/>
    <s v="Canada"/>
    <x v="64"/>
    <x v="2"/>
    <x v="2"/>
    <n v="2"/>
    <x v="3"/>
    <s v="Aliqui"/>
    <n v="4.7169811320754715E-3"/>
  </r>
  <r>
    <n v="2055"/>
    <x v="1"/>
    <s v="May"/>
    <s v="T6E"/>
    <n v="1"/>
    <n v="7874.37"/>
    <s v="Canada"/>
    <x v="62"/>
    <x v="2"/>
    <x v="4"/>
    <n v="4"/>
    <x v="3"/>
    <s v="Currus"/>
    <n v="1.1764705882352941E-2"/>
  </r>
  <r>
    <n v="793"/>
    <x v="2"/>
    <s v="June"/>
    <s v="V5W"/>
    <n v="1"/>
    <n v="1070.3699999999999"/>
    <s v="Canada"/>
    <x v="96"/>
    <x v="1"/>
    <x v="1"/>
    <n v="8"/>
    <x v="4"/>
    <s v="Natura"/>
    <n v="3.952569169960474E-3"/>
  </r>
  <r>
    <n v="1182"/>
    <x v="2"/>
    <s v="June"/>
    <s v="T6G"/>
    <n v="1"/>
    <n v="2708.37"/>
    <s v="Canada"/>
    <x v="97"/>
    <x v="2"/>
    <x v="4"/>
    <n v="10"/>
    <x v="3"/>
    <s v="Pirum"/>
    <n v="3.8022813688212928E-3"/>
  </r>
  <r>
    <n v="927"/>
    <x v="2"/>
    <s v="June"/>
    <s v="V5Z"/>
    <n v="1"/>
    <n v="6047.37"/>
    <s v="Canada"/>
    <x v="27"/>
    <x v="2"/>
    <x v="4"/>
    <n v="8"/>
    <x v="4"/>
    <s v="Natura"/>
    <n v="3.952569169960474E-3"/>
  </r>
  <r>
    <n v="993"/>
    <x v="2"/>
    <s v="June"/>
    <s v="V6Z"/>
    <n v="1"/>
    <n v="4409.37"/>
    <s v="Canada"/>
    <x v="10"/>
    <x v="2"/>
    <x v="2"/>
    <n v="8"/>
    <x v="4"/>
    <s v="Natura"/>
    <n v="3.952569169960474E-3"/>
  </r>
  <r>
    <n v="1180"/>
    <x v="2"/>
    <s v="June"/>
    <s v="T5K"/>
    <n v="1"/>
    <n v="6173.37"/>
    <s v="Canada"/>
    <x v="31"/>
    <x v="2"/>
    <x v="4"/>
    <n v="10"/>
    <x v="3"/>
    <s v="Pirum"/>
    <n v="3.8022813688212928E-3"/>
  </r>
  <r>
    <n v="1182"/>
    <x v="2"/>
    <s v="June"/>
    <s v="T6E"/>
    <n v="1"/>
    <n v="2519.37"/>
    <s v="Canada"/>
    <x v="97"/>
    <x v="2"/>
    <x v="4"/>
    <n v="10"/>
    <x v="3"/>
    <s v="Pirum"/>
    <n v="3.8022813688212928E-3"/>
  </r>
  <r>
    <n v="794"/>
    <x v="2"/>
    <s v="June"/>
    <s v="V5W"/>
    <n v="1"/>
    <n v="1070.3699999999999"/>
    <s v="Canada"/>
    <x v="98"/>
    <x v="1"/>
    <x v="1"/>
    <n v="8"/>
    <x v="4"/>
    <s v="Natura"/>
    <n v="3.952569169960474E-3"/>
  </r>
  <r>
    <n v="1391"/>
    <x v="3"/>
    <s v="May"/>
    <s v="T2X"/>
    <n v="1"/>
    <n v="2266.7399999999998"/>
    <s v="Canada"/>
    <x v="99"/>
    <x v="1"/>
    <x v="1"/>
    <n v="12"/>
    <x v="3"/>
    <s v="Quibus"/>
    <n v="1.3333333333333334E-2"/>
  </r>
  <r>
    <n v="636"/>
    <x v="4"/>
    <s v="May"/>
    <s v="V6J"/>
    <n v="1"/>
    <n v="11118.87"/>
    <s v="Canada"/>
    <x v="77"/>
    <x v="2"/>
    <x v="2"/>
    <n v="7"/>
    <x v="4"/>
    <s v="VanArsdel"/>
    <n v="2.4570024570024569E-3"/>
  </r>
  <r>
    <n v="2332"/>
    <x v="4"/>
    <s v="May"/>
    <s v="T6G"/>
    <n v="1"/>
    <n v="6356.7"/>
    <s v="Canada"/>
    <x v="22"/>
    <x v="2"/>
    <x v="4"/>
    <n v="2"/>
    <x v="3"/>
    <s v="Aliqui"/>
    <n v="4.7169811320754715E-3"/>
  </r>
  <r>
    <n v="438"/>
    <x v="5"/>
    <s v="May"/>
    <s v="R2G"/>
    <n v="1"/>
    <n v="11969.37"/>
    <s v="Canada"/>
    <x v="54"/>
    <x v="2"/>
    <x v="6"/>
    <n v="7"/>
    <x v="1"/>
    <s v="VanArsdel"/>
    <n v="2.4570024570024569E-3"/>
  </r>
  <r>
    <n v="1348"/>
    <x v="5"/>
    <s v="May"/>
    <s v="T5B"/>
    <n v="1"/>
    <n v="4156.74"/>
    <s v="Canada"/>
    <x v="100"/>
    <x v="1"/>
    <x v="1"/>
    <n v="12"/>
    <x v="3"/>
    <s v="Quibus"/>
    <n v="1.3333333333333334E-2"/>
  </r>
  <r>
    <n v="394"/>
    <x v="5"/>
    <s v="May"/>
    <s v="T6T"/>
    <n v="1"/>
    <n v="19686.87"/>
    <s v="Canada"/>
    <x v="101"/>
    <x v="1"/>
    <x v="5"/>
    <n v="7"/>
    <x v="3"/>
    <s v="VanArsdel"/>
    <n v="2.4570024570024569E-3"/>
  </r>
  <r>
    <n v="438"/>
    <x v="5"/>
    <s v="May"/>
    <s v="T6P"/>
    <n v="1"/>
    <n v="11969.37"/>
    <s v="Canada"/>
    <x v="54"/>
    <x v="2"/>
    <x v="6"/>
    <n v="7"/>
    <x v="3"/>
    <s v="VanArsdel"/>
    <n v="2.4570024570024569E-3"/>
  </r>
  <r>
    <n v="506"/>
    <x v="5"/>
    <s v="May"/>
    <s v="T6G"/>
    <n v="1"/>
    <n v="15560.37"/>
    <s v="Canada"/>
    <x v="58"/>
    <x v="2"/>
    <x v="6"/>
    <n v="7"/>
    <x v="3"/>
    <s v="VanArsdel"/>
    <n v="2.4570024570024569E-3"/>
  </r>
  <r>
    <n v="443"/>
    <x v="6"/>
    <s v="May"/>
    <s v="T6G"/>
    <n v="1"/>
    <n v="11084.85"/>
    <s v="Canada"/>
    <x v="102"/>
    <x v="2"/>
    <x v="6"/>
    <n v="7"/>
    <x v="3"/>
    <s v="VanArsdel"/>
    <n v="2.4570024570024569E-3"/>
  </r>
  <r>
    <n v="1299"/>
    <x v="6"/>
    <s v="May"/>
    <s v="V6H"/>
    <n v="1"/>
    <n v="6487.74"/>
    <s v="Canada"/>
    <x v="103"/>
    <x v="0"/>
    <x v="0"/>
    <n v="12"/>
    <x v="4"/>
    <s v="Quibus"/>
    <n v="1.3333333333333334E-2"/>
  </r>
  <r>
    <n v="2396"/>
    <x v="6"/>
    <s v="May"/>
    <s v="T5J"/>
    <n v="1"/>
    <n v="1442.7"/>
    <s v="Canada"/>
    <x v="104"/>
    <x v="3"/>
    <x v="3"/>
    <n v="2"/>
    <x v="3"/>
    <s v="Aliqui"/>
    <n v="4.7169811320754715E-3"/>
  </r>
  <r>
    <n v="2275"/>
    <x v="6"/>
    <s v="May"/>
    <s v="V6J"/>
    <n v="1"/>
    <n v="4472.37"/>
    <s v="Canada"/>
    <x v="17"/>
    <x v="1"/>
    <x v="5"/>
    <n v="2"/>
    <x v="4"/>
    <s v="Aliqui"/>
    <n v="4.7169811320754715E-3"/>
  </r>
  <r>
    <n v="2371"/>
    <x v="6"/>
    <s v="May"/>
    <s v="V6J"/>
    <n v="1"/>
    <n v="6866.37"/>
    <s v="Canada"/>
    <x v="105"/>
    <x v="2"/>
    <x v="2"/>
    <n v="2"/>
    <x v="4"/>
    <s v="Aliqui"/>
    <n v="4.7169811320754715E-3"/>
  </r>
  <r>
    <n v="1722"/>
    <x v="6"/>
    <s v="May"/>
    <s v="T3G"/>
    <n v="1"/>
    <n v="1038.8699999999999"/>
    <s v="Canada"/>
    <x v="40"/>
    <x v="3"/>
    <x v="3"/>
    <n v="13"/>
    <x v="3"/>
    <s v="Salvus"/>
    <n v="4.3478260869565216E-2"/>
  </r>
  <r>
    <n v="295"/>
    <x v="7"/>
    <s v="May"/>
    <s v="V5M"/>
    <n v="1"/>
    <n v="12596.85"/>
    <s v="Canada"/>
    <x v="106"/>
    <x v="2"/>
    <x v="4"/>
    <n v="5"/>
    <x v="4"/>
    <s v="Fama"/>
    <n v="7.1428571428571425E-2"/>
  </r>
  <r>
    <n v="2396"/>
    <x v="7"/>
    <s v="May"/>
    <s v="V6S"/>
    <n v="1"/>
    <n v="1385.37"/>
    <s v="Canada"/>
    <x v="104"/>
    <x v="3"/>
    <x v="3"/>
    <n v="2"/>
    <x v="4"/>
    <s v="Aliqui"/>
    <n v="4.7169811320754715E-3"/>
  </r>
  <r>
    <n v="1180"/>
    <x v="8"/>
    <s v="June"/>
    <s v="T5B"/>
    <n v="1"/>
    <n v="6173.37"/>
    <s v="Canada"/>
    <x v="31"/>
    <x v="2"/>
    <x v="4"/>
    <n v="10"/>
    <x v="3"/>
    <s v="Pirum"/>
    <n v="3.8022813688212928E-3"/>
  </r>
  <r>
    <n v="794"/>
    <x v="9"/>
    <s v="June"/>
    <s v="V6Z"/>
    <n v="1"/>
    <n v="1070.3699999999999"/>
    <s v="Canada"/>
    <x v="98"/>
    <x v="1"/>
    <x v="1"/>
    <n v="8"/>
    <x v="4"/>
    <s v="Natura"/>
    <n v="3.952569169960474E-3"/>
  </r>
  <r>
    <n v="2218"/>
    <x v="9"/>
    <s v="June"/>
    <s v="V6M"/>
    <n v="1"/>
    <n v="1763.37"/>
    <s v="Canada"/>
    <x v="107"/>
    <x v="1"/>
    <x v="1"/>
    <n v="2"/>
    <x v="4"/>
    <s v="Aliqui"/>
    <n v="4.7169811320754715E-3"/>
  </r>
  <r>
    <n v="781"/>
    <x v="9"/>
    <s v="June"/>
    <s v="T5C"/>
    <n v="1"/>
    <n v="1322.37"/>
    <s v="Canada"/>
    <x v="108"/>
    <x v="1"/>
    <x v="1"/>
    <n v="8"/>
    <x v="3"/>
    <s v="Natura"/>
    <n v="3.952569169960474E-3"/>
  </r>
  <r>
    <n v="993"/>
    <x v="9"/>
    <s v="June"/>
    <s v="V6J"/>
    <n v="1"/>
    <n v="4598.37"/>
    <s v="Canada"/>
    <x v="10"/>
    <x v="2"/>
    <x v="2"/>
    <n v="8"/>
    <x v="4"/>
    <s v="Natura"/>
    <n v="3.952569169960474E-3"/>
  </r>
  <r>
    <n v="1212"/>
    <x v="9"/>
    <s v="June"/>
    <s v="T6E"/>
    <n v="1"/>
    <n v="5259.87"/>
    <s v="Canada"/>
    <x v="6"/>
    <x v="2"/>
    <x v="2"/>
    <n v="10"/>
    <x v="3"/>
    <s v="Pirum"/>
    <n v="3.8022813688212928E-3"/>
  </r>
  <r>
    <n v="207"/>
    <x v="9"/>
    <s v="June"/>
    <s v="T5B"/>
    <n v="1"/>
    <n v="11843.37"/>
    <s v="Canada"/>
    <x v="109"/>
    <x v="2"/>
    <x v="6"/>
    <n v="3"/>
    <x v="3"/>
    <s v="Barba"/>
    <n v="0.1111111111111111"/>
  </r>
  <r>
    <n v="793"/>
    <x v="9"/>
    <s v="June"/>
    <s v="V6Z"/>
    <n v="1"/>
    <n v="1070.3699999999999"/>
    <s v="Canada"/>
    <x v="96"/>
    <x v="1"/>
    <x v="1"/>
    <n v="8"/>
    <x v="4"/>
    <s v="Natura"/>
    <n v="3.952569169960474E-3"/>
  </r>
  <r>
    <n v="782"/>
    <x v="9"/>
    <s v="June"/>
    <s v="T5C"/>
    <n v="1"/>
    <n v="1322.37"/>
    <s v="Canada"/>
    <x v="110"/>
    <x v="1"/>
    <x v="1"/>
    <n v="8"/>
    <x v="3"/>
    <s v="Natura"/>
    <n v="3.952569169960474E-3"/>
  </r>
  <r>
    <n v="2219"/>
    <x v="9"/>
    <s v="June"/>
    <s v="V6M"/>
    <n v="1"/>
    <n v="1763.37"/>
    <s v="Canada"/>
    <x v="16"/>
    <x v="1"/>
    <x v="1"/>
    <n v="2"/>
    <x v="4"/>
    <s v="Aliqui"/>
    <n v="4.7169811320754715E-3"/>
  </r>
  <r>
    <n v="487"/>
    <x v="44"/>
    <s v="June"/>
    <s v="V5X"/>
    <n v="1"/>
    <n v="13229.37"/>
    <s v="Canada"/>
    <x v="21"/>
    <x v="2"/>
    <x v="6"/>
    <n v="7"/>
    <x v="4"/>
    <s v="VanArsdel"/>
    <n v="2.4570024570024569E-3"/>
  </r>
  <r>
    <n v="2219"/>
    <x v="10"/>
    <s v="April"/>
    <s v="V5N"/>
    <n v="1"/>
    <n v="1826.37"/>
    <s v="Canada"/>
    <x v="16"/>
    <x v="1"/>
    <x v="1"/>
    <n v="2"/>
    <x v="4"/>
    <s v="Aliqui"/>
    <n v="4.7169811320754715E-3"/>
  </r>
  <r>
    <n v="2412"/>
    <x v="10"/>
    <s v="April"/>
    <s v="V6A"/>
    <n v="1"/>
    <n v="1290.8699999999999"/>
    <s v="Canada"/>
    <x v="111"/>
    <x v="3"/>
    <x v="3"/>
    <n v="2"/>
    <x v="4"/>
    <s v="Aliqui"/>
    <n v="4.7169811320754715E-3"/>
  </r>
  <r>
    <n v="1344"/>
    <x v="45"/>
    <s v="May"/>
    <s v="M7Y"/>
    <n v="1"/>
    <n v="4408.74"/>
    <s v="Canada"/>
    <x v="112"/>
    <x v="1"/>
    <x v="1"/>
    <n v="12"/>
    <x v="0"/>
    <s v="Quibus"/>
    <n v="1.3333333333333334E-2"/>
  </r>
  <r>
    <n v="491"/>
    <x v="45"/>
    <s v="May"/>
    <s v="R3G"/>
    <n v="1"/>
    <n v="10709.37"/>
    <s v="Canada"/>
    <x v="19"/>
    <x v="2"/>
    <x v="6"/>
    <n v="7"/>
    <x v="1"/>
    <s v="VanArsdel"/>
    <n v="2.4570024570024569E-3"/>
  </r>
  <r>
    <n v="1223"/>
    <x v="5"/>
    <s v="May"/>
    <s v="L5P"/>
    <n v="1"/>
    <n v="4787.37"/>
    <s v="Canada"/>
    <x v="8"/>
    <x v="2"/>
    <x v="2"/>
    <n v="10"/>
    <x v="0"/>
    <s v="Pirum"/>
    <n v="3.8022813688212928E-3"/>
  </r>
  <r>
    <n v="407"/>
    <x v="5"/>
    <s v="May"/>
    <s v="R3H"/>
    <n v="1"/>
    <n v="20505.87"/>
    <s v="Canada"/>
    <x v="86"/>
    <x v="2"/>
    <x v="6"/>
    <n v="7"/>
    <x v="1"/>
    <s v="VanArsdel"/>
    <n v="2.4570024570024569E-3"/>
  </r>
  <r>
    <n v="2368"/>
    <x v="46"/>
    <s v="June"/>
    <s v="M5X"/>
    <n v="1"/>
    <n v="8687.7000000000007"/>
    <s v="Canada"/>
    <x v="95"/>
    <x v="2"/>
    <x v="2"/>
    <n v="2"/>
    <x v="0"/>
    <s v="Aliqui"/>
    <n v="4.7169811320754715E-3"/>
  </r>
  <r>
    <n v="2350"/>
    <x v="46"/>
    <s v="June"/>
    <s v="R3H"/>
    <n v="1"/>
    <n v="4466.7"/>
    <s v="Canada"/>
    <x v="12"/>
    <x v="2"/>
    <x v="4"/>
    <n v="2"/>
    <x v="1"/>
    <s v="Aliqui"/>
    <n v="4.7169811320754715E-3"/>
  </r>
  <r>
    <n v="545"/>
    <x v="46"/>
    <s v="June"/>
    <s v="M5L"/>
    <n v="1"/>
    <n v="10835.37"/>
    <s v="Canada"/>
    <x v="113"/>
    <x v="2"/>
    <x v="2"/>
    <n v="7"/>
    <x v="0"/>
    <s v="VanArsdel"/>
    <n v="2.4570024570024569E-3"/>
  </r>
  <r>
    <n v="926"/>
    <x v="46"/>
    <s v="June"/>
    <s v="K1R"/>
    <n v="1"/>
    <n v="6803.37"/>
    <s v="Canada"/>
    <x v="114"/>
    <x v="2"/>
    <x v="4"/>
    <n v="8"/>
    <x v="0"/>
    <s v="Natura"/>
    <n v="3.952569169960474E-3"/>
  </r>
  <r>
    <n v="2393"/>
    <x v="46"/>
    <s v="June"/>
    <s v="L5R"/>
    <n v="2"/>
    <n v="2702.07"/>
    <s v="Canada"/>
    <x v="115"/>
    <x v="3"/>
    <x v="3"/>
    <n v="2"/>
    <x v="0"/>
    <s v="Aliqui"/>
    <n v="4.7169811320754715E-3"/>
  </r>
  <r>
    <n v="549"/>
    <x v="46"/>
    <s v="June"/>
    <s v="M6S"/>
    <n v="1"/>
    <n v="6614.37"/>
    <s v="Canada"/>
    <x v="116"/>
    <x v="2"/>
    <x v="2"/>
    <n v="7"/>
    <x v="0"/>
    <s v="VanArsdel"/>
    <n v="2.4570024570024569E-3"/>
  </r>
  <r>
    <n v="2354"/>
    <x v="47"/>
    <s v="June"/>
    <s v="M4S"/>
    <n v="1"/>
    <n v="4661.37"/>
    <s v="Canada"/>
    <x v="117"/>
    <x v="2"/>
    <x v="2"/>
    <n v="2"/>
    <x v="0"/>
    <s v="Aliqui"/>
    <n v="4.7169811320754715E-3"/>
  </r>
  <r>
    <n v="407"/>
    <x v="47"/>
    <s v="June"/>
    <s v="L5P"/>
    <n v="1"/>
    <n v="20505.87"/>
    <s v="Canada"/>
    <x v="86"/>
    <x v="2"/>
    <x v="6"/>
    <n v="7"/>
    <x v="0"/>
    <s v="VanArsdel"/>
    <n v="2.4570024570024569E-3"/>
  </r>
  <r>
    <n v="2045"/>
    <x v="47"/>
    <s v="June"/>
    <s v="M6H"/>
    <n v="1"/>
    <n v="6173.37"/>
    <s v="Canada"/>
    <x v="118"/>
    <x v="2"/>
    <x v="4"/>
    <n v="4"/>
    <x v="0"/>
    <s v="Currus"/>
    <n v="1.1764705882352941E-2"/>
  </r>
  <r>
    <n v="599"/>
    <x v="47"/>
    <s v="June"/>
    <s v="R3S"/>
    <n v="1"/>
    <n v="10643.85"/>
    <s v="Canada"/>
    <x v="119"/>
    <x v="2"/>
    <x v="2"/>
    <n v="7"/>
    <x v="1"/>
    <s v="VanArsdel"/>
    <n v="2.4570024570024569E-3"/>
  </r>
  <r>
    <n v="1180"/>
    <x v="47"/>
    <s v="June"/>
    <s v="L5N"/>
    <n v="1"/>
    <n v="6299.37"/>
    <s v="Canada"/>
    <x v="31"/>
    <x v="2"/>
    <x v="4"/>
    <n v="10"/>
    <x v="0"/>
    <s v="Pirum"/>
    <n v="3.8022813688212928E-3"/>
  </r>
  <r>
    <n v="506"/>
    <x v="47"/>
    <s v="June"/>
    <s v="R3A"/>
    <n v="1"/>
    <n v="15560.37"/>
    <s v="Canada"/>
    <x v="58"/>
    <x v="2"/>
    <x v="6"/>
    <n v="7"/>
    <x v="1"/>
    <s v="VanArsdel"/>
    <n v="2.4570024570024569E-3"/>
  </r>
  <r>
    <n v="1022"/>
    <x v="24"/>
    <s v="March"/>
    <s v="R3X"/>
    <n v="1"/>
    <n v="1889.37"/>
    <s v="Canada"/>
    <x v="120"/>
    <x v="3"/>
    <x v="3"/>
    <n v="8"/>
    <x v="1"/>
    <s v="Natura"/>
    <n v="3.952569169960474E-3"/>
  </r>
  <r>
    <n v="1077"/>
    <x v="24"/>
    <s v="March"/>
    <s v="L5T"/>
    <n v="1"/>
    <n v="4220.37"/>
    <s v="Canada"/>
    <x v="47"/>
    <x v="1"/>
    <x v="1"/>
    <n v="10"/>
    <x v="0"/>
    <s v="Pirum"/>
    <n v="3.8022813688212928E-3"/>
  </r>
  <r>
    <n v="1180"/>
    <x v="24"/>
    <s v="March"/>
    <s v="M5R"/>
    <n v="1"/>
    <n v="6173.37"/>
    <s v="Canada"/>
    <x v="31"/>
    <x v="2"/>
    <x v="4"/>
    <n v="10"/>
    <x v="0"/>
    <s v="Pirum"/>
    <n v="3.8022813688212928E-3"/>
  </r>
  <r>
    <n v="1183"/>
    <x v="24"/>
    <s v="March"/>
    <s v="M4E"/>
    <n v="1"/>
    <n v="7559.37"/>
    <s v="Canada"/>
    <x v="121"/>
    <x v="2"/>
    <x v="4"/>
    <n v="10"/>
    <x v="0"/>
    <s v="Pirum"/>
    <n v="3.8022813688212928E-3"/>
  </r>
  <r>
    <n v="1879"/>
    <x v="43"/>
    <s v="April"/>
    <s v="M6H"/>
    <n v="1"/>
    <n v="11339.37"/>
    <s v="Canada"/>
    <x v="122"/>
    <x v="2"/>
    <x v="6"/>
    <n v="6"/>
    <x v="0"/>
    <s v="Leo"/>
    <n v="8.3333333333333329E-2"/>
  </r>
  <r>
    <n v="556"/>
    <x v="43"/>
    <s v="April"/>
    <s v="R3G"/>
    <n v="1"/>
    <n v="10268.370000000001"/>
    <s v="Canada"/>
    <x v="56"/>
    <x v="2"/>
    <x v="2"/>
    <n v="7"/>
    <x v="1"/>
    <s v="VanArsdel"/>
    <n v="2.4570024570024569E-3"/>
  </r>
  <r>
    <n v="674"/>
    <x v="48"/>
    <s v="January"/>
    <s v="M6H"/>
    <n v="1"/>
    <n v="8189.37"/>
    <s v="Canada"/>
    <x v="32"/>
    <x v="2"/>
    <x v="2"/>
    <n v="7"/>
    <x v="0"/>
    <s v="VanArsdel"/>
    <n v="2.4570024570024569E-3"/>
  </r>
  <r>
    <n v="578"/>
    <x v="49"/>
    <s v="February"/>
    <s v="M5X"/>
    <n v="1"/>
    <n v="9449.3700000000008"/>
    <s v="Canada"/>
    <x v="59"/>
    <x v="2"/>
    <x v="2"/>
    <n v="7"/>
    <x v="0"/>
    <s v="VanArsdel"/>
    <n v="2.4570024570024569E-3"/>
  </r>
  <r>
    <n v="1180"/>
    <x v="50"/>
    <s v="February"/>
    <s v="L5N"/>
    <n v="1"/>
    <n v="6173.37"/>
    <s v="Canada"/>
    <x v="31"/>
    <x v="2"/>
    <x v="4"/>
    <n v="10"/>
    <x v="0"/>
    <s v="Pirum"/>
    <n v="3.8022813688212928E-3"/>
  </r>
  <r>
    <n v="443"/>
    <x v="50"/>
    <s v="February"/>
    <s v="L5N"/>
    <n v="1"/>
    <n v="11084.85"/>
    <s v="Canada"/>
    <x v="102"/>
    <x v="2"/>
    <x v="6"/>
    <n v="7"/>
    <x v="0"/>
    <s v="VanArsdel"/>
    <n v="2.4570024570024569E-3"/>
  </r>
  <r>
    <n v="947"/>
    <x v="50"/>
    <s v="February"/>
    <s v="R3V"/>
    <n v="1"/>
    <n v="8504.3700000000008"/>
    <s v="Canada"/>
    <x v="123"/>
    <x v="2"/>
    <x v="2"/>
    <n v="8"/>
    <x v="1"/>
    <s v="Natura"/>
    <n v="3.952569169960474E-3"/>
  </r>
  <r>
    <n v="2365"/>
    <x v="50"/>
    <s v="February"/>
    <s v="K1R"/>
    <n v="1"/>
    <n v="6356.7"/>
    <s v="Canada"/>
    <x v="14"/>
    <x v="2"/>
    <x v="2"/>
    <n v="2"/>
    <x v="0"/>
    <s v="Aliqui"/>
    <n v="4.7169811320754715E-3"/>
  </r>
  <r>
    <n v="967"/>
    <x v="50"/>
    <s v="February"/>
    <s v="R3H"/>
    <n v="1"/>
    <n v="8126.37"/>
    <s v="Canada"/>
    <x v="124"/>
    <x v="2"/>
    <x v="2"/>
    <n v="8"/>
    <x v="1"/>
    <s v="Natura"/>
    <n v="3.952569169960474E-3"/>
  </r>
  <r>
    <n v="590"/>
    <x v="51"/>
    <s v="January"/>
    <s v="R3H"/>
    <n v="1"/>
    <n v="10709.37"/>
    <s v="Canada"/>
    <x v="20"/>
    <x v="2"/>
    <x v="2"/>
    <n v="7"/>
    <x v="1"/>
    <s v="VanArsdel"/>
    <n v="2.4570024570024569E-3"/>
  </r>
  <r>
    <n v="1182"/>
    <x v="51"/>
    <s v="January"/>
    <s v="L5R"/>
    <n v="1"/>
    <n v="2519.37"/>
    <s v="Canada"/>
    <x v="97"/>
    <x v="2"/>
    <x v="4"/>
    <n v="10"/>
    <x v="0"/>
    <s v="Pirum"/>
    <n v="3.8022813688212928E-3"/>
  </r>
  <r>
    <n v="1522"/>
    <x v="51"/>
    <s v="January"/>
    <s v="L5R"/>
    <n v="2"/>
    <n v="12597.48"/>
    <s v="Canada"/>
    <x v="125"/>
    <x v="1"/>
    <x v="1"/>
    <n v="12"/>
    <x v="0"/>
    <s v="Quibus"/>
    <n v="1.3333333333333334E-2"/>
  </r>
  <r>
    <n v="1521"/>
    <x v="51"/>
    <s v="January"/>
    <s v="L5R"/>
    <n v="2"/>
    <n v="12597.48"/>
    <s v="Canada"/>
    <x v="126"/>
    <x v="1"/>
    <x v="1"/>
    <n v="12"/>
    <x v="0"/>
    <s v="Quibus"/>
    <n v="1.3333333333333334E-2"/>
  </r>
  <r>
    <n v="674"/>
    <x v="52"/>
    <s v="April"/>
    <s v="L5N"/>
    <n v="1"/>
    <n v="8315.3700000000008"/>
    <s v="Canada"/>
    <x v="32"/>
    <x v="2"/>
    <x v="2"/>
    <n v="7"/>
    <x v="0"/>
    <s v="VanArsdel"/>
    <n v="2.4570024570024569E-3"/>
  </r>
  <r>
    <n v="549"/>
    <x v="52"/>
    <s v="April"/>
    <s v="M4E"/>
    <n v="1"/>
    <n v="6614.37"/>
    <s v="Canada"/>
    <x v="116"/>
    <x v="2"/>
    <x v="2"/>
    <n v="7"/>
    <x v="0"/>
    <s v="VanArsdel"/>
    <n v="2.4570024570024569E-3"/>
  </r>
  <r>
    <n v="2275"/>
    <x v="52"/>
    <s v="April"/>
    <s v="R3G"/>
    <n v="1"/>
    <n v="4724.37"/>
    <s v="Canada"/>
    <x v="17"/>
    <x v="1"/>
    <x v="5"/>
    <n v="2"/>
    <x v="1"/>
    <s v="Aliqui"/>
    <n v="4.7169811320754715E-3"/>
  </r>
  <r>
    <n v="1022"/>
    <x v="12"/>
    <s v="March"/>
    <s v="V6S"/>
    <n v="1"/>
    <n v="1889.37"/>
    <s v="Canada"/>
    <x v="120"/>
    <x v="3"/>
    <x v="3"/>
    <n v="8"/>
    <x v="4"/>
    <s v="Natura"/>
    <n v="3.952569169960474E-3"/>
  </r>
  <r>
    <n v="1183"/>
    <x v="12"/>
    <s v="March"/>
    <s v="T5J"/>
    <n v="1"/>
    <n v="7433.37"/>
    <s v="Canada"/>
    <x v="121"/>
    <x v="2"/>
    <x v="4"/>
    <n v="10"/>
    <x v="3"/>
    <s v="Pirum"/>
    <n v="3.8022813688212928E-3"/>
  </r>
  <r>
    <n v="2055"/>
    <x v="12"/>
    <s v="March"/>
    <s v="V6H"/>
    <n v="1"/>
    <n v="7874.37"/>
    <s v="Canada"/>
    <x v="62"/>
    <x v="2"/>
    <x v="4"/>
    <n v="4"/>
    <x v="4"/>
    <s v="Currus"/>
    <n v="1.1764705882352941E-2"/>
  </r>
  <r>
    <n v="826"/>
    <x v="26"/>
    <s v="January"/>
    <s v="T6T"/>
    <n v="1"/>
    <n v="14426.37"/>
    <s v="Canada"/>
    <x v="81"/>
    <x v="2"/>
    <x v="6"/>
    <n v="8"/>
    <x v="3"/>
    <s v="Natura"/>
    <n v="3.952569169960474E-3"/>
  </r>
  <r>
    <n v="978"/>
    <x v="26"/>
    <s v="January"/>
    <s v="T6G"/>
    <n v="1"/>
    <n v="9638.3700000000008"/>
    <s v="Canada"/>
    <x v="51"/>
    <x v="2"/>
    <x v="2"/>
    <n v="8"/>
    <x v="3"/>
    <s v="Natura"/>
    <n v="3.952569169960474E-3"/>
  </r>
  <r>
    <n v="1883"/>
    <x v="26"/>
    <s v="January"/>
    <s v="T6E"/>
    <n v="1"/>
    <n v="9134.3700000000008"/>
    <s v="Canada"/>
    <x v="127"/>
    <x v="2"/>
    <x v="2"/>
    <n v="6"/>
    <x v="3"/>
    <s v="Leo"/>
    <n v="8.3333333333333329E-2"/>
  </r>
  <r>
    <n v="407"/>
    <x v="53"/>
    <s v="February"/>
    <s v="V6R"/>
    <n v="1"/>
    <n v="20505.87"/>
    <s v="Canada"/>
    <x v="86"/>
    <x v="2"/>
    <x v="6"/>
    <n v="7"/>
    <x v="4"/>
    <s v="VanArsdel"/>
    <n v="2.4570024570024569E-3"/>
  </r>
  <r>
    <n v="2055"/>
    <x v="53"/>
    <s v="February"/>
    <s v="V5W"/>
    <n v="1"/>
    <n v="7874.37"/>
    <s v="Canada"/>
    <x v="62"/>
    <x v="2"/>
    <x v="4"/>
    <n v="4"/>
    <x v="4"/>
    <s v="Currus"/>
    <n v="1.1764705882352941E-2"/>
  </r>
  <r>
    <n v="443"/>
    <x v="0"/>
    <s v="February"/>
    <s v="R2G"/>
    <n v="1"/>
    <n v="11084.85"/>
    <s v="Canada"/>
    <x v="102"/>
    <x v="2"/>
    <x v="6"/>
    <n v="7"/>
    <x v="1"/>
    <s v="VanArsdel"/>
    <n v="2.4570024570024569E-3"/>
  </r>
  <r>
    <n v="2263"/>
    <x v="54"/>
    <s v="March"/>
    <s v="T6W"/>
    <n v="1"/>
    <n v="4220.37"/>
    <s v="Canada"/>
    <x v="128"/>
    <x v="1"/>
    <x v="1"/>
    <n v="2"/>
    <x v="3"/>
    <s v="Aliqui"/>
    <n v="4.7169811320754715E-3"/>
  </r>
  <r>
    <n v="1009"/>
    <x v="28"/>
    <s v="March"/>
    <s v="V7W"/>
    <n v="1"/>
    <n v="1353.87"/>
    <s v="Canada"/>
    <x v="129"/>
    <x v="3"/>
    <x v="3"/>
    <n v="8"/>
    <x v="4"/>
    <s v="Natura"/>
    <n v="3.952569169960474E-3"/>
  </r>
  <r>
    <n v="229"/>
    <x v="28"/>
    <s v="March"/>
    <s v="T5J"/>
    <n v="1"/>
    <n v="7241.85"/>
    <s v="Canada"/>
    <x v="130"/>
    <x v="2"/>
    <x v="7"/>
    <n v="5"/>
    <x v="3"/>
    <s v="Fama"/>
    <n v="7.1428571428571425E-2"/>
  </r>
  <r>
    <n v="1519"/>
    <x v="28"/>
    <s v="March"/>
    <s v="T5Y"/>
    <n v="1"/>
    <n v="2707.74"/>
    <s v="Canada"/>
    <x v="131"/>
    <x v="1"/>
    <x v="1"/>
    <n v="12"/>
    <x v="3"/>
    <s v="Quibus"/>
    <n v="1.3333333333333334E-2"/>
  </r>
  <r>
    <n v="438"/>
    <x v="14"/>
    <s v="March"/>
    <s v="V6J"/>
    <n v="1"/>
    <n v="11969.37"/>
    <s v="Canada"/>
    <x v="54"/>
    <x v="2"/>
    <x v="6"/>
    <n v="7"/>
    <x v="4"/>
    <s v="VanArsdel"/>
    <n v="2.4570024570024569E-3"/>
  </r>
  <r>
    <n v="457"/>
    <x v="14"/>
    <s v="March"/>
    <s v="T5K"/>
    <n v="1"/>
    <n v="11969.37"/>
    <s v="Canada"/>
    <x v="67"/>
    <x v="2"/>
    <x v="6"/>
    <n v="7"/>
    <x v="3"/>
    <s v="VanArsdel"/>
    <n v="2.4570024570024569E-3"/>
  </r>
  <r>
    <n v="487"/>
    <x v="14"/>
    <s v="March"/>
    <s v="T6E"/>
    <n v="1"/>
    <n v="13229.37"/>
    <s v="Canada"/>
    <x v="21"/>
    <x v="2"/>
    <x v="6"/>
    <n v="7"/>
    <x v="3"/>
    <s v="VanArsdel"/>
    <n v="2.4570024570024569E-3"/>
  </r>
  <r>
    <n v="332"/>
    <x v="29"/>
    <s v="April"/>
    <s v="V5R"/>
    <n v="1"/>
    <n v="11336.85"/>
    <s v="Canada"/>
    <x v="132"/>
    <x v="2"/>
    <x v="4"/>
    <n v="5"/>
    <x v="4"/>
    <s v="Fama"/>
    <n v="7.1428571428571425E-2"/>
  </r>
  <r>
    <n v="585"/>
    <x v="29"/>
    <s v="April"/>
    <s v="V6J"/>
    <n v="1"/>
    <n v="5039.37"/>
    <s v="Canada"/>
    <x v="36"/>
    <x v="2"/>
    <x v="2"/>
    <n v="7"/>
    <x v="4"/>
    <s v="VanArsdel"/>
    <n v="2.4570024570024569E-3"/>
  </r>
  <r>
    <n v="359"/>
    <x v="29"/>
    <s v="April"/>
    <s v="T3C"/>
    <n v="1"/>
    <n v="13730.85"/>
    <s v="Canada"/>
    <x v="133"/>
    <x v="2"/>
    <x v="4"/>
    <n v="5"/>
    <x v="3"/>
    <s v="Fama"/>
    <n v="7.1428571428571425E-2"/>
  </r>
  <r>
    <n v="1172"/>
    <x v="11"/>
    <s v="April"/>
    <s v="T5K"/>
    <n v="1"/>
    <n v="5921.37"/>
    <s v="Canada"/>
    <x v="134"/>
    <x v="2"/>
    <x v="4"/>
    <n v="10"/>
    <x v="3"/>
    <s v="Pirum"/>
    <n v="3.8022813688212928E-3"/>
  </r>
  <r>
    <n v="1529"/>
    <x v="35"/>
    <s v="April"/>
    <s v="M5R"/>
    <n v="1"/>
    <n v="5038.74"/>
    <s v="Canada"/>
    <x v="135"/>
    <x v="1"/>
    <x v="1"/>
    <n v="12"/>
    <x v="0"/>
    <s v="Quibus"/>
    <n v="1.3333333333333334E-2"/>
  </r>
  <r>
    <n v="674"/>
    <x v="22"/>
    <s v="February"/>
    <s v="R3G"/>
    <n v="1"/>
    <n v="8189.37"/>
    <s v="Canada"/>
    <x v="32"/>
    <x v="2"/>
    <x v="2"/>
    <n v="7"/>
    <x v="1"/>
    <s v="VanArsdel"/>
    <n v="2.4570024570024569E-3"/>
  </r>
  <r>
    <n v="2225"/>
    <x v="36"/>
    <s v="March"/>
    <s v="L5P"/>
    <n v="1"/>
    <n v="723.87"/>
    <s v="Canada"/>
    <x v="52"/>
    <x v="1"/>
    <x v="1"/>
    <n v="2"/>
    <x v="0"/>
    <s v="Aliqui"/>
    <n v="4.7169811320754715E-3"/>
  </r>
  <r>
    <n v="945"/>
    <x v="36"/>
    <s v="March"/>
    <s v="L5N"/>
    <n v="1"/>
    <n v="8189.37"/>
    <s v="Canada"/>
    <x v="79"/>
    <x v="2"/>
    <x v="2"/>
    <n v="8"/>
    <x v="0"/>
    <s v="Natura"/>
    <n v="3.952569169960474E-3"/>
  </r>
  <r>
    <n v="438"/>
    <x v="55"/>
    <s v="February"/>
    <s v="K1R"/>
    <n v="1"/>
    <n v="11969.37"/>
    <s v="Canada"/>
    <x v="54"/>
    <x v="2"/>
    <x v="6"/>
    <n v="7"/>
    <x v="0"/>
    <s v="VanArsdel"/>
    <n v="2.4570024570024569E-3"/>
  </r>
  <r>
    <n v="585"/>
    <x v="55"/>
    <s v="February"/>
    <s v="L5R"/>
    <n v="1"/>
    <n v="5039.37"/>
    <s v="Canada"/>
    <x v="36"/>
    <x v="2"/>
    <x v="2"/>
    <n v="7"/>
    <x v="0"/>
    <s v="VanArsdel"/>
    <n v="2.4570024570024569E-3"/>
  </r>
  <r>
    <n v="438"/>
    <x v="56"/>
    <s v="February"/>
    <s v="R3V"/>
    <n v="1"/>
    <n v="11969.37"/>
    <s v="Canada"/>
    <x v="54"/>
    <x v="2"/>
    <x v="6"/>
    <n v="7"/>
    <x v="1"/>
    <s v="VanArsdel"/>
    <n v="2.4570024570024569E-3"/>
  </r>
  <r>
    <n v="556"/>
    <x v="56"/>
    <s v="February"/>
    <s v="R3T"/>
    <n v="1"/>
    <n v="10268.370000000001"/>
    <s v="Canada"/>
    <x v="56"/>
    <x v="2"/>
    <x v="2"/>
    <n v="7"/>
    <x v="1"/>
    <s v="VanArsdel"/>
    <n v="2.4570024570024569E-3"/>
  </r>
  <r>
    <n v="1472"/>
    <x v="49"/>
    <s v="February"/>
    <s v="R3T"/>
    <n v="1"/>
    <n v="3526.74"/>
    <s v="Canada"/>
    <x v="136"/>
    <x v="1"/>
    <x v="1"/>
    <n v="12"/>
    <x v="1"/>
    <s v="Quibus"/>
    <n v="1.3333333333333334E-2"/>
  </r>
  <r>
    <n v="2379"/>
    <x v="49"/>
    <s v="February"/>
    <s v="H1G"/>
    <n v="1"/>
    <n v="2330.37"/>
    <s v="Canada"/>
    <x v="137"/>
    <x v="2"/>
    <x v="2"/>
    <n v="2"/>
    <x v="2"/>
    <s v="Aliqui"/>
    <n v="4.7169811320754715E-3"/>
  </r>
  <r>
    <n v="963"/>
    <x v="24"/>
    <s v="March"/>
    <s v="R3B"/>
    <n v="1"/>
    <n v="5039.37"/>
    <s v="Canada"/>
    <x v="138"/>
    <x v="2"/>
    <x v="2"/>
    <n v="8"/>
    <x v="1"/>
    <s v="Natura"/>
    <n v="3.952569169960474E-3"/>
  </r>
  <r>
    <n v="993"/>
    <x v="24"/>
    <s v="March"/>
    <s v="R2W"/>
    <n v="1"/>
    <n v="4598.37"/>
    <s v="Canada"/>
    <x v="10"/>
    <x v="2"/>
    <x v="2"/>
    <n v="8"/>
    <x v="1"/>
    <s v="Natura"/>
    <n v="3.952569169960474E-3"/>
  </r>
  <r>
    <n v="1223"/>
    <x v="24"/>
    <s v="March"/>
    <s v="H1B"/>
    <n v="1"/>
    <n v="4787.37"/>
    <s v="Canada"/>
    <x v="8"/>
    <x v="2"/>
    <x v="2"/>
    <n v="10"/>
    <x v="2"/>
    <s v="Pirum"/>
    <n v="3.8022813688212928E-3"/>
  </r>
  <r>
    <n v="2061"/>
    <x v="57"/>
    <s v="January"/>
    <s v="L5P"/>
    <n v="1"/>
    <n v="4409.37"/>
    <s v="Canada"/>
    <x v="139"/>
    <x v="2"/>
    <x v="4"/>
    <n v="4"/>
    <x v="0"/>
    <s v="Currus"/>
    <n v="1.1764705882352941E-2"/>
  </r>
  <r>
    <n v="1114"/>
    <x v="57"/>
    <s v="January"/>
    <s v="R3A"/>
    <n v="1"/>
    <n v="2424.87"/>
    <s v="Canada"/>
    <x v="140"/>
    <x v="1"/>
    <x v="5"/>
    <n v="10"/>
    <x v="1"/>
    <s v="Pirum"/>
    <n v="3.8022813688212928E-3"/>
  </r>
  <r>
    <n v="1180"/>
    <x v="58"/>
    <s v="January"/>
    <s v="R2Y"/>
    <n v="1"/>
    <n v="6299.37"/>
    <s v="Canada"/>
    <x v="31"/>
    <x v="2"/>
    <x v="4"/>
    <n v="10"/>
    <x v="1"/>
    <s v="Pirum"/>
    <n v="3.8022813688212928E-3"/>
  </r>
  <r>
    <n v="12"/>
    <x v="58"/>
    <s v="January"/>
    <s v="L5N"/>
    <n v="1"/>
    <n v="5480.37"/>
    <s v="Canada"/>
    <x v="141"/>
    <x v="0"/>
    <x v="0"/>
    <n v="1"/>
    <x v="0"/>
    <s v="Abbas"/>
    <n v="0.04"/>
  </r>
  <r>
    <n v="1124"/>
    <x v="49"/>
    <s v="February"/>
    <s v="L5R"/>
    <n v="1"/>
    <n v="8315.3700000000008"/>
    <s v="Canada"/>
    <x v="142"/>
    <x v="2"/>
    <x v="6"/>
    <n v="10"/>
    <x v="0"/>
    <s v="Pirum"/>
    <n v="3.8022813688212928E-3"/>
  </r>
  <r>
    <n v="407"/>
    <x v="49"/>
    <s v="February"/>
    <s v="H1G"/>
    <n v="1"/>
    <n v="20505.87"/>
    <s v="Canada"/>
    <x v="86"/>
    <x v="2"/>
    <x v="6"/>
    <n v="7"/>
    <x v="2"/>
    <s v="VanArsdel"/>
    <n v="2.4570024570024569E-3"/>
  </r>
  <r>
    <n v="487"/>
    <x v="49"/>
    <s v="February"/>
    <s v="L5G"/>
    <n v="1"/>
    <n v="13229.37"/>
    <s v="Canada"/>
    <x v="21"/>
    <x v="2"/>
    <x v="6"/>
    <n v="7"/>
    <x v="0"/>
    <s v="VanArsdel"/>
    <n v="2.4570024570024569E-3"/>
  </r>
  <r>
    <n v="1471"/>
    <x v="49"/>
    <s v="February"/>
    <s v="R3T"/>
    <n v="1"/>
    <n v="3526.74"/>
    <s v="Canada"/>
    <x v="143"/>
    <x v="1"/>
    <x v="1"/>
    <n v="12"/>
    <x v="1"/>
    <s v="Quibus"/>
    <n v="1.3333333333333334E-2"/>
  </r>
  <r>
    <n v="826"/>
    <x v="49"/>
    <s v="February"/>
    <s v="R3T"/>
    <n v="1"/>
    <n v="14426.37"/>
    <s v="Canada"/>
    <x v="81"/>
    <x v="2"/>
    <x v="6"/>
    <n v="8"/>
    <x v="1"/>
    <s v="Natura"/>
    <n v="3.952569169960474E-3"/>
  </r>
  <r>
    <n v="202"/>
    <x v="24"/>
    <s v="March"/>
    <s v="L5P"/>
    <n v="1"/>
    <n v="15749.37"/>
    <s v="Canada"/>
    <x v="144"/>
    <x v="2"/>
    <x v="6"/>
    <n v="3"/>
    <x v="0"/>
    <s v="Barba"/>
    <n v="0.1111111111111111"/>
  </r>
  <r>
    <n v="487"/>
    <x v="24"/>
    <s v="March"/>
    <s v="L5J"/>
    <n v="1"/>
    <n v="13229.37"/>
    <s v="Canada"/>
    <x v="21"/>
    <x v="2"/>
    <x v="6"/>
    <n v="7"/>
    <x v="0"/>
    <s v="VanArsdel"/>
    <n v="2.4570024570024569E-3"/>
  </r>
  <r>
    <n v="1086"/>
    <x v="24"/>
    <s v="March"/>
    <s v="R3G"/>
    <n v="1"/>
    <n v="1164.8699999999999"/>
    <s v="Canada"/>
    <x v="145"/>
    <x v="1"/>
    <x v="1"/>
    <n v="10"/>
    <x v="1"/>
    <s v="Pirum"/>
    <n v="3.8022813688212928E-3"/>
  </r>
  <r>
    <n v="2054"/>
    <x v="24"/>
    <s v="March"/>
    <s v="L5N"/>
    <n v="1"/>
    <n v="7685.37"/>
    <s v="Canada"/>
    <x v="146"/>
    <x v="2"/>
    <x v="4"/>
    <n v="4"/>
    <x v="0"/>
    <s v="Currus"/>
    <n v="1.1764705882352941E-2"/>
  </r>
  <r>
    <n v="2055"/>
    <x v="35"/>
    <s v="April"/>
    <s v="L5P"/>
    <n v="1"/>
    <n v="7874.37"/>
    <s v="Canada"/>
    <x v="62"/>
    <x v="2"/>
    <x v="4"/>
    <n v="4"/>
    <x v="0"/>
    <s v="Currus"/>
    <n v="1.1764705882352941E-2"/>
  </r>
  <r>
    <n v="1348"/>
    <x v="59"/>
    <s v="April"/>
    <s v="K2P"/>
    <n v="1"/>
    <n v="4156.74"/>
    <s v="Canada"/>
    <x v="100"/>
    <x v="1"/>
    <x v="1"/>
    <n v="12"/>
    <x v="0"/>
    <s v="Quibus"/>
    <n v="1.3333333333333334E-2"/>
  </r>
  <r>
    <n v="1114"/>
    <x v="60"/>
    <s v="January"/>
    <s v="M4Y"/>
    <n v="1"/>
    <n v="2424.87"/>
    <s v="Canada"/>
    <x v="140"/>
    <x v="1"/>
    <x v="5"/>
    <n v="10"/>
    <x v="0"/>
    <s v="Pirum"/>
    <n v="3.8022813688212928E-3"/>
  </r>
  <r>
    <n v="2215"/>
    <x v="61"/>
    <s v="February"/>
    <s v="L5N"/>
    <n v="1"/>
    <n v="4535.37"/>
    <s v="Canada"/>
    <x v="45"/>
    <x v="1"/>
    <x v="1"/>
    <n v="2"/>
    <x v="0"/>
    <s v="Aliqui"/>
    <n v="4.7169811320754715E-3"/>
  </r>
  <r>
    <n v="2214"/>
    <x v="61"/>
    <s v="February"/>
    <s v="L5N"/>
    <n v="1"/>
    <n v="4535.37"/>
    <s v="Canada"/>
    <x v="147"/>
    <x v="1"/>
    <x v="1"/>
    <n v="2"/>
    <x v="0"/>
    <s v="Aliqui"/>
    <n v="4.7169811320754715E-3"/>
  </r>
  <r>
    <n v="2367"/>
    <x v="61"/>
    <s v="February"/>
    <s v="H1B"/>
    <n v="1"/>
    <n v="5663.7"/>
    <s v="Canada"/>
    <x v="24"/>
    <x v="2"/>
    <x v="2"/>
    <n v="2"/>
    <x v="2"/>
    <s v="Aliqui"/>
    <n v="4.7169811320754715E-3"/>
  </r>
  <r>
    <n v="2395"/>
    <x v="61"/>
    <s v="February"/>
    <s v="M6H"/>
    <n v="1"/>
    <n v="1889.37"/>
    <s v="Canada"/>
    <x v="148"/>
    <x v="3"/>
    <x v="3"/>
    <n v="2"/>
    <x v="0"/>
    <s v="Aliqui"/>
    <n v="4.7169811320754715E-3"/>
  </r>
  <r>
    <n v="2284"/>
    <x v="62"/>
    <s v="January"/>
    <s v="K1R"/>
    <n v="1"/>
    <n v="4157.37"/>
    <s v="Canada"/>
    <x v="149"/>
    <x v="1"/>
    <x v="5"/>
    <n v="2"/>
    <x v="0"/>
    <s v="Aliqui"/>
    <n v="4.7169811320754715E-3"/>
  </r>
  <r>
    <n v="2186"/>
    <x v="63"/>
    <s v="January"/>
    <s v="M5L"/>
    <n v="1"/>
    <n v="5606.37"/>
    <s v="Canada"/>
    <x v="150"/>
    <x v="2"/>
    <x v="2"/>
    <n v="14"/>
    <x v="0"/>
    <s v="Victoria"/>
    <n v="6.25E-2"/>
  </r>
  <r>
    <n v="735"/>
    <x v="63"/>
    <s v="January"/>
    <s v="R2W"/>
    <n v="1"/>
    <n v="4724.37"/>
    <s v="Canada"/>
    <x v="78"/>
    <x v="1"/>
    <x v="1"/>
    <n v="8"/>
    <x v="1"/>
    <s v="Natura"/>
    <n v="3.952569169960474E-3"/>
  </r>
  <r>
    <n v="736"/>
    <x v="63"/>
    <s v="January"/>
    <s v="R2W"/>
    <n v="1"/>
    <n v="4724.37"/>
    <s v="Canada"/>
    <x v="76"/>
    <x v="1"/>
    <x v="1"/>
    <n v="8"/>
    <x v="1"/>
    <s v="Natura"/>
    <n v="3.952569169960474E-3"/>
  </r>
  <r>
    <n v="1350"/>
    <x v="1"/>
    <s v="May"/>
    <s v="R3V"/>
    <n v="2"/>
    <n v="10077.48"/>
    <s v="Canada"/>
    <x v="151"/>
    <x v="1"/>
    <x v="1"/>
    <n v="12"/>
    <x v="1"/>
    <s v="Quibus"/>
    <n v="1.3333333333333334E-2"/>
  </r>
  <r>
    <n v="1496"/>
    <x v="1"/>
    <s v="May"/>
    <s v="M4V"/>
    <n v="1"/>
    <n v="4408.74"/>
    <s v="Canada"/>
    <x v="152"/>
    <x v="1"/>
    <x v="1"/>
    <n v="12"/>
    <x v="0"/>
    <s v="Quibus"/>
    <n v="1.3333333333333334E-2"/>
  </r>
  <r>
    <n v="1529"/>
    <x v="1"/>
    <s v="May"/>
    <s v="R3H"/>
    <n v="1"/>
    <n v="4282.74"/>
    <s v="Canada"/>
    <x v="135"/>
    <x v="1"/>
    <x v="1"/>
    <n v="12"/>
    <x v="1"/>
    <s v="Quibus"/>
    <n v="1.3333333333333334E-2"/>
  </r>
  <r>
    <n v="1703"/>
    <x v="1"/>
    <s v="May"/>
    <s v="K1H"/>
    <n v="1"/>
    <n v="1290.8699999999999"/>
    <s v="Canada"/>
    <x v="153"/>
    <x v="3"/>
    <x v="3"/>
    <n v="13"/>
    <x v="0"/>
    <s v="Salvus"/>
    <n v="4.3478260869565216E-2"/>
  </r>
  <r>
    <n v="1343"/>
    <x v="1"/>
    <s v="May"/>
    <s v="M4V"/>
    <n v="1"/>
    <n v="3778.74"/>
    <s v="Canada"/>
    <x v="154"/>
    <x v="1"/>
    <x v="1"/>
    <n v="12"/>
    <x v="0"/>
    <s v="Quibus"/>
    <n v="1.3333333333333334E-2"/>
  </r>
  <r>
    <n v="1363"/>
    <x v="1"/>
    <s v="May"/>
    <s v="R3S"/>
    <n v="1"/>
    <n v="2455.7399999999998"/>
    <s v="Canada"/>
    <x v="155"/>
    <x v="1"/>
    <x v="1"/>
    <n v="12"/>
    <x v="1"/>
    <s v="Quibus"/>
    <n v="1.3333333333333334E-2"/>
  </r>
  <r>
    <n v="438"/>
    <x v="1"/>
    <s v="May"/>
    <s v="R3H"/>
    <n v="1"/>
    <n v="11969.37"/>
    <s v="Canada"/>
    <x v="54"/>
    <x v="2"/>
    <x v="6"/>
    <n v="7"/>
    <x v="1"/>
    <s v="VanArsdel"/>
    <n v="2.4570024570024569E-3"/>
  </r>
  <r>
    <n v="1823"/>
    <x v="2"/>
    <s v="June"/>
    <s v="L5P"/>
    <n v="1"/>
    <n v="5480.37"/>
    <s v="Canada"/>
    <x v="156"/>
    <x v="3"/>
    <x v="3"/>
    <n v="11"/>
    <x v="0"/>
    <s v="Pomum"/>
    <n v="5.5555555555555552E-2"/>
  </r>
  <r>
    <n v="1172"/>
    <x v="64"/>
    <s v="April"/>
    <s v="M7Y"/>
    <n v="1"/>
    <n v="5732.37"/>
    <s v="Canada"/>
    <x v="134"/>
    <x v="2"/>
    <x v="4"/>
    <n v="10"/>
    <x v="0"/>
    <s v="Pirum"/>
    <n v="3.8022813688212928E-3"/>
  </r>
  <r>
    <n v="1223"/>
    <x v="64"/>
    <s v="April"/>
    <s v="M5R"/>
    <n v="1"/>
    <n v="4787.37"/>
    <s v="Canada"/>
    <x v="8"/>
    <x v="2"/>
    <x v="2"/>
    <n v="10"/>
    <x v="0"/>
    <s v="Pirum"/>
    <n v="3.8022813688212928E-3"/>
  </r>
  <r>
    <n v="676"/>
    <x v="64"/>
    <s v="April"/>
    <s v="L5N"/>
    <n v="1"/>
    <n v="9134.3700000000008"/>
    <s v="Canada"/>
    <x v="157"/>
    <x v="2"/>
    <x v="2"/>
    <n v="7"/>
    <x v="0"/>
    <s v="VanArsdel"/>
    <n v="2.4570024570024569E-3"/>
  </r>
  <r>
    <n v="1175"/>
    <x v="64"/>
    <s v="April"/>
    <s v="K1Y"/>
    <n v="1"/>
    <n v="7622.37"/>
    <s v="Canada"/>
    <x v="158"/>
    <x v="2"/>
    <x v="4"/>
    <n v="10"/>
    <x v="0"/>
    <s v="Pirum"/>
    <n v="3.8022813688212928E-3"/>
  </r>
  <r>
    <n v="405"/>
    <x v="64"/>
    <s v="April"/>
    <s v="M6H"/>
    <n v="1"/>
    <n v="22994.37"/>
    <s v="Canada"/>
    <x v="72"/>
    <x v="2"/>
    <x v="6"/>
    <n v="7"/>
    <x v="0"/>
    <s v="VanArsdel"/>
    <n v="2.4570024570024569E-3"/>
  </r>
  <r>
    <n v="438"/>
    <x v="2"/>
    <s v="June"/>
    <s v="M4P"/>
    <n v="1"/>
    <n v="11969.37"/>
    <s v="Canada"/>
    <x v="54"/>
    <x v="2"/>
    <x v="6"/>
    <n v="7"/>
    <x v="0"/>
    <s v="VanArsdel"/>
    <n v="2.4570024570024569E-3"/>
  </r>
  <r>
    <n v="1852"/>
    <x v="2"/>
    <s v="June"/>
    <s v="L5N"/>
    <n v="1"/>
    <n v="2078.37"/>
    <s v="Canada"/>
    <x v="159"/>
    <x v="3"/>
    <x v="3"/>
    <n v="11"/>
    <x v="0"/>
    <s v="Pomum"/>
    <n v="5.5555555555555552E-2"/>
  </r>
  <r>
    <n v="761"/>
    <x v="65"/>
    <s v="June"/>
    <s v="R3H"/>
    <n v="1"/>
    <n v="2330.37"/>
    <s v="Canada"/>
    <x v="160"/>
    <x v="1"/>
    <x v="1"/>
    <n v="8"/>
    <x v="1"/>
    <s v="Natura"/>
    <n v="3.952569169960474E-3"/>
  </r>
  <r>
    <n v="762"/>
    <x v="65"/>
    <s v="June"/>
    <s v="R3H"/>
    <n v="1"/>
    <n v="2330.37"/>
    <s v="Canada"/>
    <x v="161"/>
    <x v="1"/>
    <x v="1"/>
    <n v="8"/>
    <x v="1"/>
    <s v="Natura"/>
    <n v="3.952569169960474E-3"/>
  </r>
  <r>
    <n v="548"/>
    <x v="52"/>
    <s v="April"/>
    <s v="M5L"/>
    <n v="1"/>
    <n v="6236.37"/>
    <s v="Canada"/>
    <x v="162"/>
    <x v="2"/>
    <x v="2"/>
    <n v="7"/>
    <x v="0"/>
    <s v="VanArsdel"/>
    <n v="2.4570024570024569E-3"/>
  </r>
  <r>
    <n v="407"/>
    <x v="52"/>
    <s v="April"/>
    <s v="M5R"/>
    <n v="1"/>
    <n v="20505.87"/>
    <s v="Canada"/>
    <x v="86"/>
    <x v="2"/>
    <x v="6"/>
    <n v="7"/>
    <x v="0"/>
    <s v="VanArsdel"/>
    <n v="2.4570024570024569E-3"/>
  </r>
  <r>
    <n v="907"/>
    <x v="66"/>
    <s v="February"/>
    <s v="L5R"/>
    <n v="1"/>
    <n v="7307.37"/>
    <s v="Canada"/>
    <x v="50"/>
    <x v="2"/>
    <x v="4"/>
    <n v="8"/>
    <x v="0"/>
    <s v="Natura"/>
    <n v="3.952569169960474E-3"/>
  </r>
  <r>
    <n v="183"/>
    <x v="66"/>
    <s v="February"/>
    <s v="R3G"/>
    <n v="1"/>
    <n v="8694"/>
    <s v="Canada"/>
    <x v="163"/>
    <x v="2"/>
    <x v="4"/>
    <n v="1"/>
    <x v="1"/>
    <s v="Abbas"/>
    <n v="0.04"/>
  </r>
  <r>
    <n v="359"/>
    <x v="66"/>
    <s v="February"/>
    <s v="M6S"/>
    <n v="1"/>
    <n v="13730.85"/>
    <s v="Canada"/>
    <x v="133"/>
    <x v="2"/>
    <x v="4"/>
    <n v="5"/>
    <x v="0"/>
    <s v="Fama"/>
    <n v="7.1428571428571425E-2"/>
  </r>
  <r>
    <n v="1060"/>
    <x v="67"/>
    <s v="March"/>
    <s v="M4E"/>
    <n v="1"/>
    <n v="1952.37"/>
    <s v="Canada"/>
    <x v="44"/>
    <x v="1"/>
    <x v="1"/>
    <n v="10"/>
    <x v="0"/>
    <s v="Pirum"/>
    <n v="3.8022813688212928E-3"/>
  </r>
  <r>
    <n v="1137"/>
    <x v="67"/>
    <s v="March"/>
    <s v="K1R"/>
    <n v="1"/>
    <n v="8693.3700000000008"/>
    <s v="Canada"/>
    <x v="37"/>
    <x v="2"/>
    <x v="6"/>
    <n v="10"/>
    <x v="0"/>
    <s v="Pirum"/>
    <n v="3.8022813688212928E-3"/>
  </r>
  <r>
    <n v="1180"/>
    <x v="67"/>
    <s v="March"/>
    <s v="K1N"/>
    <n v="1"/>
    <n v="6299.37"/>
    <s v="Canada"/>
    <x v="31"/>
    <x v="2"/>
    <x v="4"/>
    <n v="10"/>
    <x v="0"/>
    <s v="Pirum"/>
    <n v="3.8022813688212928E-3"/>
  </r>
  <r>
    <n v="2073"/>
    <x v="67"/>
    <s v="March"/>
    <s v="L5L"/>
    <n v="1"/>
    <n v="4535.37"/>
    <s v="Canada"/>
    <x v="164"/>
    <x v="2"/>
    <x v="2"/>
    <n v="4"/>
    <x v="0"/>
    <s v="Currus"/>
    <n v="1.1764705882352941E-2"/>
  </r>
  <r>
    <n v="556"/>
    <x v="68"/>
    <s v="March"/>
    <s v="H1B"/>
    <n v="1"/>
    <n v="10268.370000000001"/>
    <s v="Canada"/>
    <x v="56"/>
    <x v="2"/>
    <x v="2"/>
    <n v="7"/>
    <x v="2"/>
    <s v="VanArsdel"/>
    <n v="2.4570024570024569E-3"/>
  </r>
  <r>
    <n v="1942"/>
    <x v="68"/>
    <s v="March"/>
    <s v="R3V"/>
    <n v="1"/>
    <n v="1448.37"/>
    <s v="Canada"/>
    <x v="165"/>
    <x v="1"/>
    <x v="1"/>
    <n v="4"/>
    <x v="1"/>
    <s v="Currus"/>
    <n v="1.1764705882352941E-2"/>
  </r>
  <r>
    <n v="559"/>
    <x v="68"/>
    <s v="March"/>
    <s v="L5P"/>
    <n v="1"/>
    <n v="7559.37"/>
    <s v="Canada"/>
    <x v="166"/>
    <x v="2"/>
    <x v="2"/>
    <n v="7"/>
    <x v="0"/>
    <s v="VanArsdel"/>
    <n v="2.4570024570024569E-3"/>
  </r>
  <r>
    <n v="1995"/>
    <x v="68"/>
    <s v="March"/>
    <s v="M5P"/>
    <n v="1"/>
    <n v="5354.37"/>
    <s v="Canada"/>
    <x v="167"/>
    <x v="2"/>
    <x v="6"/>
    <n v="4"/>
    <x v="0"/>
    <s v="Currus"/>
    <n v="1.1764705882352941E-2"/>
  </r>
  <r>
    <n v="1943"/>
    <x v="68"/>
    <s v="March"/>
    <s v="R3V"/>
    <n v="1"/>
    <n v="1448.37"/>
    <s v="Canada"/>
    <x v="168"/>
    <x v="1"/>
    <x v="1"/>
    <n v="4"/>
    <x v="1"/>
    <s v="Currus"/>
    <n v="1.1764705882352941E-2"/>
  </r>
  <r>
    <n v="1466"/>
    <x v="69"/>
    <s v="March"/>
    <s v="M4R"/>
    <n v="1"/>
    <n v="2802.24"/>
    <s v="Canada"/>
    <x v="169"/>
    <x v="1"/>
    <x v="1"/>
    <n v="12"/>
    <x v="0"/>
    <s v="Quibus"/>
    <n v="1.3333333333333334E-2"/>
  </r>
  <r>
    <n v="478"/>
    <x v="69"/>
    <s v="March"/>
    <s v="M4E"/>
    <n v="1"/>
    <n v="17009.37"/>
    <s v="Canada"/>
    <x v="170"/>
    <x v="2"/>
    <x v="6"/>
    <n v="7"/>
    <x v="0"/>
    <s v="VanArsdel"/>
    <n v="2.4570024570024569E-3"/>
  </r>
  <r>
    <n v="2388"/>
    <x v="69"/>
    <s v="March"/>
    <s v="M4Y"/>
    <n v="1"/>
    <n v="4157.37"/>
    <s v="Canada"/>
    <x v="171"/>
    <x v="2"/>
    <x v="2"/>
    <n v="2"/>
    <x v="0"/>
    <s v="Aliqui"/>
    <n v="4.7169811320754715E-3"/>
  </r>
  <r>
    <n v="2219"/>
    <x v="69"/>
    <s v="March"/>
    <s v="L5H"/>
    <n v="1"/>
    <n v="1763.37"/>
    <s v="Canada"/>
    <x v="16"/>
    <x v="1"/>
    <x v="1"/>
    <n v="2"/>
    <x v="0"/>
    <s v="Aliqui"/>
    <n v="4.7169811320754715E-3"/>
  </r>
  <r>
    <n v="1226"/>
    <x v="70"/>
    <s v="March"/>
    <s v="K1N"/>
    <n v="1"/>
    <n v="6866.37"/>
    <s v="Canada"/>
    <x v="4"/>
    <x v="2"/>
    <x v="2"/>
    <n v="10"/>
    <x v="0"/>
    <s v="Pirum"/>
    <n v="3.8022813688212928E-3"/>
  </r>
  <r>
    <n v="1137"/>
    <x v="70"/>
    <s v="March"/>
    <s v="H1B"/>
    <n v="1"/>
    <n v="8945.3700000000008"/>
    <s v="Canada"/>
    <x v="37"/>
    <x v="2"/>
    <x v="6"/>
    <n v="10"/>
    <x v="2"/>
    <s v="Pirum"/>
    <n v="3.8022813688212928E-3"/>
  </r>
  <r>
    <n v="636"/>
    <x v="71"/>
    <s v="June"/>
    <s v="H2Z"/>
    <n v="1"/>
    <n v="10583.37"/>
    <s v="Canada"/>
    <x v="77"/>
    <x v="2"/>
    <x v="2"/>
    <n v="7"/>
    <x v="2"/>
    <s v="VanArsdel"/>
    <n v="2.4570024570024569E-3"/>
  </r>
  <r>
    <n v="487"/>
    <x v="71"/>
    <s v="June"/>
    <s v="R3V"/>
    <n v="1"/>
    <n v="13229.37"/>
    <s v="Canada"/>
    <x v="21"/>
    <x v="2"/>
    <x v="6"/>
    <n v="7"/>
    <x v="1"/>
    <s v="VanArsdel"/>
    <n v="2.4570024570024569E-3"/>
  </r>
  <r>
    <n v="1722"/>
    <x v="72"/>
    <s v="June"/>
    <s v="M6H"/>
    <n v="1"/>
    <n v="1038.8699999999999"/>
    <s v="Canada"/>
    <x v="40"/>
    <x v="3"/>
    <x v="3"/>
    <n v="13"/>
    <x v="0"/>
    <s v="Salvus"/>
    <n v="4.3478260869565216E-2"/>
  </r>
  <r>
    <n v="1304"/>
    <x v="73"/>
    <s v="April"/>
    <s v="M5P"/>
    <n v="1"/>
    <n v="4787.37"/>
    <s v="Canada"/>
    <x v="172"/>
    <x v="0"/>
    <x v="0"/>
    <n v="12"/>
    <x v="0"/>
    <s v="Quibus"/>
    <n v="1.3333333333333334E-2"/>
  </r>
  <r>
    <n v="1171"/>
    <x v="73"/>
    <s v="April"/>
    <s v="M4Y"/>
    <n v="1"/>
    <n v="4283.37"/>
    <s v="Canada"/>
    <x v="173"/>
    <x v="2"/>
    <x v="4"/>
    <n v="10"/>
    <x v="0"/>
    <s v="Pirum"/>
    <n v="3.8022813688212928E-3"/>
  </r>
  <r>
    <n v="1180"/>
    <x v="73"/>
    <s v="April"/>
    <s v="M5B"/>
    <n v="1"/>
    <n v="6173.37"/>
    <s v="Canada"/>
    <x v="31"/>
    <x v="2"/>
    <x v="4"/>
    <n v="10"/>
    <x v="0"/>
    <s v="Pirum"/>
    <n v="3.8022813688212928E-3"/>
  </r>
  <r>
    <n v="1987"/>
    <x v="73"/>
    <s v="April"/>
    <s v="M6G"/>
    <n v="1"/>
    <n v="2204.37"/>
    <s v="Canada"/>
    <x v="174"/>
    <x v="1"/>
    <x v="5"/>
    <n v="4"/>
    <x v="0"/>
    <s v="Currus"/>
    <n v="1.1764705882352941E-2"/>
  </r>
  <r>
    <n v="433"/>
    <x v="74"/>
    <s v="April"/>
    <s v="M4E"/>
    <n v="1"/>
    <n v="11969.37"/>
    <s v="Canada"/>
    <x v="175"/>
    <x v="2"/>
    <x v="6"/>
    <n v="7"/>
    <x v="0"/>
    <s v="VanArsdel"/>
    <n v="2.4570024570024569E-3"/>
  </r>
  <r>
    <n v="2361"/>
    <x v="74"/>
    <s v="April"/>
    <s v="L5N"/>
    <n v="1"/>
    <n v="7112.7"/>
    <s v="Canada"/>
    <x v="90"/>
    <x v="2"/>
    <x v="2"/>
    <n v="2"/>
    <x v="0"/>
    <s v="Aliqui"/>
    <n v="4.7169811320754715E-3"/>
  </r>
  <r>
    <n v="734"/>
    <x v="75"/>
    <s v="February"/>
    <s v="R3V"/>
    <n v="1"/>
    <n v="4787.37"/>
    <s v="Canada"/>
    <x v="176"/>
    <x v="1"/>
    <x v="1"/>
    <n v="8"/>
    <x v="1"/>
    <s v="Natura"/>
    <n v="3.952569169960474E-3"/>
  </r>
  <r>
    <n v="1235"/>
    <x v="75"/>
    <s v="February"/>
    <s v="L5R"/>
    <n v="1"/>
    <n v="5794.74"/>
    <s v="Canada"/>
    <x v="177"/>
    <x v="0"/>
    <x v="1"/>
    <n v="12"/>
    <x v="0"/>
    <s v="Quibus"/>
    <n v="1.3333333333333334E-2"/>
  </r>
  <r>
    <n v="1349"/>
    <x v="75"/>
    <s v="February"/>
    <s v="R3H"/>
    <n v="1"/>
    <n v="4282.74"/>
    <s v="Canada"/>
    <x v="178"/>
    <x v="1"/>
    <x v="1"/>
    <n v="12"/>
    <x v="1"/>
    <s v="Quibus"/>
    <n v="1.3333333333333334E-2"/>
  </r>
  <r>
    <n v="733"/>
    <x v="75"/>
    <s v="February"/>
    <s v="R3V"/>
    <n v="1"/>
    <n v="4787.37"/>
    <s v="Canada"/>
    <x v="65"/>
    <x v="1"/>
    <x v="1"/>
    <n v="8"/>
    <x v="1"/>
    <s v="Natura"/>
    <n v="3.952569169960474E-3"/>
  </r>
  <r>
    <n v="2275"/>
    <x v="75"/>
    <s v="February"/>
    <s v="R3G"/>
    <n v="1"/>
    <n v="5096.7"/>
    <s v="Canada"/>
    <x v="17"/>
    <x v="1"/>
    <x v="5"/>
    <n v="2"/>
    <x v="1"/>
    <s v="Aliqui"/>
    <n v="4.7169811320754715E-3"/>
  </r>
  <r>
    <n v="1236"/>
    <x v="75"/>
    <s v="February"/>
    <s v="L5R"/>
    <n v="1"/>
    <n v="5794.74"/>
    <s v="Canada"/>
    <x v="179"/>
    <x v="0"/>
    <x v="1"/>
    <n v="12"/>
    <x v="0"/>
    <s v="Quibus"/>
    <n v="1.3333333333333334E-2"/>
  </r>
  <r>
    <n v="1350"/>
    <x v="75"/>
    <s v="February"/>
    <s v="R3H"/>
    <n v="1"/>
    <n v="4282.74"/>
    <s v="Canada"/>
    <x v="151"/>
    <x v="1"/>
    <x v="1"/>
    <n v="12"/>
    <x v="1"/>
    <s v="Quibus"/>
    <n v="1.3333333333333334E-2"/>
  </r>
  <r>
    <n v="438"/>
    <x v="76"/>
    <s v="February"/>
    <s v="M6G"/>
    <n v="1"/>
    <n v="11969.37"/>
    <s v="Canada"/>
    <x v="54"/>
    <x v="2"/>
    <x v="6"/>
    <n v="7"/>
    <x v="0"/>
    <s v="VanArsdel"/>
    <n v="2.4570024570024569E-3"/>
  </r>
  <r>
    <n v="791"/>
    <x v="76"/>
    <s v="February"/>
    <s v="L5N"/>
    <n v="1"/>
    <n v="849.87"/>
    <s v="Canada"/>
    <x v="180"/>
    <x v="1"/>
    <x v="1"/>
    <n v="8"/>
    <x v="0"/>
    <s v="Natura"/>
    <n v="3.952569169960474E-3"/>
  </r>
  <r>
    <n v="1183"/>
    <x v="77"/>
    <s v="January"/>
    <s v="K1R"/>
    <n v="1"/>
    <n v="7433.37"/>
    <s v="Canada"/>
    <x v="121"/>
    <x v="2"/>
    <x v="4"/>
    <n v="10"/>
    <x v="0"/>
    <s v="Pirum"/>
    <n v="3.8022813688212928E-3"/>
  </r>
  <r>
    <n v="1182"/>
    <x v="78"/>
    <s v="January"/>
    <s v="L5N"/>
    <n v="1"/>
    <n v="2519.37"/>
    <s v="Canada"/>
    <x v="97"/>
    <x v="2"/>
    <x v="4"/>
    <n v="10"/>
    <x v="0"/>
    <s v="Pirum"/>
    <n v="3.8022813688212928E-3"/>
  </r>
  <r>
    <n v="1853"/>
    <x v="79"/>
    <s v="January"/>
    <s v="L5N"/>
    <n v="1"/>
    <n v="4409.37"/>
    <s v="Canada"/>
    <x v="181"/>
    <x v="3"/>
    <x v="3"/>
    <n v="11"/>
    <x v="0"/>
    <s v="Pomum"/>
    <n v="5.5555555555555552E-2"/>
  </r>
  <r>
    <n v="1851"/>
    <x v="79"/>
    <s v="January"/>
    <s v="L5J"/>
    <n v="1"/>
    <n v="3905.37"/>
    <s v="Canada"/>
    <x v="182"/>
    <x v="3"/>
    <x v="3"/>
    <n v="11"/>
    <x v="0"/>
    <s v="Pomum"/>
    <n v="5.5555555555555552E-2"/>
  </r>
  <r>
    <n v="781"/>
    <x v="80"/>
    <s v="January"/>
    <s v="L5N"/>
    <n v="1"/>
    <n v="1303.47"/>
    <s v="Canada"/>
    <x v="108"/>
    <x v="1"/>
    <x v="1"/>
    <n v="8"/>
    <x v="0"/>
    <s v="Natura"/>
    <n v="3.952569169960474E-3"/>
  </r>
  <r>
    <n v="782"/>
    <x v="80"/>
    <s v="January"/>
    <s v="L5N"/>
    <n v="1"/>
    <n v="1303.47"/>
    <s v="Canada"/>
    <x v="110"/>
    <x v="1"/>
    <x v="1"/>
    <n v="8"/>
    <x v="0"/>
    <s v="Natura"/>
    <n v="3.952569169960474E-3"/>
  </r>
  <r>
    <n v="1212"/>
    <x v="76"/>
    <s v="February"/>
    <s v="K1R"/>
    <n v="1"/>
    <n v="4850.37"/>
    <s v="Canada"/>
    <x v="6"/>
    <x v="2"/>
    <x v="2"/>
    <n v="10"/>
    <x v="0"/>
    <s v="Pirum"/>
    <n v="3.8022813688212928E-3"/>
  </r>
  <r>
    <n v="993"/>
    <x v="76"/>
    <s v="February"/>
    <s v="R3H"/>
    <n v="2"/>
    <n v="9007.74"/>
    <s v="Canada"/>
    <x v="10"/>
    <x v="2"/>
    <x v="2"/>
    <n v="8"/>
    <x v="1"/>
    <s v="Natura"/>
    <n v="3.952569169960474E-3"/>
  </r>
  <r>
    <n v="792"/>
    <x v="76"/>
    <s v="February"/>
    <s v="L5N"/>
    <n v="1"/>
    <n v="849.87"/>
    <s v="Canada"/>
    <x v="183"/>
    <x v="1"/>
    <x v="1"/>
    <n v="8"/>
    <x v="0"/>
    <s v="Natura"/>
    <n v="3.952569169960474E-3"/>
  </r>
  <r>
    <n v="794"/>
    <x v="81"/>
    <s v="January"/>
    <s v="L5N"/>
    <n v="1"/>
    <n v="1070.3699999999999"/>
    <s v="Canada"/>
    <x v="98"/>
    <x v="1"/>
    <x v="1"/>
    <n v="8"/>
    <x v="0"/>
    <s v="Natura"/>
    <n v="3.952569169960474E-3"/>
  </r>
  <r>
    <n v="793"/>
    <x v="81"/>
    <s v="January"/>
    <s v="L5T"/>
    <n v="1"/>
    <n v="1070.3699999999999"/>
    <s v="Canada"/>
    <x v="96"/>
    <x v="1"/>
    <x v="1"/>
    <n v="8"/>
    <x v="0"/>
    <s v="Natura"/>
    <n v="3.952569169960474E-3"/>
  </r>
  <r>
    <n v="794"/>
    <x v="81"/>
    <s v="January"/>
    <s v="L5T"/>
    <n v="1"/>
    <n v="1070.3699999999999"/>
    <s v="Canada"/>
    <x v="98"/>
    <x v="1"/>
    <x v="1"/>
    <n v="8"/>
    <x v="0"/>
    <s v="Natura"/>
    <n v="3.952569169960474E-3"/>
  </r>
  <r>
    <n v="793"/>
    <x v="81"/>
    <s v="January"/>
    <s v="L5N"/>
    <n v="1"/>
    <n v="1070.3699999999999"/>
    <s v="Canada"/>
    <x v="96"/>
    <x v="1"/>
    <x v="1"/>
    <n v="8"/>
    <x v="0"/>
    <s v="Natura"/>
    <n v="3.952569169960474E-3"/>
  </r>
  <r>
    <n v="959"/>
    <x v="61"/>
    <s v="February"/>
    <s v="R3V"/>
    <n v="1"/>
    <n v="10362.870000000001"/>
    <s v="Canada"/>
    <x v="41"/>
    <x v="2"/>
    <x v="2"/>
    <n v="8"/>
    <x v="1"/>
    <s v="Natura"/>
    <n v="3.952569169960474E-3"/>
  </r>
  <r>
    <n v="438"/>
    <x v="82"/>
    <s v="February"/>
    <s v="R3E"/>
    <n v="1"/>
    <n v="11969.37"/>
    <s v="Canada"/>
    <x v="54"/>
    <x v="2"/>
    <x v="6"/>
    <n v="7"/>
    <x v="1"/>
    <s v="VanArsdel"/>
    <n v="2.4570024570024569E-3"/>
  </r>
  <r>
    <n v="440"/>
    <x v="82"/>
    <s v="February"/>
    <s v="L5G"/>
    <n v="1"/>
    <n v="19529.37"/>
    <s v="Canada"/>
    <x v="184"/>
    <x v="2"/>
    <x v="6"/>
    <n v="7"/>
    <x v="0"/>
    <s v="VanArsdel"/>
    <n v="2.4570024570024569E-3"/>
  </r>
  <r>
    <n v="548"/>
    <x v="82"/>
    <s v="February"/>
    <s v="R3V"/>
    <n v="1"/>
    <n v="6299.37"/>
    <s v="Canada"/>
    <x v="162"/>
    <x v="2"/>
    <x v="2"/>
    <n v="7"/>
    <x v="1"/>
    <s v="VanArsdel"/>
    <n v="2.4570024570024569E-3"/>
  </r>
  <r>
    <n v="2359"/>
    <x v="67"/>
    <s v="March"/>
    <s v="M5S"/>
    <n v="1"/>
    <n v="5543.37"/>
    <s v="Canada"/>
    <x v="28"/>
    <x v="2"/>
    <x v="2"/>
    <n v="2"/>
    <x v="0"/>
    <s v="Aliqui"/>
    <n v="4.7169811320754715E-3"/>
  </r>
  <r>
    <n v="1059"/>
    <x v="67"/>
    <s v="March"/>
    <s v="L5T"/>
    <n v="1"/>
    <n v="1889.37"/>
    <s v="Canada"/>
    <x v="185"/>
    <x v="1"/>
    <x v="1"/>
    <n v="10"/>
    <x v="0"/>
    <s v="Pirum"/>
    <n v="3.8022813688212928E-3"/>
  </r>
  <r>
    <n v="1212"/>
    <x v="67"/>
    <s v="March"/>
    <s v="L5N"/>
    <n v="1"/>
    <n v="5448.87"/>
    <s v="Canada"/>
    <x v="6"/>
    <x v="2"/>
    <x v="2"/>
    <n v="10"/>
    <x v="0"/>
    <s v="Pirum"/>
    <n v="3.8022813688212928E-3"/>
  </r>
  <r>
    <n v="1060"/>
    <x v="67"/>
    <s v="March"/>
    <s v="L5T"/>
    <n v="1"/>
    <n v="1889.37"/>
    <s v="Canada"/>
    <x v="44"/>
    <x v="1"/>
    <x v="1"/>
    <n v="10"/>
    <x v="0"/>
    <s v="Pirum"/>
    <n v="3.8022813688212928E-3"/>
  </r>
  <r>
    <n v="1059"/>
    <x v="67"/>
    <s v="March"/>
    <s v="M4E"/>
    <n v="1"/>
    <n v="1952.37"/>
    <s v="Canada"/>
    <x v="185"/>
    <x v="1"/>
    <x v="1"/>
    <n v="10"/>
    <x v="0"/>
    <s v="Pirum"/>
    <n v="3.8022813688212928E-3"/>
  </r>
  <r>
    <n v="2084"/>
    <x v="67"/>
    <s v="March"/>
    <s v="L5N"/>
    <n v="1"/>
    <n v="8252.3700000000008"/>
    <s v="Canada"/>
    <x v="186"/>
    <x v="2"/>
    <x v="2"/>
    <n v="4"/>
    <x v="0"/>
    <s v="Currus"/>
    <n v="1.1764705882352941E-2"/>
  </r>
  <r>
    <n v="2145"/>
    <x v="70"/>
    <s v="March"/>
    <s v="L5G"/>
    <n v="1"/>
    <n v="4850.37"/>
    <s v="Canada"/>
    <x v="187"/>
    <x v="2"/>
    <x v="7"/>
    <n v="14"/>
    <x v="0"/>
    <s v="Victoria"/>
    <n v="6.25E-2"/>
  </r>
  <r>
    <n v="2225"/>
    <x v="70"/>
    <s v="March"/>
    <s v="M5B"/>
    <n v="1"/>
    <n v="818.37"/>
    <s v="Canada"/>
    <x v="52"/>
    <x v="1"/>
    <x v="1"/>
    <n v="2"/>
    <x v="0"/>
    <s v="Aliqui"/>
    <n v="4.7169811320754715E-3"/>
  </r>
  <r>
    <n v="959"/>
    <x v="83"/>
    <s v="March"/>
    <s v="M4E"/>
    <n v="1"/>
    <n v="10362.870000000001"/>
    <s v="Canada"/>
    <x v="41"/>
    <x v="2"/>
    <x v="2"/>
    <n v="8"/>
    <x v="0"/>
    <s v="Natura"/>
    <n v="3.952569169960474E-3"/>
  </r>
  <r>
    <n v="2280"/>
    <x v="83"/>
    <s v="March"/>
    <s v="M5P"/>
    <n v="1"/>
    <n v="2046.87"/>
    <s v="Canada"/>
    <x v="188"/>
    <x v="1"/>
    <x v="5"/>
    <n v="2"/>
    <x v="0"/>
    <s v="Aliqui"/>
    <n v="4.7169811320754715E-3"/>
  </r>
  <r>
    <n v="1714"/>
    <x v="84"/>
    <s v="March"/>
    <s v="L5T"/>
    <n v="1"/>
    <n v="1259.3699999999999"/>
    <s v="Canada"/>
    <x v="29"/>
    <x v="3"/>
    <x v="3"/>
    <n v="13"/>
    <x v="0"/>
    <s v="Salvus"/>
    <n v="4.3478260869565216E-2"/>
  </r>
  <r>
    <n v="496"/>
    <x v="84"/>
    <s v="March"/>
    <s v="M6H"/>
    <n v="1"/>
    <n v="11339.37"/>
    <s v="Canada"/>
    <x v="87"/>
    <x v="2"/>
    <x v="6"/>
    <n v="7"/>
    <x v="0"/>
    <s v="VanArsdel"/>
    <n v="2.4570024570024569E-3"/>
  </r>
  <r>
    <n v="1085"/>
    <x v="24"/>
    <s v="March"/>
    <s v="R3G"/>
    <n v="1"/>
    <n v="1164.8699999999999"/>
    <s v="Canada"/>
    <x v="189"/>
    <x v="1"/>
    <x v="1"/>
    <n v="10"/>
    <x v="1"/>
    <s v="Pirum"/>
    <n v="3.8022813688212928E-3"/>
  </r>
  <r>
    <n v="487"/>
    <x v="85"/>
    <s v="April"/>
    <s v="L5N"/>
    <n v="1"/>
    <n v="13229.37"/>
    <s v="Canada"/>
    <x v="21"/>
    <x v="2"/>
    <x v="6"/>
    <n v="7"/>
    <x v="0"/>
    <s v="VanArsdel"/>
    <n v="2.4570024570024569E-3"/>
  </r>
  <r>
    <n v="556"/>
    <x v="85"/>
    <s v="April"/>
    <s v="M6H"/>
    <n v="1"/>
    <n v="10268.370000000001"/>
    <s v="Canada"/>
    <x v="56"/>
    <x v="2"/>
    <x v="2"/>
    <n v="7"/>
    <x v="0"/>
    <s v="VanArsdel"/>
    <n v="2.4570024570024569E-3"/>
  </r>
  <r>
    <n v="578"/>
    <x v="70"/>
    <s v="March"/>
    <s v="R3G"/>
    <n v="1"/>
    <n v="9449.3700000000008"/>
    <s v="Canada"/>
    <x v="59"/>
    <x v="2"/>
    <x v="2"/>
    <n v="7"/>
    <x v="1"/>
    <s v="VanArsdel"/>
    <n v="2.4570024570024569E-3"/>
  </r>
  <r>
    <n v="1175"/>
    <x v="70"/>
    <s v="March"/>
    <s v="K1H"/>
    <n v="1"/>
    <n v="7811.37"/>
    <s v="Canada"/>
    <x v="158"/>
    <x v="2"/>
    <x v="4"/>
    <n v="10"/>
    <x v="0"/>
    <s v="Pirum"/>
    <n v="3.8022813688212928E-3"/>
  </r>
  <r>
    <n v="407"/>
    <x v="70"/>
    <s v="March"/>
    <s v="R3V"/>
    <n v="1"/>
    <n v="20505.87"/>
    <s v="Canada"/>
    <x v="86"/>
    <x v="2"/>
    <x v="6"/>
    <n v="7"/>
    <x v="1"/>
    <s v="VanArsdel"/>
    <n v="2.4570024570024569E-3"/>
  </r>
  <r>
    <n v="2224"/>
    <x v="70"/>
    <s v="March"/>
    <s v="M5B"/>
    <n v="1"/>
    <n v="818.37"/>
    <s v="Canada"/>
    <x v="53"/>
    <x v="1"/>
    <x v="1"/>
    <n v="2"/>
    <x v="0"/>
    <s v="Aliqui"/>
    <n v="4.7169811320754715E-3"/>
  </r>
  <r>
    <n v="548"/>
    <x v="86"/>
    <s v="March"/>
    <s v="M5P"/>
    <n v="1"/>
    <n v="6299.37"/>
    <s v="Canada"/>
    <x v="162"/>
    <x v="2"/>
    <x v="2"/>
    <n v="7"/>
    <x v="0"/>
    <s v="VanArsdel"/>
    <n v="2.4570024570024569E-3"/>
  </r>
  <r>
    <n v="253"/>
    <x v="86"/>
    <s v="March"/>
    <s v="M6G"/>
    <n v="1"/>
    <n v="8816.85"/>
    <s v="Canada"/>
    <x v="190"/>
    <x v="2"/>
    <x v="7"/>
    <n v="5"/>
    <x v="0"/>
    <s v="Fama"/>
    <n v="7.1428571428571425E-2"/>
  </r>
  <r>
    <n v="2332"/>
    <x v="86"/>
    <s v="March"/>
    <s v="M5P"/>
    <n v="1"/>
    <n v="6419.7"/>
    <s v="Canada"/>
    <x v="22"/>
    <x v="2"/>
    <x v="4"/>
    <n v="2"/>
    <x v="0"/>
    <s v="Aliqui"/>
    <n v="4.7169811320754715E-3"/>
  </r>
  <r>
    <n v="945"/>
    <x v="1"/>
    <s v="May"/>
    <s v="K1Y"/>
    <n v="1"/>
    <n v="8189.37"/>
    <s v="Canada"/>
    <x v="79"/>
    <x v="2"/>
    <x v="2"/>
    <n v="8"/>
    <x v="0"/>
    <s v="Natura"/>
    <n v="3.952569169960474E-3"/>
  </r>
  <r>
    <n v="1489"/>
    <x v="1"/>
    <s v="May"/>
    <s v="R3G"/>
    <n v="1"/>
    <n v="3778.74"/>
    <s v="Canada"/>
    <x v="191"/>
    <x v="1"/>
    <x v="1"/>
    <n v="12"/>
    <x v="1"/>
    <s v="Quibus"/>
    <n v="1.3333333333333334E-2"/>
  </r>
  <r>
    <n v="1518"/>
    <x v="1"/>
    <s v="May"/>
    <s v="R3G"/>
    <n v="1"/>
    <n v="2361.2399999999998"/>
    <s v="Canada"/>
    <x v="94"/>
    <x v="1"/>
    <x v="1"/>
    <n v="12"/>
    <x v="1"/>
    <s v="Quibus"/>
    <n v="1.3333333333333334E-2"/>
  </r>
  <r>
    <n v="1707"/>
    <x v="1"/>
    <s v="May"/>
    <s v="K1H"/>
    <n v="1"/>
    <n v="1511.37"/>
    <s v="Canada"/>
    <x v="192"/>
    <x v="3"/>
    <x v="3"/>
    <n v="13"/>
    <x v="0"/>
    <s v="Salvus"/>
    <n v="4.3478260869565216E-2"/>
  </r>
  <r>
    <n v="1344"/>
    <x v="1"/>
    <s v="May"/>
    <s v="M4V"/>
    <n v="1"/>
    <n v="3778.74"/>
    <s v="Canada"/>
    <x v="112"/>
    <x v="1"/>
    <x v="1"/>
    <n v="12"/>
    <x v="0"/>
    <s v="Quibus"/>
    <n v="1.3333333333333334E-2"/>
  </r>
  <r>
    <n v="1349"/>
    <x v="1"/>
    <s v="May"/>
    <s v="R3V"/>
    <n v="2"/>
    <n v="10077.48"/>
    <s v="Canada"/>
    <x v="178"/>
    <x v="1"/>
    <x v="1"/>
    <n v="12"/>
    <x v="1"/>
    <s v="Quibus"/>
    <n v="1.3333333333333334E-2"/>
  </r>
  <r>
    <n v="1364"/>
    <x v="1"/>
    <s v="May"/>
    <s v="R3S"/>
    <n v="1"/>
    <n v="2455.7399999999998"/>
    <s v="Canada"/>
    <x v="193"/>
    <x v="1"/>
    <x v="1"/>
    <n v="12"/>
    <x v="1"/>
    <s v="Quibus"/>
    <n v="1.3333333333333334E-2"/>
  </r>
  <r>
    <n v="1495"/>
    <x v="1"/>
    <s v="May"/>
    <s v="M4V"/>
    <n v="1"/>
    <n v="4408.74"/>
    <s v="Canada"/>
    <x v="194"/>
    <x v="1"/>
    <x v="1"/>
    <n v="12"/>
    <x v="0"/>
    <s v="Quibus"/>
    <n v="1.3333333333333334E-2"/>
  </r>
  <r>
    <n v="1490"/>
    <x v="1"/>
    <s v="May"/>
    <s v="R3G"/>
    <n v="1"/>
    <n v="3778.74"/>
    <s v="Canada"/>
    <x v="195"/>
    <x v="1"/>
    <x v="1"/>
    <n v="12"/>
    <x v="1"/>
    <s v="Quibus"/>
    <n v="1.3333333333333334E-2"/>
  </r>
  <r>
    <n v="1120"/>
    <x v="72"/>
    <s v="June"/>
    <s v="L5P"/>
    <n v="1"/>
    <n v="2109.87"/>
    <s v="Canada"/>
    <x v="196"/>
    <x v="1"/>
    <x v="5"/>
    <n v="10"/>
    <x v="0"/>
    <s v="Pirum"/>
    <n v="3.8022813688212928E-3"/>
  </r>
  <r>
    <n v="1145"/>
    <x v="72"/>
    <s v="June"/>
    <s v="M6H"/>
    <n v="1"/>
    <n v="4031.37"/>
    <s v="Canada"/>
    <x v="197"/>
    <x v="2"/>
    <x v="7"/>
    <n v="10"/>
    <x v="0"/>
    <s v="Pirum"/>
    <n v="3.8022813688212928E-3"/>
  </r>
  <r>
    <n v="781"/>
    <x v="72"/>
    <s v="June"/>
    <s v="L4X"/>
    <n v="1"/>
    <n v="1303.47"/>
    <s v="Canada"/>
    <x v="108"/>
    <x v="1"/>
    <x v="1"/>
    <n v="8"/>
    <x v="0"/>
    <s v="Natura"/>
    <n v="3.952569169960474E-3"/>
  </r>
  <r>
    <n v="438"/>
    <x v="8"/>
    <s v="June"/>
    <s v="K1R"/>
    <n v="1"/>
    <n v="11969.37"/>
    <s v="Canada"/>
    <x v="54"/>
    <x v="2"/>
    <x v="6"/>
    <n v="7"/>
    <x v="0"/>
    <s v="VanArsdel"/>
    <n v="2.4570024570024569E-3"/>
  </r>
  <r>
    <n v="1182"/>
    <x v="87"/>
    <s v="March"/>
    <s v="L4X"/>
    <n v="1"/>
    <n v="2708.37"/>
    <s v="Canada"/>
    <x v="97"/>
    <x v="2"/>
    <x v="4"/>
    <n v="10"/>
    <x v="0"/>
    <s v="Pirum"/>
    <n v="3.8022813688212928E-3"/>
  </r>
  <r>
    <n v="2275"/>
    <x v="87"/>
    <s v="March"/>
    <s v="M5R"/>
    <n v="1"/>
    <n v="4661.37"/>
    <s v="Canada"/>
    <x v="17"/>
    <x v="1"/>
    <x v="5"/>
    <n v="2"/>
    <x v="0"/>
    <s v="Aliqui"/>
    <n v="4.7169811320754715E-3"/>
  </r>
  <r>
    <n v="2180"/>
    <x v="88"/>
    <s v="March"/>
    <s v="M5L"/>
    <n v="1"/>
    <n v="5606.37"/>
    <s v="Canada"/>
    <x v="198"/>
    <x v="2"/>
    <x v="2"/>
    <n v="14"/>
    <x v="0"/>
    <s v="Victoria"/>
    <n v="6.25E-2"/>
  </r>
  <r>
    <n v="1129"/>
    <x v="88"/>
    <s v="March"/>
    <s v="R3R"/>
    <n v="1"/>
    <n v="5543.37"/>
    <s v="Canada"/>
    <x v="34"/>
    <x v="2"/>
    <x v="6"/>
    <n v="10"/>
    <x v="1"/>
    <s v="Pirum"/>
    <n v="3.8022813688212928E-3"/>
  </r>
  <r>
    <n v="1465"/>
    <x v="69"/>
    <s v="March"/>
    <s v="M4R"/>
    <n v="1"/>
    <n v="2802.24"/>
    <s v="Canada"/>
    <x v="199"/>
    <x v="1"/>
    <x v="1"/>
    <n v="12"/>
    <x v="0"/>
    <s v="Quibus"/>
    <n v="1.3333333333333334E-2"/>
  </r>
  <r>
    <n v="2218"/>
    <x v="69"/>
    <s v="March"/>
    <s v="L5H"/>
    <n v="1"/>
    <n v="1763.37"/>
    <s v="Canada"/>
    <x v="107"/>
    <x v="1"/>
    <x v="1"/>
    <n v="2"/>
    <x v="0"/>
    <s v="Aliqui"/>
    <n v="4.7169811320754715E-3"/>
  </r>
  <r>
    <n v="2064"/>
    <x v="69"/>
    <s v="March"/>
    <s v="L4Y"/>
    <n v="1"/>
    <n v="6929.37"/>
    <s v="Canada"/>
    <x v="200"/>
    <x v="2"/>
    <x v="4"/>
    <n v="4"/>
    <x v="0"/>
    <s v="Currus"/>
    <n v="1.1764705882352941E-2"/>
  </r>
  <r>
    <n v="407"/>
    <x v="15"/>
    <s v="March"/>
    <s v="L5H"/>
    <n v="1"/>
    <n v="20505.87"/>
    <s v="Canada"/>
    <x v="86"/>
    <x v="2"/>
    <x v="6"/>
    <n v="7"/>
    <x v="0"/>
    <s v="VanArsdel"/>
    <n v="2.4570024570024569E-3"/>
  </r>
  <r>
    <n v="927"/>
    <x v="15"/>
    <s v="March"/>
    <s v="M4V"/>
    <n v="1"/>
    <n v="6173.37"/>
    <s v="Canada"/>
    <x v="27"/>
    <x v="2"/>
    <x v="4"/>
    <n v="8"/>
    <x v="0"/>
    <s v="Natura"/>
    <n v="3.952569169960474E-3"/>
  </r>
  <r>
    <n v="1180"/>
    <x v="15"/>
    <s v="March"/>
    <s v="L5N"/>
    <n v="1"/>
    <n v="6173.37"/>
    <s v="Canada"/>
    <x v="31"/>
    <x v="2"/>
    <x v="4"/>
    <n v="10"/>
    <x v="0"/>
    <s v="Pirum"/>
    <n v="3.8022813688212928E-3"/>
  </r>
  <r>
    <n v="2336"/>
    <x v="15"/>
    <s v="March"/>
    <s v="K1R"/>
    <n v="1"/>
    <n v="9128.7000000000007"/>
    <s v="Canada"/>
    <x v="201"/>
    <x v="2"/>
    <x v="4"/>
    <n v="2"/>
    <x v="0"/>
    <s v="Aliqui"/>
    <n v="4.7169811320754715E-3"/>
  </r>
  <r>
    <n v="506"/>
    <x v="15"/>
    <s v="March"/>
    <s v="L5T"/>
    <n v="1"/>
    <n v="15560.37"/>
    <s v="Canada"/>
    <x v="58"/>
    <x v="2"/>
    <x v="6"/>
    <n v="7"/>
    <x v="0"/>
    <s v="VanArsdel"/>
    <n v="2.4570024570024569E-3"/>
  </r>
  <r>
    <n v="359"/>
    <x v="89"/>
    <s v="February"/>
    <s v="M6H"/>
    <n v="1"/>
    <n v="13730.85"/>
    <s v="Canada"/>
    <x v="133"/>
    <x v="2"/>
    <x v="4"/>
    <n v="5"/>
    <x v="0"/>
    <s v="Fama"/>
    <n v="7.1428571428571425E-2"/>
  </r>
  <r>
    <n v="506"/>
    <x v="8"/>
    <s v="June"/>
    <s v="M6H"/>
    <n v="1"/>
    <n v="15560.37"/>
    <s v="Canada"/>
    <x v="58"/>
    <x v="2"/>
    <x v="6"/>
    <n v="7"/>
    <x v="0"/>
    <s v="VanArsdel"/>
    <n v="2.4570024570024569E-3"/>
  </r>
  <r>
    <n v="506"/>
    <x v="8"/>
    <s v="June"/>
    <s v="M6S"/>
    <n v="1"/>
    <n v="15560.37"/>
    <s v="Canada"/>
    <x v="58"/>
    <x v="2"/>
    <x v="6"/>
    <n v="7"/>
    <x v="0"/>
    <s v="VanArsdel"/>
    <n v="2.4570024570024569E-3"/>
  </r>
  <r>
    <n v="1049"/>
    <x v="8"/>
    <s v="June"/>
    <s v="H1B"/>
    <n v="1"/>
    <n v="3086.37"/>
    <s v="Canada"/>
    <x v="33"/>
    <x v="0"/>
    <x v="0"/>
    <n v="10"/>
    <x v="2"/>
    <s v="Pirum"/>
    <n v="3.8022813688212928E-3"/>
  </r>
  <r>
    <n v="2086"/>
    <x v="37"/>
    <s v="April"/>
    <s v="V6A"/>
    <n v="1"/>
    <n v="2897.37"/>
    <s v="Canada"/>
    <x v="202"/>
    <x v="2"/>
    <x v="2"/>
    <n v="4"/>
    <x v="4"/>
    <s v="Currus"/>
    <n v="1.1764705882352941E-2"/>
  </r>
  <r>
    <n v="826"/>
    <x v="37"/>
    <s v="April"/>
    <s v="V5W"/>
    <n v="1"/>
    <n v="13229.37"/>
    <s v="Canada"/>
    <x v="81"/>
    <x v="2"/>
    <x v="6"/>
    <n v="8"/>
    <x v="4"/>
    <s v="Natura"/>
    <n v="3.952569169960474E-3"/>
  </r>
  <r>
    <n v="1171"/>
    <x v="37"/>
    <s v="April"/>
    <s v="V6A"/>
    <n v="1"/>
    <n v="4283.37"/>
    <s v="Canada"/>
    <x v="173"/>
    <x v="2"/>
    <x v="4"/>
    <n v="10"/>
    <x v="4"/>
    <s v="Pirum"/>
    <n v="3.8022813688212928E-3"/>
  </r>
  <r>
    <n v="1180"/>
    <x v="37"/>
    <s v="April"/>
    <s v="T3R"/>
    <n v="1"/>
    <n v="6173.37"/>
    <s v="Canada"/>
    <x v="31"/>
    <x v="2"/>
    <x v="4"/>
    <n v="10"/>
    <x v="3"/>
    <s v="Pirum"/>
    <n v="3.8022813688212928E-3"/>
  </r>
  <r>
    <n v="2186"/>
    <x v="37"/>
    <s v="April"/>
    <s v="T6E"/>
    <n v="1"/>
    <n v="5606.37"/>
    <s v="Canada"/>
    <x v="150"/>
    <x v="2"/>
    <x v="2"/>
    <n v="14"/>
    <x v="3"/>
    <s v="Victoria"/>
    <n v="6.25E-2"/>
  </r>
  <r>
    <n v="927"/>
    <x v="37"/>
    <s v="April"/>
    <s v="T2X"/>
    <n v="1"/>
    <n v="6173.37"/>
    <s v="Canada"/>
    <x v="27"/>
    <x v="2"/>
    <x v="4"/>
    <n v="8"/>
    <x v="3"/>
    <s v="Natura"/>
    <n v="3.952569169960474E-3"/>
  </r>
  <r>
    <n v="977"/>
    <x v="37"/>
    <s v="April"/>
    <s v="T6E"/>
    <n v="1"/>
    <n v="5858.37"/>
    <s v="Canada"/>
    <x v="69"/>
    <x v="2"/>
    <x v="2"/>
    <n v="8"/>
    <x v="3"/>
    <s v="Natura"/>
    <n v="3.952569169960474E-3"/>
  </r>
  <r>
    <n v="2365"/>
    <x v="44"/>
    <s v="June"/>
    <s v="V6A"/>
    <n v="1"/>
    <n v="6356.7"/>
    <s v="Canada"/>
    <x v="14"/>
    <x v="2"/>
    <x v="2"/>
    <n v="2"/>
    <x v="4"/>
    <s v="Aliqui"/>
    <n v="4.7169811320754715E-3"/>
  </r>
  <r>
    <n v="487"/>
    <x v="44"/>
    <s v="June"/>
    <s v="T6E"/>
    <n v="1"/>
    <n v="13229.37"/>
    <s v="Canada"/>
    <x v="21"/>
    <x v="2"/>
    <x v="6"/>
    <n v="7"/>
    <x v="3"/>
    <s v="VanArsdel"/>
    <n v="2.4570024570024569E-3"/>
  </r>
  <r>
    <n v="440"/>
    <x v="11"/>
    <s v="April"/>
    <s v="V6M"/>
    <n v="1"/>
    <n v="19529.37"/>
    <s v="Canada"/>
    <x v="184"/>
    <x v="2"/>
    <x v="6"/>
    <n v="7"/>
    <x v="4"/>
    <s v="VanArsdel"/>
    <n v="2.4570024570024569E-3"/>
  </r>
  <r>
    <n v="438"/>
    <x v="11"/>
    <s v="April"/>
    <s v="T5B"/>
    <n v="1"/>
    <n v="11969.37"/>
    <s v="Canada"/>
    <x v="54"/>
    <x v="2"/>
    <x v="6"/>
    <n v="7"/>
    <x v="3"/>
    <s v="VanArsdel"/>
    <n v="2.4570024570024569E-3"/>
  </r>
  <r>
    <n v="556"/>
    <x v="16"/>
    <s v="April"/>
    <s v="V5W"/>
    <n v="1"/>
    <n v="10268.370000000001"/>
    <s v="Canada"/>
    <x v="56"/>
    <x v="2"/>
    <x v="2"/>
    <n v="7"/>
    <x v="4"/>
    <s v="VanArsdel"/>
    <n v="2.4570024570024569E-3"/>
  </r>
  <r>
    <n v="762"/>
    <x v="16"/>
    <s v="April"/>
    <s v="V6Z"/>
    <n v="1"/>
    <n v="2330.37"/>
    <s v="Canada"/>
    <x v="161"/>
    <x v="1"/>
    <x v="1"/>
    <n v="8"/>
    <x v="4"/>
    <s v="Natura"/>
    <n v="3.952569169960474E-3"/>
  </r>
  <r>
    <n v="945"/>
    <x v="16"/>
    <s v="April"/>
    <s v="T6G"/>
    <n v="1"/>
    <n v="8189.37"/>
    <s v="Canada"/>
    <x v="79"/>
    <x v="2"/>
    <x v="2"/>
    <n v="8"/>
    <x v="3"/>
    <s v="Natura"/>
    <n v="3.952569169960474E-3"/>
  </r>
  <r>
    <n v="1120"/>
    <x v="16"/>
    <s v="April"/>
    <s v="R2G"/>
    <n v="1"/>
    <n v="2330.37"/>
    <s v="Canada"/>
    <x v="196"/>
    <x v="1"/>
    <x v="5"/>
    <n v="10"/>
    <x v="1"/>
    <s v="Pirum"/>
    <n v="3.8022813688212928E-3"/>
  </r>
  <r>
    <n v="17"/>
    <x v="24"/>
    <s v="March"/>
    <s v="T3C"/>
    <n v="1"/>
    <n v="4977"/>
    <s v="Canada"/>
    <x v="203"/>
    <x v="0"/>
    <x v="0"/>
    <n v="1"/>
    <x v="3"/>
    <s v="Abbas"/>
    <n v="0.04"/>
  </r>
  <r>
    <n v="1009"/>
    <x v="13"/>
    <s v="March"/>
    <s v="T5Y"/>
    <n v="1"/>
    <n v="1353.87"/>
    <s v="Canada"/>
    <x v="129"/>
    <x v="3"/>
    <x v="3"/>
    <n v="8"/>
    <x v="3"/>
    <s v="Natura"/>
    <n v="3.952569169960474E-3"/>
  </r>
  <r>
    <n v="1212"/>
    <x v="13"/>
    <s v="March"/>
    <s v="V6H"/>
    <n v="1"/>
    <n v="4850.37"/>
    <s v="Canada"/>
    <x v="6"/>
    <x v="2"/>
    <x v="2"/>
    <n v="10"/>
    <x v="4"/>
    <s v="Pirum"/>
    <n v="3.8022813688212928E-3"/>
  </r>
  <r>
    <n v="690"/>
    <x v="13"/>
    <s v="March"/>
    <s v="T3C"/>
    <n v="1"/>
    <n v="4409.37"/>
    <s v="Canada"/>
    <x v="20"/>
    <x v="2"/>
    <x v="2"/>
    <n v="7"/>
    <x v="3"/>
    <s v="VanArsdel"/>
    <n v="2.4570024570024569E-3"/>
  </r>
  <r>
    <n v="407"/>
    <x v="36"/>
    <s v="March"/>
    <s v="V6S"/>
    <n v="1"/>
    <n v="20505.87"/>
    <s v="Canada"/>
    <x v="86"/>
    <x v="2"/>
    <x v="6"/>
    <n v="7"/>
    <x v="4"/>
    <s v="VanArsdel"/>
    <n v="2.4570024570024569E-3"/>
  </r>
  <r>
    <n v="457"/>
    <x v="38"/>
    <s v="February"/>
    <s v="T6T"/>
    <n v="1"/>
    <n v="11969.37"/>
    <s v="Canada"/>
    <x v="67"/>
    <x v="2"/>
    <x v="6"/>
    <n v="7"/>
    <x v="3"/>
    <s v="VanArsdel"/>
    <n v="2.4570024570024569E-3"/>
  </r>
  <r>
    <n v="2207"/>
    <x v="38"/>
    <s v="February"/>
    <s v="V6H"/>
    <n v="1"/>
    <n v="1227.8699999999999"/>
    <s v="Canada"/>
    <x v="204"/>
    <x v="1"/>
    <x v="1"/>
    <n v="2"/>
    <x v="4"/>
    <s v="Aliqui"/>
    <n v="4.7169811320754715E-3"/>
  </r>
  <r>
    <n v="659"/>
    <x v="38"/>
    <s v="February"/>
    <s v="T5K"/>
    <n v="1"/>
    <n v="17639.37"/>
    <s v="Canada"/>
    <x v="166"/>
    <x v="2"/>
    <x v="2"/>
    <n v="7"/>
    <x v="3"/>
    <s v="VanArsdel"/>
    <n v="2.4570024570024569E-3"/>
  </r>
  <r>
    <n v="2207"/>
    <x v="38"/>
    <s v="February"/>
    <s v="T2X"/>
    <n v="1"/>
    <n v="1227.8699999999999"/>
    <s v="Canada"/>
    <x v="204"/>
    <x v="1"/>
    <x v="1"/>
    <n v="2"/>
    <x v="3"/>
    <s v="Aliqui"/>
    <n v="4.7169811320754715E-3"/>
  </r>
  <r>
    <n v="2206"/>
    <x v="38"/>
    <s v="February"/>
    <s v="V6H"/>
    <n v="1"/>
    <n v="1227.8699999999999"/>
    <s v="Canada"/>
    <x v="15"/>
    <x v="1"/>
    <x v="1"/>
    <n v="2"/>
    <x v="4"/>
    <s v="Aliqui"/>
    <n v="4.7169811320754715E-3"/>
  </r>
  <r>
    <n v="2206"/>
    <x v="38"/>
    <s v="February"/>
    <s v="T2X"/>
    <n v="1"/>
    <n v="1227.8699999999999"/>
    <s v="Canada"/>
    <x v="15"/>
    <x v="1"/>
    <x v="1"/>
    <n v="2"/>
    <x v="3"/>
    <s v="Aliqui"/>
    <n v="4.7169811320754715E-3"/>
  </r>
  <r>
    <n v="1086"/>
    <x v="39"/>
    <s v="February"/>
    <s v="T5L"/>
    <n v="1"/>
    <n v="1416.87"/>
    <s v="Canada"/>
    <x v="145"/>
    <x v="1"/>
    <x v="1"/>
    <n v="10"/>
    <x v="3"/>
    <s v="Pirum"/>
    <n v="3.8022813688212928E-3"/>
  </r>
  <r>
    <n v="1118"/>
    <x v="39"/>
    <s v="February"/>
    <s v="T5L"/>
    <n v="1"/>
    <n v="4409.37"/>
    <s v="Canada"/>
    <x v="205"/>
    <x v="1"/>
    <x v="5"/>
    <n v="10"/>
    <x v="3"/>
    <s v="Pirum"/>
    <n v="3.8022813688212928E-3"/>
  </r>
  <r>
    <n v="2215"/>
    <x v="39"/>
    <s v="February"/>
    <s v="T6G"/>
    <n v="1"/>
    <n v="4724.37"/>
    <s v="Canada"/>
    <x v="45"/>
    <x v="1"/>
    <x v="1"/>
    <n v="2"/>
    <x v="3"/>
    <s v="Aliqui"/>
    <n v="4.7169811320754715E-3"/>
  </r>
  <r>
    <n v="1129"/>
    <x v="39"/>
    <s v="February"/>
    <s v="T6E"/>
    <n v="1"/>
    <n v="5543.37"/>
    <s v="Canada"/>
    <x v="34"/>
    <x v="2"/>
    <x v="6"/>
    <n v="10"/>
    <x v="3"/>
    <s v="Pirum"/>
    <n v="3.8022813688212928E-3"/>
  </r>
  <r>
    <n v="615"/>
    <x v="39"/>
    <s v="February"/>
    <s v="T5L"/>
    <n v="1"/>
    <n v="8189.37"/>
    <s v="Canada"/>
    <x v="2"/>
    <x v="2"/>
    <x v="2"/>
    <n v="7"/>
    <x v="3"/>
    <s v="VanArsdel"/>
    <n v="2.4570024570024569E-3"/>
  </r>
  <r>
    <n v="945"/>
    <x v="39"/>
    <s v="February"/>
    <s v="V5Z"/>
    <n v="1"/>
    <n v="8189.37"/>
    <s v="Canada"/>
    <x v="79"/>
    <x v="2"/>
    <x v="2"/>
    <n v="8"/>
    <x v="4"/>
    <s v="Natura"/>
    <n v="3.952569169960474E-3"/>
  </r>
  <r>
    <n v="1085"/>
    <x v="39"/>
    <s v="February"/>
    <s v="T5L"/>
    <n v="1"/>
    <n v="1416.87"/>
    <s v="Canada"/>
    <x v="189"/>
    <x v="1"/>
    <x v="1"/>
    <n v="10"/>
    <x v="3"/>
    <s v="Pirum"/>
    <n v="3.8022813688212928E-3"/>
  </r>
  <r>
    <n v="2214"/>
    <x v="39"/>
    <s v="February"/>
    <s v="T6G"/>
    <n v="1"/>
    <n v="4724.37"/>
    <s v="Canada"/>
    <x v="147"/>
    <x v="1"/>
    <x v="1"/>
    <n v="2"/>
    <x v="3"/>
    <s v="Aliqui"/>
    <n v="4.7169811320754715E-3"/>
  </r>
  <r>
    <n v="1180"/>
    <x v="11"/>
    <s v="April"/>
    <s v="V5M"/>
    <n v="1"/>
    <n v="6299.37"/>
    <s v="Canada"/>
    <x v="31"/>
    <x v="2"/>
    <x v="4"/>
    <n v="10"/>
    <x v="4"/>
    <s v="Pirum"/>
    <n v="3.8022813688212928E-3"/>
  </r>
  <r>
    <n v="1175"/>
    <x v="11"/>
    <s v="April"/>
    <s v="V7W"/>
    <n v="1"/>
    <n v="7244.37"/>
    <s v="Canada"/>
    <x v="158"/>
    <x v="2"/>
    <x v="4"/>
    <n v="10"/>
    <x v="4"/>
    <s v="Pirum"/>
    <n v="3.8022813688212928E-3"/>
  </r>
  <r>
    <n v="1171"/>
    <x v="12"/>
    <s v="March"/>
    <s v="V7Y"/>
    <n v="1"/>
    <n v="4283.37"/>
    <s v="Canada"/>
    <x v="173"/>
    <x v="2"/>
    <x v="4"/>
    <n v="10"/>
    <x v="4"/>
    <s v="Pirum"/>
    <n v="3.8022813688212928E-3"/>
  </r>
  <r>
    <n v="1228"/>
    <x v="13"/>
    <s v="March"/>
    <s v="V5V"/>
    <n v="1"/>
    <n v="1763.37"/>
    <s v="Canada"/>
    <x v="206"/>
    <x v="2"/>
    <x v="2"/>
    <n v="10"/>
    <x v="4"/>
    <s v="Pirum"/>
    <n v="3.8022813688212928E-3"/>
  </r>
  <r>
    <n v="2380"/>
    <x v="13"/>
    <s v="March"/>
    <s v="V5M"/>
    <n v="1"/>
    <n v="3968.37"/>
    <s v="Canada"/>
    <x v="207"/>
    <x v="2"/>
    <x v="2"/>
    <n v="2"/>
    <x v="4"/>
    <s v="Aliqui"/>
    <n v="4.7169811320754715E-3"/>
  </r>
  <r>
    <n v="8"/>
    <x v="13"/>
    <s v="March"/>
    <s v="V6H"/>
    <n v="2"/>
    <n v="11333.7"/>
    <s v="Canada"/>
    <x v="208"/>
    <x v="0"/>
    <x v="0"/>
    <n v="1"/>
    <x v="4"/>
    <s v="Abbas"/>
    <n v="0.04"/>
  </r>
  <r>
    <n v="981"/>
    <x v="14"/>
    <s v="March"/>
    <s v="T6G"/>
    <n v="1"/>
    <n v="2141.37"/>
    <s v="Canada"/>
    <x v="209"/>
    <x v="2"/>
    <x v="2"/>
    <n v="8"/>
    <x v="3"/>
    <s v="Natura"/>
    <n v="3.952569169960474E-3"/>
  </r>
  <r>
    <n v="520"/>
    <x v="15"/>
    <s v="March"/>
    <s v="T6G"/>
    <n v="1"/>
    <n v="7367.85"/>
    <s v="Canada"/>
    <x v="210"/>
    <x v="2"/>
    <x v="4"/>
    <n v="7"/>
    <x v="3"/>
    <s v="VanArsdel"/>
    <n v="2.4570024570024569E-3"/>
  </r>
  <r>
    <n v="1171"/>
    <x v="15"/>
    <s v="March"/>
    <s v="V6A"/>
    <n v="1"/>
    <n v="4472.37"/>
    <s v="Canada"/>
    <x v="173"/>
    <x v="2"/>
    <x v="4"/>
    <n v="10"/>
    <x v="4"/>
    <s v="Pirum"/>
    <n v="3.8022813688212928E-3"/>
  </r>
  <r>
    <n v="2225"/>
    <x v="16"/>
    <s v="April"/>
    <s v="V6R"/>
    <n v="1"/>
    <n v="818.37"/>
    <s v="Canada"/>
    <x v="52"/>
    <x v="1"/>
    <x v="1"/>
    <n v="2"/>
    <x v="4"/>
    <s v="Aliqui"/>
    <n v="4.7169811320754715E-3"/>
  </r>
  <r>
    <n v="761"/>
    <x v="16"/>
    <s v="April"/>
    <s v="V6Z"/>
    <n v="1"/>
    <n v="2330.37"/>
    <s v="Canada"/>
    <x v="160"/>
    <x v="1"/>
    <x v="1"/>
    <n v="8"/>
    <x v="4"/>
    <s v="Natura"/>
    <n v="3.952569169960474E-3"/>
  </r>
  <r>
    <n v="1129"/>
    <x v="17"/>
    <s v="April"/>
    <s v="T2J"/>
    <n v="1"/>
    <n v="5543.37"/>
    <s v="Canada"/>
    <x v="34"/>
    <x v="2"/>
    <x v="6"/>
    <n v="10"/>
    <x v="3"/>
    <s v="Pirum"/>
    <n v="3.8022813688212928E-3"/>
  </r>
  <r>
    <n v="978"/>
    <x v="17"/>
    <s v="April"/>
    <s v="T6K"/>
    <n v="1"/>
    <n v="9638.3700000000008"/>
    <s v="Canada"/>
    <x v="51"/>
    <x v="2"/>
    <x v="2"/>
    <n v="8"/>
    <x v="3"/>
    <s v="Natura"/>
    <n v="3.952569169960474E-3"/>
  </r>
  <r>
    <n v="1068"/>
    <x v="17"/>
    <s v="April"/>
    <s v="R2G"/>
    <n v="1"/>
    <n v="4881.87"/>
    <s v="Canada"/>
    <x v="211"/>
    <x v="1"/>
    <x v="1"/>
    <n v="10"/>
    <x v="1"/>
    <s v="Pirum"/>
    <n v="3.8022813688212928E-3"/>
  </r>
  <r>
    <n v="2055"/>
    <x v="17"/>
    <s v="April"/>
    <s v="V7Y"/>
    <n v="1"/>
    <n v="7874.37"/>
    <s v="Canada"/>
    <x v="62"/>
    <x v="2"/>
    <x v="4"/>
    <n v="4"/>
    <x v="4"/>
    <s v="Currus"/>
    <n v="1.1764705882352941E-2"/>
  </r>
  <r>
    <n v="17"/>
    <x v="18"/>
    <s v="January"/>
    <s v="T5W"/>
    <n v="1"/>
    <n v="4832.1000000000004"/>
    <s v="Canada"/>
    <x v="203"/>
    <x v="0"/>
    <x v="0"/>
    <n v="1"/>
    <x v="3"/>
    <s v="Abbas"/>
    <n v="0.04"/>
  </r>
  <r>
    <n v="1879"/>
    <x v="18"/>
    <s v="January"/>
    <s v="T6E"/>
    <n v="1"/>
    <n v="11717.37"/>
    <s v="Canada"/>
    <x v="122"/>
    <x v="2"/>
    <x v="6"/>
    <n v="6"/>
    <x v="3"/>
    <s v="Leo"/>
    <n v="8.3333333333333329E-2"/>
  </r>
  <r>
    <n v="407"/>
    <x v="19"/>
    <s v="February"/>
    <s v="T6E"/>
    <n v="1"/>
    <n v="20505.87"/>
    <s v="Canada"/>
    <x v="86"/>
    <x v="2"/>
    <x v="6"/>
    <n v="7"/>
    <x v="3"/>
    <s v="VanArsdel"/>
    <n v="2.4570024570024569E-3"/>
  </r>
  <r>
    <n v="1129"/>
    <x v="19"/>
    <s v="February"/>
    <s v="T2Y"/>
    <n v="1"/>
    <n v="5543.37"/>
    <s v="Canada"/>
    <x v="34"/>
    <x v="2"/>
    <x v="6"/>
    <n v="10"/>
    <x v="3"/>
    <s v="Pirum"/>
    <n v="3.8022813688212928E-3"/>
  </r>
  <r>
    <n v="1182"/>
    <x v="19"/>
    <s v="February"/>
    <s v="T6E"/>
    <n v="1"/>
    <n v="2519.37"/>
    <s v="Canada"/>
    <x v="97"/>
    <x v="2"/>
    <x v="4"/>
    <n v="10"/>
    <x v="3"/>
    <s v="Pirum"/>
    <n v="3.8022813688212928E-3"/>
  </r>
  <r>
    <n v="1391"/>
    <x v="90"/>
    <s v="February"/>
    <s v="T6R"/>
    <n v="1"/>
    <n v="2077.7399999999998"/>
    <s v="Canada"/>
    <x v="99"/>
    <x v="1"/>
    <x v="1"/>
    <n v="12"/>
    <x v="3"/>
    <s v="Quibus"/>
    <n v="1.3333333333333334E-2"/>
  </r>
  <r>
    <n v="781"/>
    <x v="90"/>
    <s v="February"/>
    <s v="T2H"/>
    <n v="1"/>
    <n v="1271.97"/>
    <s v="Canada"/>
    <x v="108"/>
    <x v="1"/>
    <x v="1"/>
    <n v="8"/>
    <x v="3"/>
    <s v="Natura"/>
    <n v="3.952569169960474E-3"/>
  </r>
  <r>
    <n v="782"/>
    <x v="90"/>
    <s v="February"/>
    <s v="T2H"/>
    <n v="1"/>
    <n v="1271.97"/>
    <s v="Canada"/>
    <x v="110"/>
    <x v="1"/>
    <x v="1"/>
    <n v="8"/>
    <x v="3"/>
    <s v="Natura"/>
    <n v="3.952569169960474E-3"/>
  </r>
  <r>
    <n v="1392"/>
    <x v="90"/>
    <s v="February"/>
    <s v="T6R"/>
    <n v="1"/>
    <n v="2077.7399999999998"/>
    <s v="Canada"/>
    <x v="212"/>
    <x v="1"/>
    <x v="1"/>
    <n v="12"/>
    <x v="3"/>
    <s v="Quibus"/>
    <n v="1.3333333333333334E-2"/>
  </r>
  <r>
    <n v="907"/>
    <x v="22"/>
    <s v="February"/>
    <s v="V5N"/>
    <n v="1"/>
    <n v="7307.37"/>
    <s v="Canada"/>
    <x v="50"/>
    <x v="2"/>
    <x v="4"/>
    <n v="8"/>
    <x v="4"/>
    <s v="Natura"/>
    <n v="3.952569169960474E-3"/>
  </r>
  <r>
    <n v="2332"/>
    <x v="90"/>
    <s v="February"/>
    <s v="T5L"/>
    <n v="1"/>
    <n v="6293.7"/>
    <s v="Canada"/>
    <x v="22"/>
    <x v="2"/>
    <x v="4"/>
    <n v="2"/>
    <x v="3"/>
    <s v="Aliqui"/>
    <n v="4.7169811320754715E-3"/>
  </r>
  <r>
    <n v="491"/>
    <x v="91"/>
    <s v="February"/>
    <s v="T6T"/>
    <n v="1"/>
    <n v="11339.37"/>
    <s v="Canada"/>
    <x v="19"/>
    <x v="2"/>
    <x v="6"/>
    <n v="7"/>
    <x v="3"/>
    <s v="VanArsdel"/>
    <n v="2.4570024570024569E-3"/>
  </r>
  <r>
    <n v="981"/>
    <x v="91"/>
    <s v="February"/>
    <s v="T5K"/>
    <n v="1"/>
    <n v="2141.37"/>
    <s v="Canada"/>
    <x v="209"/>
    <x v="2"/>
    <x v="2"/>
    <n v="8"/>
    <x v="3"/>
    <s v="Natura"/>
    <n v="3.952569169960474E-3"/>
  </r>
  <r>
    <n v="548"/>
    <x v="91"/>
    <s v="February"/>
    <s v="T6K"/>
    <n v="1"/>
    <n v="6236.37"/>
    <s v="Canada"/>
    <x v="162"/>
    <x v="2"/>
    <x v="2"/>
    <n v="7"/>
    <x v="3"/>
    <s v="VanArsdel"/>
    <n v="2.4570024570024569E-3"/>
  </r>
  <r>
    <n v="659"/>
    <x v="23"/>
    <s v="February"/>
    <s v="V6R"/>
    <n v="1"/>
    <n v="17639.37"/>
    <s v="Canada"/>
    <x v="166"/>
    <x v="2"/>
    <x v="2"/>
    <n v="7"/>
    <x v="4"/>
    <s v="VanArsdel"/>
    <n v="2.4570024570024569E-3"/>
  </r>
  <r>
    <n v="1703"/>
    <x v="23"/>
    <s v="February"/>
    <s v="V5N"/>
    <n v="1"/>
    <n v="1290.8699999999999"/>
    <s v="Canada"/>
    <x v="153"/>
    <x v="3"/>
    <x v="3"/>
    <n v="13"/>
    <x v="4"/>
    <s v="Salvus"/>
    <n v="4.3478260869565216E-2"/>
  </r>
  <r>
    <n v="433"/>
    <x v="92"/>
    <s v="February"/>
    <s v="T3G"/>
    <n v="1"/>
    <n v="11969.37"/>
    <s v="Canada"/>
    <x v="175"/>
    <x v="2"/>
    <x v="6"/>
    <n v="7"/>
    <x v="3"/>
    <s v="VanArsdel"/>
    <n v="2.4570024570024569E-3"/>
  </r>
  <r>
    <n v="1183"/>
    <x v="24"/>
    <s v="March"/>
    <s v="T6E"/>
    <n v="1"/>
    <n v="7433.37"/>
    <s v="Canada"/>
    <x v="121"/>
    <x v="2"/>
    <x v="4"/>
    <n v="10"/>
    <x v="3"/>
    <s v="Pirum"/>
    <n v="3.8022813688212928E-3"/>
  </r>
  <r>
    <n v="407"/>
    <x v="46"/>
    <s v="June"/>
    <s v="T1Y"/>
    <n v="1"/>
    <n v="20505.87"/>
    <s v="Canada"/>
    <x v="86"/>
    <x v="2"/>
    <x v="6"/>
    <n v="7"/>
    <x v="3"/>
    <s v="VanArsdel"/>
    <n v="2.4570024570024569E-3"/>
  </r>
  <r>
    <n v="506"/>
    <x v="45"/>
    <s v="May"/>
    <s v="V6Z"/>
    <n v="1"/>
    <n v="15560.37"/>
    <s v="Canada"/>
    <x v="58"/>
    <x v="2"/>
    <x v="6"/>
    <n v="7"/>
    <x v="4"/>
    <s v="VanArsdel"/>
    <n v="2.4570024570024569E-3"/>
  </r>
  <r>
    <n v="615"/>
    <x v="45"/>
    <s v="May"/>
    <s v="V5W"/>
    <n v="1"/>
    <n v="8189.37"/>
    <s v="Canada"/>
    <x v="2"/>
    <x v="2"/>
    <x v="2"/>
    <n v="7"/>
    <x v="4"/>
    <s v="VanArsdel"/>
    <n v="2.4570024570024569E-3"/>
  </r>
  <r>
    <n v="1171"/>
    <x v="5"/>
    <s v="May"/>
    <s v="R2G"/>
    <n v="1"/>
    <n v="4283.37"/>
    <s v="Canada"/>
    <x v="173"/>
    <x v="2"/>
    <x v="4"/>
    <n v="10"/>
    <x v="1"/>
    <s v="Pirum"/>
    <n v="3.8022813688212928E-3"/>
  </r>
  <r>
    <n v="1347"/>
    <x v="5"/>
    <s v="May"/>
    <s v="T5B"/>
    <n v="1"/>
    <n v="4156.74"/>
    <s v="Canada"/>
    <x v="213"/>
    <x v="1"/>
    <x v="1"/>
    <n v="12"/>
    <x v="3"/>
    <s v="Quibus"/>
    <n v="1.3333333333333334E-2"/>
  </r>
  <r>
    <n v="650"/>
    <x v="46"/>
    <s v="June"/>
    <s v="T6R"/>
    <n v="1"/>
    <n v="6173.37"/>
    <s v="Canada"/>
    <x v="214"/>
    <x v="2"/>
    <x v="2"/>
    <n v="7"/>
    <x v="3"/>
    <s v="VanArsdel"/>
    <n v="2.4570024570024569E-3"/>
  </r>
  <r>
    <n v="1211"/>
    <x v="46"/>
    <s v="June"/>
    <s v="T6E"/>
    <n v="1"/>
    <n v="8630.3700000000008"/>
    <s v="Canada"/>
    <x v="215"/>
    <x v="2"/>
    <x v="2"/>
    <n v="10"/>
    <x v="3"/>
    <s v="Pirum"/>
    <n v="3.8022813688212928E-3"/>
  </r>
  <r>
    <n v="2295"/>
    <x v="46"/>
    <s v="June"/>
    <s v="T2C"/>
    <n v="1"/>
    <n v="11459.7"/>
    <s v="Canada"/>
    <x v="216"/>
    <x v="2"/>
    <x v="6"/>
    <n v="2"/>
    <x v="3"/>
    <s v="Aliqui"/>
    <n v="4.7169811320754715E-3"/>
  </r>
  <r>
    <n v="549"/>
    <x v="47"/>
    <s v="June"/>
    <s v="V6A"/>
    <n v="1"/>
    <n v="6614.37"/>
    <s v="Canada"/>
    <x v="116"/>
    <x v="2"/>
    <x v="2"/>
    <n v="7"/>
    <x v="4"/>
    <s v="VanArsdel"/>
    <n v="2.4570024570024569E-3"/>
  </r>
  <r>
    <n v="1220"/>
    <x v="47"/>
    <s v="June"/>
    <s v="T6G"/>
    <n v="1"/>
    <n v="7748.37"/>
    <s v="Canada"/>
    <x v="217"/>
    <x v="2"/>
    <x v="2"/>
    <n v="10"/>
    <x v="3"/>
    <s v="Pirum"/>
    <n v="3.8022813688212928E-3"/>
  </r>
  <r>
    <n v="1175"/>
    <x v="47"/>
    <s v="June"/>
    <s v="V6T"/>
    <n v="1"/>
    <n v="7622.37"/>
    <s v="Canada"/>
    <x v="158"/>
    <x v="2"/>
    <x v="4"/>
    <n v="10"/>
    <x v="4"/>
    <s v="Pirum"/>
    <n v="3.8022813688212928E-3"/>
  </r>
  <r>
    <n v="2284"/>
    <x v="47"/>
    <s v="June"/>
    <s v="V5Z"/>
    <n v="1"/>
    <n v="4403.7"/>
    <s v="Canada"/>
    <x v="149"/>
    <x v="1"/>
    <x v="5"/>
    <n v="2"/>
    <x v="4"/>
    <s v="Aliqui"/>
    <n v="4.7169811320754715E-3"/>
  </r>
  <r>
    <n v="457"/>
    <x v="47"/>
    <s v="June"/>
    <s v="T6E"/>
    <n v="1"/>
    <n v="11969.37"/>
    <s v="Canada"/>
    <x v="67"/>
    <x v="2"/>
    <x v="6"/>
    <n v="7"/>
    <x v="3"/>
    <s v="VanArsdel"/>
    <n v="2.4570024570024569E-3"/>
  </r>
  <r>
    <n v="1053"/>
    <x v="24"/>
    <s v="March"/>
    <s v="T3C"/>
    <n v="1"/>
    <n v="3527.37"/>
    <s v="Canada"/>
    <x v="218"/>
    <x v="0"/>
    <x v="0"/>
    <n v="10"/>
    <x v="3"/>
    <s v="Pirum"/>
    <n v="3.8022813688212928E-3"/>
  </r>
  <r>
    <n v="2275"/>
    <x v="24"/>
    <s v="March"/>
    <s v="V5Z"/>
    <n v="1"/>
    <n v="4661.37"/>
    <s v="Canada"/>
    <x v="17"/>
    <x v="1"/>
    <x v="5"/>
    <n v="2"/>
    <x v="4"/>
    <s v="Aliqui"/>
    <n v="4.7169811320754715E-3"/>
  </r>
  <r>
    <n v="440"/>
    <x v="24"/>
    <s v="March"/>
    <s v="T6G"/>
    <n v="1"/>
    <n v="19529.37"/>
    <s v="Canada"/>
    <x v="184"/>
    <x v="2"/>
    <x v="6"/>
    <n v="7"/>
    <x v="3"/>
    <s v="VanArsdel"/>
    <n v="2.4570024570024569E-3"/>
  </r>
  <r>
    <n v="2385"/>
    <x v="24"/>
    <s v="March"/>
    <s v="V6Z"/>
    <n v="1"/>
    <n v="9437.4"/>
    <s v="Canada"/>
    <x v="219"/>
    <x v="2"/>
    <x v="2"/>
    <n v="2"/>
    <x v="4"/>
    <s v="Aliqui"/>
    <n v="4.7169811320754715E-3"/>
  </r>
  <r>
    <n v="1009"/>
    <x v="43"/>
    <s v="April"/>
    <s v="T6E"/>
    <n v="1"/>
    <n v="1353.87"/>
    <s v="Canada"/>
    <x v="129"/>
    <x v="3"/>
    <x v="3"/>
    <n v="8"/>
    <x v="3"/>
    <s v="Natura"/>
    <n v="3.952569169960474E-3"/>
  </r>
  <r>
    <n v="636"/>
    <x v="48"/>
    <s v="January"/>
    <s v="V6S"/>
    <n v="1"/>
    <n v="11118.87"/>
    <s v="Canada"/>
    <x v="77"/>
    <x v="2"/>
    <x v="2"/>
    <n v="7"/>
    <x v="4"/>
    <s v="VanArsdel"/>
    <n v="2.4570024570024569E-3"/>
  </r>
  <r>
    <n v="1085"/>
    <x v="93"/>
    <s v="March"/>
    <s v="T5Y"/>
    <n v="1"/>
    <n v="1101.8699999999999"/>
    <s v="Canada"/>
    <x v="189"/>
    <x v="1"/>
    <x v="1"/>
    <n v="10"/>
    <x v="3"/>
    <s v="Pirum"/>
    <n v="3.8022813688212928E-3"/>
  </r>
  <r>
    <n v="407"/>
    <x v="93"/>
    <s v="March"/>
    <s v="T2J"/>
    <n v="1"/>
    <n v="20505.87"/>
    <s v="Canada"/>
    <x v="86"/>
    <x v="2"/>
    <x v="6"/>
    <n v="7"/>
    <x v="3"/>
    <s v="VanArsdel"/>
    <n v="2.4570024570024569E-3"/>
  </r>
  <r>
    <n v="2055"/>
    <x v="93"/>
    <s v="March"/>
    <s v="V5N"/>
    <n v="1"/>
    <n v="7874.37"/>
    <s v="Canada"/>
    <x v="62"/>
    <x v="2"/>
    <x v="4"/>
    <n v="4"/>
    <x v="4"/>
    <s v="Currus"/>
    <n v="1.1764705882352941E-2"/>
  </r>
  <r>
    <n v="496"/>
    <x v="93"/>
    <s v="March"/>
    <s v="T2J"/>
    <n v="1"/>
    <n v="11147.85"/>
    <s v="Canada"/>
    <x v="87"/>
    <x v="2"/>
    <x v="6"/>
    <n v="7"/>
    <x v="3"/>
    <s v="VanArsdel"/>
    <n v="2.4570024570024569E-3"/>
  </r>
  <r>
    <n v="556"/>
    <x v="93"/>
    <s v="March"/>
    <s v="V5V"/>
    <n v="1"/>
    <n v="10394.370000000001"/>
    <s v="Canada"/>
    <x v="56"/>
    <x v="2"/>
    <x v="2"/>
    <n v="7"/>
    <x v="4"/>
    <s v="VanArsdel"/>
    <n v="2.4570024570024569E-3"/>
  </r>
  <r>
    <n v="939"/>
    <x v="93"/>
    <s v="March"/>
    <s v="T2X"/>
    <n v="1"/>
    <n v="4409.37"/>
    <s v="Canada"/>
    <x v="82"/>
    <x v="2"/>
    <x v="2"/>
    <n v="8"/>
    <x v="3"/>
    <s v="Natura"/>
    <n v="3.952569169960474E-3"/>
  </r>
  <r>
    <n v="590"/>
    <x v="93"/>
    <s v="March"/>
    <s v="T2X"/>
    <n v="1"/>
    <n v="10709.37"/>
    <s v="Canada"/>
    <x v="20"/>
    <x v="2"/>
    <x v="2"/>
    <n v="7"/>
    <x v="3"/>
    <s v="VanArsdel"/>
    <n v="2.4570024570024569E-3"/>
  </r>
  <r>
    <n v="2269"/>
    <x v="49"/>
    <s v="February"/>
    <s v="V6A"/>
    <n v="1"/>
    <n v="3936.87"/>
    <s v="Canada"/>
    <x v="220"/>
    <x v="1"/>
    <x v="5"/>
    <n v="2"/>
    <x v="4"/>
    <s v="Aliqui"/>
    <n v="4.7169811320754715E-3"/>
  </r>
  <r>
    <n v="2237"/>
    <x v="50"/>
    <s v="February"/>
    <s v="T6T"/>
    <n v="1"/>
    <n v="2330.37"/>
    <s v="Canada"/>
    <x v="221"/>
    <x v="1"/>
    <x v="1"/>
    <n v="2"/>
    <x v="3"/>
    <s v="Aliqui"/>
    <n v="4.7169811320754715E-3"/>
  </r>
  <r>
    <n v="2280"/>
    <x v="50"/>
    <s v="February"/>
    <s v="T6R"/>
    <n v="1"/>
    <n v="2046.87"/>
    <s v="Canada"/>
    <x v="188"/>
    <x v="1"/>
    <x v="5"/>
    <n v="2"/>
    <x v="3"/>
    <s v="Aliqui"/>
    <n v="4.7169811320754715E-3"/>
  </r>
  <r>
    <n v="1991"/>
    <x v="50"/>
    <s v="February"/>
    <s v="V5W"/>
    <n v="1"/>
    <n v="3842.37"/>
    <s v="Canada"/>
    <x v="222"/>
    <x v="1"/>
    <x v="5"/>
    <n v="4"/>
    <x v="4"/>
    <s v="Currus"/>
    <n v="1.1764705882352941E-2"/>
  </r>
  <r>
    <n v="2236"/>
    <x v="50"/>
    <s v="February"/>
    <s v="T6T"/>
    <n v="1"/>
    <n v="2330.37"/>
    <s v="Canada"/>
    <x v="223"/>
    <x v="1"/>
    <x v="1"/>
    <n v="2"/>
    <x v="3"/>
    <s v="Aliqui"/>
    <n v="4.7169811320754715E-3"/>
  </r>
  <r>
    <n v="1175"/>
    <x v="50"/>
    <s v="February"/>
    <s v="T6E"/>
    <n v="1"/>
    <n v="8441.3700000000008"/>
    <s v="Canada"/>
    <x v="158"/>
    <x v="2"/>
    <x v="4"/>
    <n v="10"/>
    <x v="3"/>
    <s v="Pirum"/>
    <n v="3.8022813688212928E-3"/>
  </r>
  <r>
    <n v="819"/>
    <x v="50"/>
    <s v="February"/>
    <s v="T5W"/>
    <n v="1"/>
    <n v="15528.87"/>
    <s v="Canada"/>
    <x v="224"/>
    <x v="2"/>
    <x v="6"/>
    <n v="8"/>
    <x v="3"/>
    <s v="Natura"/>
    <n v="3.952569169960474E-3"/>
  </r>
  <r>
    <n v="609"/>
    <x v="48"/>
    <s v="January"/>
    <s v="V5V"/>
    <n v="1"/>
    <n v="10079.370000000001"/>
    <s v="Canada"/>
    <x v="225"/>
    <x v="2"/>
    <x v="2"/>
    <n v="7"/>
    <x v="4"/>
    <s v="VanArsdel"/>
    <n v="2.4570024570024569E-3"/>
  </r>
  <r>
    <n v="1178"/>
    <x v="51"/>
    <s v="January"/>
    <s v="V7P"/>
    <n v="1"/>
    <n v="7086.87"/>
    <s v="Canada"/>
    <x v="226"/>
    <x v="2"/>
    <x v="4"/>
    <n v="10"/>
    <x v="4"/>
    <s v="Pirum"/>
    <n v="3.8022813688212928E-3"/>
  </r>
  <r>
    <n v="457"/>
    <x v="51"/>
    <s v="January"/>
    <s v="T6E"/>
    <n v="1"/>
    <n v="11969.37"/>
    <s v="Canada"/>
    <x v="67"/>
    <x v="2"/>
    <x v="6"/>
    <n v="7"/>
    <x v="3"/>
    <s v="VanArsdel"/>
    <n v="2.4570024570024569E-3"/>
  </r>
  <r>
    <n v="1521"/>
    <x v="51"/>
    <s v="January"/>
    <s v="V6A"/>
    <n v="1"/>
    <n v="6298.74"/>
    <s v="Canada"/>
    <x v="126"/>
    <x v="1"/>
    <x v="1"/>
    <n v="12"/>
    <x v="4"/>
    <s v="Quibus"/>
    <n v="1.3333333333333334E-2"/>
  </r>
  <r>
    <n v="1522"/>
    <x v="51"/>
    <s v="January"/>
    <s v="V6A"/>
    <n v="1"/>
    <n v="6298.74"/>
    <s v="Canada"/>
    <x v="125"/>
    <x v="1"/>
    <x v="1"/>
    <n v="12"/>
    <x v="4"/>
    <s v="Quibus"/>
    <n v="1.3333333333333334E-2"/>
  </r>
  <r>
    <n v="2069"/>
    <x v="94"/>
    <s v="March"/>
    <s v="L5N"/>
    <n v="1"/>
    <n v="6299.37"/>
    <s v="Canada"/>
    <x v="35"/>
    <x v="2"/>
    <x v="2"/>
    <n v="4"/>
    <x v="0"/>
    <s v="Currus"/>
    <n v="1.1764705882352941E-2"/>
  </r>
  <r>
    <n v="1049"/>
    <x v="15"/>
    <s v="March"/>
    <s v="R3S"/>
    <n v="1"/>
    <n v="3086.37"/>
    <s v="Canada"/>
    <x v="33"/>
    <x v="0"/>
    <x v="0"/>
    <n v="10"/>
    <x v="1"/>
    <s v="Pirum"/>
    <n v="3.8022813688212928E-3"/>
  </r>
  <r>
    <n v="438"/>
    <x v="95"/>
    <s v="March"/>
    <s v="M5N"/>
    <n v="1"/>
    <n v="11525.85"/>
    <s v="Canada"/>
    <x v="54"/>
    <x v="2"/>
    <x v="6"/>
    <n v="7"/>
    <x v="0"/>
    <s v="VanArsdel"/>
    <n v="2.4570024570024569E-3"/>
  </r>
  <r>
    <n v="1183"/>
    <x v="95"/>
    <s v="March"/>
    <s v="M7Y"/>
    <n v="1"/>
    <n v="7275.87"/>
    <s v="Canada"/>
    <x v="121"/>
    <x v="2"/>
    <x v="4"/>
    <n v="10"/>
    <x v="0"/>
    <s v="Pirum"/>
    <n v="3.8022813688212928E-3"/>
  </r>
  <r>
    <n v="759"/>
    <x v="16"/>
    <s v="April"/>
    <s v="M7Y"/>
    <n v="1"/>
    <n v="1983.87"/>
    <s v="Canada"/>
    <x v="227"/>
    <x v="1"/>
    <x v="1"/>
    <n v="8"/>
    <x v="0"/>
    <s v="Natura"/>
    <n v="3.952569169960474E-3"/>
  </r>
  <r>
    <n v="438"/>
    <x v="16"/>
    <s v="April"/>
    <s v="M4E"/>
    <n v="1"/>
    <n v="11969.37"/>
    <s v="Canada"/>
    <x v="54"/>
    <x v="2"/>
    <x v="6"/>
    <n v="7"/>
    <x v="0"/>
    <s v="VanArsdel"/>
    <n v="2.4570024570024569E-3"/>
  </r>
  <r>
    <n v="676"/>
    <x v="16"/>
    <s v="April"/>
    <s v="M6H"/>
    <n v="1"/>
    <n v="9134.3700000000008"/>
    <s v="Canada"/>
    <x v="157"/>
    <x v="2"/>
    <x v="2"/>
    <n v="7"/>
    <x v="0"/>
    <s v="VanArsdel"/>
    <n v="2.4570024570024569E-3"/>
  </r>
  <r>
    <n v="556"/>
    <x v="16"/>
    <s v="April"/>
    <s v="R3K"/>
    <n v="1"/>
    <n v="10268.370000000001"/>
    <s v="Canada"/>
    <x v="56"/>
    <x v="2"/>
    <x v="2"/>
    <n v="7"/>
    <x v="1"/>
    <s v="VanArsdel"/>
    <n v="2.4570024570024569E-3"/>
  </r>
  <r>
    <n v="699"/>
    <x v="16"/>
    <s v="April"/>
    <s v="M4P"/>
    <n v="1"/>
    <n v="2865.87"/>
    <s v="Canada"/>
    <x v="228"/>
    <x v="0"/>
    <x v="0"/>
    <n v="8"/>
    <x v="0"/>
    <s v="Natura"/>
    <n v="3.952569169960474E-3"/>
  </r>
  <r>
    <n v="826"/>
    <x v="54"/>
    <s v="March"/>
    <s v="K1H"/>
    <n v="1"/>
    <n v="12536.37"/>
    <s v="Canada"/>
    <x v="81"/>
    <x v="2"/>
    <x v="6"/>
    <n v="8"/>
    <x v="0"/>
    <s v="Natura"/>
    <n v="3.952569169960474E-3"/>
  </r>
  <r>
    <n v="985"/>
    <x v="54"/>
    <s v="March"/>
    <s v="R3V"/>
    <n v="1"/>
    <n v="9764.3700000000008"/>
    <s v="Canada"/>
    <x v="229"/>
    <x v="2"/>
    <x v="2"/>
    <n v="8"/>
    <x v="1"/>
    <s v="Natura"/>
    <n v="3.952569169960474E-3"/>
  </r>
  <r>
    <n v="993"/>
    <x v="54"/>
    <s v="March"/>
    <s v="M4E"/>
    <n v="1"/>
    <n v="4409.37"/>
    <s v="Canada"/>
    <x v="10"/>
    <x v="2"/>
    <x v="2"/>
    <n v="8"/>
    <x v="0"/>
    <s v="Natura"/>
    <n v="3.952569169960474E-3"/>
  </r>
  <r>
    <n v="457"/>
    <x v="96"/>
    <s v="April"/>
    <s v="M4E"/>
    <n v="1"/>
    <n v="11969.37"/>
    <s v="Canada"/>
    <x v="67"/>
    <x v="2"/>
    <x v="6"/>
    <n v="7"/>
    <x v="0"/>
    <s v="VanArsdel"/>
    <n v="2.4570024570024569E-3"/>
  </r>
  <r>
    <n v="438"/>
    <x v="97"/>
    <s v="April"/>
    <s v="H1G"/>
    <n v="1"/>
    <n v="11969.37"/>
    <s v="Canada"/>
    <x v="54"/>
    <x v="2"/>
    <x v="6"/>
    <n v="7"/>
    <x v="2"/>
    <s v="VanArsdel"/>
    <n v="2.4570024570024569E-3"/>
  </r>
  <r>
    <n v="407"/>
    <x v="98"/>
    <s v="March"/>
    <s v="L5P"/>
    <n v="1"/>
    <n v="20505.87"/>
    <s v="Canada"/>
    <x v="86"/>
    <x v="2"/>
    <x v="6"/>
    <n v="7"/>
    <x v="0"/>
    <s v="VanArsdel"/>
    <n v="2.4570024570024569E-3"/>
  </r>
  <r>
    <n v="2280"/>
    <x v="98"/>
    <s v="March"/>
    <s v="R3B"/>
    <n v="1"/>
    <n v="2046.87"/>
    <s v="Canada"/>
    <x v="188"/>
    <x v="1"/>
    <x v="5"/>
    <n v="2"/>
    <x v="1"/>
    <s v="Aliqui"/>
    <n v="4.7169811320754715E-3"/>
  </r>
  <r>
    <n v="633"/>
    <x v="99"/>
    <s v="March"/>
    <s v="M4V"/>
    <n v="1"/>
    <n v="6803.37"/>
    <s v="Canada"/>
    <x v="230"/>
    <x v="2"/>
    <x v="2"/>
    <n v="7"/>
    <x v="0"/>
    <s v="VanArsdel"/>
    <n v="2.4570024570024569E-3"/>
  </r>
  <r>
    <n v="590"/>
    <x v="99"/>
    <s v="March"/>
    <s v="L5N"/>
    <n v="1"/>
    <n v="10709.37"/>
    <s v="Canada"/>
    <x v="20"/>
    <x v="2"/>
    <x v="2"/>
    <n v="7"/>
    <x v="0"/>
    <s v="VanArsdel"/>
    <n v="2.4570024570024569E-3"/>
  </r>
  <r>
    <n v="577"/>
    <x v="99"/>
    <s v="March"/>
    <s v="R3E"/>
    <n v="1"/>
    <n v="12284.37"/>
    <s v="Canada"/>
    <x v="231"/>
    <x v="2"/>
    <x v="2"/>
    <n v="7"/>
    <x v="1"/>
    <s v="VanArsdel"/>
    <n v="2.4570024570024569E-3"/>
  </r>
  <r>
    <n v="443"/>
    <x v="99"/>
    <s v="March"/>
    <s v="L5R"/>
    <n v="1"/>
    <n v="11084.85"/>
    <s v="Canada"/>
    <x v="102"/>
    <x v="2"/>
    <x v="6"/>
    <n v="7"/>
    <x v="0"/>
    <s v="VanArsdel"/>
    <n v="2.4570024570024569E-3"/>
  </r>
  <r>
    <n v="674"/>
    <x v="100"/>
    <s v="March"/>
    <s v="R3V"/>
    <n v="1"/>
    <n v="8315.3700000000008"/>
    <s v="Canada"/>
    <x v="32"/>
    <x v="2"/>
    <x v="2"/>
    <n v="7"/>
    <x v="1"/>
    <s v="VanArsdel"/>
    <n v="2.4570024570024569E-3"/>
  </r>
  <r>
    <n v="927"/>
    <x v="100"/>
    <s v="March"/>
    <s v="M4S"/>
    <n v="1"/>
    <n v="6173.37"/>
    <s v="Canada"/>
    <x v="27"/>
    <x v="2"/>
    <x v="4"/>
    <n v="8"/>
    <x v="0"/>
    <s v="Natura"/>
    <n v="3.952569169960474E-3"/>
  </r>
  <r>
    <n v="1049"/>
    <x v="100"/>
    <s v="March"/>
    <s v="M7Y"/>
    <n v="1"/>
    <n v="3086.37"/>
    <s v="Canada"/>
    <x v="33"/>
    <x v="0"/>
    <x v="0"/>
    <n v="10"/>
    <x v="0"/>
    <s v="Pirum"/>
    <n v="3.8022813688212928E-3"/>
  </r>
  <r>
    <n v="342"/>
    <x v="100"/>
    <s v="March"/>
    <s v="H1B"/>
    <n v="1"/>
    <n v="8816.85"/>
    <s v="Canada"/>
    <x v="232"/>
    <x v="2"/>
    <x v="4"/>
    <n v="5"/>
    <x v="2"/>
    <s v="Fama"/>
    <n v="7.1428571428571425E-2"/>
  </r>
  <r>
    <n v="2090"/>
    <x v="101"/>
    <s v="January"/>
    <s v="L5G"/>
    <n v="1"/>
    <n v="4598.37"/>
    <s v="Canada"/>
    <x v="233"/>
    <x v="2"/>
    <x v="2"/>
    <n v="4"/>
    <x v="0"/>
    <s v="Currus"/>
    <n v="1.1764705882352941E-2"/>
  </r>
  <r>
    <n v="676"/>
    <x v="102"/>
    <s v="January"/>
    <s v="R3E"/>
    <n v="1"/>
    <n v="9134.3700000000008"/>
    <s v="Canada"/>
    <x v="157"/>
    <x v="2"/>
    <x v="2"/>
    <n v="7"/>
    <x v="1"/>
    <s v="VanArsdel"/>
    <n v="2.4570024570024569E-3"/>
  </r>
  <r>
    <n v="1145"/>
    <x v="102"/>
    <s v="January"/>
    <s v="L5R"/>
    <n v="1"/>
    <n v="4031.37"/>
    <s v="Canada"/>
    <x v="197"/>
    <x v="2"/>
    <x v="7"/>
    <n v="10"/>
    <x v="0"/>
    <s v="Pirum"/>
    <n v="3.8022813688212928E-3"/>
  </r>
  <r>
    <n v="531"/>
    <x v="103"/>
    <s v="February"/>
    <s v="M6H"/>
    <n v="1"/>
    <n v="7556.85"/>
    <s v="Canada"/>
    <x v="71"/>
    <x v="2"/>
    <x v="4"/>
    <n v="7"/>
    <x v="0"/>
    <s v="VanArsdel"/>
    <n v="2.4570024570024569E-3"/>
  </r>
  <r>
    <n v="615"/>
    <x v="104"/>
    <s v="April"/>
    <s v="L4Y"/>
    <n v="1"/>
    <n v="8189.37"/>
    <s v="Canada"/>
    <x v="2"/>
    <x v="2"/>
    <x v="2"/>
    <n v="7"/>
    <x v="0"/>
    <s v="VanArsdel"/>
    <n v="2.4570024570024569E-3"/>
  </r>
  <r>
    <n v="676"/>
    <x v="104"/>
    <s v="April"/>
    <s v="M6H"/>
    <n v="1"/>
    <n v="9134.3700000000008"/>
    <s v="Canada"/>
    <x v="157"/>
    <x v="2"/>
    <x v="2"/>
    <n v="7"/>
    <x v="0"/>
    <s v="VanArsdel"/>
    <n v="2.4570024570024569E-3"/>
  </r>
  <r>
    <n v="734"/>
    <x v="28"/>
    <s v="March"/>
    <s v="R3B"/>
    <n v="1"/>
    <n v="4787.37"/>
    <s v="Canada"/>
    <x v="176"/>
    <x v="1"/>
    <x v="1"/>
    <n v="8"/>
    <x v="1"/>
    <s v="Natura"/>
    <n v="3.952569169960474E-3"/>
  </r>
  <r>
    <n v="965"/>
    <x v="28"/>
    <s v="March"/>
    <s v="K1H"/>
    <n v="1"/>
    <n v="6299.37"/>
    <s v="Canada"/>
    <x v="234"/>
    <x v="2"/>
    <x v="2"/>
    <n v="8"/>
    <x v="0"/>
    <s v="Natura"/>
    <n v="3.952569169960474E-3"/>
  </r>
  <r>
    <n v="674"/>
    <x v="28"/>
    <s v="March"/>
    <s v="M5K"/>
    <n v="1"/>
    <n v="8189.37"/>
    <s v="Canada"/>
    <x v="32"/>
    <x v="2"/>
    <x v="2"/>
    <n v="7"/>
    <x v="0"/>
    <s v="VanArsdel"/>
    <n v="2.4570024570024569E-3"/>
  </r>
  <r>
    <n v="2060"/>
    <x v="85"/>
    <s v="April"/>
    <s v="M4V"/>
    <n v="1"/>
    <n v="4409.37"/>
    <s v="Canada"/>
    <x v="235"/>
    <x v="2"/>
    <x v="4"/>
    <n v="4"/>
    <x v="0"/>
    <s v="Currus"/>
    <n v="1.1764705882352941E-2"/>
  </r>
  <r>
    <n v="545"/>
    <x v="85"/>
    <s v="April"/>
    <s v="R3B"/>
    <n v="1"/>
    <n v="10835.37"/>
    <s v="Canada"/>
    <x v="113"/>
    <x v="2"/>
    <x v="2"/>
    <n v="7"/>
    <x v="1"/>
    <s v="VanArsdel"/>
    <n v="2.4570024570024569E-3"/>
  </r>
  <r>
    <n v="1078"/>
    <x v="105"/>
    <s v="June"/>
    <s v="M4E"/>
    <n v="1"/>
    <n v="4220.37"/>
    <s v="Canada"/>
    <x v="48"/>
    <x v="1"/>
    <x v="1"/>
    <n v="10"/>
    <x v="0"/>
    <s v="Pirum"/>
    <n v="3.8022813688212928E-3"/>
  </r>
  <r>
    <n v="1180"/>
    <x v="106"/>
    <s v="March"/>
    <s v="M4E"/>
    <n v="1"/>
    <n v="6299.37"/>
    <s v="Canada"/>
    <x v="31"/>
    <x v="2"/>
    <x v="4"/>
    <n v="10"/>
    <x v="0"/>
    <s v="Pirum"/>
    <n v="3.8022813688212928E-3"/>
  </r>
  <r>
    <n v="443"/>
    <x v="106"/>
    <s v="March"/>
    <s v="R3H"/>
    <n v="1"/>
    <n v="11084.85"/>
    <s v="Canada"/>
    <x v="102"/>
    <x v="2"/>
    <x v="6"/>
    <n v="7"/>
    <x v="1"/>
    <s v="VanArsdel"/>
    <n v="2.4570024570024569E-3"/>
  </r>
  <r>
    <n v="506"/>
    <x v="31"/>
    <s v="January"/>
    <s v="R2G"/>
    <n v="1"/>
    <n v="15560.37"/>
    <s v="Canada"/>
    <x v="58"/>
    <x v="2"/>
    <x v="6"/>
    <n v="7"/>
    <x v="1"/>
    <s v="VanArsdel"/>
    <n v="2.4570024570024569E-3"/>
  </r>
  <r>
    <n v="1883"/>
    <x v="31"/>
    <s v="January"/>
    <s v="V6S"/>
    <n v="1"/>
    <n v="9134.3700000000008"/>
    <s v="Canada"/>
    <x v="127"/>
    <x v="2"/>
    <x v="2"/>
    <n v="6"/>
    <x v="4"/>
    <s v="Leo"/>
    <n v="8.3333333333333329E-2"/>
  </r>
  <r>
    <n v="1129"/>
    <x v="32"/>
    <s v="January"/>
    <s v="R2P"/>
    <n v="1"/>
    <n v="5543.37"/>
    <s v="Canada"/>
    <x v="34"/>
    <x v="2"/>
    <x v="6"/>
    <n v="10"/>
    <x v="1"/>
    <s v="Pirum"/>
    <n v="3.8022813688212928E-3"/>
  </r>
  <r>
    <n v="1518"/>
    <x v="32"/>
    <s v="January"/>
    <s v="V6S"/>
    <n v="1"/>
    <n v="2770.74"/>
    <s v="Canada"/>
    <x v="94"/>
    <x v="1"/>
    <x v="1"/>
    <n v="12"/>
    <x v="4"/>
    <s v="Quibus"/>
    <n v="1.3333333333333334E-2"/>
  </r>
  <r>
    <n v="2092"/>
    <x v="32"/>
    <s v="January"/>
    <s v="R2C"/>
    <n v="1"/>
    <n v="4220.37"/>
    <s v="Canada"/>
    <x v="236"/>
    <x v="2"/>
    <x v="2"/>
    <n v="4"/>
    <x v="1"/>
    <s v="Currus"/>
    <n v="1.1764705882352941E-2"/>
  </r>
  <r>
    <n v="1517"/>
    <x v="32"/>
    <s v="January"/>
    <s v="V6S"/>
    <n v="1"/>
    <n v="2770.74"/>
    <s v="Canada"/>
    <x v="1"/>
    <x v="1"/>
    <x v="1"/>
    <n v="12"/>
    <x v="4"/>
    <s v="Quibus"/>
    <n v="1.3333333333333334E-2"/>
  </r>
  <r>
    <n v="556"/>
    <x v="33"/>
    <s v="January"/>
    <s v="V7W"/>
    <n v="1"/>
    <n v="10268.370000000001"/>
    <s v="Canada"/>
    <x v="56"/>
    <x v="2"/>
    <x v="2"/>
    <n v="7"/>
    <x v="4"/>
    <s v="VanArsdel"/>
    <n v="2.4570024570024569E-3"/>
  </r>
  <r>
    <n v="240"/>
    <x v="34"/>
    <s v="January"/>
    <s v="V5M"/>
    <n v="1"/>
    <n v="5528.25"/>
    <s v="Canada"/>
    <x v="237"/>
    <x v="2"/>
    <x v="7"/>
    <n v="5"/>
    <x v="4"/>
    <s v="Fama"/>
    <n v="7.1428571428571425E-2"/>
  </r>
  <r>
    <n v="430"/>
    <x v="107"/>
    <s v="January"/>
    <s v="T2J"/>
    <n v="1"/>
    <n v="10827.81"/>
    <s v="Canada"/>
    <x v="238"/>
    <x v="2"/>
    <x v="6"/>
    <n v="7"/>
    <x v="3"/>
    <s v="VanArsdel"/>
    <n v="2.4570024570024569E-3"/>
  </r>
  <r>
    <n v="1145"/>
    <x v="24"/>
    <s v="March"/>
    <s v="V6E"/>
    <n v="1"/>
    <n v="4031.37"/>
    <s v="Canada"/>
    <x v="197"/>
    <x v="2"/>
    <x v="7"/>
    <n v="10"/>
    <x v="4"/>
    <s v="Pirum"/>
    <n v="3.8022813688212928E-3"/>
  </r>
  <r>
    <n v="2045"/>
    <x v="24"/>
    <s v="March"/>
    <s v="V6Z"/>
    <n v="1"/>
    <n v="6173.37"/>
    <s v="Canada"/>
    <x v="118"/>
    <x v="2"/>
    <x v="4"/>
    <n v="4"/>
    <x v="4"/>
    <s v="Currus"/>
    <n v="1.1764705882352941E-2"/>
  </r>
  <r>
    <n v="491"/>
    <x v="35"/>
    <s v="April"/>
    <s v="V5X"/>
    <n v="1"/>
    <n v="10709.37"/>
    <s v="Canada"/>
    <x v="19"/>
    <x v="2"/>
    <x v="6"/>
    <n v="7"/>
    <x v="4"/>
    <s v="VanArsdel"/>
    <n v="2.4570024570024569E-3"/>
  </r>
  <r>
    <n v="478"/>
    <x v="35"/>
    <s v="April"/>
    <s v="V6H"/>
    <n v="1"/>
    <n v="17009.37"/>
    <s v="Canada"/>
    <x v="170"/>
    <x v="2"/>
    <x v="6"/>
    <n v="7"/>
    <x v="4"/>
    <s v="VanArsdel"/>
    <n v="2.4570024570024569E-3"/>
  </r>
  <r>
    <n v="676"/>
    <x v="35"/>
    <s v="April"/>
    <s v="T5C"/>
    <n v="1"/>
    <n v="9134.3700000000008"/>
    <s v="Canada"/>
    <x v="157"/>
    <x v="2"/>
    <x v="2"/>
    <n v="7"/>
    <x v="3"/>
    <s v="VanArsdel"/>
    <n v="2.4570024570024569E-3"/>
  </r>
  <r>
    <n v="808"/>
    <x v="35"/>
    <s v="April"/>
    <s v="T5K"/>
    <n v="1"/>
    <n v="4125.87"/>
    <s v="Canada"/>
    <x v="74"/>
    <x v="1"/>
    <x v="5"/>
    <n v="8"/>
    <x v="3"/>
    <s v="Natura"/>
    <n v="3.952569169960474E-3"/>
  </r>
  <r>
    <n v="1182"/>
    <x v="35"/>
    <s v="April"/>
    <s v="T5Y"/>
    <n v="1"/>
    <n v="2834.37"/>
    <s v="Canada"/>
    <x v="97"/>
    <x v="2"/>
    <x v="4"/>
    <n v="10"/>
    <x v="3"/>
    <s v="Pirum"/>
    <n v="3.8022813688212928E-3"/>
  </r>
  <r>
    <n v="777"/>
    <x v="108"/>
    <s v="June"/>
    <s v="T2P"/>
    <n v="1"/>
    <n v="1542.87"/>
    <s v="Canada"/>
    <x v="239"/>
    <x v="1"/>
    <x v="1"/>
    <n v="8"/>
    <x v="3"/>
    <s v="Natura"/>
    <n v="3.952569169960474E-3"/>
  </r>
  <r>
    <n v="556"/>
    <x v="71"/>
    <s v="June"/>
    <s v="V6Z"/>
    <n v="1"/>
    <n v="10268.370000000001"/>
    <s v="Canada"/>
    <x v="56"/>
    <x v="2"/>
    <x v="2"/>
    <n v="7"/>
    <x v="4"/>
    <s v="VanArsdel"/>
    <n v="2.4570024570024569E-3"/>
  </r>
  <r>
    <n v="2086"/>
    <x v="72"/>
    <s v="June"/>
    <s v="T6E"/>
    <n v="1"/>
    <n v="2897.37"/>
    <s v="Canada"/>
    <x v="202"/>
    <x v="2"/>
    <x v="2"/>
    <n v="4"/>
    <x v="3"/>
    <s v="Currus"/>
    <n v="1.1764705882352941E-2"/>
  </r>
  <r>
    <n v="1061"/>
    <x v="72"/>
    <s v="June"/>
    <s v="T5H"/>
    <n v="1"/>
    <n v="1889.37"/>
    <s v="Canada"/>
    <x v="240"/>
    <x v="1"/>
    <x v="1"/>
    <n v="10"/>
    <x v="3"/>
    <s v="Pirum"/>
    <n v="3.8022813688212928E-3"/>
  </r>
  <r>
    <n v="1344"/>
    <x v="73"/>
    <s v="April"/>
    <s v="V5V"/>
    <n v="2"/>
    <n v="8817.48"/>
    <s v="Canada"/>
    <x v="112"/>
    <x v="1"/>
    <x v="1"/>
    <n v="12"/>
    <x v="4"/>
    <s v="Quibus"/>
    <n v="1.3333333333333334E-2"/>
  </r>
  <r>
    <n v="2277"/>
    <x v="74"/>
    <s v="April"/>
    <s v="T6E"/>
    <n v="1"/>
    <n v="3527.37"/>
    <s v="Canada"/>
    <x v="241"/>
    <x v="1"/>
    <x v="5"/>
    <n v="2"/>
    <x v="3"/>
    <s v="Aliqui"/>
    <n v="4.7169811320754715E-3"/>
  </r>
  <r>
    <n v="1086"/>
    <x v="74"/>
    <s v="April"/>
    <s v="T6G"/>
    <n v="1"/>
    <n v="1322.37"/>
    <s v="Canada"/>
    <x v="145"/>
    <x v="1"/>
    <x v="1"/>
    <n v="10"/>
    <x v="3"/>
    <s v="Pirum"/>
    <n v="3.8022813688212928E-3"/>
  </r>
  <r>
    <n v="1172"/>
    <x v="74"/>
    <s v="April"/>
    <s v="T5H"/>
    <n v="1"/>
    <n v="5732.37"/>
    <s v="Canada"/>
    <x v="134"/>
    <x v="2"/>
    <x v="4"/>
    <n v="10"/>
    <x v="3"/>
    <s v="Pirum"/>
    <n v="3.8022813688212928E-3"/>
  </r>
  <r>
    <n v="1496"/>
    <x v="74"/>
    <s v="April"/>
    <s v="V6H"/>
    <n v="1"/>
    <n v="5038.74"/>
    <s v="Canada"/>
    <x v="152"/>
    <x v="1"/>
    <x v="1"/>
    <n v="12"/>
    <x v="4"/>
    <s v="Quibus"/>
    <n v="1.3333333333333334E-2"/>
  </r>
  <r>
    <n v="778"/>
    <x v="74"/>
    <s v="April"/>
    <s v="T6E"/>
    <n v="1"/>
    <n v="1542.87"/>
    <s v="Canada"/>
    <x v="242"/>
    <x v="1"/>
    <x v="1"/>
    <n v="8"/>
    <x v="3"/>
    <s v="Natura"/>
    <n v="3.952569169960474E-3"/>
  </r>
  <r>
    <n v="438"/>
    <x v="75"/>
    <s v="February"/>
    <s v="T2C"/>
    <n v="1"/>
    <n v="11969.37"/>
    <s v="Canada"/>
    <x v="54"/>
    <x v="2"/>
    <x v="6"/>
    <n v="7"/>
    <x v="3"/>
    <s v="VanArsdel"/>
    <n v="2.4570024570024569E-3"/>
  </r>
  <r>
    <n v="567"/>
    <x v="75"/>
    <s v="February"/>
    <s v="T6K"/>
    <n v="1"/>
    <n v="10520.37"/>
    <s v="Canada"/>
    <x v="243"/>
    <x v="2"/>
    <x v="2"/>
    <n v="7"/>
    <x v="3"/>
    <s v="VanArsdel"/>
    <n v="2.4570024570024569E-3"/>
  </r>
  <r>
    <n v="478"/>
    <x v="75"/>
    <s v="February"/>
    <s v="T2C"/>
    <n v="1"/>
    <n v="17009.37"/>
    <s v="Canada"/>
    <x v="170"/>
    <x v="2"/>
    <x v="6"/>
    <n v="7"/>
    <x v="3"/>
    <s v="VanArsdel"/>
    <n v="2.4570024570024569E-3"/>
  </r>
  <r>
    <n v="585"/>
    <x v="76"/>
    <s v="February"/>
    <s v="T1Y"/>
    <n v="1"/>
    <n v="5039.37"/>
    <s v="Canada"/>
    <x v="36"/>
    <x v="2"/>
    <x v="2"/>
    <n v="7"/>
    <x v="3"/>
    <s v="VanArsdel"/>
    <n v="2.4570024570024569E-3"/>
  </r>
  <r>
    <n v="762"/>
    <x v="76"/>
    <s v="February"/>
    <s v="T2J"/>
    <n v="1"/>
    <n v="2330.37"/>
    <s v="Canada"/>
    <x v="161"/>
    <x v="1"/>
    <x v="1"/>
    <n v="8"/>
    <x v="3"/>
    <s v="Natura"/>
    <n v="3.952569169960474E-3"/>
  </r>
  <r>
    <n v="457"/>
    <x v="77"/>
    <s v="January"/>
    <s v="R2G"/>
    <n v="1"/>
    <n v="11969.37"/>
    <s v="Canada"/>
    <x v="67"/>
    <x v="2"/>
    <x v="6"/>
    <n v="7"/>
    <x v="1"/>
    <s v="VanArsdel"/>
    <n v="2.4570024570024569E-3"/>
  </r>
  <r>
    <n v="438"/>
    <x v="78"/>
    <s v="January"/>
    <s v="V7W"/>
    <n v="1"/>
    <n v="11969.37"/>
    <s v="Canada"/>
    <x v="54"/>
    <x v="2"/>
    <x v="6"/>
    <n v="7"/>
    <x v="4"/>
    <s v="VanArsdel"/>
    <n v="2.4570024570024569E-3"/>
  </r>
  <r>
    <n v="1172"/>
    <x v="78"/>
    <s v="January"/>
    <s v="T2X"/>
    <n v="1"/>
    <n v="5732.37"/>
    <s v="Canada"/>
    <x v="134"/>
    <x v="2"/>
    <x v="4"/>
    <n v="10"/>
    <x v="3"/>
    <s v="Pirum"/>
    <n v="3.8022813688212928E-3"/>
  </r>
  <r>
    <n v="115"/>
    <x v="78"/>
    <s v="January"/>
    <s v="V7W"/>
    <n v="1"/>
    <n v="10584"/>
    <s v="Canada"/>
    <x v="244"/>
    <x v="2"/>
    <x v="6"/>
    <n v="1"/>
    <x v="4"/>
    <s v="Abbas"/>
    <n v="0.04"/>
  </r>
  <r>
    <n v="1763"/>
    <x v="79"/>
    <s v="January"/>
    <s v="T6G"/>
    <n v="1"/>
    <n v="5669.37"/>
    <s v="Canada"/>
    <x v="245"/>
    <x v="2"/>
    <x v="7"/>
    <n v="11"/>
    <x v="3"/>
    <s v="Pomum"/>
    <n v="5.5555555555555552E-2"/>
  </r>
  <r>
    <n v="1837"/>
    <x v="79"/>
    <s v="January"/>
    <s v="T5K"/>
    <n v="1"/>
    <n v="1952.37"/>
    <s v="Canada"/>
    <x v="246"/>
    <x v="3"/>
    <x v="3"/>
    <n v="11"/>
    <x v="3"/>
    <s v="Pomum"/>
    <n v="5.5555555555555552E-2"/>
  </r>
  <r>
    <n v="496"/>
    <x v="80"/>
    <s v="January"/>
    <s v="V7Y"/>
    <n v="1"/>
    <n v="11147.85"/>
    <s v="Canada"/>
    <x v="87"/>
    <x v="2"/>
    <x v="6"/>
    <n v="7"/>
    <x v="4"/>
    <s v="VanArsdel"/>
    <n v="2.4570024570024569E-3"/>
  </r>
  <r>
    <n v="1086"/>
    <x v="57"/>
    <s v="January"/>
    <s v="T1Y"/>
    <n v="1"/>
    <n v="1416.87"/>
    <s v="Canada"/>
    <x v="145"/>
    <x v="1"/>
    <x v="1"/>
    <n v="10"/>
    <x v="3"/>
    <s v="Pirum"/>
    <n v="3.8022813688212928E-3"/>
  </r>
  <r>
    <n v="506"/>
    <x v="76"/>
    <s v="February"/>
    <s v="T1Y"/>
    <n v="1"/>
    <n v="15560.37"/>
    <s v="Canada"/>
    <x v="58"/>
    <x v="2"/>
    <x v="6"/>
    <n v="7"/>
    <x v="3"/>
    <s v="VanArsdel"/>
    <n v="2.4570024570024569E-3"/>
  </r>
  <r>
    <n v="628"/>
    <x v="76"/>
    <s v="February"/>
    <s v="T6G"/>
    <n v="1"/>
    <n v="11503.8"/>
    <s v="Canada"/>
    <x v="247"/>
    <x v="2"/>
    <x v="2"/>
    <n v="7"/>
    <x v="3"/>
    <s v="VanArsdel"/>
    <n v="2.4570024570024569E-3"/>
  </r>
  <r>
    <n v="690"/>
    <x v="76"/>
    <s v="February"/>
    <s v="T6E"/>
    <n v="1"/>
    <n v="4409.37"/>
    <s v="Canada"/>
    <x v="20"/>
    <x v="2"/>
    <x v="2"/>
    <n v="7"/>
    <x v="3"/>
    <s v="VanArsdel"/>
    <n v="2.4570024570024569E-3"/>
  </r>
  <r>
    <n v="761"/>
    <x v="76"/>
    <s v="February"/>
    <s v="T2J"/>
    <n v="1"/>
    <n v="2330.37"/>
    <s v="Canada"/>
    <x v="160"/>
    <x v="1"/>
    <x v="1"/>
    <n v="8"/>
    <x v="3"/>
    <s v="Natura"/>
    <n v="3.952569169960474E-3"/>
  </r>
  <r>
    <n v="2269"/>
    <x v="76"/>
    <s v="February"/>
    <s v="V6E"/>
    <n v="1"/>
    <n v="4188.87"/>
    <s v="Canada"/>
    <x v="220"/>
    <x v="1"/>
    <x v="5"/>
    <n v="2"/>
    <x v="4"/>
    <s v="Aliqui"/>
    <n v="4.7169811320754715E-3"/>
  </r>
  <r>
    <n v="792"/>
    <x v="109"/>
    <s v="January"/>
    <s v="V5M"/>
    <n v="1"/>
    <n v="849.87"/>
    <s v="Canada"/>
    <x v="183"/>
    <x v="1"/>
    <x v="1"/>
    <n v="8"/>
    <x v="4"/>
    <s v="Natura"/>
    <n v="3.952569169960474E-3"/>
  </r>
  <r>
    <n v="2402"/>
    <x v="109"/>
    <s v="January"/>
    <s v="T6G"/>
    <n v="1"/>
    <n v="4151.7"/>
    <s v="Canada"/>
    <x v="248"/>
    <x v="3"/>
    <x v="3"/>
    <n v="2"/>
    <x v="3"/>
    <s v="Aliqui"/>
    <n v="4.7169811320754715E-3"/>
  </r>
  <r>
    <n v="487"/>
    <x v="109"/>
    <s v="January"/>
    <s v="V5V"/>
    <n v="1"/>
    <n v="13229.37"/>
    <s v="Canada"/>
    <x v="21"/>
    <x v="2"/>
    <x v="6"/>
    <n v="7"/>
    <x v="4"/>
    <s v="VanArsdel"/>
    <n v="2.4570024570024569E-3"/>
  </r>
  <r>
    <n v="791"/>
    <x v="109"/>
    <s v="January"/>
    <s v="V5M"/>
    <n v="1"/>
    <n v="849.87"/>
    <s v="Canada"/>
    <x v="180"/>
    <x v="1"/>
    <x v="1"/>
    <n v="8"/>
    <x v="4"/>
    <s v="Natura"/>
    <n v="3.952569169960474E-3"/>
  </r>
  <r>
    <n v="2388"/>
    <x v="110"/>
    <s v="January"/>
    <s v="V6Z"/>
    <n v="1"/>
    <n v="4031.37"/>
    <s v="Canada"/>
    <x v="171"/>
    <x v="2"/>
    <x v="2"/>
    <n v="2"/>
    <x v="4"/>
    <s v="Aliqui"/>
    <n v="4.7169811320754715E-3"/>
  </r>
  <r>
    <n v="1496"/>
    <x v="62"/>
    <s v="January"/>
    <s v="T2J"/>
    <n v="1"/>
    <n v="5038.74"/>
    <s v="Canada"/>
    <x v="152"/>
    <x v="1"/>
    <x v="1"/>
    <n v="12"/>
    <x v="3"/>
    <s v="Quibus"/>
    <n v="1.3333333333333334E-2"/>
  </r>
  <r>
    <n v="959"/>
    <x v="62"/>
    <s v="January"/>
    <s v="V6S"/>
    <n v="1"/>
    <n v="10362.870000000001"/>
    <s v="Canada"/>
    <x v="41"/>
    <x v="2"/>
    <x v="2"/>
    <n v="8"/>
    <x v="4"/>
    <s v="Natura"/>
    <n v="3.952569169960474E-3"/>
  </r>
  <r>
    <n v="407"/>
    <x v="61"/>
    <s v="February"/>
    <s v="T2J"/>
    <n v="1"/>
    <n v="20505.87"/>
    <s v="Canada"/>
    <x v="86"/>
    <x v="2"/>
    <x v="6"/>
    <n v="7"/>
    <x v="3"/>
    <s v="VanArsdel"/>
    <n v="2.4570024570024569E-3"/>
  </r>
  <r>
    <n v="685"/>
    <x v="82"/>
    <s v="February"/>
    <s v="T3C"/>
    <n v="1"/>
    <n v="9449.3700000000008"/>
    <s v="Canada"/>
    <x v="36"/>
    <x v="2"/>
    <x v="2"/>
    <n v="7"/>
    <x v="3"/>
    <s v="VanArsdel"/>
    <n v="2.4570024570024569E-3"/>
  </r>
  <r>
    <n v="506"/>
    <x v="82"/>
    <s v="February"/>
    <s v="T1Y"/>
    <n v="1"/>
    <n v="15560.37"/>
    <s v="Canada"/>
    <x v="58"/>
    <x v="2"/>
    <x v="6"/>
    <n v="7"/>
    <x v="3"/>
    <s v="VanArsdel"/>
    <n v="2.4570024570024569E-3"/>
  </r>
  <r>
    <n v="2395"/>
    <x v="60"/>
    <s v="January"/>
    <s v="R2G"/>
    <n v="1"/>
    <n v="1889.37"/>
    <s v="Canada"/>
    <x v="148"/>
    <x v="3"/>
    <x v="3"/>
    <n v="2"/>
    <x v="1"/>
    <s v="Aliqui"/>
    <n v="4.7169811320754715E-3"/>
  </r>
  <r>
    <n v="1060"/>
    <x v="40"/>
    <s v="January"/>
    <s v="V5W"/>
    <n v="1"/>
    <n v="2078.37"/>
    <s v="Canada"/>
    <x v="44"/>
    <x v="1"/>
    <x v="1"/>
    <n v="10"/>
    <x v="4"/>
    <s v="Pirum"/>
    <n v="3.8022813688212928E-3"/>
  </r>
  <r>
    <n v="1086"/>
    <x v="40"/>
    <s v="January"/>
    <s v="V5W"/>
    <n v="1"/>
    <n v="1101.8699999999999"/>
    <s v="Canada"/>
    <x v="145"/>
    <x v="1"/>
    <x v="1"/>
    <n v="10"/>
    <x v="4"/>
    <s v="Pirum"/>
    <n v="3.8022813688212928E-3"/>
  </r>
  <r>
    <n v="1059"/>
    <x v="40"/>
    <s v="January"/>
    <s v="V5W"/>
    <n v="1"/>
    <n v="2078.37"/>
    <s v="Canada"/>
    <x v="185"/>
    <x v="1"/>
    <x v="1"/>
    <n v="10"/>
    <x v="4"/>
    <s v="Pirum"/>
    <n v="3.8022813688212928E-3"/>
  </r>
  <r>
    <n v="1085"/>
    <x v="40"/>
    <s v="January"/>
    <s v="V5W"/>
    <n v="1"/>
    <n v="1101.8699999999999"/>
    <s v="Canada"/>
    <x v="189"/>
    <x v="1"/>
    <x v="1"/>
    <n v="10"/>
    <x v="4"/>
    <s v="Pirum"/>
    <n v="3.8022813688212928E-3"/>
  </r>
  <r>
    <n v="1000"/>
    <x v="41"/>
    <s v="January"/>
    <s v="V6A"/>
    <n v="1"/>
    <n v="1290.8699999999999"/>
    <s v="Canada"/>
    <x v="249"/>
    <x v="3"/>
    <x v="3"/>
    <n v="8"/>
    <x v="4"/>
    <s v="Natura"/>
    <n v="3.952569169960474E-3"/>
  </r>
  <r>
    <n v="438"/>
    <x v="111"/>
    <s v="January"/>
    <s v="V5Z"/>
    <n v="1"/>
    <n v="11969.37"/>
    <s v="Canada"/>
    <x v="54"/>
    <x v="2"/>
    <x v="6"/>
    <n v="7"/>
    <x v="4"/>
    <s v="VanArsdel"/>
    <n v="2.4570024570024569E-3"/>
  </r>
  <r>
    <n v="1916"/>
    <x v="42"/>
    <s v="January"/>
    <s v="V6J"/>
    <n v="1"/>
    <n v="3590.37"/>
    <s v="Canada"/>
    <x v="250"/>
    <x v="0"/>
    <x v="0"/>
    <n v="4"/>
    <x v="4"/>
    <s v="Currus"/>
    <n v="1.1764705882352941E-2"/>
  </r>
  <r>
    <n v="2045"/>
    <x v="42"/>
    <s v="January"/>
    <s v="V6T"/>
    <n v="1"/>
    <n v="5921.37"/>
    <s v="Canada"/>
    <x v="118"/>
    <x v="2"/>
    <x v="4"/>
    <n v="4"/>
    <x v="4"/>
    <s v="Currus"/>
    <n v="1.1764705882352941E-2"/>
  </r>
  <r>
    <n v="1115"/>
    <x v="10"/>
    <s v="April"/>
    <s v="V5V"/>
    <n v="1"/>
    <n v="5070.87"/>
    <s v="Canada"/>
    <x v="251"/>
    <x v="1"/>
    <x v="5"/>
    <n v="10"/>
    <x v="4"/>
    <s v="Pirum"/>
    <n v="3.8022813688212928E-3"/>
  </r>
  <r>
    <n v="2218"/>
    <x v="10"/>
    <s v="April"/>
    <s v="V5N"/>
    <n v="1"/>
    <n v="1826.37"/>
    <s v="Canada"/>
    <x v="107"/>
    <x v="1"/>
    <x v="1"/>
    <n v="2"/>
    <x v="4"/>
    <s v="Aliqui"/>
    <n v="4.7169811320754715E-3"/>
  </r>
  <r>
    <n v="578"/>
    <x v="10"/>
    <s v="April"/>
    <s v="V6S"/>
    <n v="1"/>
    <n v="9449.3700000000008"/>
    <s v="Canada"/>
    <x v="59"/>
    <x v="2"/>
    <x v="2"/>
    <n v="7"/>
    <x v="4"/>
    <s v="VanArsdel"/>
    <n v="2.4570024570024569E-3"/>
  </r>
  <r>
    <n v="599"/>
    <x v="35"/>
    <s v="April"/>
    <s v="T2C"/>
    <n v="1"/>
    <n v="10643.85"/>
    <s v="Canada"/>
    <x v="119"/>
    <x v="2"/>
    <x v="2"/>
    <n v="7"/>
    <x v="3"/>
    <s v="VanArsdel"/>
    <n v="2.4570024570024569E-3"/>
  </r>
  <r>
    <n v="835"/>
    <x v="35"/>
    <s v="April"/>
    <s v="T6G"/>
    <n v="1"/>
    <n v="6299.37"/>
    <s v="Canada"/>
    <x v="252"/>
    <x v="2"/>
    <x v="6"/>
    <n v="8"/>
    <x v="3"/>
    <s v="Natura"/>
    <n v="3.952569169960474E-3"/>
  </r>
  <r>
    <n v="2077"/>
    <x v="35"/>
    <s v="April"/>
    <s v="T6E"/>
    <n v="1"/>
    <n v="4661.37"/>
    <s v="Canada"/>
    <x v="253"/>
    <x v="2"/>
    <x v="2"/>
    <n v="4"/>
    <x v="3"/>
    <s v="Currus"/>
    <n v="1.1764705882352941E-2"/>
  </r>
  <r>
    <n v="1212"/>
    <x v="22"/>
    <s v="February"/>
    <s v="V5X"/>
    <n v="1"/>
    <n v="5102.37"/>
    <s v="Canada"/>
    <x v="6"/>
    <x v="2"/>
    <x v="2"/>
    <n v="10"/>
    <x v="4"/>
    <s v="Pirum"/>
    <n v="3.8022813688212928E-3"/>
  </r>
  <r>
    <n v="438"/>
    <x v="36"/>
    <s v="March"/>
    <s v="T6E"/>
    <n v="1"/>
    <n v="11969.37"/>
    <s v="Canada"/>
    <x v="54"/>
    <x v="2"/>
    <x v="6"/>
    <n v="7"/>
    <x v="3"/>
    <s v="VanArsdel"/>
    <n v="2.4570024570024569E-3"/>
  </r>
  <r>
    <n v="491"/>
    <x v="92"/>
    <s v="February"/>
    <s v="V6S"/>
    <n v="1"/>
    <n v="10709.37"/>
    <s v="Canada"/>
    <x v="19"/>
    <x v="2"/>
    <x v="6"/>
    <n v="7"/>
    <x v="4"/>
    <s v="VanArsdel"/>
    <n v="2.4570024570024569E-3"/>
  </r>
  <r>
    <n v="506"/>
    <x v="55"/>
    <s v="February"/>
    <s v="V6J"/>
    <n v="1"/>
    <n v="15560.37"/>
    <s v="Canada"/>
    <x v="58"/>
    <x v="2"/>
    <x v="6"/>
    <n v="7"/>
    <x v="4"/>
    <s v="VanArsdel"/>
    <n v="2.4570024570024569E-3"/>
  </r>
  <r>
    <n v="615"/>
    <x v="55"/>
    <s v="February"/>
    <s v="T5B"/>
    <n v="1"/>
    <n v="8189.37"/>
    <s v="Canada"/>
    <x v="2"/>
    <x v="2"/>
    <x v="2"/>
    <n v="7"/>
    <x v="3"/>
    <s v="VanArsdel"/>
    <n v="2.4570024570024569E-3"/>
  </r>
  <r>
    <n v="604"/>
    <x v="55"/>
    <s v="February"/>
    <s v="T5K"/>
    <n v="1"/>
    <n v="6299.37"/>
    <s v="Canada"/>
    <x v="61"/>
    <x v="2"/>
    <x v="2"/>
    <n v="7"/>
    <x v="3"/>
    <s v="VanArsdel"/>
    <n v="2.4570024570024569E-3"/>
  </r>
  <r>
    <n v="506"/>
    <x v="56"/>
    <s v="February"/>
    <s v="R2G"/>
    <n v="1"/>
    <n v="15560.37"/>
    <s v="Canada"/>
    <x v="58"/>
    <x v="2"/>
    <x v="6"/>
    <n v="7"/>
    <x v="1"/>
    <s v="VanArsdel"/>
    <n v="2.4570024570024569E-3"/>
  </r>
  <r>
    <n v="1180"/>
    <x v="56"/>
    <s v="February"/>
    <s v="T6E"/>
    <n v="1"/>
    <n v="6173.37"/>
    <s v="Canada"/>
    <x v="31"/>
    <x v="2"/>
    <x v="4"/>
    <n v="10"/>
    <x v="3"/>
    <s v="Pirum"/>
    <n v="3.8022813688212928E-3"/>
  </r>
  <r>
    <n v="501"/>
    <x v="56"/>
    <s v="February"/>
    <s v="T2C"/>
    <n v="1"/>
    <n v="13347.81"/>
    <s v="Canada"/>
    <x v="254"/>
    <x v="2"/>
    <x v="6"/>
    <n v="7"/>
    <x v="3"/>
    <s v="VanArsdel"/>
    <n v="2.4570024570024569E-3"/>
  </r>
  <r>
    <n v="2284"/>
    <x v="56"/>
    <s v="February"/>
    <s v="T6G"/>
    <n v="1"/>
    <n v="4157.37"/>
    <s v="Canada"/>
    <x v="149"/>
    <x v="1"/>
    <x v="5"/>
    <n v="2"/>
    <x v="3"/>
    <s v="Aliqui"/>
    <n v="4.7169811320754715E-3"/>
  </r>
  <r>
    <n v="1053"/>
    <x v="24"/>
    <s v="March"/>
    <s v="R2C"/>
    <n v="1"/>
    <n v="3527.37"/>
    <s v="Canada"/>
    <x v="218"/>
    <x v="0"/>
    <x v="0"/>
    <n v="10"/>
    <x v="1"/>
    <s v="Pirum"/>
    <n v="3.8022813688212928E-3"/>
  </r>
  <r>
    <n v="1228"/>
    <x v="24"/>
    <s v="March"/>
    <s v="V6R"/>
    <n v="1"/>
    <n v="1763.37"/>
    <s v="Canada"/>
    <x v="206"/>
    <x v="2"/>
    <x v="2"/>
    <n v="10"/>
    <x v="4"/>
    <s v="Pirum"/>
    <n v="3.8022813688212928E-3"/>
  </r>
  <r>
    <n v="2045"/>
    <x v="24"/>
    <s v="March"/>
    <s v="T5K"/>
    <n v="1"/>
    <n v="6173.37"/>
    <s v="Canada"/>
    <x v="118"/>
    <x v="2"/>
    <x v="4"/>
    <n v="4"/>
    <x v="3"/>
    <s v="Currus"/>
    <n v="1.1764705882352941E-2"/>
  </r>
  <r>
    <n v="1085"/>
    <x v="57"/>
    <s v="January"/>
    <s v="T1Y"/>
    <n v="1"/>
    <n v="1416.87"/>
    <s v="Canada"/>
    <x v="189"/>
    <x v="1"/>
    <x v="1"/>
    <n v="10"/>
    <x v="3"/>
    <s v="Pirum"/>
    <n v="3.8022813688212928E-3"/>
  </r>
  <r>
    <n v="1049"/>
    <x v="57"/>
    <s v="January"/>
    <s v="V6J"/>
    <n v="1"/>
    <n v="3086.37"/>
    <s v="Canada"/>
    <x v="33"/>
    <x v="0"/>
    <x v="0"/>
    <n v="10"/>
    <x v="4"/>
    <s v="Pirum"/>
    <n v="3.8022813688212928E-3"/>
  </r>
  <r>
    <n v="2396"/>
    <x v="57"/>
    <s v="January"/>
    <s v="V5V"/>
    <n v="1"/>
    <n v="1385.37"/>
    <s v="Canada"/>
    <x v="104"/>
    <x v="3"/>
    <x v="3"/>
    <n v="2"/>
    <x v="4"/>
    <s v="Aliqui"/>
    <n v="4.7169811320754715E-3"/>
  </r>
  <r>
    <n v="585"/>
    <x v="58"/>
    <s v="January"/>
    <s v="V6H"/>
    <n v="1"/>
    <n v="5039.37"/>
    <s v="Canada"/>
    <x v="36"/>
    <x v="2"/>
    <x v="2"/>
    <n v="7"/>
    <x v="4"/>
    <s v="VanArsdel"/>
    <n v="2.4570024570024569E-3"/>
  </r>
  <r>
    <n v="433"/>
    <x v="49"/>
    <s v="February"/>
    <s v="T6E"/>
    <n v="1"/>
    <n v="11969.37"/>
    <s v="Canada"/>
    <x v="175"/>
    <x v="2"/>
    <x v="6"/>
    <n v="7"/>
    <x v="3"/>
    <s v="VanArsdel"/>
    <n v="2.4570024570024569E-3"/>
  </r>
  <r>
    <n v="407"/>
    <x v="49"/>
    <s v="February"/>
    <s v="T2C"/>
    <n v="1"/>
    <n v="20505.87"/>
    <s v="Canada"/>
    <x v="86"/>
    <x v="2"/>
    <x v="6"/>
    <n v="7"/>
    <x v="3"/>
    <s v="VanArsdel"/>
    <n v="2.4570024570024569E-3"/>
  </r>
  <r>
    <n v="2396"/>
    <x v="49"/>
    <s v="February"/>
    <s v="V7Y"/>
    <n v="1"/>
    <n v="1385.37"/>
    <s v="Canada"/>
    <x v="104"/>
    <x v="3"/>
    <x v="3"/>
    <n v="2"/>
    <x v="4"/>
    <s v="Aliqui"/>
    <n v="4.7169811320754715E-3"/>
  </r>
  <r>
    <n v="676"/>
    <x v="49"/>
    <s v="February"/>
    <s v="T2C"/>
    <n v="1"/>
    <n v="9134.3700000000008"/>
    <s v="Canada"/>
    <x v="157"/>
    <x v="2"/>
    <x v="2"/>
    <n v="7"/>
    <x v="3"/>
    <s v="VanArsdel"/>
    <n v="2.4570024570024569E-3"/>
  </r>
  <r>
    <n v="438"/>
    <x v="49"/>
    <s v="February"/>
    <s v="T2C"/>
    <n v="1"/>
    <n v="11969.37"/>
    <s v="Canada"/>
    <x v="54"/>
    <x v="2"/>
    <x v="6"/>
    <n v="7"/>
    <x v="3"/>
    <s v="VanArsdel"/>
    <n v="2.4570024570024569E-3"/>
  </r>
  <r>
    <n v="615"/>
    <x v="112"/>
    <s v="March"/>
    <s v="T6E"/>
    <n v="1"/>
    <n v="8189.37"/>
    <s v="Canada"/>
    <x v="2"/>
    <x v="2"/>
    <x v="2"/>
    <n v="7"/>
    <x v="3"/>
    <s v="VanArsdel"/>
    <n v="2.4570024570024569E-3"/>
  </r>
  <r>
    <n v="516"/>
    <x v="113"/>
    <s v="March"/>
    <s v="T2C"/>
    <n v="1"/>
    <n v="6296.85"/>
    <s v="Canada"/>
    <x v="255"/>
    <x v="2"/>
    <x v="4"/>
    <n v="7"/>
    <x v="3"/>
    <s v="VanArsdel"/>
    <n v="2.4570024570024569E-3"/>
  </r>
  <r>
    <n v="690"/>
    <x v="113"/>
    <s v="March"/>
    <s v="T2C"/>
    <n v="1"/>
    <n v="4409.37"/>
    <s v="Canada"/>
    <x v="20"/>
    <x v="2"/>
    <x v="2"/>
    <n v="7"/>
    <x v="3"/>
    <s v="VanArsdel"/>
    <n v="2.4570024570024569E-3"/>
  </r>
  <r>
    <n v="549"/>
    <x v="24"/>
    <s v="March"/>
    <s v="T6E"/>
    <n v="1"/>
    <n v="6614.37"/>
    <s v="Canada"/>
    <x v="116"/>
    <x v="2"/>
    <x v="2"/>
    <n v="7"/>
    <x v="3"/>
    <s v="VanArsdel"/>
    <n v="2.4570024570024569E-3"/>
  </r>
  <r>
    <n v="1142"/>
    <x v="24"/>
    <s v="March"/>
    <s v="T3C"/>
    <n v="1"/>
    <n v="8441.3700000000008"/>
    <s v="Canada"/>
    <x v="256"/>
    <x v="2"/>
    <x v="6"/>
    <n v="10"/>
    <x v="3"/>
    <s v="Pirum"/>
    <n v="3.8022813688212928E-3"/>
  </r>
  <r>
    <n v="690"/>
    <x v="24"/>
    <s v="March"/>
    <s v="T5H"/>
    <n v="1"/>
    <n v="4409.37"/>
    <s v="Canada"/>
    <x v="20"/>
    <x v="2"/>
    <x v="2"/>
    <n v="7"/>
    <x v="3"/>
    <s v="VanArsdel"/>
    <n v="2.4570024570024569E-3"/>
  </r>
  <r>
    <n v="568"/>
    <x v="114"/>
    <s v="April"/>
    <s v="T2J"/>
    <n v="1"/>
    <n v="10546.2"/>
    <s v="Canada"/>
    <x v="257"/>
    <x v="2"/>
    <x v="2"/>
    <n v="7"/>
    <x v="3"/>
    <s v="VanArsdel"/>
    <n v="2.4570024570024569E-3"/>
  </r>
  <r>
    <n v="548"/>
    <x v="114"/>
    <s v="April"/>
    <s v="T1Y"/>
    <n v="1"/>
    <n v="6236.37"/>
    <s v="Canada"/>
    <x v="162"/>
    <x v="2"/>
    <x v="2"/>
    <n v="7"/>
    <x v="3"/>
    <s v="VanArsdel"/>
    <n v="2.4570024570024569E-3"/>
  </r>
  <r>
    <n v="927"/>
    <x v="114"/>
    <s v="April"/>
    <s v="T5H"/>
    <n v="1"/>
    <n v="6173.37"/>
    <s v="Canada"/>
    <x v="27"/>
    <x v="2"/>
    <x v="4"/>
    <n v="8"/>
    <x v="3"/>
    <s v="Natura"/>
    <n v="3.952569169960474E-3"/>
  </r>
  <r>
    <n v="438"/>
    <x v="115"/>
    <s v="April"/>
    <s v="T6R"/>
    <n v="1"/>
    <n v="11969.37"/>
    <s v="Canada"/>
    <x v="54"/>
    <x v="2"/>
    <x v="6"/>
    <n v="7"/>
    <x v="3"/>
    <s v="VanArsdel"/>
    <n v="2.4570024570024569E-3"/>
  </r>
  <r>
    <n v="1180"/>
    <x v="59"/>
    <s v="April"/>
    <s v="T6S"/>
    <n v="1"/>
    <n v="6173.37"/>
    <s v="Canada"/>
    <x v="31"/>
    <x v="2"/>
    <x v="4"/>
    <n v="10"/>
    <x v="3"/>
    <s v="Pirum"/>
    <n v="3.8022813688212928E-3"/>
  </r>
  <r>
    <n v="1523"/>
    <x v="59"/>
    <s v="April"/>
    <s v="V6S"/>
    <n v="1"/>
    <n v="4408.74"/>
    <s v="Canada"/>
    <x v="258"/>
    <x v="1"/>
    <x v="1"/>
    <n v="12"/>
    <x v="4"/>
    <s v="Quibus"/>
    <n v="1.3333333333333334E-2"/>
  </r>
  <r>
    <n v="761"/>
    <x v="60"/>
    <s v="January"/>
    <s v="R2G"/>
    <n v="1"/>
    <n v="2298.87"/>
    <s v="Canada"/>
    <x v="160"/>
    <x v="1"/>
    <x v="1"/>
    <n v="8"/>
    <x v="1"/>
    <s v="Natura"/>
    <n v="3.952569169960474E-3"/>
  </r>
  <r>
    <n v="1171"/>
    <x v="60"/>
    <s v="January"/>
    <s v="R2G"/>
    <n v="1"/>
    <n v="4283.37"/>
    <s v="Canada"/>
    <x v="173"/>
    <x v="2"/>
    <x v="4"/>
    <n v="10"/>
    <x v="1"/>
    <s v="Pirum"/>
    <n v="3.8022813688212928E-3"/>
  </r>
  <r>
    <n v="762"/>
    <x v="60"/>
    <s v="January"/>
    <s v="R2G"/>
    <n v="1"/>
    <n v="2298.87"/>
    <s v="Canada"/>
    <x v="161"/>
    <x v="1"/>
    <x v="1"/>
    <n v="8"/>
    <x v="1"/>
    <s v="Natura"/>
    <n v="3.952569169960474E-3"/>
  </r>
  <r>
    <n v="985"/>
    <x v="61"/>
    <s v="February"/>
    <s v="T6T"/>
    <n v="1"/>
    <n v="9953.3700000000008"/>
    <s v="Canada"/>
    <x v="229"/>
    <x v="2"/>
    <x v="2"/>
    <n v="8"/>
    <x v="3"/>
    <s v="Natura"/>
    <n v="3.952569169960474E-3"/>
  </r>
  <r>
    <n v="506"/>
    <x v="61"/>
    <s v="February"/>
    <s v="V5V"/>
    <n v="1"/>
    <n v="15560.37"/>
    <s v="Canada"/>
    <x v="58"/>
    <x v="2"/>
    <x v="6"/>
    <n v="7"/>
    <x v="4"/>
    <s v="VanArsdel"/>
    <n v="2.4570024570024569E-3"/>
  </r>
  <r>
    <n v="2055"/>
    <x v="61"/>
    <s v="February"/>
    <s v="V6S"/>
    <n v="1"/>
    <n v="7874.37"/>
    <s v="Canada"/>
    <x v="62"/>
    <x v="2"/>
    <x v="4"/>
    <n v="4"/>
    <x v="4"/>
    <s v="Currus"/>
    <n v="1.1764705882352941E-2"/>
  </r>
  <r>
    <n v="487"/>
    <x v="61"/>
    <s v="February"/>
    <s v="T2H"/>
    <n v="1"/>
    <n v="13229.37"/>
    <s v="Canada"/>
    <x v="21"/>
    <x v="2"/>
    <x v="6"/>
    <n v="7"/>
    <x v="3"/>
    <s v="VanArsdel"/>
    <n v="2.4570024570024569E-3"/>
  </r>
  <r>
    <n v="1495"/>
    <x v="62"/>
    <s v="January"/>
    <s v="T2J"/>
    <n v="1"/>
    <n v="5038.74"/>
    <s v="Canada"/>
    <x v="194"/>
    <x v="1"/>
    <x v="1"/>
    <n v="12"/>
    <x v="3"/>
    <s v="Quibus"/>
    <n v="1.3333333333333334E-2"/>
  </r>
  <r>
    <n v="978"/>
    <x v="23"/>
    <s v="February"/>
    <s v="T2J"/>
    <n v="1"/>
    <n v="9638.3700000000008"/>
    <s v="Canada"/>
    <x v="51"/>
    <x v="2"/>
    <x v="2"/>
    <n v="8"/>
    <x v="3"/>
    <s v="Natura"/>
    <n v="3.952569169960474E-3"/>
  </r>
  <r>
    <n v="1180"/>
    <x v="23"/>
    <s v="February"/>
    <s v="T6E"/>
    <n v="1"/>
    <n v="6299.37"/>
    <s v="Canada"/>
    <x v="31"/>
    <x v="2"/>
    <x v="4"/>
    <n v="10"/>
    <x v="3"/>
    <s v="Pirum"/>
    <n v="3.8022813688212928E-3"/>
  </r>
  <r>
    <n v="981"/>
    <x v="23"/>
    <s v="February"/>
    <s v="T6K"/>
    <n v="1"/>
    <n v="2141.37"/>
    <s v="Canada"/>
    <x v="209"/>
    <x v="2"/>
    <x v="2"/>
    <n v="8"/>
    <x v="3"/>
    <s v="Natura"/>
    <n v="3.952569169960474E-3"/>
  </r>
  <r>
    <n v="2045"/>
    <x v="1"/>
    <s v="May"/>
    <s v="T5K"/>
    <n v="1"/>
    <n v="6173.37"/>
    <s v="Canada"/>
    <x v="118"/>
    <x v="2"/>
    <x v="4"/>
    <n v="4"/>
    <x v="3"/>
    <s v="Currus"/>
    <n v="1.1764705882352941E-2"/>
  </r>
  <r>
    <n v="2367"/>
    <x v="1"/>
    <s v="May"/>
    <s v="T6E"/>
    <n v="1"/>
    <n v="5663.7"/>
    <s v="Canada"/>
    <x v="24"/>
    <x v="2"/>
    <x v="2"/>
    <n v="2"/>
    <x v="3"/>
    <s v="Aliqui"/>
    <n v="4.7169811320754715E-3"/>
  </r>
  <r>
    <n v="615"/>
    <x v="17"/>
    <s v="April"/>
    <s v="V5W"/>
    <n v="1"/>
    <n v="8189.37"/>
    <s v="Canada"/>
    <x v="2"/>
    <x v="2"/>
    <x v="2"/>
    <n v="7"/>
    <x v="4"/>
    <s v="VanArsdel"/>
    <n v="2.4570024570024569E-3"/>
  </r>
  <r>
    <n v="487"/>
    <x v="64"/>
    <s v="April"/>
    <s v="T5H"/>
    <n v="1"/>
    <n v="13229.37"/>
    <s v="Canada"/>
    <x v="21"/>
    <x v="2"/>
    <x v="6"/>
    <n v="7"/>
    <x v="3"/>
    <s v="VanArsdel"/>
    <n v="2.4570024570024569E-3"/>
  </r>
  <r>
    <n v="204"/>
    <x v="64"/>
    <s v="April"/>
    <s v="T5J"/>
    <n v="1"/>
    <n v="11591.37"/>
    <s v="Canada"/>
    <x v="259"/>
    <x v="2"/>
    <x v="6"/>
    <n v="3"/>
    <x v="3"/>
    <s v="Barba"/>
    <n v="0.1111111111111111"/>
  </r>
  <r>
    <n v="2354"/>
    <x v="64"/>
    <s v="April"/>
    <s v="T6T"/>
    <n v="1"/>
    <n v="4661.37"/>
    <s v="Canada"/>
    <x v="117"/>
    <x v="2"/>
    <x v="2"/>
    <n v="2"/>
    <x v="3"/>
    <s v="Aliqui"/>
    <n v="4.7169811320754715E-3"/>
  </r>
  <r>
    <n v="1126"/>
    <x v="2"/>
    <s v="June"/>
    <s v="T2J"/>
    <n v="1"/>
    <n v="8693.3700000000008"/>
    <s v="Canada"/>
    <x v="260"/>
    <x v="2"/>
    <x v="6"/>
    <n v="10"/>
    <x v="3"/>
    <s v="Pirum"/>
    <n v="3.8022813688212928E-3"/>
  </r>
  <r>
    <n v="1223"/>
    <x v="64"/>
    <s v="April"/>
    <s v="T6B"/>
    <n v="1"/>
    <n v="4787.37"/>
    <s v="Canada"/>
    <x v="8"/>
    <x v="2"/>
    <x v="2"/>
    <n v="10"/>
    <x v="3"/>
    <s v="Pirum"/>
    <n v="3.8022813688212928E-3"/>
  </r>
  <r>
    <n v="2275"/>
    <x v="66"/>
    <s v="February"/>
    <s v="V6Z"/>
    <n v="1"/>
    <n v="4661.37"/>
    <s v="Canada"/>
    <x v="17"/>
    <x v="1"/>
    <x v="5"/>
    <n v="2"/>
    <x v="4"/>
    <s v="Aliqui"/>
    <n v="4.7169811320754715E-3"/>
  </r>
  <r>
    <n v="1009"/>
    <x v="66"/>
    <s v="February"/>
    <s v="T6R"/>
    <n v="1"/>
    <n v="1353.87"/>
    <s v="Canada"/>
    <x v="129"/>
    <x v="3"/>
    <x v="3"/>
    <n v="8"/>
    <x v="3"/>
    <s v="Natura"/>
    <n v="3.952569169960474E-3"/>
  </r>
  <r>
    <n v="183"/>
    <x v="66"/>
    <s v="February"/>
    <s v="T6V"/>
    <n v="1"/>
    <n v="8694"/>
    <s v="Canada"/>
    <x v="163"/>
    <x v="2"/>
    <x v="4"/>
    <n v="1"/>
    <x v="3"/>
    <s v="Abbas"/>
    <n v="0.04"/>
  </r>
  <r>
    <n v="506"/>
    <x v="92"/>
    <s v="February"/>
    <s v="T6G"/>
    <n v="1"/>
    <n v="15560.37"/>
    <s v="Canada"/>
    <x v="58"/>
    <x v="2"/>
    <x v="6"/>
    <n v="7"/>
    <x v="3"/>
    <s v="VanArsdel"/>
    <n v="2.4570024570024569E-3"/>
  </r>
  <r>
    <n v="520"/>
    <x v="92"/>
    <s v="February"/>
    <s v="T2C"/>
    <n v="1"/>
    <n v="7367.85"/>
    <s v="Canada"/>
    <x v="210"/>
    <x v="2"/>
    <x v="4"/>
    <n v="7"/>
    <x v="3"/>
    <s v="VanArsdel"/>
    <n v="2.4570024570024569E-3"/>
  </r>
  <r>
    <n v="939"/>
    <x v="92"/>
    <s v="February"/>
    <s v="T3B"/>
    <n v="1"/>
    <n v="4598.37"/>
    <s v="Canada"/>
    <x v="82"/>
    <x v="2"/>
    <x v="2"/>
    <n v="8"/>
    <x v="3"/>
    <s v="Natura"/>
    <n v="3.952569169960474E-3"/>
  </r>
  <r>
    <n v="992"/>
    <x v="67"/>
    <s v="March"/>
    <s v="T6E"/>
    <n v="1"/>
    <n v="3338.37"/>
    <s v="Canada"/>
    <x v="261"/>
    <x v="2"/>
    <x v="2"/>
    <n v="8"/>
    <x v="3"/>
    <s v="Natura"/>
    <n v="3.952569169960474E-3"/>
  </r>
  <r>
    <n v="2350"/>
    <x v="67"/>
    <s v="March"/>
    <s v="V5X"/>
    <n v="1"/>
    <n v="4403.7"/>
    <s v="Canada"/>
    <x v="12"/>
    <x v="2"/>
    <x v="4"/>
    <n v="2"/>
    <x v="4"/>
    <s v="Aliqui"/>
    <n v="4.7169811320754715E-3"/>
  </r>
  <r>
    <n v="545"/>
    <x v="68"/>
    <s v="March"/>
    <s v="V6H"/>
    <n v="1"/>
    <n v="10835.37"/>
    <s v="Canada"/>
    <x v="113"/>
    <x v="2"/>
    <x v="2"/>
    <n v="7"/>
    <x v="4"/>
    <s v="VanArsdel"/>
    <n v="2.4570024570024569E-3"/>
  </r>
  <r>
    <n v="2277"/>
    <x v="68"/>
    <s v="March"/>
    <s v="V6M"/>
    <n v="1"/>
    <n v="3653.37"/>
    <s v="Canada"/>
    <x v="241"/>
    <x v="1"/>
    <x v="5"/>
    <n v="2"/>
    <x v="4"/>
    <s v="Aliqui"/>
    <n v="4.7169811320754715E-3"/>
  </r>
  <r>
    <n v="2054"/>
    <x v="68"/>
    <s v="March"/>
    <s v="V6A"/>
    <n v="1"/>
    <n v="7685.37"/>
    <s v="Canada"/>
    <x v="146"/>
    <x v="2"/>
    <x v="4"/>
    <n v="4"/>
    <x v="4"/>
    <s v="Currus"/>
    <n v="1.1764705882352941E-2"/>
  </r>
  <r>
    <n v="2058"/>
    <x v="68"/>
    <s v="March"/>
    <s v="T2X"/>
    <n v="1"/>
    <n v="3275.37"/>
    <s v="Canada"/>
    <x v="262"/>
    <x v="2"/>
    <x v="4"/>
    <n v="4"/>
    <x v="3"/>
    <s v="Currus"/>
    <n v="1.1764705882352941E-2"/>
  </r>
  <r>
    <n v="828"/>
    <x v="68"/>
    <s v="March"/>
    <s v="T6V"/>
    <n v="1"/>
    <n v="10153.08"/>
    <s v="Canada"/>
    <x v="263"/>
    <x v="2"/>
    <x v="6"/>
    <n v="8"/>
    <x v="3"/>
    <s v="Natura"/>
    <n v="3.952569169960474E-3"/>
  </r>
  <r>
    <n v="1722"/>
    <x v="68"/>
    <s v="March"/>
    <s v="T5J"/>
    <n v="1"/>
    <n v="1038.8699999999999"/>
    <s v="Canada"/>
    <x v="40"/>
    <x v="3"/>
    <x v="3"/>
    <n v="13"/>
    <x v="3"/>
    <s v="Salvus"/>
    <n v="4.3478260869565216E-2"/>
  </r>
  <r>
    <n v="26"/>
    <x v="86"/>
    <s v="March"/>
    <s v="V6M"/>
    <n v="1"/>
    <n v="9292.5"/>
    <s v="Canada"/>
    <x v="89"/>
    <x v="0"/>
    <x v="0"/>
    <n v="1"/>
    <x v="4"/>
    <s v="Abbas"/>
    <n v="0.04"/>
  </r>
  <r>
    <n v="115"/>
    <x v="86"/>
    <s v="March"/>
    <s v="V6A"/>
    <n v="1"/>
    <n v="10710"/>
    <s v="Canada"/>
    <x v="244"/>
    <x v="2"/>
    <x v="6"/>
    <n v="1"/>
    <x v="4"/>
    <s v="Abbas"/>
    <n v="0.04"/>
  </r>
  <r>
    <n v="2218"/>
    <x v="116"/>
    <s v="February"/>
    <s v="V6M"/>
    <n v="1"/>
    <n v="1826.37"/>
    <s v="Canada"/>
    <x v="107"/>
    <x v="1"/>
    <x v="1"/>
    <n v="2"/>
    <x v="4"/>
    <s v="Aliqui"/>
    <n v="4.7169811320754715E-3"/>
  </r>
  <r>
    <n v="115"/>
    <x v="21"/>
    <s v="February"/>
    <s v="V6A"/>
    <n v="1"/>
    <n v="10584"/>
    <s v="Canada"/>
    <x v="244"/>
    <x v="2"/>
    <x v="6"/>
    <n v="1"/>
    <x v="4"/>
    <s v="Abbas"/>
    <n v="0.04"/>
  </r>
  <r>
    <n v="1022"/>
    <x v="69"/>
    <s v="March"/>
    <s v="T6G"/>
    <n v="1"/>
    <n v="1889.37"/>
    <s v="Canada"/>
    <x v="120"/>
    <x v="3"/>
    <x v="3"/>
    <n v="8"/>
    <x v="3"/>
    <s v="Natura"/>
    <n v="3.952569169960474E-3"/>
  </r>
  <r>
    <n v="2197"/>
    <x v="69"/>
    <s v="March"/>
    <s v="T5H"/>
    <n v="1"/>
    <n v="2865.87"/>
    <s v="Canada"/>
    <x v="264"/>
    <x v="0"/>
    <x v="0"/>
    <n v="2"/>
    <x v="3"/>
    <s v="Aliqui"/>
    <n v="4.7169811320754715E-3"/>
  </r>
  <r>
    <n v="1145"/>
    <x v="69"/>
    <s v="March"/>
    <s v="T6E"/>
    <n v="1"/>
    <n v="4031.37"/>
    <s v="Canada"/>
    <x v="197"/>
    <x v="2"/>
    <x v="7"/>
    <n v="10"/>
    <x v="3"/>
    <s v="Pirum"/>
    <n v="3.8022813688212928E-3"/>
  </r>
  <r>
    <n v="489"/>
    <x v="70"/>
    <s v="March"/>
    <s v="T2C"/>
    <n v="1"/>
    <n v="11969.37"/>
    <s v="Canada"/>
    <x v="265"/>
    <x v="2"/>
    <x v="6"/>
    <n v="7"/>
    <x v="3"/>
    <s v="VanArsdel"/>
    <n v="2.4570024570024569E-3"/>
  </r>
  <r>
    <n v="2275"/>
    <x v="70"/>
    <s v="March"/>
    <s v="V6M"/>
    <n v="1"/>
    <n v="4724.37"/>
    <s v="Canada"/>
    <x v="17"/>
    <x v="1"/>
    <x v="5"/>
    <n v="2"/>
    <x v="4"/>
    <s v="Aliqui"/>
    <n v="4.7169811320754715E-3"/>
  </r>
  <r>
    <n v="2207"/>
    <x v="94"/>
    <s v="March"/>
    <s v="T6W"/>
    <n v="1"/>
    <n v="1227.8699999999999"/>
    <s v="Canada"/>
    <x v="204"/>
    <x v="1"/>
    <x v="1"/>
    <n v="2"/>
    <x v="3"/>
    <s v="Aliqui"/>
    <n v="4.7169811320754715E-3"/>
  </r>
  <r>
    <n v="942"/>
    <x v="15"/>
    <s v="March"/>
    <s v="T6E"/>
    <n v="1"/>
    <n v="7370.37"/>
    <s v="Canada"/>
    <x v="30"/>
    <x v="2"/>
    <x v="2"/>
    <n v="8"/>
    <x v="3"/>
    <s v="Natura"/>
    <n v="3.952569169960474E-3"/>
  </r>
  <r>
    <n v="2069"/>
    <x v="15"/>
    <s v="March"/>
    <s v="T2X"/>
    <n v="1"/>
    <n v="6299.37"/>
    <s v="Canada"/>
    <x v="35"/>
    <x v="2"/>
    <x v="2"/>
    <n v="4"/>
    <x v="3"/>
    <s v="Currus"/>
    <n v="1.1764705882352941E-2"/>
  </r>
  <r>
    <n v="438"/>
    <x v="21"/>
    <s v="February"/>
    <s v="V5N"/>
    <n v="1"/>
    <n v="11969.37"/>
    <s v="Canada"/>
    <x v="54"/>
    <x v="2"/>
    <x v="6"/>
    <n v="7"/>
    <x v="4"/>
    <s v="VanArsdel"/>
    <n v="2.4570024570024569E-3"/>
  </r>
  <r>
    <n v="2332"/>
    <x v="16"/>
    <s v="April"/>
    <s v="T5J"/>
    <n v="1"/>
    <n v="6356.7"/>
    <s v="Canada"/>
    <x v="22"/>
    <x v="2"/>
    <x v="4"/>
    <n v="2"/>
    <x v="3"/>
    <s v="Aliqui"/>
    <n v="4.7169811320754715E-3"/>
  </r>
  <r>
    <n v="206"/>
    <x v="16"/>
    <s v="April"/>
    <s v="T6G"/>
    <n v="1"/>
    <n v="10457.370000000001"/>
    <s v="Canada"/>
    <x v="266"/>
    <x v="2"/>
    <x v="6"/>
    <n v="3"/>
    <x v="3"/>
    <s v="Barba"/>
    <n v="0.1111111111111111"/>
  </r>
  <r>
    <n v="1134"/>
    <x v="16"/>
    <s v="April"/>
    <s v="T6E"/>
    <n v="1"/>
    <n v="10583.37"/>
    <s v="Canada"/>
    <x v="88"/>
    <x v="2"/>
    <x v="6"/>
    <n v="10"/>
    <x v="3"/>
    <s v="Pirum"/>
    <n v="3.8022813688212928E-3"/>
  </r>
  <r>
    <n v="609"/>
    <x v="16"/>
    <s v="April"/>
    <s v="V5V"/>
    <n v="1"/>
    <n v="10079.370000000001"/>
    <s v="Canada"/>
    <x v="225"/>
    <x v="2"/>
    <x v="2"/>
    <n v="7"/>
    <x v="4"/>
    <s v="VanArsdel"/>
    <n v="2.4570024570024569E-3"/>
  </r>
  <r>
    <n v="2224"/>
    <x v="16"/>
    <s v="April"/>
    <s v="V6R"/>
    <n v="1"/>
    <n v="818.37"/>
    <s v="Canada"/>
    <x v="53"/>
    <x v="1"/>
    <x v="1"/>
    <n v="2"/>
    <x v="4"/>
    <s v="Aliqui"/>
    <n v="4.7169811320754715E-3"/>
  </r>
  <r>
    <n v="438"/>
    <x v="16"/>
    <s v="April"/>
    <s v="T6E"/>
    <n v="1"/>
    <n v="11969.37"/>
    <s v="Canada"/>
    <x v="54"/>
    <x v="2"/>
    <x v="6"/>
    <n v="7"/>
    <x v="3"/>
    <s v="VanArsdel"/>
    <n v="2.4570024570024569E-3"/>
  </r>
  <r>
    <n v="3"/>
    <x v="54"/>
    <s v="March"/>
    <s v="T6C"/>
    <n v="1"/>
    <n v="10710"/>
    <s v="Canada"/>
    <x v="267"/>
    <x v="0"/>
    <x v="0"/>
    <n v="1"/>
    <x v="3"/>
    <s v="Abbas"/>
    <n v="0.04"/>
  </r>
  <r>
    <n v="440"/>
    <x v="54"/>
    <s v="March"/>
    <s v="T3R"/>
    <n v="1"/>
    <n v="19529.37"/>
    <s v="Canada"/>
    <x v="184"/>
    <x v="2"/>
    <x v="6"/>
    <n v="7"/>
    <x v="3"/>
    <s v="VanArsdel"/>
    <n v="2.4570024570024569E-3"/>
  </r>
  <r>
    <n v="959"/>
    <x v="54"/>
    <s v="March"/>
    <s v="T2X"/>
    <n v="1"/>
    <n v="10110.870000000001"/>
    <s v="Canada"/>
    <x v="41"/>
    <x v="2"/>
    <x v="2"/>
    <n v="8"/>
    <x v="3"/>
    <s v="Natura"/>
    <n v="3.952569169960474E-3"/>
  </r>
  <r>
    <n v="556"/>
    <x v="96"/>
    <s v="April"/>
    <s v="T6T"/>
    <n v="1"/>
    <n v="10268.370000000001"/>
    <s v="Canada"/>
    <x v="56"/>
    <x v="2"/>
    <x v="2"/>
    <n v="7"/>
    <x v="3"/>
    <s v="VanArsdel"/>
    <n v="2.4570024570024569E-3"/>
  </r>
  <r>
    <n v="963"/>
    <x v="96"/>
    <s v="April"/>
    <s v="T6G"/>
    <n v="1"/>
    <n v="5039.37"/>
    <s v="Canada"/>
    <x v="138"/>
    <x v="2"/>
    <x v="2"/>
    <n v="8"/>
    <x v="3"/>
    <s v="Natura"/>
    <n v="3.952569169960474E-3"/>
  </r>
  <r>
    <n v="506"/>
    <x v="97"/>
    <s v="April"/>
    <s v="V5Z"/>
    <n v="1"/>
    <n v="15560.37"/>
    <s v="Canada"/>
    <x v="58"/>
    <x v="2"/>
    <x v="6"/>
    <n v="7"/>
    <x v="4"/>
    <s v="VanArsdel"/>
    <n v="2.4570024570024569E-3"/>
  </r>
  <r>
    <n v="438"/>
    <x v="83"/>
    <s v="March"/>
    <s v="V6C"/>
    <n v="1"/>
    <n v="11969.37"/>
    <s v="Canada"/>
    <x v="54"/>
    <x v="2"/>
    <x v="6"/>
    <n v="7"/>
    <x v="4"/>
    <s v="VanArsdel"/>
    <n v="2.4570024570024569E-3"/>
  </r>
  <r>
    <n v="491"/>
    <x v="98"/>
    <s v="March"/>
    <s v="T5K"/>
    <n v="1"/>
    <n v="10709.37"/>
    <s v="Canada"/>
    <x v="19"/>
    <x v="2"/>
    <x v="6"/>
    <n v="7"/>
    <x v="3"/>
    <s v="VanArsdel"/>
    <n v="2.4570024570024569E-3"/>
  </r>
  <r>
    <n v="2206"/>
    <x v="98"/>
    <s v="March"/>
    <s v="V6Z"/>
    <n v="1"/>
    <n v="1164.8699999999999"/>
    <s v="Canada"/>
    <x v="15"/>
    <x v="1"/>
    <x v="1"/>
    <n v="2"/>
    <x v="4"/>
    <s v="Aliqui"/>
    <n v="4.7169811320754715E-3"/>
  </r>
  <r>
    <n v="2207"/>
    <x v="98"/>
    <s v="March"/>
    <s v="V6Z"/>
    <n v="1"/>
    <n v="1164.8699999999999"/>
    <s v="Canada"/>
    <x v="204"/>
    <x v="1"/>
    <x v="1"/>
    <n v="2"/>
    <x v="4"/>
    <s v="Aliqui"/>
    <n v="4.7169811320754715E-3"/>
  </r>
  <r>
    <n v="438"/>
    <x v="117"/>
    <s v="March"/>
    <s v="V6M"/>
    <n v="1"/>
    <n v="11969.37"/>
    <s v="Canada"/>
    <x v="54"/>
    <x v="2"/>
    <x v="6"/>
    <n v="7"/>
    <x v="4"/>
    <s v="VanArsdel"/>
    <n v="2.4570024570024569E-3"/>
  </r>
  <r>
    <n v="1137"/>
    <x v="67"/>
    <s v="March"/>
    <s v="T2J"/>
    <n v="1"/>
    <n v="9638.3700000000008"/>
    <s v="Canada"/>
    <x v="37"/>
    <x v="2"/>
    <x v="6"/>
    <n v="10"/>
    <x v="3"/>
    <s v="Pirum"/>
    <n v="3.8022813688212928E-3"/>
  </r>
  <r>
    <n v="1852"/>
    <x v="67"/>
    <s v="March"/>
    <s v="T6C"/>
    <n v="1"/>
    <n v="2078.37"/>
    <s v="Canada"/>
    <x v="159"/>
    <x v="3"/>
    <x v="3"/>
    <n v="11"/>
    <x v="3"/>
    <s v="Pomum"/>
    <n v="5.5555555555555552E-2"/>
  </r>
  <r>
    <n v="1999"/>
    <x v="67"/>
    <s v="March"/>
    <s v="T6E"/>
    <n v="1"/>
    <n v="8126.37"/>
    <s v="Canada"/>
    <x v="268"/>
    <x v="2"/>
    <x v="7"/>
    <n v="4"/>
    <x v="3"/>
    <s v="Currus"/>
    <n v="1.1764705882352941E-2"/>
  </r>
  <r>
    <n v="556"/>
    <x v="67"/>
    <s v="March"/>
    <s v="V6J"/>
    <n v="1"/>
    <n v="10268.370000000001"/>
    <s v="Canada"/>
    <x v="56"/>
    <x v="2"/>
    <x v="2"/>
    <n v="7"/>
    <x v="4"/>
    <s v="VanArsdel"/>
    <n v="2.4570024570024569E-3"/>
  </r>
  <r>
    <n v="407"/>
    <x v="70"/>
    <s v="March"/>
    <s v="V5V"/>
    <n v="1"/>
    <n v="20505.87"/>
    <s v="Canada"/>
    <x v="86"/>
    <x v="2"/>
    <x v="6"/>
    <n v="7"/>
    <x v="4"/>
    <s v="VanArsdel"/>
    <n v="2.4570024570024569E-3"/>
  </r>
  <r>
    <n v="1086"/>
    <x v="93"/>
    <s v="March"/>
    <s v="T5Y"/>
    <n v="1"/>
    <n v="1101.8699999999999"/>
    <s v="Canada"/>
    <x v="145"/>
    <x v="1"/>
    <x v="1"/>
    <n v="10"/>
    <x v="3"/>
    <s v="Pirum"/>
    <n v="3.8022813688212928E-3"/>
  </r>
  <r>
    <n v="1212"/>
    <x v="93"/>
    <s v="March"/>
    <s v="T3G"/>
    <n v="1"/>
    <n v="5102.37"/>
    <s v="Canada"/>
    <x v="6"/>
    <x v="2"/>
    <x v="2"/>
    <n v="10"/>
    <x v="3"/>
    <s v="Pirum"/>
    <n v="3.8022813688212928E-3"/>
  </r>
  <r>
    <n v="2066"/>
    <x v="83"/>
    <s v="March"/>
    <s v="V5Z"/>
    <n v="1"/>
    <n v="4724.37"/>
    <s v="Canada"/>
    <x v="269"/>
    <x v="2"/>
    <x v="2"/>
    <n v="4"/>
    <x v="4"/>
    <s v="Currus"/>
    <n v="1.1764705882352941E-2"/>
  </r>
  <r>
    <n v="1722"/>
    <x v="83"/>
    <s v="March"/>
    <s v="V6S"/>
    <n v="1"/>
    <n v="1038.8699999999999"/>
    <s v="Canada"/>
    <x v="40"/>
    <x v="3"/>
    <x v="3"/>
    <n v="13"/>
    <x v="4"/>
    <s v="Salvus"/>
    <n v="4.3478260869565216E-2"/>
  </r>
  <r>
    <n v="609"/>
    <x v="83"/>
    <s v="March"/>
    <s v="V6Z"/>
    <n v="1"/>
    <n v="10079.370000000001"/>
    <s v="Canada"/>
    <x v="225"/>
    <x v="2"/>
    <x v="2"/>
    <n v="7"/>
    <x v="4"/>
    <s v="VanArsdel"/>
    <n v="2.4570024570024569E-3"/>
  </r>
  <r>
    <n v="978"/>
    <x v="84"/>
    <s v="March"/>
    <s v="V6R"/>
    <n v="1"/>
    <n v="9638.3700000000008"/>
    <s v="Canada"/>
    <x v="51"/>
    <x v="2"/>
    <x v="2"/>
    <n v="8"/>
    <x v="4"/>
    <s v="Natura"/>
    <n v="3.952569169960474E-3"/>
  </r>
  <r>
    <n v="438"/>
    <x v="84"/>
    <s v="March"/>
    <s v="V5V"/>
    <n v="1"/>
    <n v="11969.37"/>
    <s v="Canada"/>
    <x v="54"/>
    <x v="2"/>
    <x v="6"/>
    <n v="7"/>
    <x v="4"/>
    <s v="VanArsdel"/>
    <n v="2.4570024570024569E-3"/>
  </r>
  <r>
    <n v="605"/>
    <x v="84"/>
    <s v="March"/>
    <s v="T1Y"/>
    <n v="1"/>
    <n v="5039.37"/>
    <s v="Canada"/>
    <x v="270"/>
    <x v="2"/>
    <x v="2"/>
    <n v="7"/>
    <x v="3"/>
    <s v="VanArsdel"/>
    <n v="2.4570024570024569E-3"/>
  </r>
  <r>
    <n v="1530"/>
    <x v="100"/>
    <s v="March"/>
    <s v="V6S"/>
    <n v="1"/>
    <n v="5038.74"/>
    <s v="Canada"/>
    <x v="3"/>
    <x v="1"/>
    <x v="1"/>
    <n v="12"/>
    <x v="4"/>
    <s v="Quibus"/>
    <n v="1.3333333333333334E-2"/>
  </r>
  <r>
    <n v="579"/>
    <x v="24"/>
    <s v="March"/>
    <s v="T3G"/>
    <n v="1"/>
    <n v="15938.37"/>
    <s v="Canada"/>
    <x v="84"/>
    <x v="2"/>
    <x v="2"/>
    <n v="7"/>
    <x v="3"/>
    <s v="VanArsdel"/>
    <n v="2.4570024570024569E-3"/>
  </r>
  <r>
    <n v="491"/>
    <x v="59"/>
    <s v="April"/>
    <s v="V6H"/>
    <n v="1"/>
    <n v="10709.37"/>
    <s v="Canada"/>
    <x v="19"/>
    <x v="2"/>
    <x v="6"/>
    <n v="7"/>
    <x v="4"/>
    <s v="VanArsdel"/>
    <n v="2.4570024570024569E-3"/>
  </r>
  <r>
    <n v="1182"/>
    <x v="70"/>
    <s v="March"/>
    <s v="T6E"/>
    <n v="1"/>
    <n v="2582.37"/>
    <s v="Canada"/>
    <x v="97"/>
    <x v="2"/>
    <x v="4"/>
    <n v="10"/>
    <x v="3"/>
    <s v="Pirum"/>
    <n v="3.8022813688212928E-3"/>
  </r>
  <r>
    <n v="2155"/>
    <x v="70"/>
    <s v="March"/>
    <s v="V5V"/>
    <n v="1"/>
    <n v="7748.37"/>
    <s v="Canada"/>
    <x v="271"/>
    <x v="2"/>
    <x v="4"/>
    <n v="14"/>
    <x v="4"/>
    <s v="Victoria"/>
    <n v="6.25E-2"/>
  </r>
  <r>
    <n v="702"/>
    <x v="70"/>
    <s v="March"/>
    <s v="T3R"/>
    <n v="1"/>
    <n v="3779.37"/>
    <s v="Canada"/>
    <x v="272"/>
    <x v="0"/>
    <x v="0"/>
    <n v="8"/>
    <x v="3"/>
    <s v="Natura"/>
    <n v="3.952569169960474E-3"/>
  </r>
  <r>
    <n v="2055"/>
    <x v="70"/>
    <s v="March"/>
    <s v="V6A"/>
    <n v="1"/>
    <n v="7874.37"/>
    <s v="Canada"/>
    <x v="62"/>
    <x v="2"/>
    <x v="4"/>
    <n v="4"/>
    <x v="4"/>
    <s v="Currus"/>
    <n v="1.1764705882352941E-2"/>
  </r>
  <r>
    <n v="2099"/>
    <x v="70"/>
    <s v="March"/>
    <s v="V6J"/>
    <n v="1"/>
    <n v="5165.37"/>
    <s v="Canada"/>
    <x v="46"/>
    <x v="3"/>
    <x v="3"/>
    <n v="4"/>
    <x v="4"/>
    <s v="Currus"/>
    <n v="1.1764705882352941E-2"/>
  </r>
  <r>
    <n v="907"/>
    <x v="86"/>
    <s v="March"/>
    <s v="T6V"/>
    <n v="1"/>
    <n v="7307.37"/>
    <s v="Canada"/>
    <x v="50"/>
    <x v="2"/>
    <x v="4"/>
    <n v="8"/>
    <x v="3"/>
    <s v="Natura"/>
    <n v="3.952569169960474E-3"/>
  </r>
  <r>
    <n v="590"/>
    <x v="86"/>
    <s v="March"/>
    <s v="V5X"/>
    <n v="1"/>
    <n v="10709.37"/>
    <s v="Canada"/>
    <x v="20"/>
    <x v="2"/>
    <x v="2"/>
    <n v="7"/>
    <x v="4"/>
    <s v="VanArsdel"/>
    <n v="2.4570024570024569E-3"/>
  </r>
  <r>
    <n v="819"/>
    <x v="86"/>
    <s v="March"/>
    <s v="V5Z"/>
    <n v="1"/>
    <n v="16757.37"/>
    <s v="Canada"/>
    <x v="224"/>
    <x v="2"/>
    <x v="6"/>
    <n v="8"/>
    <x v="4"/>
    <s v="Natura"/>
    <n v="3.952569169960474E-3"/>
  </r>
  <r>
    <n v="506"/>
    <x v="118"/>
    <s v="May"/>
    <s v="T2K"/>
    <n v="1"/>
    <n v="15560.37"/>
    <s v="Canada"/>
    <x v="58"/>
    <x v="2"/>
    <x v="6"/>
    <n v="7"/>
    <x v="3"/>
    <s v="VanArsdel"/>
    <n v="2.4570024570024569E-3"/>
  </r>
  <r>
    <n v="1999"/>
    <x v="1"/>
    <s v="May"/>
    <s v="R2G"/>
    <n v="1"/>
    <n v="8126.37"/>
    <s v="Canada"/>
    <x v="268"/>
    <x v="2"/>
    <x v="7"/>
    <n v="4"/>
    <x v="1"/>
    <s v="Currus"/>
    <n v="1.1764705882352941E-2"/>
  </r>
  <r>
    <n v="1391"/>
    <x v="1"/>
    <s v="May"/>
    <s v="T6S"/>
    <n v="1"/>
    <n v="2266.7399999999998"/>
    <s v="Canada"/>
    <x v="99"/>
    <x v="1"/>
    <x v="1"/>
    <n v="12"/>
    <x v="3"/>
    <s v="Quibus"/>
    <n v="1.3333333333333334E-2"/>
  </r>
  <r>
    <n v="1507"/>
    <x v="1"/>
    <s v="May"/>
    <s v="T2Y"/>
    <n v="1"/>
    <n v="1069.74"/>
    <s v="Canada"/>
    <x v="273"/>
    <x v="1"/>
    <x v="1"/>
    <n v="12"/>
    <x v="3"/>
    <s v="Quibus"/>
    <n v="1.3333333333333334E-2"/>
  </r>
  <r>
    <n v="1392"/>
    <x v="1"/>
    <s v="May"/>
    <s v="T6S"/>
    <n v="1"/>
    <n v="2266.7399999999998"/>
    <s v="Canada"/>
    <x v="212"/>
    <x v="1"/>
    <x v="1"/>
    <n v="12"/>
    <x v="3"/>
    <s v="Quibus"/>
    <n v="1.3333333333333334E-2"/>
  </r>
  <r>
    <n v="1508"/>
    <x v="1"/>
    <s v="May"/>
    <s v="T2Y"/>
    <n v="1"/>
    <n v="1069.74"/>
    <s v="Canada"/>
    <x v="274"/>
    <x v="1"/>
    <x v="1"/>
    <n v="12"/>
    <x v="3"/>
    <s v="Quibus"/>
    <n v="1.3333333333333334E-2"/>
  </r>
  <r>
    <n v="927"/>
    <x v="72"/>
    <s v="June"/>
    <s v="T2X"/>
    <n v="1"/>
    <n v="6173.37"/>
    <s v="Canada"/>
    <x v="27"/>
    <x v="2"/>
    <x v="4"/>
    <n v="8"/>
    <x v="3"/>
    <s v="Natura"/>
    <n v="3.952569169960474E-3"/>
  </r>
  <r>
    <n v="487"/>
    <x v="72"/>
    <s v="June"/>
    <s v="T6M"/>
    <n v="1"/>
    <n v="13229.37"/>
    <s v="Canada"/>
    <x v="21"/>
    <x v="2"/>
    <x v="6"/>
    <n v="7"/>
    <x v="3"/>
    <s v="VanArsdel"/>
    <n v="2.4570024570024569E-3"/>
  </r>
  <r>
    <n v="1229"/>
    <x v="87"/>
    <s v="March"/>
    <s v="V6A"/>
    <n v="1"/>
    <n v="3464.37"/>
    <s v="Canada"/>
    <x v="275"/>
    <x v="2"/>
    <x v="2"/>
    <n v="10"/>
    <x v="4"/>
    <s v="Pirum"/>
    <n v="3.8022813688212928E-3"/>
  </r>
  <r>
    <n v="2180"/>
    <x v="88"/>
    <s v="March"/>
    <s v="T6G"/>
    <n v="1"/>
    <n v="5606.37"/>
    <s v="Canada"/>
    <x v="198"/>
    <x v="2"/>
    <x v="2"/>
    <n v="14"/>
    <x v="3"/>
    <s v="Victoria"/>
    <n v="6.25E-2"/>
  </r>
  <r>
    <n v="1180"/>
    <x v="69"/>
    <s v="March"/>
    <s v="T3R"/>
    <n v="1"/>
    <n v="6173.37"/>
    <s v="Canada"/>
    <x v="31"/>
    <x v="2"/>
    <x v="4"/>
    <n v="10"/>
    <x v="3"/>
    <s v="Pirum"/>
    <n v="3.8022813688212928E-3"/>
  </r>
  <r>
    <n v="1009"/>
    <x v="69"/>
    <s v="March"/>
    <s v="T5J"/>
    <n v="1"/>
    <n v="1353.87"/>
    <s v="Canada"/>
    <x v="129"/>
    <x v="3"/>
    <x v="3"/>
    <n v="8"/>
    <x v="3"/>
    <s v="Natura"/>
    <n v="3.952569169960474E-3"/>
  </r>
  <r>
    <n v="1129"/>
    <x v="15"/>
    <s v="March"/>
    <s v="V6B"/>
    <n v="1"/>
    <n v="5543.37"/>
    <s v="Canada"/>
    <x v="34"/>
    <x v="2"/>
    <x v="6"/>
    <n v="10"/>
    <x v="4"/>
    <s v="Pirum"/>
    <n v="3.8022813688212928E-3"/>
  </r>
  <r>
    <n v="556"/>
    <x v="15"/>
    <s v="March"/>
    <s v="T3G"/>
    <n v="1"/>
    <n v="10268.370000000001"/>
    <s v="Canada"/>
    <x v="56"/>
    <x v="2"/>
    <x v="2"/>
    <n v="7"/>
    <x v="3"/>
    <s v="VanArsdel"/>
    <n v="2.4570024570024569E-3"/>
  </r>
  <r>
    <n v="615"/>
    <x v="15"/>
    <s v="March"/>
    <s v="V6S"/>
    <n v="1"/>
    <n v="8189.37"/>
    <s v="Canada"/>
    <x v="2"/>
    <x v="2"/>
    <x v="2"/>
    <n v="7"/>
    <x v="4"/>
    <s v="VanArsdel"/>
    <n v="2.4570024570024569E-3"/>
  </r>
  <r>
    <n v="993"/>
    <x v="89"/>
    <s v="February"/>
    <s v="V5N"/>
    <n v="1"/>
    <n v="4598.37"/>
    <s v="Canada"/>
    <x v="10"/>
    <x v="2"/>
    <x v="2"/>
    <n v="8"/>
    <x v="4"/>
    <s v="Natura"/>
    <n v="3.952569169960474E-3"/>
  </r>
  <r>
    <n v="939"/>
    <x v="89"/>
    <s v="February"/>
    <s v="T6G"/>
    <n v="1"/>
    <n v="4598.37"/>
    <s v="Canada"/>
    <x v="82"/>
    <x v="2"/>
    <x v="2"/>
    <n v="8"/>
    <x v="3"/>
    <s v="Natura"/>
    <n v="3.952569169960474E-3"/>
  </r>
  <r>
    <n v="2219"/>
    <x v="116"/>
    <s v="February"/>
    <s v="V6M"/>
    <n v="1"/>
    <n v="1826.37"/>
    <s v="Canada"/>
    <x v="16"/>
    <x v="1"/>
    <x v="1"/>
    <n v="2"/>
    <x v="4"/>
    <s v="Aliqui"/>
    <n v="4.7169811320754715E-3"/>
  </r>
  <r>
    <n v="862"/>
    <x v="8"/>
    <s v="June"/>
    <s v="V7W"/>
    <n v="1"/>
    <n v="2330.37"/>
    <s v="Canada"/>
    <x v="276"/>
    <x v="2"/>
    <x v="7"/>
    <n v="8"/>
    <x v="4"/>
    <s v="Natura"/>
    <n v="3.952569169960474E-3"/>
  </r>
  <r>
    <n v="438"/>
    <x v="24"/>
    <s v="March"/>
    <s v="T6G"/>
    <n v="1"/>
    <n v="11969.37"/>
    <s v="Canada"/>
    <x v="54"/>
    <x v="2"/>
    <x v="6"/>
    <n v="7"/>
    <x v="3"/>
    <s v="VanArsdel"/>
    <n v="2.4570024570024569E-3"/>
  </r>
  <r>
    <n v="978"/>
    <x v="24"/>
    <s v="March"/>
    <s v="T6G"/>
    <n v="1"/>
    <n v="9386.3700000000008"/>
    <s v="Canada"/>
    <x v="51"/>
    <x v="2"/>
    <x v="2"/>
    <n v="8"/>
    <x v="3"/>
    <s v="Natura"/>
    <n v="3.952569169960474E-3"/>
  </r>
  <r>
    <n v="2055"/>
    <x v="24"/>
    <s v="March"/>
    <s v="V6H"/>
    <n v="1"/>
    <n v="7874.37"/>
    <s v="Canada"/>
    <x v="62"/>
    <x v="2"/>
    <x v="4"/>
    <n v="4"/>
    <x v="4"/>
    <s v="Currus"/>
    <n v="1.1764705882352941E-2"/>
  </r>
  <r>
    <n v="443"/>
    <x v="104"/>
    <s v="April"/>
    <s v="T6G"/>
    <n v="1"/>
    <n v="11084.85"/>
    <s v="Canada"/>
    <x v="102"/>
    <x v="2"/>
    <x v="6"/>
    <n v="7"/>
    <x v="3"/>
    <s v="VanArsdel"/>
    <n v="2.4570024570024569E-3"/>
  </r>
  <r>
    <n v="2379"/>
    <x v="95"/>
    <s v="March"/>
    <s v="T6E"/>
    <n v="1"/>
    <n v="2330.37"/>
    <s v="Canada"/>
    <x v="137"/>
    <x v="2"/>
    <x v="2"/>
    <n v="2"/>
    <x v="3"/>
    <s v="Aliqui"/>
    <n v="4.7169811320754715E-3"/>
  </r>
  <r>
    <n v="585"/>
    <x v="95"/>
    <s v="March"/>
    <s v="T6E"/>
    <n v="1"/>
    <n v="5039.37"/>
    <s v="Canada"/>
    <x v="36"/>
    <x v="2"/>
    <x v="2"/>
    <n v="7"/>
    <x v="3"/>
    <s v="VanArsdel"/>
    <n v="2.4570024570024569E-3"/>
  </r>
  <r>
    <n v="1022"/>
    <x v="102"/>
    <s v="January"/>
    <s v="T5Y"/>
    <n v="1"/>
    <n v="1889.37"/>
    <s v="Canada"/>
    <x v="120"/>
    <x v="3"/>
    <x v="3"/>
    <n v="8"/>
    <x v="3"/>
    <s v="Natura"/>
    <n v="3.952569169960474E-3"/>
  </r>
  <r>
    <n v="1175"/>
    <x v="119"/>
    <s v="January"/>
    <s v="V5W"/>
    <n v="1"/>
    <n v="7622.37"/>
    <s v="Canada"/>
    <x v="158"/>
    <x v="2"/>
    <x v="4"/>
    <n v="10"/>
    <x v="4"/>
    <s v="Pirum"/>
    <n v="3.8022813688212928E-3"/>
  </r>
  <r>
    <n v="1180"/>
    <x v="119"/>
    <s v="January"/>
    <s v="V5V"/>
    <n v="1"/>
    <n v="6173.37"/>
    <s v="Canada"/>
    <x v="31"/>
    <x v="2"/>
    <x v="4"/>
    <n v="10"/>
    <x v="4"/>
    <s v="Pirum"/>
    <n v="3.8022813688212928E-3"/>
  </r>
  <r>
    <n v="1722"/>
    <x v="119"/>
    <s v="January"/>
    <s v="V6H"/>
    <n v="1"/>
    <n v="1038.8699999999999"/>
    <s v="Canada"/>
    <x v="40"/>
    <x v="3"/>
    <x v="3"/>
    <n v="13"/>
    <x v="4"/>
    <s v="Salvus"/>
    <n v="4.3478260869565216E-2"/>
  </r>
  <r>
    <n v="2117"/>
    <x v="119"/>
    <s v="January"/>
    <s v="V5Z"/>
    <n v="1"/>
    <n v="8189.37"/>
    <s v="Canada"/>
    <x v="277"/>
    <x v="2"/>
    <x v="6"/>
    <n v="14"/>
    <x v="4"/>
    <s v="Victoria"/>
    <n v="6.25E-2"/>
  </r>
  <r>
    <n v="907"/>
    <x v="119"/>
    <s v="January"/>
    <s v="T5L"/>
    <n v="1"/>
    <n v="7307.37"/>
    <s v="Canada"/>
    <x v="50"/>
    <x v="2"/>
    <x v="4"/>
    <n v="8"/>
    <x v="3"/>
    <s v="Natura"/>
    <n v="3.952569169960474E-3"/>
  </r>
  <r>
    <n v="1529"/>
    <x v="100"/>
    <s v="March"/>
    <s v="V6S"/>
    <n v="1"/>
    <n v="5038.74"/>
    <s v="Canada"/>
    <x v="135"/>
    <x v="1"/>
    <x v="1"/>
    <n v="12"/>
    <x v="4"/>
    <s v="Quibus"/>
    <n v="1.3333333333333334E-2"/>
  </r>
  <r>
    <n v="516"/>
    <x v="100"/>
    <s v="March"/>
    <s v="T2C"/>
    <n v="1"/>
    <n v="6296.85"/>
    <s v="Canada"/>
    <x v="255"/>
    <x v="2"/>
    <x v="4"/>
    <n v="7"/>
    <x v="3"/>
    <s v="VanArsdel"/>
    <n v="2.4570024570024569E-3"/>
  </r>
  <r>
    <n v="1223"/>
    <x v="100"/>
    <s v="March"/>
    <s v="V6A"/>
    <n v="1"/>
    <n v="4787.37"/>
    <s v="Canada"/>
    <x v="8"/>
    <x v="2"/>
    <x v="2"/>
    <n v="10"/>
    <x v="4"/>
    <s v="Pirum"/>
    <n v="3.8022813688212928E-3"/>
  </r>
  <r>
    <n v="405"/>
    <x v="101"/>
    <s v="January"/>
    <s v="T5Y"/>
    <n v="1"/>
    <n v="22994.37"/>
    <s v="Canada"/>
    <x v="72"/>
    <x v="2"/>
    <x v="6"/>
    <n v="7"/>
    <x v="3"/>
    <s v="VanArsdel"/>
    <n v="2.4570024570024569E-3"/>
  </r>
  <r>
    <n v="577"/>
    <x v="101"/>
    <s v="January"/>
    <s v="V5W"/>
    <n v="1"/>
    <n v="12284.37"/>
    <s v="Canada"/>
    <x v="231"/>
    <x v="2"/>
    <x v="2"/>
    <n v="7"/>
    <x v="4"/>
    <s v="VanArsdel"/>
    <n v="2.4570024570024569E-3"/>
  </r>
  <r>
    <n v="2385"/>
    <x v="101"/>
    <s v="January"/>
    <s v="T2X"/>
    <n v="1"/>
    <n v="9569.7000000000007"/>
    <s v="Canada"/>
    <x v="219"/>
    <x v="2"/>
    <x v="2"/>
    <n v="2"/>
    <x v="3"/>
    <s v="Aliqui"/>
    <n v="4.7169811320754715E-3"/>
  </r>
  <r>
    <n v="2224"/>
    <x v="101"/>
    <s v="January"/>
    <s v="V5Z"/>
    <n v="1"/>
    <n v="818.37"/>
    <s v="Canada"/>
    <x v="53"/>
    <x v="1"/>
    <x v="1"/>
    <n v="2"/>
    <x v="4"/>
    <s v="Aliqui"/>
    <n v="4.7169811320754715E-3"/>
  </r>
  <r>
    <n v="2225"/>
    <x v="101"/>
    <s v="January"/>
    <s v="V5Z"/>
    <n v="1"/>
    <n v="818.37"/>
    <s v="Canada"/>
    <x v="52"/>
    <x v="1"/>
    <x v="1"/>
    <n v="2"/>
    <x v="4"/>
    <s v="Aliqui"/>
    <n v="4.7169811320754715E-3"/>
  </r>
  <r>
    <n v="2402"/>
    <x v="102"/>
    <s v="January"/>
    <s v="T6E"/>
    <n v="1"/>
    <n v="3842.37"/>
    <s v="Canada"/>
    <x v="248"/>
    <x v="3"/>
    <x v="3"/>
    <n v="2"/>
    <x v="3"/>
    <s v="Aliqui"/>
    <n v="4.7169811320754715E-3"/>
  </r>
  <r>
    <n v="1180"/>
    <x v="102"/>
    <s v="January"/>
    <s v="T6G"/>
    <n v="1"/>
    <n v="6299.37"/>
    <s v="Canada"/>
    <x v="31"/>
    <x v="2"/>
    <x v="4"/>
    <n v="10"/>
    <x v="3"/>
    <s v="Pirum"/>
    <n v="3.8022813688212928E-3"/>
  </r>
  <r>
    <n v="1129"/>
    <x v="102"/>
    <s v="January"/>
    <s v="V6N"/>
    <n v="1"/>
    <n v="5543.37"/>
    <s v="Canada"/>
    <x v="34"/>
    <x v="2"/>
    <x v="6"/>
    <n v="10"/>
    <x v="4"/>
    <s v="Pirum"/>
    <n v="3.8022813688212928E-3"/>
  </r>
  <r>
    <n v="496"/>
    <x v="102"/>
    <s v="January"/>
    <s v="V5Z"/>
    <n v="1"/>
    <n v="11339.37"/>
    <s v="Canada"/>
    <x v="87"/>
    <x v="2"/>
    <x v="6"/>
    <n v="7"/>
    <x v="4"/>
    <s v="VanArsdel"/>
    <n v="2.4570024570024569E-3"/>
  </r>
  <r>
    <n v="183"/>
    <x v="120"/>
    <s v="February"/>
    <s v="T2X"/>
    <n v="1"/>
    <n v="8694"/>
    <s v="Canada"/>
    <x v="163"/>
    <x v="2"/>
    <x v="4"/>
    <n v="1"/>
    <x v="3"/>
    <s v="Abbas"/>
    <n v="0.04"/>
  </r>
  <r>
    <n v="599"/>
    <x v="104"/>
    <s v="April"/>
    <s v="T5K"/>
    <n v="1"/>
    <n v="10643.85"/>
    <s v="Canada"/>
    <x v="119"/>
    <x v="2"/>
    <x v="2"/>
    <n v="7"/>
    <x v="3"/>
    <s v="VanArsdel"/>
    <n v="2.4570024570024569E-3"/>
  </r>
  <r>
    <n v="615"/>
    <x v="104"/>
    <s v="April"/>
    <s v="V5W"/>
    <n v="1"/>
    <n v="8189.37"/>
    <s v="Canada"/>
    <x v="2"/>
    <x v="2"/>
    <x v="2"/>
    <n v="7"/>
    <x v="4"/>
    <s v="VanArsdel"/>
    <n v="2.4570024570024569E-3"/>
  </r>
  <r>
    <n v="907"/>
    <x v="10"/>
    <s v="April"/>
    <s v="V7W"/>
    <n v="1"/>
    <n v="7559.37"/>
    <s v="Canada"/>
    <x v="50"/>
    <x v="2"/>
    <x v="4"/>
    <n v="8"/>
    <x v="4"/>
    <s v="Natura"/>
    <n v="3.952569169960474E-3"/>
  </r>
  <r>
    <n v="1129"/>
    <x v="10"/>
    <s v="April"/>
    <s v="T6W"/>
    <n v="1"/>
    <n v="5543.37"/>
    <s v="Canada"/>
    <x v="34"/>
    <x v="2"/>
    <x v="6"/>
    <n v="10"/>
    <x v="3"/>
    <s v="Pirum"/>
    <n v="3.8022813688212928E-3"/>
  </r>
  <r>
    <n v="1520"/>
    <x v="28"/>
    <s v="March"/>
    <s v="T5Y"/>
    <n v="1"/>
    <n v="2707.74"/>
    <s v="Canada"/>
    <x v="278"/>
    <x v="1"/>
    <x v="1"/>
    <n v="12"/>
    <x v="3"/>
    <s v="Quibus"/>
    <n v="1.3333333333333334E-2"/>
  </r>
  <r>
    <n v="2331"/>
    <x v="85"/>
    <s v="April"/>
    <s v="T6G"/>
    <n v="1"/>
    <n v="7868.7"/>
    <s v="Canada"/>
    <x v="68"/>
    <x v="2"/>
    <x v="4"/>
    <n v="2"/>
    <x v="3"/>
    <s v="Aliqui"/>
    <n v="4.7169811320754715E-3"/>
  </r>
  <r>
    <n v="578"/>
    <x v="85"/>
    <s v="April"/>
    <s v="V7M"/>
    <n v="1"/>
    <n v="9449.3700000000008"/>
    <s v="Canada"/>
    <x v="59"/>
    <x v="2"/>
    <x v="2"/>
    <n v="7"/>
    <x v="4"/>
    <s v="VanArsdel"/>
    <n v="2.4570024570024569E-3"/>
  </r>
  <r>
    <n v="1320"/>
    <x v="105"/>
    <s v="June"/>
    <s v="V6H"/>
    <n v="1"/>
    <n v="4975.74"/>
    <s v="Canada"/>
    <x v="278"/>
    <x v="1"/>
    <x v="1"/>
    <n v="12"/>
    <x v="4"/>
    <s v="Quibus"/>
    <n v="1.3333333333333334E-2"/>
  </r>
  <r>
    <n v="1182"/>
    <x v="106"/>
    <s v="March"/>
    <s v="V6J"/>
    <n v="1"/>
    <n v="2834.37"/>
    <s v="Canada"/>
    <x v="97"/>
    <x v="2"/>
    <x v="4"/>
    <n v="10"/>
    <x v="4"/>
    <s v="Pirum"/>
    <n v="3.8022813688212928E-3"/>
  </r>
  <r>
    <n v="2236"/>
    <x v="106"/>
    <s v="March"/>
    <s v="T6E"/>
    <n v="1"/>
    <n v="2330.37"/>
    <s v="Canada"/>
    <x v="223"/>
    <x v="1"/>
    <x v="1"/>
    <n v="2"/>
    <x v="3"/>
    <s v="Aliqui"/>
    <n v="4.7169811320754715E-3"/>
  </r>
  <r>
    <n v="2036"/>
    <x v="121"/>
    <s v="April"/>
    <s v="V5P"/>
    <n v="2"/>
    <n v="4408.74"/>
    <s v="Canada"/>
    <x v="279"/>
    <x v="2"/>
    <x v="7"/>
    <n v="4"/>
    <x v="4"/>
    <s v="Currus"/>
    <n v="1.1764705882352941E-2"/>
  </r>
  <r>
    <n v="1137"/>
    <x v="121"/>
    <s v="April"/>
    <s v="T3C"/>
    <n v="1"/>
    <n v="9638.3700000000008"/>
    <s v="Canada"/>
    <x v="37"/>
    <x v="2"/>
    <x v="6"/>
    <n v="10"/>
    <x v="3"/>
    <s v="Pirum"/>
    <n v="3.8022813688212928E-3"/>
  </r>
  <r>
    <n v="2045"/>
    <x v="121"/>
    <s v="April"/>
    <s v="T5B"/>
    <n v="1"/>
    <n v="6173.37"/>
    <s v="Canada"/>
    <x v="118"/>
    <x v="2"/>
    <x v="4"/>
    <n v="4"/>
    <x v="3"/>
    <s v="Currus"/>
    <n v="1.1764705882352941E-2"/>
  </r>
  <r>
    <n v="734"/>
    <x v="121"/>
    <s v="April"/>
    <s v="T2X"/>
    <n v="1"/>
    <n v="4787.37"/>
    <s v="Canada"/>
    <x v="176"/>
    <x v="1"/>
    <x v="1"/>
    <n v="8"/>
    <x v="3"/>
    <s v="Natura"/>
    <n v="3.952569169960474E-3"/>
  </r>
  <r>
    <n v="1212"/>
    <x v="121"/>
    <s v="April"/>
    <s v="T5G"/>
    <n v="1"/>
    <n v="4850.37"/>
    <s v="Canada"/>
    <x v="6"/>
    <x v="2"/>
    <x v="2"/>
    <n v="10"/>
    <x v="3"/>
    <s v="Pirum"/>
    <n v="3.8022813688212928E-3"/>
  </r>
  <r>
    <n v="1909"/>
    <x v="121"/>
    <s v="April"/>
    <s v="V5P"/>
    <n v="2"/>
    <n v="4975.74"/>
    <s v="Canada"/>
    <x v="280"/>
    <x v="0"/>
    <x v="0"/>
    <n v="4"/>
    <x v="4"/>
    <s v="Currus"/>
    <n v="1.1764705882352941E-2"/>
  </r>
  <r>
    <n v="1059"/>
    <x v="122"/>
    <s v="April"/>
    <s v="T2N"/>
    <n v="1"/>
    <n v="1952.37"/>
    <s v="Canada"/>
    <x v="185"/>
    <x v="1"/>
    <x v="1"/>
    <n v="10"/>
    <x v="3"/>
    <s v="Pirum"/>
    <n v="3.8022813688212928E-3"/>
  </r>
  <r>
    <n v="1134"/>
    <x v="122"/>
    <s v="April"/>
    <s v="T6R"/>
    <n v="1"/>
    <n v="10898.37"/>
    <s v="Canada"/>
    <x v="88"/>
    <x v="2"/>
    <x v="6"/>
    <n v="10"/>
    <x v="3"/>
    <s v="Pirum"/>
    <n v="3.8022813688212928E-3"/>
  </r>
  <r>
    <n v="443"/>
    <x v="122"/>
    <s v="April"/>
    <s v="T6E"/>
    <n v="1"/>
    <n v="11084.85"/>
    <s v="Canada"/>
    <x v="102"/>
    <x v="2"/>
    <x v="6"/>
    <n v="7"/>
    <x v="3"/>
    <s v="VanArsdel"/>
    <n v="2.4570024570024569E-3"/>
  </r>
  <r>
    <n v="2368"/>
    <x v="123"/>
    <s v="June"/>
    <s v="V7W"/>
    <n v="1"/>
    <n v="8687.7000000000007"/>
    <s v="Canada"/>
    <x v="95"/>
    <x v="2"/>
    <x v="2"/>
    <n v="2"/>
    <x v="4"/>
    <s v="Aliqui"/>
    <n v="4.7169811320754715E-3"/>
  </r>
  <r>
    <n v="478"/>
    <x v="123"/>
    <s v="June"/>
    <s v="V6J"/>
    <n v="1"/>
    <n v="17009.37"/>
    <s v="Canada"/>
    <x v="170"/>
    <x v="2"/>
    <x v="6"/>
    <n v="7"/>
    <x v="4"/>
    <s v="VanArsdel"/>
    <n v="2.4570024570024569E-3"/>
  </r>
  <r>
    <n v="2367"/>
    <x v="123"/>
    <s v="June"/>
    <s v="V5W"/>
    <n v="1"/>
    <n v="5915.7"/>
    <s v="Canada"/>
    <x v="24"/>
    <x v="2"/>
    <x v="2"/>
    <n v="2"/>
    <x v="4"/>
    <s v="Aliqui"/>
    <n v="4.7169811320754715E-3"/>
  </r>
  <r>
    <n v="965"/>
    <x v="124"/>
    <s v="June"/>
    <s v="T2J"/>
    <n v="1"/>
    <n v="6299.37"/>
    <s v="Canada"/>
    <x v="234"/>
    <x v="2"/>
    <x v="2"/>
    <n v="8"/>
    <x v="3"/>
    <s v="Natura"/>
    <n v="3.952569169960474E-3"/>
  </r>
  <r>
    <n v="107"/>
    <x v="124"/>
    <s v="June"/>
    <s v="T3G"/>
    <n v="1"/>
    <n v="6870.15"/>
    <s v="Canada"/>
    <x v="92"/>
    <x v="2"/>
    <x v="6"/>
    <n v="1"/>
    <x v="3"/>
    <s v="Abbas"/>
    <n v="0.04"/>
  </r>
  <r>
    <n v="609"/>
    <x v="125"/>
    <s v="June"/>
    <s v="T6V"/>
    <n v="1"/>
    <n v="10079.370000000001"/>
    <s v="Canada"/>
    <x v="225"/>
    <x v="2"/>
    <x v="2"/>
    <n v="7"/>
    <x v="3"/>
    <s v="VanArsdel"/>
    <n v="2.4570024570024569E-3"/>
  </r>
  <r>
    <n v="993"/>
    <x v="125"/>
    <s v="June"/>
    <s v="T3G"/>
    <n v="1"/>
    <n v="4409.37"/>
    <s v="Canada"/>
    <x v="10"/>
    <x v="2"/>
    <x v="2"/>
    <n v="8"/>
    <x v="3"/>
    <s v="Natura"/>
    <n v="3.952569169960474E-3"/>
  </r>
  <r>
    <n v="438"/>
    <x v="125"/>
    <s v="June"/>
    <s v="V6M"/>
    <n v="1"/>
    <n v="11969.37"/>
    <s v="Canada"/>
    <x v="54"/>
    <x v="2"/>
    <x v="6"/>
    <n v="7"/>
    <x v="4"/>
    <s v="VanArsdel"/>
    <n v="2.4570024570024569E-3"/>
  </r>
  <r>
    <n v="1060"/>
    <x v="122"/>
    <s v="April"/>
    <s v="T2N"/>
    <n v="1"/>
    <n v="1952.37"/>
    <s v="Canada"/>
    <x v="44"/>
    <x v="1"/>
    <x v="1"/>
    <n v="10"/>
    <x v="3"/>
    <s v="Pirum"/>
    <n v="3.8022813688212928E-3"/>
  </r>
  <r>
    <n v="1009"/>
    <x v="126"/>
    <s v="April"/>
    <s v="T6G"/>
    <n v="1"/>
    <n v="1353.87"/>
    <s v="Canada"/>
    <x v="129"/>
    <x v="3"/>
    <x v="3"/>
    <n v="8"/>
    <x v="3"/>
    <s v="Natura"/>
    <n v="3.952569169960474E-3"/>
  </r>
  <r>
    <n v="615"/>
    <x v="126"/>
    <s v="April"/>
    <s v="T5X"/>
    <n v="1"/>
    <n v="8189.37"/>
    <s v="Canada"/>
    <x v="2"/>
    <x v="2"/>
    <x v="2"/>
    <n v="7"/>
    <x v="3"/>
    <s v="VanArsdel"/>
    <n v="2.4570024570024569E-3"/>
  </r>
  <r>
    <n v="1180"/>
    <x v="126"/>
    <s v="April"/>
    <s v="T2C"/>
    <n v="1"/>
    <n v="6173.37"/>
    <s v="Canada"/>
    <x v="31"/>
    <x v="2"/>
    <x v="4"/>
    <n v="10"/>
    <x v="3"/>
    <s v="Pirum"/>
    <n v="3.8022813688212928E-3"/>
  </r>
  <r>
    <n v="2237"/>
    <x v="106"/>
    <s v="March"/>
    <s v="T6E"/>
    <n v="1"/>
    <n v="2330.37"/>
    <s v="Canada"/>
    <x v="221"/>
    <x v="1"/>
    <x v="1"/>
    <n v="2"/>
    <x v="3"/>
    <s v="Aliqui"/>
    <n v="4.7169811320754715E-3"/>
  </r>
  <r>
    <n v="2055"/>
    <x v="105"/>
    <s v="June"/>
    <s v="V5Z"/>
    <n v="1"/>
    <n v="7874.37"/>
    <s v="Canada"/>
    <x v="62"/>
    <x v="2"/>
    <x v="4"/>
    <n v="4"/>
    <x v="4"/>
    <s v="Currus"/>
    <n v="1.1764705882352941E-2"/>
  </r>
  <r>
    <n v="506"/>
    <x v="127"/>
    <s v="June"/>
    <s v="R2L"/>
    <n v="1"/>
    <n v="15560.37"/>
    <s v="Canada"/>
    <x v="58"/>
    <x v="2"/>
    <x v="6"/>
    <n v="7"/>
    <x v="1"/>
    <s v="VanArsdel"/>
    <n v="2.4570024570024569E-3"/>
  </r>
  <r>
    <n v="993"/>
    <x v="127"/>
    <s v="June"/>
    <s v="T6G"/>
    <n v="1"/>
    <n v="4598.37"/>
    <s v="Canada"/>
    <x v="10"/>
    <x v="2"/>
    <x v="2"/>
    <n v="8"/>
    <x v="3"/>
    <s v="Natura"/>
    <n v="3.952569169960474E-3"/>
  </r>
  <r>
    <n v="674"/>
    <x v="127"/>
    <s v="June"/>
    <s v="T6G"/>
    <n v="1"/>
    <n v="8189.37"/>
    <s v="Canada"/>
    <x v="32"/>
    <x v="2"/>
    <x v="2"/>
    <n v="7"/>
    <x v="3"/>
    <s v="VanArsdel"/>
    <n v="2.4570024570024569E-3"/>
  </r>
  <r>
    <n v="2368"/>
    <x v="127"/>
    <s v="June"/>
    <s v="T6V"/>
    <n v="1"/>
    <n v="9191.7000000000007"/>
    <s v="Canada"/>
    <x v="95"/>
    <x v="2"/>
    <x v="2"/>
    <n v="2"/>
    <x v="3"/>
    <s v="Aliqui"/>
    <n v="4.7169811320754715E-3"/>
  </r>
  <r>
    <n v="993"/>
    <x v="127"/>
    <s v="June"/>
    <s v="T6E"/>
    <n v="1"/>
    <n v="4094.37"/>
    <s v="Canada"/>
    <x v="10"/>
    <x v="2"/>
    <x v="2"/>
    <n v="8"/>
    <x v="3"/>
    <s v="Natura"/>
    <n v="3.952569169960474E-3"/>
  </r>
  <r>
    <n v="1085"/>
    <x v="127"/>
    <s v="June"/>
    <s v="V5T"/>
    <n v="1"/>
    <n v="1101.8699999999999"/>
    <s v="Canada"/>
    <x v="189"/>
    <x v="1"/>
    <x v="1"/>
    <n v="10"/>
    <x v="4"/>
    <s v="Pirum"/>
    <n v="3.8022813688212928E-3"/>
  </r>
  <r>
    <n v="457"/>
    <x v="127"/>
    <s v="June"/>
    <s v="T6G"/>
    <n v="1"/>
    <n v="11969.37"/>
    <s v="Canada"/>
    <x v="67"/>
    <x v="2"/>
    <x v="6"/>
    <n v="7"/>
    <x v="3"/>
    <s v="VanArsdel"/>
    <n v="2.4570024570024569E-3"/>
  </r>
  <r>
    <n v="826"/>
    <x v="127"/>
    <s v="June"/>
    <s v="T6G"/>
    <n v="1"/>
    <n v="14426.37"/>
    <s v="Canada"/>
    <x v="81"/>
    <x v="2"/>
    <x v="6"/>
    <n v="8"/>
    <x v="3"/>
    <s v="Natura"/>
    <n v="3.952569169960474E-3"/>
  </r>
  <r>
    <n v="348"/>
    <x v="127"/>
    <s v="June"/>
    <s v="V5X"/>
    <n v="1"/>
    <n v="7556.85"/>
    <s v="Canada"/>
    <x v="281"/>
    <x v="2"/>
    <x v="4"/>
    <n v="5"/>
    <x v="4"/>
    <s v="Fama"/>
    <n v="7.1428571428571425E-2"/>
  </r>
  <r>
    <n v="1086"/>
    <x v="127"/>
    <s v="June"/>
    <s v="V5T"/>
    <n v="1"/>
    <n v="1101.8699999999999"/>
    <s v="Canada"/>
    <x v="145"/>
    <x v="1"/>
    <x v="1"/>
    <n v="10"/>
    <x v="4"/>
    <s v="Pirum"/>
    <n v="3.8022813688212928E-3"/>
  </r>
  <r>
    <n v="2090"/>
    <x v="72"/>
    <s v="June"/>
    <s v="V6J"/>
    <n v="1"/>
    <n v="4598.37"/>
    <s v="Canada"/>
    <x v="233"/>
    <x v="2"/>
    <x v="2"/>
    <n v="4"/>
    <x v="4"/>
    <s v="Currus"/>
    <n v="1.1764705882352941E-2"/>
  </r>
  <r>
    <n v="3"/>
    <x v="72"/>
    <s v="June"/>
    <s v="V5M"/>
    <n v="1"/>
    <n v="10552.5"/>
    <s v="Canada"/>
    <x v="267"/>
    <x v="0"/>
    <x v="0"/>
    <n v="1"/>
    <x v="4"/>
    <s v="Abbas"/>
    <n v="0.04"/>
  </r>
  <r>
    <n v="690"/>
    <x v="72"/>
    <s v="June"/>
    <s v="V6J"/>
    <n v="1"/>
    <n v="4409.37"/>
    <s v="Canada"/>
    <x v="20"/>
    <x v="2"/>
    <x v="2"/>
    <n v="7"/>
    <x v="4"/>
    <s v="VanArsdel"/>
    <n v="2.4570024570024569E-3"/>
  </r>
  <r>
    <n v="808"/>
    <x v="72"/>
    <s v="June"/>
    <s v="V7W"/>
    <n v="1"/>
    <n v="4125.87"/>
    <s v="Canada"/>
    <x v="74"/>
    <x v="1"/>
    <x v="5"/>
    <n v="8"/>
    <x v="4"/>
    <s v="Natura"/>
    <n v="3.952569169960474E-3"/>
  </r>
  <r>
    <n v="491"/>
    <x v="128"/>
    <s v="May"/>
    <s v="T1Y"/>
    <n v="1"/>
    <n v="10709.37"/>
    <s v="Canada"/>
    <x v="19"/>
    <x v="2"/>
    <x v="6"/>
    <n v="7"/>
    <x v="3"/>
    <s v="VanArsdel"/>
    <n v="2.4570024570024569E-3"/>
  </r>
  <r>
    <n v="556"/>
    <x v="129"/>
    <s v="May"/>
    <s v="T5V"/>
    <n v="1"/>
    <n v="10268.370000000001"/>
    <s v="Canada"/>
    <x v="56"/>
    <x v="2"/>
    <x v="2"/>
    <n v="7"/>
    <x v="3"/>
    <s v="VanArsdel"/>
    <n v="2.4570024570024569E-3"/>
  </r>
  <r>
    <n v="1851"/>
    <x v="130"/>
    <s v="May"/>
    <s v="R2G"/>
    <n v="1"/>
    <n v="3905.37"/>
    <s v="Canada"/>
    <x v="182"/>
    <x v="3"/>
    <x v="3"/>
    <n v="11"/>
    <x v="1"/>
    <s v="Pomum"/>
    <n v="5.5555555555555552E-2"/>
  </r>
  <r>
    <n v="1009"/>
    <x v="130"/>
    <s v="May"/>
    <s v="T5Y"/>
    <n v="1"/>
    <n v="1353.87"/>
    <s v="Canada"/>
    <x v="129"/>
    <x v="3"/>
    <x v="3"/>
    <n v="8"/>
    <x v="3"/>
    <s v="Natura"/>
    <n v="3.952569169960474E-3"/>
  </r>
  <r>
    <n v="1009"/>
    <x v="130"/>
    <s v="May"/>
    <s v="T5J"/>
    <n v="1"/>
    <n v="1353.87"/>
    <s v="Canada"/>
    <x v="129"/>
    <x v="3"/>
    <x v="3"/>
    <n v="8"/>
    <x v="3"/>
    <s v="Natura"/>
    <n v="3.952569169960474E-3"/>
  </r>
  <r>
    <n v="2332"/>
    <x v="130"/>
    <s v="May"/>
    <s v="T5L"/>
    <n v="1"/>
    <n v="6419.7"/>
    <s v="Canada"/>
    <x v="22"/>
    <x v="2"/>
    <x v="4"/>
    <n v="2"/>
    <x v="3"/>
    <s v="Aliqui"/>
    <n v="4.7169811320754715E-3"/>
  </r>
  <r>
    <n v="978"/>
    <x v="130"/>
    <s v="May"/>
    <s v="V6G"/>
    <n v="1"/>
    <n v="9386.3700000000008"/>
    <s v="Canada"/>
    <x v="51"/>
    <x v="2"/>
    <x v="2"/>
    <n v="8"/>
    <x v="4"/>
    <s v="Natura"/>
    <n v="3.952569169960474E-3"/>
  </r>
  <r>
    <n v="2280"/>
    <x v="131"/>
    <s v="May"/>
    <s v="V5Z"/>
    <n v="1"/>
    <n v="2324.6999999999998"/>
    <s v="Canada"/>
    <x v="188"/>
    <x v="1"/>
    <x v="5"/>
    <n v="2"/>
    <x v="4"/>
    <s v="Aliqui"/>
    <n v="4.7169811320754715E-3"/>
  </r>
  <r>
    <n v="2380"/>
    <x v="131"/>
    <s v="May"/>
    <s v="V6A"/>
    <n v="1"/>
    <n v="4031.37"/>
    <s v="Canada"/>
    <x v="207"/>
    <x v="2"/>
    <x v="2"/>
    <n v="2"/>
    <x v="4"/>
    <s v="Aliqui"/>
    <n v="4.7169811320754715E-3"/>
  </r>
  <r>
    <n v="2379"/>
    <x v="131"/>
    <s v="May"/>
    <s v="V7Y"/>
    <n v="1"/>
    <n v="2513.6999999999998"/>
    <s v="Canada"/>
    <x v="137"/>
    <x v="2"/>
    <x v="2"/>
    <n v="2"/>
    <x v="4"/>
    <s v="Aliqui"/>
    <n v="4.7169811320754715E-3"/>
  </r>
  <r>
    <n v="676"/>
    <x v="131"/>
    <s v="May"/>
    <s v="T6T"/>
    <n v="1"/>
    <n v="9134.3700000000008"/>
    <s v="Canada"/>
    <x v="157"/>
    <x v="2"/>
    <x v="2"/>
    <n v="7"/>
    <x v="3"/>
    <s v="VanArsdel"/>
    <n v="2.4570024570024569E-3"/>
  </r>
  <r>
    <n v="706"/>
    <x v="132"/>
    <s v="May"/>
    <s v="T5J"/>
    <n v="1"/>
    <n v="3401.37"/>
    <s v="Canada"/>
    <x v="282"/>
    <x v="0"/>
    <x v="0"/>
    <n v="8"/>
    <x v="3"/>
    <s v="Natura"/>
    <n v="3.952569169960474E-3"/>
  </r>
  <r>
    <n v="674"/>
    <x v="132"/>
    <s v="May"/>
    <s v="T6G"/>
    <n v="1"/>
    <n v="8189.37"/>
    <s v="Canada"/>
    <x v="32"/>
    <x v="2"/>
    <x v="2"/>
    <n v="7"/>
    <x v="3"/>
    <s v="VanArsdel"/>
    <n v="2.4570024570024569E-3"/>
  </r>
  <r>
    <n v="609"/>
    <x v="132"/>
    <s v="May"/>
    <s v="T6E"/>
    <n v="1"/>
    <n v="10079.370000000001"/>
    <s v="Canada"/>
    <x v="225"/>
    <x v="2"/>
    <x v="2"/>
    <n v="7"/>
    <x v="3"/>
    <s v="VanArsdel"/>
    <n v="2.4570024570024569E-3"/>
  </r>
  <r>
    <n v="1229"/>
    <x v="132"/>
    <s v="May"/>
    <s v="T6W"/>
    <n v="1"/>
    <n v="3464.37"/>
    <s v="Canada"/>
    <x v="275"/>
    <x v="2"/>
    <x v="2"/>
    <n v="10"/>
    <x v="3"/>
    <s v="Pirum"/>
    <n v="3.8022813688212928E-3"/>
  </r>
  <r>
    <n v="605"/>
    <x v="133"/>
    <s v="May"/>
    <s v="V6R"/>
    <n v="1"/>
    <n v="5039.37"/>
    <s v="Canada"/>
    <x v="270"/>
    <x v="2"/>
    <x v="2"/>
    <n v="7"/>
    <x v="4"/>
    <s v="VanArsdel"/>
    <n v="2.4570024570024569E-3"/>
  </r>
  <r>
    <n v="945"/>
    <x v="106"/>
    <s v="March"/>
    <s v="T6E"/>
    <n v="1"/>
    <n v="8189.37"/>
    <s v="Canada"/>
    <x v="79"/>
    <x v="2"/>
    <x v="2"/>
    <n v="8"/>
    <x v="3"/>
    <s v="Natura"/>
    <n v="3.952569169960474E-3"/>
  </r>
  <r>
    <n v="491"/>
    <x v="134"/>
    <s v="May"/>
    <s v="V5W"/>
    <n v="1"/>
    <n v="10709.37"/>
    <s v="Canada"/>
    <x v="19"/>
    <x v="2"/>
    <x v="6"/>
    <n v="7"/>
    <x v="4"/>
    <s v="VanArsdel"/>
    <n v="2.4570024570024569E-3"/>
  </r>
  <r>
    <n v="1518"/>
    <x v="134"/>
    <s v="May"/>
    <s v="V5V"/>
    <n v="1"/>
    <n v="2770.74"/>
    <s v="Canada"/>
    <x v="94"/>
    <x v="1"/>
    <x v="1"/>
    <n v="12"/>
    <x v="4"/>
    <s v="Quibus"/>
    <n v="1.3333333333333334E-2"/>
  </r>
  <r>
    <n v="1517"/>
    <x v="134"/>
    <s v="May"/>
    <s v="V5V"/>
    <n v="1"/>
    <n v="2770.74"/>
    <s v="Canada"/>
    <x v="1"/>
    <x v="1"/>
    <x v="1"/>
    <n v="12"/>
    <x v="4"/>
    <s v="Quibus"/>
    <n v="1.3333333333333334E-2"/>
  </r>
  <r>
    <n v="659"/>
    <x v="134"/>
    <s v="May"/>
    <s v="T6T"/>
    <n v="1"/>
    <n v="17639.37"/>
    <s v="Canada"/>
    <x v="166"/>
    <x v="2"/>
    <x v="2"/>
    <n v="7"/>
    <x v="3"/>
    <s v="VanArsdel"/>
    <n v="2.4570024570024569E-3"/>
  </r>
  <r>
    <n v="438"/>
    <x v="134"/>
    <s v="May"/>
    <s v="R2G"/>
    <n v="1"/>
    <n v="11969.37"/>
    <s v="Canada"/>
    <x v="54"/>
    <x v="2"/>
    <x v="6"/>
    <n v="7"/>
    <x v="1"/>
    <s v="VanArsdel"/>
    <n v="2.4570024570024569E-3"/>
  </r>
  <r>
    <n v="2225"/>
    <x v="122"/>
    <s v="April"/>
    <s v="T2C"/>
    <n v="1"/>
    <n v="818.37"/>
    <s v="Canada"/>
    <x v="52"/>
    <x v="1"/>
    <x v="1"/>
    <n v="2"/>
    <x v="3"/>
    <s v="Aliqui"/>
    <n v="4.7169811320754715E-3"/>
  </r>
  <r>
    <n v="977"/>
    <x v="122"/>
    <s v="April"/>
    <s v="V6S"/>
    <n v="1"/>
    <n v="6110.37"/>
    <s v="Canada"/>
    <x v="69"/>
    <x v="2"/>
    <x v="2"/>
    <n v="8"/>
    <x v="4"/>
    <s v="Natura"/>
    <n v="3.952569169960474E-3"/>
  </r>
  <r>
    <n v="2224"/>
    <x v="122"/>
    <s v="April"/>
    <s v="T2C"/>
    <n v="1"/>
    <n v="818.37"/>
    <s v="Canada"/>
    <x v="53"/>
    <x v="1"/>
    <x v="1"/>
    <n v="2"/>
    <x v="3"/>
    <s v="Aliqui"/>
    <n v="4.7169811320754715E-3"/>
  </r>
  <r>
    <n v="2207"/>
    <x v="122"/>
    <s v="April"/>
    <s v="T5K"/>
    <n v="1"/>
    <n v="1227.8699999999999"/>
    <s v="Canada"/>
    <x v="204"/>
    <x v="1"/>
    <x v="1"/>
    <n v="2"/>
    <x v="3"/>
    <s v="Aliqui"/>
    <n v="4.7169811320754715E-3"/>
  </r>
  <r>
    <n v="487"/>
    <x v="122"/>
    <s v="April"/>
    <s v="T6E"/>
    <n v="1"/>
    <n v="13229.37"/>
    <s v="Canada"/>
    <x v="21"/>
    <x v="2"/>
    <x v="6"/>
    <n v="7"/>
    <x v="3"/>
    <s v="VanArsdel"/>
    <n v="2.4570024570024569E-3"/>
  </r>
  <r>
    <n v="2186"/>
    <x v="122"/>
    <s v="April"/>
    <s v="M5P"/>
    <n v="1"/>
    <n v="5606.37"/>
    <s v="Canada"/>
    <x v="150"/>
    <x v="2"/>
    <x v="2"/>
    <n v="14"/>
    <x v="0"/>
    <s v="Victoria"/>
    <n v="6.25E-2"/>
  </r>
  <r>
    <n v="977"/>
    <x v="123"/>
    <s v="June"/>
    <s v="L5R"/>
    <n v="1"/>
    <n v="6047.37"/>
    <s v="Canada"/>
    <x v="69"/>
    <x v="2"/>
    <x v="2"/>
    <n v="8"/>
    <x v="0"/>
    <s v="Natura"/>
    <n v="3.952569169960474E-3"/>
  </r>
  <r>
    <n v="1053"/>
    <x v="123"/>
    <s v="June"/>
    <s v="L5N"/>
    <n v="1"/>
    <n v="3527.37"/>
    <s v="Canada"/>
    <x v="218"/>
    <x v="0"/>
    <x v="0"/>
    <n v="10"/>
    <x v="0"/>
    <s v="Pirum"/>
    <n v="3.8022813688212928E-3"/>
  </r>
  <r>
    <n v="2367"/>
    <x v="123"/>
    <s v="June"/>
    <s v="M5X"/>
    <n v="1"/>
    <n v="5726.7"/>
    <s v="Canada"/>
    <x v="24"/>
    <x v="2"/>
    <x v="2"/>
    <n v="2"/>
    <x v="0"/>
    <s v="Aliqui"/>
    <n v="4.7169811320754715E-3"/>
  </r>
  <r>
    <n v="977"/>
    <x v="124"/>
    <s v="June"/>
    <s v="L5N"/>
    <n v="1"/>
    <n v="6236.37"/>
    <s v="Canada"/>
    <x v="69"/>
    <x v="2"/>
    <x v="2"/>
    <n v="8"/>
    <x v="0"/>
    <s v="Natura"/>
    <n v="3.952569169960474E-3"/>
  </r>
  <r>
    <n v="1171"/>
    <x v="125"/>
    <s v="June"/>
    <s v="M5G"/>
    <n v="1"/>
    <n v="4283.37"/>
    <s v="Canada"/>
    <x v="173"/>
    <x v="2"/>
    <x v="4"/>
    <n v="10"/>
    <x v="0"/>
    <s v="Pirum"/>
    <n v="3.8022813688212928E-3"/>
  </r>
  <r>
    <n v="2073"/>
    <x v="122"/>
    <s v="April"/>
    <s v="M6H"/>
    <n v="1"/>
    <n v="4535.37"/>
    <s v="Canada"/>
    <x v="164"/>
    <x v="2"/>
    <x v="2"/>
    <n v="4"/>
    <x v="0"/>
    <s v="Currus"/>
    <n v="1.1764705882352941E-2"/>
  </r>
  <r>
    <n v="2345"/>
    <x v="122"/>
    <s v="April"/>
    <s v="L5N"/>
    <n v="1"/>
    <n v="5354.37"/>
    <s v="Canada"/>
    <x v="283"/>
    <x v="2"/>
    <x v="4"/>
    <n v="2"/>
    <x v="0"/>
    <s v="Aliqui"/>
    <n v="4.7169811320754715E-3"/>
  </r>
  <r>
    <n v="2224"/>
    <x v="126"/>
    <s v="April"/>
    <s v="R3G"/>
    <n v="1"/>
    <n v="755.37"/>
    <s v="Canada"/>
    <x v="53"/>
    <x v="1"/>
    <x v="1"/>
    <n v="2"/>
    <x v="1"/>
    <s v="Aliqui"/>
    <n v="4.7169811320754715E-3"/>
  </r>
  <r>
    <n v="604"/>
    <x v="126"/>
    <s v="April"/>
    <s v="R3G"/>
    <n v="1"/>
    <n v="6299.37"/>
    <s v="Canada"/>
    <x v="61"/>
    <x v="2"/>
    <x v="2"/>
    <n v="7"/>
    <x v="1"/>
    <s v="VanArsdel"/>
    <n v="2.4570024570024569E-3"/>
  </r>
  <r>
    <n v="1183"/>
    <x v="126"/>
    <s v="April"/>
    <s v="L5N"/>
    <n v="1"/>
    <n v="7433.37"/>
    <s v="Canada"/>
    <x v="121"/>
    <x v="2"/>
    <x v="4"/>
    <n v="10"/>
    <x v="0"/>
    <s v="Pirum"/>
    <n v="3.8022813688212928E-3"/>
  </r>
  <r>
    <n v="2225"/>
    <x v="126"/>
    <s v="April"/>
    <s v="R3G"/>
    <n v="1"/>
    <n v="755.37"/>
    <s v="Canada"/>
    <x v="52"/>
    <x v="1"/>
    <x v="1"/>
    <n v="2"/>
    <x v="1"/>
    <s v="Aliqui"/>
    <n v="4.7169811320754715E-3"/>
  </r>
  <r>
    <n v="1180"/>
    <x v="126"/>
    <s v="April"/>
    <s v="L5G"/>
    <n v="1"/>
    <n v="6173.37"/>
    <s v="Canada"/>
    <x v="31"/>
    <x v="2"/>
    <x v="4"/>
    <n v="10"/>
    <x v="0"/>
    <s v="Pirum"/>
    <n v="3.8022813688212928E-3"/>
  </r>
  <r>
    <n v="183"/>
    <x v="105"/>
    <s v="June"/>
    <s v="L5P"/>
    <n v="1"/>
    <n v="8694"/>
    <s v="Canada"/>
    <x v="163"/>
    <x v="2"/>
    <x v="4"/>
    <n v="1"/>
    <x v="0"/>
    <s v="Abbas"/>
    <n v="0.04"/>
  </r>
  <r>
    <n v="438"/>
    <x v="105"/>
    <s v="June"/>
    <s v="M7Y"/>
    <n v="1"/>
    <n v="11969.37"/>
    <s v="Canada"/>
    <x v="54"/>
    <x v="2"/>
    <x v="6"/>
    <n v="7"/>
    <x v="0"/>
    <s v="VanArsdel"/>
    <n v="2.4570024570024569E-3"/>
  </r>
  <r>
    <n v="407"/>
    <x v="127"/>
    <s v="June"/>
    <s v="L5K"/>
    <n v="1"/>
    <n v="20505.87"/>
    <s v="Canada"/>
    <x v="86"/>
    <x v="2"/>
    <x v="6"/>
    <n v="7"/>
    <x v="0"/>
    <s v="VanArsdel"/>
    <n v="2.4570024570024569E-3"/>
  </r>
  <r>
    <n v="1043"/>
    <x v="127"/>
    <s v="June"/>
    <s v="L5N"/>
    <n v="1"/>
    <n v="4346.37"/>
    <s v="Canada"/>
    <x v="63"/>
    <x v="0"/>
    <x v="0"/>
    <n v="10"/>
    <x v="0"/>
    <s v="Pirum"/>
    <n v="3.8022813688212928E-3"/>
  </r>
  <r>
    <n v="2097"/>
    <x v="127"/>
    <s v="June"/>
    <s v="R3H"/>
    <n v="1"/>
    <n v="5858.37"/>
    <s v="Canada"/>
    <x v="26"/>
    <x v="3"/>
    <x v="3"/>
    <n v="4"/>
    <x v="1"/>
    <s v="Currus"/>
    <n v="1.1764705882352941E-2"/>
  </r>
  <r>
    <n v="959"/>
    <x v="127"/>
    <s v="June"/>
    <s v="R3C"/>
    <n v="1"/>
    <n v="10362.870000000001"/>
    <s v="Canada"/>
    <x v="41"/>
    <x v="2"/>
    <x v="2"/>
    <n v="8"/>
    <x v="1"/>
    <s v="Natura"/>
    <n v="3.952569169960474E-3"/>
  </r>
  <r>
    <n v="1009"/>
    <x v="127"/>
    <s v="June"/>
    <s v="L5N"/>
    <n v="1"/>
    <n v="1353.87"/>
    <s v="Canada"/>
    <x v="129"/>
    <x v="3"/>
    <x v="3"/>
    <n v="8"/>
    <x v="0"/>
    <s v="Natura"/>
    <n v="3.952569169960474E-3"/>
  </r>
  <r>
    <n v="690"/>
    <x v="127"/>
    <s v="June"/>
    <s v="R3T"/>
    <n v="1"/>
    <n v="4409.37"/>
    <s v="Canada"/>
    <x v="20"/>
    <x v="2"/>
    <x v="2"/>
    <n v="7"/>
    <x v="1"/>
    <s v="VanArsdel"/>
    <n v="2.4570024570024569E-3"/>
  </r>
  <r>
    <n v="2064"/>
    <x v="72"/>
    <s v="June"/>
    <s v="H2Y"/>
    <n v="1"/>
    <n v="6929.37"/>
    <s v="Canada"/>
    <x v="200"/>
    <x v="2"/>
    <x v="4"/>
    <n v="4"/>
    <x v="2"/>
    <s v="Currus"/>
    <n v="1.1764705882352941E-2"/>
  </r>
  <r>
    <n v="2067"/>
    <x v="72"/>
    <s v="June"/>
    <s v="H1G"/>
    <n v="1"/>
    <n v="6614.37"/>
    <s v="Canada"/>
    <x v="284"/>
    <x v="2"/>
    <x v="2"/>
    <n v="4"/>
    <x v="2"/>
    <s v="Currus"/>
    <n v="1.1764705882352941E-2"/>
  </r>
  <r>
    <n v="487"/>
    <x v="72"/>
    <s v="June"/>
    <s v="H1B"/>
    <n v="1"/>
    <n v="13229.37"/>
    <s v="Canada"/>
    <x v="21"/>
    <x v="2"/>
    <x v="6"/>
    <n v="7"/>
    <x v="2"/>
    <s v="VanArsdel"/>
    <n v="2.4570024570024569E-3"/>
  </r>
  <r>
    <n v="1829"/>
    <x v="129"/>
    <s v="May"/>
    <s v="M6S"/>
    <n v="1"/>
    <n v="3968.37"/>
    <s v="Canada"/>
    <x v="285"/>
    <x v="3"/>
    <x v="3"/>
    <n v="11"/>
    <x v="0"/>
    <s v="Pomum"/>
    <n v="5.5555555555555552E-2"/>
  </r>
  <r>
    <n v="438"/>
    <x v="129"/>
    <s v="May"/>
    <s v="K2P"/>
    <n v="1"/>
    <n v="11969.37"/>
    <s v="Canada"/>
    <x v="54"/>
    <x v="2"/>
    <x v="6"/>
    <n v="7"/>
    <x v="0"/>
    <s v="VanArsdel"/>
    <n v="2.4570024570024569E-3"/>
  </r>
  <r>
    <n v="2238"/>
    <x v="130"/>
    <s v="May"/>
    <s v="R2W"/>
    <n v="1"/>
    <n v="1700.37"/>
    <s v="Canada"/>
    <x v="286"/>
    <x v="1"/>
    <x v="1"/>
    <n v="2"/>
    <x v="1"/>
    <s v="Aliqui"/>
    <n v="4.7169811320754715E-3"/>
  </r>
  <r>
    <n v="2239"/>
    <x v="130"/>
    <s v="May"/>
    <s v="R2W"/>
    <n v="1"/>
    <n v="1700.37"/>
    <s v="Canada"/>
    <x v="287"/>
    <x v="1"/>
    <x v="1"/>
    <n v="2"/>
    <x v="1"/>
    <s v="Aliqui"/>
    <n v="4.7169811320754715E-3"/>
  </r>
  <r>
    <n v="487"/>
    <x v="131"/>
    <s v="May"/>
    <s v="M6H"/>
    <n v="1"/>
    <n v="13229.37"/>
    <s v="Canada"/>
    <x v="21"/>
    <x v="2"/>
    <x v="6"/>
    <n v="7"/>
    <x v="0"/>
    <s v="VanArsdel"/>
    <n v="2.4570024570024569E-3"/>
  </r>
  <r>
    <n v="496"/>
    <x v="132"/>
    <s v="May"/>
    <s v="R3V"/>
    <n v="1"/>
    <n v="11147.85"/>
    <s v="Canada"/>
    <x v="87"/>
    <x v="2"/>
    <x v="6"/>
    <n v="7"/>
    <x v="1"/>
    <s v="VanArsdel"/>
    <n v="2.4570024570024569E-3"/>
  </r>
  <r>
    <n v="930"/>
    <x v="132"/>
    <s v="May"/>
    <s v="L5N"/>
    <n v="1"/>
    <n v="6929.37"/>
    <s v="Canada"/>
    <x v="288"/>
    <x v="2"/>
    <x v="4"/>
    <n v="8"/>
    <x v="0"/>
    <s v="Natura"/>
    <n v="3.952569169960474E-3"/>
  </r>
  <r>
    <n v="2055"/>
    <x v="132"/>
    <s v="May"/>
    <s v="R3S"/>
    <n v="1"/>
    <n v="7874.37"/>
    <s v="Canada"/>
    <x v="62"/>
    <x v="2"/>
    <x v="4"/>
    <n v="4"/>
    <x v="1"/>
    <s v="Currus"/>
    <n v="1.1764705882352941E-2"/>
  </r>
  <r>
    <n v="2115"/>
    <x v="132"/>
    <s v="May"/>
    <s v="R3B"/>
    <n v="1"/>
    <n v="7433.37"/>
    <s v="Canada"/>
    <x v="289"/>
    <x v="2"/>
    <x v="6"/>
    <n v="14"/>
    <x v="1"/>
    <s v="Victoria"/>
    <n v="6.25E-2"/>
  </r>
  <r>
    <n v="1223"/>
    <x v="133"/>
    <s v="May"/>
    <s v="M4V"/>
    <n v="1"/>
    <n v="4787.37"/>
    <s v="Canada"/>
    <x v="8"/>
    <x v="2"/>
    <x v="2"/>
    <n v="10"/>
    <x v="0"/>
    <s v="Pirum"/>
    <n v="3.8022813688212928E-3"/>
  </r>
  <r>
    <n v="927"/>
    <x v="133"/>
    <s v="May"/>
    <s v="K1A"/>
    <n v="1"/>
    <n v="7685.37"/>
    <s v="Canada"/>
    <x v="27"/>
    <x v="2"/>
    <x v="4"/>
    <n v="8"/>
    <x v="0"/>
    <s v="Natura"/>
    <n v="3.952569169960474E-3"/>
  </r>
  <r>
    <n v="438"/>
    <x v="135"/>
    <s v="May"/>
    <s v="L5T"/>
    <n v="1"/>
    <n v="11969.37"/>
    <s v="Canada"/>
    <x v="54"/>
    <x v="2"/>
    <x v="6"/>
    <n v="7"/>
    <x v="0"/>
    <s v="VanArsdel"/>
    <n v="2.4570024570024569E-3"/>
  </r>
  <r>
    <n v="733"/>
    <x v="135"/>
    <s v="May"/>
    <s v="L5N"/>
    <n v="1"/>
    <n v="4787.37"/>
    <s v="Canada"/>
    <x v="65"/>
    <x v="1"/>
    <x v="1"/>
    <n v="8"/>
    <x v="0"/>
    <s v="Natura"/>
    <n v="3.952569169960474E-3"/>
  </r>
  <r>
    <n v="945"/>
    <x v="106"/>
    <s v="March"/>
    <s v="L5G"/>
    <n v="1"/>
    <n v="8189.37"/>
    <s v="Canada"/>
    <x v="79"/>
    <x v="2"/>
    <x v="2"/>
    <n v="8"/>
    <x v="0"/>
    <s v="Natura"/>
    <n v="3.952569169960474E-3"/>
  </r>
  <r>
    <n v="2295"/>
    <x v="106"/>
    <s v="March"/>
    <s v="H1B"/>
    <n v="1"/>
    <n v="11459.7"/>
    <s v="Canada"/>
    <x v="216"/>
    <x v="2"/>
    <x v="6"/>
    <n v="2"/>
    <x v="2"/>
    <s v="Aliqui"/>
    <n v="4.7169811320754715E-3"/>
  </r>
  <r>
    <n v="1089"/>
    <x v="106"/>
    <s v="March"/>
    <s v="M5S"/>
    <n v="1"/>
    <n v="4598.37"/>
    <s v="Canada"/>
    <x v="290"/>
    <x v="1"/>
    <x v="1"/>
    <n v="10"/>
    <x v="0"/>
    <s v="Pirum"/>
    <n v="3.8022813688212928E-3"/>
  </r>
  <r>
    <n v="1830"/>
    <x v="106"/>
    <s v="March"/>
    <s v="M7Y"/>
    <n v="1"/>
    <n v="3779.37"/>
    <s v="Canada"/>
    <x v="291"/>
    <x v="3"/>
    <x v="3"/>
    <n v="11"/>
    <x v="0"/>
    <s v="Pomum"/>
    <n v="5.5555555555555552E-2"/>
  </r>
  <r>
    <n v="690"/>
    <x v="94"/>
    <s v="March"/>
    <s v="M4Y"/>
    <n v="1"/>
    <n v="4409.37"/>
    <s v="Canada"/>
    <x v="20"/>
    <x v="2"/>
    <x v="2"/>
    <n v="7"/>
    <x v="0"/>
    <s v="VanArsdel"/>
    <n v="2.4570024570024569E-3"/>
  </r>
  <r>
    <n v="1863"/>
    <x v="136"/>
    <s v="May"/>
    <s v="M5X"/>
    <n v="1"/>
    <n v="10079.370000000001"/>
    <s v="Canada"/>
    <x v="292"/>
    <x v="2"/>
    <x v="6"/>
    <n v="6"/>
    <x v="0"/>
    <s v="Leo"/>
    <n v="8.3333333333333329E-2"/>
  </r>
  <r>
    <n v="2355"/>
    <x v="136"/>
    <s v="May"/>
    <s v="M4R"/>
    <n v="1"/>
    <n v="7937.37"/>
    <s v="Canada"/>
    <x v="293"/>
    <x v="2"/>
    <x v="2"/>
    <n v="2"/>
    <x v="0"/>
    <s v="Aliqui"/>
    <n v="4.7169811320754715E-3"/>
  </r>
  <r>
    <n v="491"/>
    <x v="137"/>
    <s v="May"/>
    <s v="M4V"/>
    <n v="1"/>
    <n v="10709.37"/>
    <s v="Canada"/>
    <x v="19"/>
    <x v="2"/>
    <x v="6"/>
    <n v="7"/>
    <x v="0"/>
    <s v="VanArsdel"/>
    <n v="2.4570024570024569E-3"/>
  </r>
  <r>
    <n v="1212"/>
    <x v="134"/>
    <s v="May"/>
    <s v="M6H"/>
    <n v="1"/>
    <n v="4850.37"/>
    <s v="Canada"/>
    <x v="6"/>
    <x v="2"/>
    <x v="2"/>
    <n v="10"/>
    <x v="0"/>
    <s v="Pirum"/>
    <n v="3.8022813688212928E-3"/>
  </r>
  <r>
    <n v="1183"/>
    <x v="134"/>
    <s v="May"/>
    <s v="H1B"/>
    <n v="1"/>
    <n v="7275.87"/>
    <s v="Canada"/>
    <x v="121"/>
    <x v="2"/>
    <x v="4"/>
    <n v="10"/>
    <x v="2"/>
    <s v="Pirum"/>
    <n v="3.8022813688212928E-3"/>
  </r>
  <r>
    <n v="1000"/>
    <x v="134"/>
    <s v="May"/>
    <s v="K1A"/>
    <n v="1"/>
    <n v="1290.8699999999999"/>
    <s v="Canada"/>
    <x v="249"/>
    <x v="3"/>
    <x v="3"/>
    <n v="8"/>
    <x v="0"/>
    <s v="Natura"/>
    <n v="3.952569169960474E-3"/>
  </r>
  <r>
    <n v="1212"/>
    <x v="134"/>
    <s v="May"/>
    <s v="M4P"/>
    <n v="1"/>
    <n v="5448.87"/>
    <s v="Canada"/>
    <x v="6"/>
    <x v="2"/>
    <x v="2"/>
    <n v="10"/>
    <x v="0"/>
    <s v="Pirum"/>
    <n v="3.8022813688212928E-3"/>
  </r>
  <r>
    <n v="405"/>
    <x v="134"/>
    <s v="May"/>
    <s v="R3H"/>
    <n v="1"/>
    <n v="22994.37"/>
    <s v="Canada"/>
    <x v="72"/>
    <x v="2"/>
    <x v="6"/>
    <n v="7"/>
    <x v="1"/>
    <s v="VanArsdel"/>
    <n v="2.4570024570024569E-3"/>
  </r>
  <r>
    <n v="487"/>
    <x v="134"/>
    <s v="May"/>
    <s v="M5X"/>
    <n v="1"/>
    <n v="13229.37"/>
    <s v="Canada"/>
    <x v="21"/>
    <x v="2"/>
    <x v="6"/>
    <n v="7"/>
    <x v="0"/>
    <s v="VanArsdel"/>
    <n v="2.4570024570024569E-3"/>
  </r>
  <r>
    <n v="3"/>
    <x v="122"/>
    <s v="April"/>
    <s v="M7Y"/>
    <n v="1"/>
    <n v="10710"/>
    <s v="Canada"/>
    <x v="267"/>
    <x v="0"/>
    <x v="0"/>
    <n v="1"/>
    <x v="0"/>
    <s v="Abbas"/>
    <n v="0.04"/>
  </r>
  <r>
    <n v="995"/>
    <x v="122"/>
    <s v="April"/>
    <s v="R2W"/>
    <n v="1"/>
    <n v="7118.37"/>
    <s v="Canada"/>
    <x v="66"/>
    <x v="2"/>
    <x v="2"/>
    <n v="8"/>
    <x v="1"/>
    <s v="Natura"/>
    <n v="3.952569169960474E-3"/>
  </r>
  <r>
    <n v="1180"/>
    <x v="122"/>
    <s v="April"/>
    <s v="L5N"/>
    <n v="1"/>
    <n v="6173.37"/>
    <s v="Canada"/>
    <x v="31"/>
    <x v="2"/>
    <x v="4"/>
    <n v="10"/>
    <x v="0"/>
    <s v="Pirum"/>
    <n v="3.8022813688212928E-3"/>
  </r>
  <r>
    <n v="835"/>
    <x v="122"/>
    <s v="April"/>
    <s v="R2W"/>
    <n v="1"/>
    <n v="6299.37"/>
    <s v="Canada"/>
    <x v="252"/>
    <x v="2"/>
    <x v="6"/>
    <n v="8"/>
    <x v="1"/>
    <s v="Natura"/>
    <n v="3.952569169960474E-3"/>
  </r>
  <r>
    <n v="1022"/>
    <x v="138"/>
    <s v="April"/>
    <s v="L5R"/>
    <n v="1"/>
    <n v="1889.37"/>
    <s v="Canada"/>
    <x v="120"/>
    <x v="3"/>
    <x v="3"/>
    <n v="8"/>
    <x v="0"/>
    <s v="Natura"/>
    <n v="3.952569169960474E-3"/>
  </r>
  <r>
    <n v="808"/>
    <x v="135"/>
    <s v="May"/>
    <s v="R3G"/>
    <n v="1"/>
    <n v="4535.37"/>
    <s v="Canada"/>
    <x v="74"/>
    <x v="1"/>
    <x v="5"/>
    <n v="8"/>
    <x v="1"/>
    <s v="Natura"/>
    <n v="3.952569169960474E-3"/>
  </r>
  <r>
    <n v="734"/>
    <x v="135"/>
    <s v="May"/>
    <s v="L5N"/>
    <n v="1"/>
    <n v="4787.37"/>
    <s v="Canada"/>
    <x v="176"/>
    <x v="1"/>
    <x v="1"/>
    <n v="8"/>
    <x v="0"/>
    <s v="Natura"/>
    <n v="3.952569169960474E-3"/>
  </r>
  <r>
    <n v="1223"/>
    <x v="139"/>
    <s v="April"/>
    <s v="L5N"/>
    <n v="1"/>
    <n v="4787.37"/>
    <s v="Canada"/>
    <x v="8"/>
    <x v="2"/>
    <x v="2"/>
    <n v="10"/>
    <x v="0"/>
    <s v="Pirum"/>
    <n v="3.8022813688212928E-3"/>
  </r>
  <r>
    <n v="593"/>
    <x v="139"/>
    <s v="April"/>
    <s v="M5E"/>
    <n v="1"/>
    <n v="10961.37"/>
    <s v="Canada"/>
    <x v="294"/>
    <x v="2"/>
    <x v="2"/>
    <n v="7"/>
    <x v="0"/>
    <s v="VanArsdel"/>
    <n v="2.4570024570024569E-3"/>
  </r>
  <r>
    <n v="2169"/>
    <x v="139"/>
    <s v="April"/>
    <s v="M7Y"/>
    <n v="1"/>
    <n v="7118.37"/>
    <s v="Canada"/>
    <x v="295"/>
    <x v="2"/>
    <x v="4"/>
    <n v="14"/>
    <x v="0"/>
    <s v="Victoria"/>
    <n v="6.25E-2"/>
  </r>
  <r>
    <n v="2350"/>
    <x v="139"/>
    <s v="April"/>
    <s v="K1N"/>
    <n v="1"/>
    <n v="4466.7"/>
    <s v="Canada"/>
    <x v="12"/>
    <x v="2"/>
    <x v="4"/>
    <n v="2"/>
    <x v="0"/>
    <s v="Aliqui"/>
    <n v="4.7169811320754715E-3"/>
  </r>
  <r>
    <n v="438"/>
    <x v="139"/>
    <s v="April"/>
    <s v="L5P"/>
    <n v="1"/>
    <n v="11969.37"/>
    <s v="Canada"/>
    <x v="54"/>
    <x v="2"/>
    <x v="6"/>
    <n v="7"/>
    <x v="0"/>
    <s v="VanArsdel"/>
    <n v="2.4570024570024569E-3"/>
  </r>
  <r>
    <n v="1175"/>
    <x v="139"/>
    <s v="April"/>
    <s v="M7Y"/>
    <n v="1"/>
    <n v="7811.37"/>
    <s v="Canada"/>
    <x v="158"/>
    <x v="2"/>
    <x v="4"/>
    <n v="10"/>
    <x v="0"/>
    <s v="Pirum"/>
    <n v="3.8022813688212928E-3"/>
  </r>
  <r>
    <n v="1043"/>
    <x v="135"/>
    <s v="May"/>
    <s v="L5P"/>
    <n v="1"/>
    <n v="4346.37"/>
    <s v="Canada"/>
    <x v="63"/>
    <x v="0"/>
    <x v="0"/>
    <n v="10"/>
    <x v="0"/>
    <s v="Pirum"/>
    <n v="3.8022813688212928E-3"/>
  </r>
  <r>
    <n v="2379"/>
    <x v="136"/>
    <s v="May"/>
    <s v="M5R"/>
    <n v="1"/>
    <n v="2330.37"/>
    <s v="Canada"/>
    <x v="137"/>
    <x v="2"/>
    <x v="2"/>
    <n v="2"/>
    <x v="0"/>
    <s v="Aliqui"/>
    <n v="4.7169811320754715E-3"/>
  </r>
  <r>
    <n v="2388"/>
    <x v="136"/>
    <s v="May"/>
    <s v="M4P"/>
    <n v="1"/>
    <n v="4157.37"/>
    <s v="Canada"/>
    <x v="171"/>
    <x v="2"/>
    <x v="2"/>
    <n v="2"/>
    <x v="0"/>
    <s v="Aliqui"/>
    <n v="4.7169811320754715E-3"/>
  </r>
  <r>
    <n v="676"/>
    <x v="136"/>
    <s v="May"/>
    <s v="R3V"/>
    <n v="1"/>
    <n v="9134.3700000000008"/>
    <s v="Canada"/>
    <x v="157"/>
    <x v="2"/>
    <x v="2"/>
    <n v="7"/>
    <x v="1"/>
    <s v="VanArsdel"/>
    <n v="2.4570024570024569E-3"/>
  </r>
  <r>
    <n v="438"/>
    <x v="136"/>
    <s v="May"/>
    <s v="L5N"/>
    <n v="1"/>
    <n v="11969.37"/>
    <s v="Canada"/>
    <x v="54"/>
    <x v="2"/>
    <x v="6"/>
    <n v="7"/>
    <x v="0"/>
    <s v="VanArsdel"/>
    <n v="2.4570024570024569E-3"/>
  </r>
  <r>
    <n v="2368"/>
    <x v="121"/>
    <s v="April"/>
    <s v="R3V"/>
    <n v="1"/>
    <n v="9128.7000000000007"/>
    <s v="Canada"/>
    <x v="95"/>
    <x v="2"/>
    <x v="2"/>
    <n v="2"/>
    <x v="1"/>
    <s v="Aliqui"/>
    <n v="4.7169811320754715E-3"/>
  </r>
  <r>
    <n v="1182"/>
    <x v="121"/>
    <s v="April"/>
    <s v="K1H"/>
    <n v="1"/>
    <n v="2519.37"/>
    <s v="Canada"/>
    <x v="97"/>
    <x v="2"/>
    <x v="4"/>
    <n v="10"/>
    <x v="0"/>
    <s v="Pirum"/>
    <n v="3.8022813688212928E-3"/>
  </r>
  <r>
    <n v="1774"/>
    <x v="121"/>
    <s v="April"/>
    <s v="L5P"/>
    <n v="1"/>
    <n v="10079.370000000001"/>
    <s v="Canada"/>
    <x v="296"/>
    <x v="2"/>
    <x v="4"/>
    <n v="11"/>
    <x v="0"/>
    <s v="Pomum"/>
    <n v="5.5555555555555552E-2"/>
  </r>
  <r>
    <n v="993"/>
    <x v="121"/>
    <s v="April"/>
    <s v="M4J"/>
    <n v="1"/>
    <n v="4598.37"/>
    <s v="Canada"/>
    <x v="10"/>
    <x v="2"/>
    <x v="2"/>
    <n v="8"/>
    <x v="0"/>
    <s v="Natura"/>
    <n v="3.952569169960474E-3"/>
  </r>
  <r>
    <n v="636"/>
    <x v="121"/>
    <s v="April"/>
    <s v="L5N"/>
    <n v="1"/>
    <n v="10583.37"/>
    <s v="Canada"/>
    <x v="77"/>
    <x v="2"/>
    <x v="2"/>
    <n v="7"/>
    <x v="0"/>
    <s v="VanArsdel"/>
    <n v="2.4570024570024569E-3"/>
  </r>
  <r>
    <n v="604"/>
    <x v="121"/>
    <s v="April"/>
    <s v="K1Y"/>
    <n v="1"/>
    <n v="6299.37"/>
    <s v="Canada"/>
    <x v="61"/>
    <x v="2"/>
    <x v="2"/>
    <n v="7"/>
    <x v="0"/>
    <s v="VanArsdel"/>
    <n v="2.4570024570024569E-3"/>
  </r>
  <r>
    <n v="615"/>
    <x v="140"/>
    <s v="March"/>
    <s v="M6H"/>
    <n v="1"/>
    <n v="8189.37"/>
    <s v="Canada"/>
    <x v="2"/>
    <x v="2"/>
    <x v="2"/>
    <n v="7"/>
    <x v="0"/>
    <s v="VanArsdel"/>
    <n v="2.4570024570024569E-3"/>
  </r>
  <r>
    <n v="443"/>
    <x v="141"/>
    <s v="March"/>
    <s v="M5X"/>
    <n v="1"/>
    <n v="11084.85"/>
    <s v="Canada"/>
    <x v="102"/>
    <x v="2"/>
    <x v="6"/>
    <n v="7"/>
    <x v="0"/>
    <s v="VanArsdel"/>
    <n v="2.4570024570024569E-3"/>
  </r>
  <r>
    <n v="443"/>
    <x v="141"/>
    <s v="March"/>
    <s v="M6H"/>
    <n v="1"/>
    <n v="11084.85"/>
    <s v="Canada"/>
    <x v="102"/>
    <x v="2"/>
    <x v="6"/>
    <n v="7"/>
    <x v="0"/>
    <s v="VanArsdel"/>
    <n v="2.4570024570024569E-3"/>
  </r>
  <r>
    <n v="487"/>
    <x v="141"/>
    <s v="March"/>
    <s v="M6H"/>
    <n v="1"/>
    <n v="13229.37"/>
    <s v="Canada"/>
    <x v="21"/>
    <x v="2"/>
    <x v="6"/>
    <n v="7"/>
    <x v="0"/>
    <s v="VanArsdel"/>
    <n v="2.4570024570024569E-3"/>
  </r>
  <r>
    <n v="487"/>
    <x v="141"/>
    <s v="March"/>
    <s v="M6J"/>
    <n v="1"/>
    <n v="13229.37"/>
    <s v="Canada"/>
    <x v="21"/>
    <x v="2"/>
    <x v="6"/>
    <n v="7"/>
    <x v="0"/>
    <s v="VanArsdel"/>
    <n v="2.4570024570024569E-3"/>
  </r>
  <r>
    <n v="1115"/>
    <x v="106"/>
    <s v="March"/>
    <s v="M6H"/>
    <n v="1"/>
    <n v="4755.87"/>
    <s v="Canada"/>
    <x v="251"/>
    <x v="1"/>
    <x v="5"/>
    <n v="10"/>
    <x v="0"/>
    <s v="Pirum"/>
    <n v="3.8022813688212928E-3"/>
  </r>
  <r>
    <n v="2054"/>
    <x v="106"/>
    <s v="March"/>
    <s v="M5L"/>
    <n v="1"/>
    <n v="7244.37"/>
    <s v="Canada"/>
    <x v="146"/>
    <x v="2"/>
    <x v="4"/>
    <n v="4"/>
    <x v="0"/>
    <s v="Currus"/>
    <n v="1.1764705882352941E-2"/>
  </r>
  <r>
    <n v="1090"/>
    <x v="106"/>
    <s v="March"/>
    <s v="M5S"/>
    <n v="1"/>
    <n v="4598.37"/>
    <s v="Canada"/>
    <x v="297"/>
    <x v="1"/>
    <x v="1"/>
    <n v="10"/>
    <x v="0"/>
    <s v="Pirum"/>
    <n v="3.8022813688212928E-3"/>
  </r>
  <r>
    <n v="1183"/>
    <x v="94"/>
    <s v="March"/>
    <s v="R2V"/>
    <n v="1"/>
    <n v="7275.87"/>
    <s v="Canada"/>
    <x v="121"/>
    <x v="2"/>
    <x v="4"/>
    <n v="10"/>
    <x v="1"/>
    <s v="Pirum"/>
    <n v="3.8022813688212928E-3"/>
  </r>
  <r>
    <n v="2332"/>
    <x v="94"/>
    <s v="March"/>
    <s v="L5R"/>
    <n v="1"/>
    <n v="6293.7"/>
    <s v="Canada"/>
    <x v="22"/>
    <x v="2"/>
    <x v="4"/>
    <n v="2"/>
    <x v="0"/>
    <s v="Aliqui"/>
    <n v="4.7169811320754715E-3"/>
  </r>
  <r>
    <n v="578"/>
    <x v="94"/>
    <s v="March"/>
    <s v="M4V"/>
    <n v="1"/>
    <n v="9449.3700000000008"/>
    <s v="Canada"/>
    <x v="59"/>
    <x v="2"/>
    <x v="2"/>
    <n v="7"/>
    <x v="0"/>
    <s v="VanArsdel"/>
    <n v="2.4570024570024569E-3"/>
  </r>
  <r>
    <n v="1086"/>
    <x v="94"/>
    <s v="March"/>
    <s v="M4P"/>
    <n v="1"/>
    <n v="1416.87"/>
    <s v="Canada"/>
    <x v="145"/>
    <x v="1"/>
    <x v="1"/>
    <n v="10"/>
    <x v="0"/>
    <s v="Pirum"/>
    <n v="3.8022813688212928E-3"/>
  </r>
  <r>
    <n v="1126"/>
    <x v="94"/>
    <s v="March"/>
    <s v="R3G"/>
    <n v="1"/>
    <n v="8693.3700000000008"/>
    <s v="Canada"/>
    <x v="260"/>
    <x v="2"/>
    <x v="6"/>
    <n v="10"/>
    <x v="1"/>
    <s v="Pirum"/>
    <n v="3.8022813688212928E-3"/>
  </r>
  <r>
    <n v="1171"/>
    <x v="142"/>
    <s v="May"/>
    <s v="M7Y"/>
    <n v="1"/>
    <n v="4283.37"/>
    <s v="Canada"/>
    <x v="173"/>
    <x v="2"/>
    <x v="4"/>
    <n v="10"/>
    <x v="0"/>
    <s v="Pirum"/>
    <n v="3.8022813688212928E-3"/>
  </r>
  <r>
    <n v="1995"/>
    <x v="142"/>
    <s v="May"/>
    <s v="M5L"/>
    <n v="1"/>
    <n v="5354.37"/>
    <s v="Canada"/>
    <x v="167"/>
    <x v="2"/>
    <x v="6"/>
    <n v="4"/>
    <x v="0"/>
    <s v="Currus"/>
    <n v="1.1764705882352941E-2"/>
  </r>
  <r>
    <n v="1171"/>
    <x v="128"/>
    <s v="May"/>
    <s v="M5L"/>
    <n v="1"/>
    <n v="4283.37"/>
    <s v="Canada"/>
    <x v="173"/>
    <x v="2"/>
    <x v="4"/>
    <n v="10"/>
    <x v="0"/>
    <s v="Pirum"/>
    <n v="3.8022813688212928E-3"/>
  </r>
  <r>
    <n v="556"/>
    <x v="138"/>
    <s v="April"/>
    <s v="R3G"/>
    <n v="1"/>
    <n v="10268.370000000001"/>
    <s v="Canada"/>
    <x v="56"/>
    <x v="2"/>
    <x v="2"/>
    <n v="7"/>
    <x v="1"/>
    <s v="VanArsdel"/>
    <n v="2.4570024570024569E-3"/>
  </r>
  <r>
    <n v="578"/>
    <x v="138"/>
    <s v="April"/>
    <s v="K2P"/>
    <n v="1"/>
    <n v="9449.3700000000008"/>
    <s v="Canada"/>
    <x v="59"/>
    <x v="2"/>
    <x v="2"/>
    <n v="7"/>
    <x v="0"/>
    <s v="VanArsdel"/>
    <n v="2.4570024570024569E-3"/>
  </r>
  <r>
    <n v="1212"/>
    <x v="138"/>
    <s v="April"/>
    <s v="L4Y"/>
    <n v="1"/>
    <n v="4850.37"/>
    <s v="Canada"/>
    <x v="6"/>
    <x v="2"/>
    <x v="2"/>
    <n v="10"/>
    <x v="0"/>
    <s v="Pirum"/>
    <n v="3.8022813688212928E-3"/>
  </r>
  <r>
    <n v="907"/>
    <x v="94"/>
    <s v="March"/>
    <s v="M5B"/>
    <n v="1"/>
    <n v="7559.37"/>
    <s v="Canada"/>
    <x v="50"/>
    <x v="2"/>
    <x v="4"/>
    <n v="8"/>
    <x v="0"/>
    <s v="Natura"/>
    <n v="3.952569169960474E-3"/>
  </r>
  <r>
    <n v="2275"/>
    <x v="94"/>
    <s v="March"/>
    <s v="H1B"/>
    <n v="1"/>
    <n v="4472.37"/>
    <s v="Canada"/>
    <x v="17"/>
    <x v="1"/>
    <x v="5"/>
    <n v="2"/>
    <x v="2"/>
    <s v="Aliqui"/>
    <n v="4.7169811320754715E-3"/>
  </r>
  <r>
    <n v="506"/>
    <x v="94"/>
    <s v="March"/>
    <s v="M6G"/>
    <n v="1"/>
    <n v="15560.37"/>
    <s v="Canada"/>
    <x v="58"/>
    <x v="2"/>
    <x v="6"/>
    <n v="7"/>
    <x v="0"/>
    <s v="VanArsdel"/>
    <n v="2.4570024570024569E-3"/>
  </r>
  <r>
    <n v="676"/>
    <x v="143"/>
    <s v="February"/>
    <s v="V5V"/>
    <n v="1"/>
    <n v="9134.3700000000008"/>
    <s v="Canada"/>
    <x v="157"/>
    <x v="2"/>
    <x v="2"/>
    <n v="7"/>
    <x v="4"/>
    <s v="VanArsdel"/>
    <n v="2.4570024570024569E-3"/>
  </r>
  <r>
    <n v="1175"/>
    <x v="144"/>
    <s v="February"/>
    <s v="V6M"/>
    <n v="1"/>
    <n v="7811.37"/>
    <s v="Canada"/>
    <x v="158"/>
    <x v="2"/>
    <x v="4"/>
    <n v="10"/>
    <x v="4"/>
    <s v="Pirum"/>
    <n v="3.8022813688212928E-3"/>
  </r>
  <r>
    <n v="534"/>
    <x v="144"/>
    <s v="February"/>
    <s v="T6E"/>
    <n v="1"/>
    <n v="6296.85"/>
    <s v="Canada"/>
    <x v="298"/>
    <x v="2"/>
    <x v="4"/>
    <n v="7"/>
    <x v="3"/>
    <s v="VanArsdel"/>
    <n v="2.4570024570024569E-3"/>
  </r>
  <r>
    <n v="2218"/>
    <x v="144"/>
    <s v="February"/>
    <s v="T6T"/>
    <n v="1"/>
    <n v="1826.37"/>
    <s v="Canada"/>
    <x v="107"/>
    <x v="1"/>
    <x v="1"/>
    <n v="2"/>
    <x v="3"/>
    <s v="Aliqui"/>
    <n v="4.7169811320754715E-3"/>
  </r>
  <r>
    <n v="2219"/>
    <x v="144"/>
    <s v="February"/>
    <s v="T6T"/>
    <n v="1"/>
    <n v="1826.37"/>
    <s v="Canada"/>
    <x v="16"/>
    <x v="1"/>
    <x v="1"/>
    <n v="2"/>
    <x v="3"/>
    <s v="Aliqui"/>
    <n v="4.7169811320754715E-3"/>
  </r>
  <r>
    <n v="440"/>
    <x v="144"/>
    <s v="February"/>
    <s v="V6S"/>
    <n v="1"/>
    <n v="19529.37"/>
    <s v="Canada"/>
    <x v="184"/>
    <x v="2"/>
    <x v="6"/>
    <n v="7"/>
    <x v="4"/>
    <s v="VanArsdel"/>
    <n v="2.4570024570024569E-3"/>
  </r>
  <r>
    <n v="2084"/>
    <x v="142"/>
    <s v="May"/>
    <s v="V6Z"/>
    <n v="1"/>
    <n v="8252.3700000000008"/>
    <s v="Canada"/>
    <x v="186"/>
    <x v="2"/>
    <x v="2"/>
    <n v="4"/>
    <x v="4"/>
    <s v="Currus"/>
    <n v="1.1764705882352941E-2"/>
  </r>
  <r>
    <n v="1182"/>
    <x v="142"/>
    <s v="May"/>
    <s v="V5V"/>
    <n v="1"/>
    <n v="2519.37"/>
    <s v="Canada"/>
    <x v="97"/>
    <x v="2"/>
    <x v="4"/>
    <n v="10"/>
    <x v="4"/>
    <s v="Pirum"/>
    <n v="3.8022813688212928E-3"/>
  </r>
  <r>
    <n v="2355"/>
    <x v="142"/>
    <s v="May"/>
    <s v="V6Z"/>
    <n v="1"/>
    <n v="7496.37"/>
    <s v="Canada"/>
    <x v="293"/>
    <x v="2"/>
    <x v="2"/>
    <n v="2"/>
    <x v="4"/>
    <s v="Aliqui"/>
    <n v="4.7169811320754715E-3"/>
  </r>
  <r>
    <n v="478"/>
    <x v="142"/>
    <s v="May"/>
    <s v="T1Y"/>
    <n v="1"/>
    <n v="17009.37"/>
    <s v="Canada"/>
    <x v="170"/>
    <x v="2"/>
    <x v="6"/>
    <n v="7"/>
    <x v="3"/>
    <s v="VanArsdel"/>
    <n v="2.4570024570024569E-3"/>
  </r>
  <r>
    <n v="2224"/>
    <x v="142"/>
    <s v="May"/>
    <s v="V6Z"/>
    <n v="1"/>
    <n v="755.37"/>
    <s v="Canada"/>
    <x v="53"/>
    <x v="1"/>
    <x v="1"/>
    <n v="2"/>
    <x v="4"/>
    <s v="Aliqui"/>
    <n v="4.7169811320754715E-3"/>
  </r>
  <r>
    <n v="1182"/>
    <x v="145"/>
    <s v="May"/>
    <s v="T2C"/>
    <n v="1"/>
    <n v="2582.37"/>
    <s v="Canada"/>
    <x v="97"/>
    <x v="2"/>
    <x v="4"/>
    <n v="10"/>
    <x v="3"/>
    <s v="Pirum"/>
    <n v="3.8022813688212928E-3"/>
  </r>
  <r>
    <n v="1145"/>
    <x v="145"/>
    <s v="May"/>
    <s v="T3G"/>
    <n v="1"/>
    <n v="4031.37"/>
    <s v="Canada"/>
    <x v="197"/>
    <x v="2"/>
    <x v="7"/>
    <n v="10"/>
    <x v="3"/>
    <s v="Pirum"/>
    <n v="3.8022813688212928E-3"/>
  </r>
  <r>
    <n v="183"/>
    <x v="145"/>
    <s v="May"/>
    <s v="T2X"/>
    <n v="1"/>
    <n v="8694"/>
    <s v="Canada"/>
    <x v="163"/>
    <x v="2"/>
    <x v="4"/>
    <n v="1"/>
    <x v="3"/>
    <s v="Abbas"/>
    <n v="0.04"/>
  </r>
  <r>
    <n v="945"/>
    <x v="145"/>
    <s v="May"/>
    <s v="V6S"/>
    <n v="1"/>
    <n v="8189.37"/>
    <s v="Canada"/>
    <x v="79"/>
    <x v="2"/>
    <x v="2"/>
    <n v="8"/>
    <x v="4"/>
    <s v="Natura"/>
    <n v="3.952569169960474E-3"/>
  </r>
  <r>
    <n v="1001"/>
    <x v="145"/>
    <s v="May"/>
    <s v="V6R"/>
    <n v="1"/>
    <n v="5165.37"/>
    <s v="Canada"/>
    <x v="299"/>
    <x v="3"/>
    <x v="3"/>
    <n v="8"/>
    <x v="4"/>
    <s v="Natura"/>
    <n v="3.952569169960474E-3"/>
  </r>
  <r>
    <n v="1000"/>
    <x v="146"/>
    <s v="May"/>
    <s v="V5Z"/>
    <n v="1"/>
    <n v="1353.87"/>
    <s v="Canada"/>
    <x v="249"/>
    <x v="3"/>
    <x v="3"/>
    <n v="8"/>
    <x v="4"/>
    <s v="Natura"/>
    <n v="3.952569169960474E-3"/>
  </r>
  <r>
    <n v="1705"/>
    <x v="146"/>
    <s v="May"/>
    <s v="V5N"/>
    <n v="1"/>
    <n v="1763.37"/>
    <s v="Canada"/>
    <x v="300"/>
    <x v="3"/>
    <x v="3"/>
    <n v="13"/>
    <x v="4"/>
    <s v="Salvus"/>
    <n v="4.3478260869565216E-2"/>
  </r>
  <r>
    <n v="2090"/>
    <x v="146"/>
    <s v="May"/>
    <s v="T2C"/>
    <n v="1"/>
    <n v="4283.37"/>
    <s v="Canada"/>
    <x v="233"/>
    <x v="2"/>
    <x v="2"/>
    <n v="4"/>
    <x v="3"/>
    <s v="Currus"/>
    <n v="1.1764705882352941E-2"/>
  </r>
  <r>
    <n v="2354"/>
    <x v="146"/>
    <s v="May"/>
    <s v="T2A"/>
    <n v="1"/>
    <n v="4661.37"/>
    <s v="Canada"/>
    <x v="117"/>
    <x v="2"/>
    <x v="2"/>
    <n v="2"/>
    <x v="3"/>
    <s v="Aliqui"/>
    <n v="4.7169811320754715E-3"/>
  </r>
  <r>
    <n v="690"/>
    <x v="147"/>
    <s v="May"/>
    <s v="V7M"/>
    <n v="1"/>
    <n v="4409.37"/>
    <s v="Canada"/>
    <x v="20"/>
    <x v="2"/>
    <x v="2"/>
    <n v="7"/>
    <x v="4"/>
    <s v="VanArsdel"/>
    <n v="2.4570024570024569E-3"/>
  </r>
  <r>
    <n v="1180"/>
    <x v="147"/>
    <s v="May"/>
    <s v="T3G"/>
    <n v="1"/>
    <n v="6299.37"/>
    <s v="Canada"/>
    <x v="31"/>
    <x v="2"/>
    <x v="4"/>
    <n v="10"/>
    <x v="3"/>
    <s v="Pirum"/>
    <n v="3.8022813688212928E-3"/>
  </r>
  <r>
    <n v="457"/>
    <x v="147"/>
    <s v="May"/>
    <s v="V7L"/>
    <n v="1"/>
    <n v="11969.37"/>
    <s v="Canada"/>
    <x v="67"/>
    <x v="2"/>
    <x v="6"/>
    <n v="7"/>
    <x v="4"/>
    <s v="VanArsdel"/>
    <n v="2.4570024570024569E-3"/>
  </r>
  <r>
    <n v="1212"/>
    <x v="147"/>
    <s v="May"/>
    <s v="T6V"/>
    <n v="1"/>
    <n v="5102.37"/>
    <s v="Canada"/>
    <x v="6"/>
    <x v="2"/>
    <x v="2"/>
    <n v="10"/>
    <x v="3"/>
    <s v="Pirum"/>
    <n v="3.8022813688212928E-3"/>
  </r>
  <r>
    <n v="1180"/>
    <x v="148"/>
    <s v="May"/>
    <s v="R2G"/>
    <n v="1"/>
    <n v="6173.37"/>
    <s v="Canada"/>
    <x v="31"/>
    <x v="2"/>
    <x v="4"/>
    <n v="10"/>
    <x v="1"/>
    <s v="Pirum"/>
    <n v="3.8022813688212928E-3"/>
  </r>
  <r>
    <n v="1697"/>
    <x v="149"/>
    <s v="May"/>
    <s v="T5H"/>
    <n v="1"/>
    <n v="2834.37"/>
    <s v="Canada"/>
    <x v="301"/>
    <x v="3"/>
    <x v="3"/>
    <n v="13"/>
    <x v="3"/>
    <s v="Salvus"/>
    <n v="4.3478260869565216E-2"/>
  </r>
  <r>
    <n v="1706"/>
    <x v="149"/>
    <s v="May"/>
    <s v="T5H"/>
    <n v="1"/>
    <n v="2834.37"/>
    <s v="Canada"/>
    <x v="302"/>
    <x v="3"/>
    <x v="3"/>
    <n v="13"/>
    <x v="3"/>
    <s v="Salvus"/>
    <n v="4.3478260869565216E-2"/>
  </r>
  <r>
    <n v="1875"/>
    <x v="149"/>
    <s v="May"/>
    <s v="T6S"/>
    <n v="1"/>
    <n v="12914.37"/>
    <s v="Canada"/>
    <x v="303"/>
    <x v="2"/>
    <x v="6"/>
    <n v="6"/>
    <x v="3"/>
    <s v="Leo"/>
    <n v="8.3333333333333329E-2"/>
  </r>
  <r>
    <n v="659"/>
    <x v="149"/>
    <s v="May"/>
    <s v="V5X"/>
    <n v="1"/>
    <n v="17639.37"/>
    <s v="Canada"/>
    <x v="166"/>
    <x v="2"/>
    <x v="2"/>
    <n v="7"/>
    <x v="4"/>
    <s v="VanArsdel"/>
    <n v="2.4570024570024569E-3"/>
  </r>
  <r>
    <n v="905"/>
    <x v="149"/>
    <s v="May"/>
    <s v="V6T"/>
    <n v="1"/>
    <n v="7244.37"/>
    <s v="Canada"/>
    <x v="304"/>
    <x v="2"/>
    <x v="4"/>
    <n v="8"/>
    <x v="4"/>
    <s v="Natura"/>
    <n v="3.952569169960474E-3"/>
  </r>
  <r>
    <n v="1182"/>
    <x v="149"/>
    <s v="May"/>
    <s v="V5X"/>
    <n v="1"/>
    <n v="2834.37"/>
    <s v="Canada"/>
    <x v="97"/>
    <x v="2"/>
    <x v="4"/>
    <n v="10"/>
    <x v="4"/>
    <s v="Pirum"/>
    <n v="3.8022813688212928E-3"/>
  </r>
  <r>
    <n v="487"/>
    <x v="149"/>
    <s v="May"/>
    <s v="T2C"/>
    <n v="1"/>
    <n v="13229.37"/>
    <s v="Canada"/>
    <x v="21"/>
    <x v="2"/>
    <x v="6"/>
    <n v="7"/>
    <x v="3"/>
    <s v="VanArsdel"/>
    <n v="2.4570024570024569E-3"/>
  </r>
  <r>
    <n v="1180"/>
    <x v="149"/>
    <s v="May"/>
    <s v="T3G"/>
    <n v="1"/>
    <n v="6173.37"/>
    <s v="Canada"/>
    <x v="31"/>
    <x v="2"/>
    <x v="4"/>
    <n v="10"/>
    <x v="3"/>
    <s v="Pirum"/>
    <n v="3.8022813688212928E-3"/>
  </r>
  <r>
    <n v="1212"/>
    <x v="149"/>
    <s v="May"/>
    <s v="T3G"/>
    <n v="1"/>
    <n v="4661.37"/>
    <s v="Canada"/>
    <x v="6"/>
    <x v="2"/>
    <x v="2"/>
    <n v="10"/>
    <x v="3"/>
    <s v="Pirum"/>
    <n v="3.8022813688212928E-3"/>
  </r>
  <r>
    <n v="1722"/>
    <x v="149"/>
    <s v="May"/>
    <s v="T3C"/>
    <n v="1"/>
    <n v="1038.8699999999999"/>
    <s v="Canada"/>
    <x v="40"/>
    <x v="3"/>
    <x v="3"/>
    <n v="13"/>
    <x v="3"/>
    <s v="Salvus"/>
    <n v="4.3478260869565216E-2"/>
  </r>
  <r>
    <n v="1129"/>
    <x v="149"/>
    <s v="May"/>
    <s v="T2C"/>
    <n v="1"/>
    <n v="5543.37"/>
    <s v="Canada"/>
    <x v="34"/>
    <x v="2"/>
    <x v="6"/>
    <n v="10"/>
    <x v="3"/>
    <s v="Pirum"/>
    <n v="3.8022813688212928E-3"/>
  </r>
  <r>
    <n v="819"/>
    <x v="150"/>
    <s v="May"/>
    <s v="V6A"/>
    <n v="1"/>
    <n v="16757.37"/>
    <s v="Canada"/>
    <x v="224"/>
    <x v="2"/>
    <x v="6"/>
    <n v="8"/>
    <x v="4"/>
    <s v="Natura"/>
    <n v="3.952569169960474E-3"/>
  </r>
  <r>
    <n v="506"/>
    <x v="45"/>
    <s v="May"/>
    <s v="V7K"/>
    <n v="1"/>
    <n v="15560.37"/>
    <s v="Canada"/>
    <x v="58"/>
    <x v="2"/>
    <x v="6"/>
    <n v="7"/>
    <x v="4"/>
    <s v="VanArsdel"/>
    <n v="2.4570024570024569E-3"/>
  </r>
  <r>
    <n v="1137"/>
    <x v="151"/>
    <s v="June"/>
    <s v="T2J"/>
    <n v="1"/>
    <n v="8945.3700000000008"/>
    <s v="Canada"/>
    <x v="37"/>
    <x v="2"/>
    <x v="6"/>
    <n v="10"/>
    <x v="3"/>
    <s v="Pirum"/>
    <n v="3.8022813688212928E-3"/>
  </r>
  <r>
    <n v="2379"/>
    <x v="152"/>
    <s v="June"/>
    <s v="T5C"/>
    <n v="1"/>
    <n v="2513.6999999999998"/>
    <s v="Canada"/>
    <x v="137"/>
    <x v="2"/>
    <x v="2"/>
    <n v="2"/>
    <x v="3"/>
    <s v="Aliqui"/>
    <n v="4.7169811320754715E-3"/>
  </r>
  <r>
    <n v="2368"/>
    <x v="152"/>
    <s v="June"/>
    <s v="T2X"/>
    <n v="1"/>
    <n v="8813.7000000000007"/>
    <s v="Canada"/>
    <x v="95"/>
    <x v="2"/>
    <x v="2"/>
    <n v="2"/>
    <x v="3"/>
    <s v="Aliqui"/>
    <n v="4.7169811320754715E-3"/>
  </r>
  <r>
    <n v="487"/>
    <x v="152"/>
    <s v="June"/>
    <s v="T6S"/>
    <n v="1"/>
    <n v="13229.37"/>
    <s v="Canada"/>
    <x v="21"/>
    <x v="2"/>
    <x v="6"/>
    <n v="7"/>
    <x v="3"/>
    <s v="VanArsdel"/>
    <n v="2.4570024570024569E-3"/>
  </r>
  <r>
    <n v="995"/>
    <x v="153"/>
    <s v="June"/>
    <s v="T2Y"/>
    <n v="1"/>
    <n v="7118.37"/>
    <s v="Canada"/>
    <x v="66"/>
    <x v="2"/>
    <x v="2"/>
    <n v="8"/>
    <x v="3"/>
    <s v="Natura"/>
    <n v="3.952569169960474E-3"/>
  </r>
  <r>
    <n v="2350"/>
    <x v="153"/>
    <s v="June"/>
    <s v="T5K"/>
    <n v="1"/>
    <n v="4466.7"/>
    <s v="Canada"/>
    <x v="12"/>
    <x v="2"/>
    <x v="4"/>
    <n v="2"/>
    <x v="3"/>
    <s v="Aliqui"/>
    <n v="4.7169811320754715E-3"/>
  </r>
  <r>
    <n v="1134"/>
    <x v="153"/>
    <s v="June"/>
    <s v="T2C"/>
    <n v="1"/>
    <n v="10898.37"/>
    <s v="Canada"/>
    <x v="88"/>
    <x v="2"/>
    <x v="6"/>
    <n v="10"/>
    <x v="3"/>
    <s v="Pirum"/>
    <n v="3.8022813688212928E-3"/>
  </r>
  <r>
    <n v="1714"/>
    <x v="153"/>
    <s v="June"/>
    <s v="T3G"/>
    <n v="1"/>
    <n v="1259.3699999999999"/>
    <s v="Canada"/>
    <x v="29"/>
    <x v="3"/>
    <x v="3"/>
    <n v="13"/>
    <x v="3"/>
    <s v="Salvus"/>
    <n v="4.3478260869565216E-2"/>
  </r>
  <r>
    <n v="578"/>
    <x v="153"/>
    <s v="June"/>
    <s v="T6G"/>
    <n v="1"/>
    <n v="9449.3700000000008"/>
    <s v="Canada"/>
    <x v="59"/>
    <x v="2"/>
    <x v="2"/>
    <n v="7"/>
    <x v="3"/>
    <s v="VanArsdel"/>
    <n v="2.4570024570024569E-3"/>
  </r>
  <r>
    <n v="115"/>
    <x v="7"/>
    <s v="May"/>
    <s v="T5Y"/>
    <n v="1"/>
    <n v="10710"/>
    <s v="Canada"/>
    <x v="244"/>
    <x v="2"/>
    <x v="6"/>
    <n v="1"/>
    <x v="3"/>
    <s v="Abbas"/>
    <n v="0.04"/>
  </r>
  <r>
    <n v="1145"/>
    <x v="128"/>
    <s v="May"/>
    <s v="T6K"/>
    <n v="1"/>
    <n v="4031.37"/>
    <s v="Canada"/>
    <x v="197"/>
    <x v="2"/>
    <x v="7"/>
    <n v="10"/>
    <x v="3"/>
    <s v="Pirum"/>
    <n v="3.8022813688212928E-3"/>
  </r>
  <r>
    <n v="585"/>
    <x v="128"/>
    <s v="May"/>
    <s v="T6G"/>
    <n v="1"/>
    <n v="5039.37"/>
    <s v="Canada"/>
    <x v="36"/>
    <x v="2"/>
    <x v="2"/>
    <n v="7"/>
    <x v="3"/>
    <s v="VanArsdel"/>
    <n v="2.4570024570024569E-3"/>
  </r>
  <r>
    <n v="927"/>
    <x v="128"/>
    <s v="May"/>
    <s v="T6T"/>
    <n v="1"/>
    <n v="6173.37"/>
    <s v="Canada"/>
    <x v="27"/>
    <x v="2"/>
    <x v="4"/>
    <n v="8"/>
    <x v="3"/>
    <s v="Natura"/>
    <n v="3.952569169960474E-3"/>
  </r>
  <r>
    <n v="585"/>
    <x v="154"/>
    <s v="May"/>
    <s v="T5V"/>
    <n v="1"/>
    <n v="5039.37"/>
    <s v="Canada"/>
    <x v="36"/>
    <x v="2"/>
    <x v="2"/>
    <n v="7"/>
    <x v="3"/>
    <s v="VanArsdel"/>
    <n v="2.4570024570024569E-3"/>
  </r>
  <r>
    <n v="2388"/>
    <x v="155"/>
    <s v="June"/>
    <s v="V6G"/>
    <n v="1"/>
    <n v="4031.37"/>
    <s v="Canada"/>
    <x v="171"/>
    <x v="2"/>
    <x v="2"/>
    <n v="2"/>
    <x v="4"/>
    <s v="Aliqui"/>
    <n v="4.7169811320754715E-3"/>
  </r>
  <r>
    <n v="496"/>
    <x v="74"/>
    <s v="April"/>
    <s v="V6R"/>
    <n v="1"/>
    <n v="11339.37"/>
    <s v="Canada"/>
    <x v="87"/>
    <x v="2"/>
    <x v="6"/>
    <n v="7"/>
    <x v="4"/>
    <s v="VanArsdel"/>
    <n v="2.4570024570024569E-3"/>
  </r>
  <r>
    <n v="777"/>
    <x v="74"/>
    <s v="April"/>
    <s v="T6E"/>
    <n v="1"/>
    <n v="1542.87"/>
    <s v="Canada"/>
    <x v="239"/>
    <x v="1"/>
    <x v="1"/>
    <n v="8"/>
    <x v="3"/>
    <s v="Natura"/>
    <n v="3.952569169960474E-3"/>
  </r>
  <r>
    <n v="1495"/>
    <x v="74"/>
    <s v="April"/>
    <s v="V6H"/>
    <n v="1"/>
    <n v="5038.74"/>
    <s v="Canada"/>
    <x v="194"/>
    <x v="1"/>
    <x v="1"/>
    <n v="12"/>
    <x v="4"/>
    <s v="Quibus"/>
    <n v="1.3333333333333334E-2"/>
  </r>
  <r>
    <n v="650"/>
    <x v="74"/>
    <s v="April"/>
    <s v="V5T"/>
    <n v="1"/>
    <n v="6173.37"/>
    <s v="Canada"/>
    <x v="214"/>
    <x v="2"/>
    <x v="2"/>
    <n v="7"/>
    <x v="4"/>
    <s v="VanArsdel"/>
    <n v="2.4570024570024569E-3"/>
  </r>
  <r>
    <n v="2367"/>
    <x v="74"/>
    <s v="April"/>
    <s v="V5N"/>
    <n v="1"/>
    <n v="5915.7"/>
    <s v="Canada"/>
    <x v="24"/>
    <x v="2"/>
    <x v="2"/>
    <n v="2"/>
    <x v="4"/>
    <s v="Aliqui"/>
    <n v="4.7169811320754715E-3"/>
  </r>
  <r>
    <n v="1000"/>
    <x v="74"/>
    <s v="April"/>
    <s v="T6E"/>
    <n v="1"/>
    <n v="1290.8699999999999"/>
    <s v="Canada"/>
    <x v="249"/>
    <x v="3"/>
    <x v="3"/>
    <n v="8"/>
    <x v="3"/>
    <s v="Natura"/>
    <n v="3.952569169960474E-3"/>
  </r>
  <r>
    <n v="1085"/>
    <x v="74"/>
    <s v="April"/>
    <s v="T6G"/>
    <n v="1"/>
    <n v="1322.37"/>
    <s v="Canada"/>
    <x v="189"/>
    <x v="1"/>
    <x v="1"/>
    <n v="10"/>
    <x v="3"/>
    <s v="Pirum"/>
    <n v="3.8022813688212928E-3"/>
  </r>
  <r>
    <n v="478"/>
    <x v="156"/>
    <s v="April"/>
    <s v="V7M"/>
    <n v="1"/>
    <n v="17009.37"/>
    <s v="Canada"/>
    <x v="170"/>
    <x v="2"/>
    <x v="6"/>
    <n v="7"/>
    <x v="4"/>
    <s v="VanArsdel"/>
    <n v="2.4570024570024569E-3"/>
  </r>
  <r>
    <n v="1182"/>
    <x v="64"/>
    <s v="April"/>
    <s v="T6G"/>
    <n v="1"/>
    <n v="2708.37"/>
    <s v="Canada"/>
    <x v="97"/>
    <x v="2"/>
    <x v="4"/>
    <n v="10"/>
    <x v="3"/>
    <s v="Pirum"/>
    <n v="3.8022813688212928E-3"/>
  </r>
  <r>
    <n v="1223"/>
    <x v="64"/>
    <s v="April"/>
    <s v="T6J"/>
    <n v="1"/>
    <n v="4787.37"/>
    <s v="Canada"/>
    <x v="8"/>
    <x v="2"/>
    <x v="2"/>
    <n v="10"/>
    <x v="3"/>
    <s v="Pirum"/>
    <n v="3.8022813688212928E-3"/>
  </r>
  <r>
    <n v="999"/>
    <x v="126"/>
    <s v="April"/>
    <s v="V6S"/>
    <n v="1"/>
    <n v="9386.3700000000008"/>
    <s v="Canada"/>
    <x v="305"/>
    <x v="2"/>
    <x v="2"/>
    <n v="8"/>
    <x v="4"/>
    <s v="Natura"/>
    <n v="3.952569169960474E-3"/>
  </r>
  <r>
    <n v="927"/>
    <x v="17"/>
    <s v="April"/>
    <s v="T5H"/>
    <n v="1"/>
    <n v="6173.37"/>
    <s v="Canada"/>
    <x v="27"/>
    <x v="2"/>
    <x v="4"/>
    <n v="8"/>
    <x v="3"/>
    <s v="Natura"/>
    <n v="3.952569169960474E-3"/>
  </r>
  <r>
    <n v="1049"/>
    <x v="17"/>
    <s v="April"/>
    <s v="T1Y"/>
    <n v="1"/>
    <n v="3086.37"/>
    <s v="Canada"/>
    <x v="33"/>
    <x v="0"/>
    <x v="0"/>
    <n v="10"/>
    <x v="3"/>
    <s v="Pirum"/>
    <n v="3.8022813688212928E-3"/>
  </r>
  <r>
    <n v="1995"/>
    <x v="17"/>
    <s v="April"/>
    <s v="T6G"/>
    <n v="1"/>
    <n v="5354.37"/>
    <s v="Canada"/>
    <x v="167"/>
    <x v="2"/>
    <x v="6"/>
    <n v="4"/>
    <x v="3"/>
    <s v="Currus"/>
    <n v="1.1764705882352941E-2"/>
  </r>
  <r>
    <n v="2395"/>
    <x v="17"/>
    <s v="April"/>
    <s v="T5K"/>
    <n v="1"/>
    <n v="2009.7"/>
    <s v="Canada"/>
    <x v="148"/>
    <x v="3"/>
    <x v="3"/>
    <n v="2"/>
    <x v="3"/>
    <s v="Aliqui"/>
    <n v="4.7169811320754715E-3"/>
  </r>
  <r>
    <n v="1229"/>
    <x v="3"/>
    <s v="May"/>
    <s v="V5X"/>
    <n v="1"/>
    <n v="3464.37"/>
    <s v="Canada"/>
    <x v="275"/>
    <x v="2"/>
    <x v="2"/>
    <n v="10"/>
    <x v="4"/>
    <s v="Pirum"/>
    <n v="3.8022813688212928E-3"/>
  </r>
  <r>
    <n v="2015"/>
    <x v="3"/>
    <s v="May"/>
    <s v="T6B"/>
    <n v="1"/>
    <n v="4094.37"/>
    <s v="Canada"/>
    <x v="306"/>
    <x v="2"/>
    <x v="7"/>
    <n v="4"/>
    <x v="3"/>
    <s v="Currus"/>
    <n v="1.1764705882352941E-2"/>
  </r>
  <r>
    <n v="2400"/>
    <x v="3"/>
    <s v="May"/>
    <s v="T6K"/>
    <n v="1"/>
    <n v="1070.3699999999999"/>
    <s v="Canada"/>
    <x v="307"/>
    <x v="3"/>
    <x v="3"/>
    <n v="2"/>
    <x v="3"/>
    <s v="Aliqui"/>
    <n v="4.7169811320754715E-3"/>
  </r>
  <r>
    <n v="487"/>
    <x v="3"/>
    <s v="May"/>
    <s v="V6M"/>
    <n v="1"/>
    <n v="13229.37"/>
    <s v="Canada"/>
    <x v="21"/>
    <x v="2"/>
    <x v="6"/>
    <n v="7"/>
    <x v="4"/>
    <s v="VanArsdel"/>
    <n v="2.4570024570024569E-3"/>
  </r>
  <r>
    <n v="491"/>
    <x v="3"/>
    <s v="May"/>
    <s v="V6S"/>
    <n v="1"/>
    <n v="10709.37"/>
    <s v="Canada"/>
    <x v="19"/>
    <x v="2"/>
    <x v="6"/>
    <n v="7"/>
    <x v="4"/>
    <s v="VanArsdel"/>
    <n v="2.4570024570024569E-3"/>
  </r>
  <r>
    <n v="927"/>
    <x v="3"/>
    <s v="May"/>
    <s v="T6G"/>
    <n v="1"/>
    <n v="5417.37"/>
    <s v="Canada"/>
    <x v="27"/>
    <x v="2"/>
    <x v="4"/>
    <n v="8"/>
    <x v="3"/>
    <s v="Natura"/>
    <n v="3.952569169960474E-3"/>
  </r>
  <r>
    <n v="2136"/>
    <x v="156"/>
    <s v="April"/>
    <s v="V5M"/>
    <n v="1"/>
    <n v="5417.37"/>
    <s v="Canada"/>
    <x v="308"/>
    <x v="2"/>
    <x v="7"/>
    <n v="14"/>
    <x v="4"/>
    <s v="Victoria"/>
    <n v="6.25E-2"/>
  </r>
  <r>
    <n v="438"/>
    <x v="156"/>
    <s v="April"/>
    <s v="V6Z"/>
    <n v="1"/>
    <n v="11969.37"/>
    <s v="Canada"/>
    <x v="54"/>
    <x v="2"/>
    <x v="6"/>
    <n v="7"/>
    <x v="4"/>
    <s v="VanArsdel"/>
    <n v="2.4570024570024569E-3"/>
  </r>
  <r>
    <n v="2199"/>
    <x v="17"/>
    <s v="April"/>
    <s v="V5N"/>
    <n v="1"/>
    <n v="2456.37"/>
    <s v="Canada"/>
    <x v="309"/>
    <x v="0"/>
    <x v="0"/>
    <n v="2"/>
    <x v="4"/>
    <s v="Aliqui"/>
    <n v="4.7169811320754715E-3"/>
  </r>
  <r>
    <n v="506"/>
    <x v="17"/>
    <s v="April"/>
    <s v="T6W"/>
    <n v="1"/>
    <n v="15560.37"/>
    <s v="Canada"/>
    <x v="58"/>
    <x v="2"/>
    <x v="6"/>
    <n v="7"/>
    <x v="3"/>
    <s v="VanArsdel"/>
    <n v="2.4570024570024569E-3"/>
  </r>
  <r>
    <n v="927"/>
    <x v="4"/>
    <s v="May"/>
    <s v="V7M"/>
    <n v="1"/>
    <n v="6173.37"/>
    <s v="Canada"/>
    <x v="27"/>
    <x v="2"/>
    <x v="4"/>
    <n v="8"/>
    <x v="4"/>
    <s v="Natura"/>
    <n v="3.952569169960474E-3"/>
  </r>
  <r>
    <n v="1022"/>
    <x v="154"/>
    <s v="May"/>
    <s v="V5Z"/>
    <n v="1"/>
    <n v="1889.37"/>
    <s v="Canada"/>
    <x v="120"/>
    <x v="3"/>
    <x v="3"/>
    <n v="8"/>
    <x v="4"/>
    <s v="Natura"/>
    <n v="3.952569169960474E-3"/>
  </r>
  <r>
    <n v="1085"/>
    <x v="154"/>
    <s v="May"/>
    <s v="T6E"/>
    <n v="1"/>
    <n v="1416.87"/>
    <s v="Canada"/>
    <x v="189"/>
    <x v="1"/>
    <x v="1"/>
    <n v="10"/>
    <x v="3"/>
    <s v="Pirum"/>
    <n v="3.8022813688212928E-3"/>
  </r>
  <r>
    <n v="165"/>
    <x v="154"/>
    <s v="May"/>
    <s v="T2C"/>
    <n v="1"/>
    <n v="8060.85"/>
    <s v="Canada"/>
    <x v="310"/>
    <x v="2"/>
    <x v="7"/>
    <n v="1"/>
    <x v="3"/>
    <s v="Abbas"/>
    <n v="0.04"/>
  </r>
  <r>
    <n v="2224"/>
    <x v="154"/>
    <s v="May"/>
    <s v="T6E"/>
    <n v="1"/>
    <n v="818.37"/>
    <s v="Canada"/>
    <x v="53"/>
    <x v="1"/>
    <x v="1"/>
    <n v="2"/>
    <x v="3"/>
    <s v="Aliqui"/>
    <n v="4.7169811320754715E-3"/>
  </r>
  <r>
    <n v="457"/>
    <x v="154"/>
    <s v="May"/>
    <s v="T6S"/>
    <n v="1"/>
    <n v="11969.37"/>
    <s v="Canada"/>
    <x v="67"/>
    <x v="2"/>
    <x v="6"/>
    <n v="7"/>
    <x v="3"/>
    <s v="VanArsdel"/>
    <n v="2.4570024570024569E-3"/>
  </r>
  <r>
    <n v="1086"/>
    <x v="154"/>
    <s v="May"/>
    <s v="T6E"/>
    <n v="1"/>
    <n v="1416.87"/>
    <s v="Canada"/>
    <x v="145"/>
    <x v="1"/>
    <x v="1"/>
    <n v="10"/>
    <x v="3"/>
    <s v="Pirum"/>
    <n v="3.8022813688212928E-3"/>
  </r>
  <r>
    <n v="826"/>
    <x v="154"/>
    <s v="May"/>
    <s v="T6G"/>
    <n v="1"/>
    <n v="14426.37"/>
    <s v="Canada"/>
    <x v="81"/>
    <x v="2"/>
    <x v="6"/>
    <n v="8"/>
    <x v="3"/>
    <s v="Natura"/>
    <n v="3.952569169960474E-3"/>
  </r>
  <r>
    <n v="501"/>
    <x v="154"/>
    <s v="May"/>
    <s v="V5L"/>
    <n v="1"/>
    <n v="13347.81"/>
    <s v="Canada"/>
    <x v="254"/>
    <x v="2"/>
    <x v="6"/>
    <n v="7"/>
    <x v="4"/>
    <s v="VanArsdel"/>
    <n v="2.4570024570024569E-3"/>
  </r>
  <r>
    <n v="2225"/>
    <x v="154"/>
    <s v="May"/>
    <s v="T6E"/>
    <n v="1"/>
    <n v="818.37"/>
    <s v="Canada"/>
    <x v="52"/>
    <x v="1"/>
    <x v="1"/>
    <n v="2"/>
    <x v="3"/>
    <s v="Aliqui"/>
    <n v="4.7169811320754715E-3"/>
  </r>
  <r>
    <n v="1182"/>
    <x v="156"/>
    <s v="April"/>
    <s v="V6Z"/>
    <n v="1"/>
    <n v="2519.37"/>
    <s v="Canada"/>
    <x v="97"/>
    <x v="2"/>
    <x v="4"/>
    <n v="10"/>
    <x v="4"/>
    <s v="Pirum"/>
    <n v="3.8022813688212928E-3"/>
  </r>
  <r>
    <n v="2150"/>
    <x v="156"/>
    <s v="April"/>
    <s v="T6E"/>
    <n v="1"/>
    <n v="6173.37"/>
    <s v="Canada"/>
    <x v="43"/>
    <x v="2"/>
    <x v="4"/>
    <n v="14"/>
    <x v="3"/>
    <s v="Victoria"/>
    <n v="6.25E-2"/>
  </r>
  <r>
    <n v="1067"/>
    <x v="17"/>
    <s v="April"/>
    <s v="R2G"/>
    <n v="1"/>
    <n v="4881.87"/>
    <s v="Canada"/>
    <x v="311"/>
    <x v="1"/>
    <x v="1"/>
    <n v="10"/>
    <x v="1"/>
    <s v="Pirum"/>
    <n v="3.8022813688212928E-3"/>
  </r>
  <r>
    <n v="2206"/>
    <x v="122"/>
    <s v="April"/>
    <s v="T5K"/>
    <n v="1"/>
    <n v="1227.8699999999999"/>
    <s v="Canada"/>
    <x v="15"/>
    <x v="1"/>
    <x v="1"/>
    <n v="2"/>
    <x v="3"/>
    <s v="Aliqui"/>
    <n v="4.7169811320754715E-3"/>
  </r>
  <r>
    <n v="1879"/>
    <x v="122"/>
    <s v="April"/>
    <s v="T6T"/>
    <n v="1"/>
    <n v="11339.37"/>
    <s v="Canada"/>
    <x v="122"/>
    <x v="2"/>
    <x v="6"/>
    <n v="6"/>
    <x v="3"/>
    <s v="Leo"/>
    <n v="8.3333333333333329E-2"/>
  </r>
  <r>
    <n v="2395"/>
    <x v="122"/>
    <s v="April"/>
    <s v="T2L"/>
    <n v="1"/>
    <n v="1889.37"/>
    <s v="Canada"/>
    <x v="148"/>
    <x v="3"/>
    <x v="3"/>
    <n v="2"/>
    <x v="3"/>
    <s v="Aliqui"/>
    <n v="4.7169811320754715E-3"/>
  </r>
  <r>
    <n v="506"/>
    <x v="126"/>
    <s v="April"/>
    <s v="V6L"/>
    <n v="1"/>
    <n v="15560.37"/>
    <s v="Canada"/>
    <x v="58"/>
    <x v="2"/>
    <x v="6"/>
    <n v="7"/>
    <x v="4"/>
    <s v="VanArsdel"/>
    <n v="2.4570024570024569E-3"/>
  </r>
  <r>
    <n v="1183"/>
    <x v="126"/>
    <s v="April"/>
    <s v="T3G"/>
    <n v="1"/>
    <n v="7433.37"/>
    <s v="Canada"/>
    <x v="121"/>
    <x v="2"/>
    <x v="4"/>
    <n v="10"/>
    <x v="3"/>
    <s v="Pirum"/>
    <n v="3.8022813688212928E-3"/>
  </r>
  <r>
    <n v="2269"/>
    <x v="126"/>
    <s v="April"/>
    <s v="T3G"/>
    <n v="1"/>
    <n v="3936.87"/>
    <s v="Canada"/>
    <x v="220"/>
    <x v="1"/>
    <x v="5"/>
    <n v="2"/>
    <x v="3"/>
    <s v="Aliqui"/>
    <n v="4.7169811320754715E-3"/>
  </r>
  <r>
    <n v="1223"/>
    <x v="135"/>
    <s v="May"/>
    <s v="T6E"/>
    <n v="1"/>
    <n v="4787.37"/>
    <s v="Canada"/>
    <x v="8"/>
    <x v="2"/>
    <x v="2"/>
    <n v="10"/>
    <x v="3"/>
    <s v="Pirum"/>
    <n v="3.8022813688212928E-3"/>
  </r>
  <r>
    <n v="2367"/>
    <x v="135"/>
    <s v="May"/>
    <s v="T5K"/>
    <n v="1"/>
    <n v="5663.7"/>
    <s v="Canada"/>
    <x v="24"/>
    <x v="2"/>
    <x v="2"/>
    <n v="2"/>
    <x v="3"/>
    <s v="Aliqui"/>
    <n v="4.7169811320754715E-3"/>
  </r>
  <r>
    <n v="1182"/>
    <x v="139"/>
    <s v="April"/>
    <s v="T6G"/>
    <n v="1"/>
    <n v="2708.37"/>
    <s v="Canada"/>
    <x v="97"/>
    <x v="2"/>
    <x v="4"/>
    <n v="10"/>
    <x v="3"/>
    <s v="Pirum"/>
    <n v="3.8022813688212928E-3"/>
  </r>
  <r>
    <n v="676"/>
    <x v="136"/>
    <s v="May"/>
    <s v="T3G"/>
    <n v="1"/>
    <n v="9134.3700000000008"/>
    <s v="Canada"/>
    <x v="157"/>
    <x v="2"/>
    <x v="2"/>
    <n v="7"/>
    <x v="3"/>
    <s v="VanArsdel"/>
    <n v="2.4570024570024569E-3"/>
  </r>
  <r>
    <n v="183"/>
    <x v="136"/>
    <s v="May"/>
    <s v="T3C"/>
    <n v="1"/>
    <n v="8694"/>
    <s v="Canada"/>
    <x v="163"/>
    <x v="2"/>
    <x v="4"/>
    <n v="1"/>
    <x v="3"/>
    <s v="Abbas"/>
    <n v="0.04"/>
  </r>
  <r>
    <n v="733"/>
    <x v="121"/>
    <s v="April"/>
    <s v="T2X"/>
    <n v="1"/>
    <n v="4787.37"/>
    <s v="Canada"/>
    <x v="65"/>
    <x v="1"/>
    <x v="1"/>
    <n v="8"/>
    <x v="3"/>
    <s v="Natura"/>
    <n v="3.952569169960474E-3"/>
  </r>
  <r>
    <n v="1212"/>
    <x v="44"/>
    <s v="June"/>
    <s v="M6P"/>
    <n v="1"/>
    <n v="4850.37"/>
    <s v="Canada"/>
    <x v="6"/>
    <x v="2"/>
    <x v="2"/>
    <n v="10"/>
    <x v="0"/>
    <s v="Pirum"/>
    <n v="3.8022813688212928E-3"/>
  </r>
  <r>
    <n v="2393"/>
    <x v="44"/>
    <s v="June"/>
    <s v="R3T"/>
    <n v="1"/>
    <n v="1379.7"/>
    <s v="Canada"/>
    <x v="115"/>
    <x v="3"/>
    <x v="3"/>
    <n v="2"/>
    <x v="1"/>
    <s v="Aliqui"/>
    <n v="4.7169811320754715E-3"/>
  </r>
  <r>
    <n v="826"/>
    <x v="46"/>
    <s v="June"/>
    <s v="H3H"/>
    <n v="1"/>
    <n v="13922.37"/>
    <s v="Canada"/>
    <x v="81"/>
    <x v="2"/>
    <x v="6"/>
    <n v="8"/>
    <x v="2"/>
    <s v="Natura"/>
    <n v="3.952569169960474E-3"/>
  </r>
  <r>
    <n v="2334"/>
    <x v="46"/>
    <s v="June"/>
    <s v="M4V"/>
    <n v="1"/>
    <n v="4592.7"/>
    <s v="Canada"/>
    <x v="312"/>
    <x v="2"/>
    <x v="4"/>
    <n v="2"/>
    <x v="0"/>
    <s v="Aliqui"/>
    <n v="4.7169811320754715E-3"/>
  </r>
  <r>
    <n v="2367"/>
    <x v="142"/>
    <s v="May"/>
    <s v="L5N"/>
    <n v="1"/>
    <n v="5663.7"/>
    <s v="Canada"/>
    <x v="24"/>
    <x v="2"/>
    <x v="2"/>
    <n v="2"/>
    <x v="0"/>
    <s v="Aliqui"/>
    <n v="4.7169811320754715E-3"/>
  </r>
  <r>
    <n v="559"/>
    <x v="142"/>
    <s v="May"/>
    <s v="M7Y"/>
    <n v="1"/>
    <n v="7559.37"/>
    <s v="Canada"/>
    <x v="166"/>
    <x v="2"/>
    <x v="2"/>
    <n v="7"/>
    <x v="0"/>
    <s v="VanArsdel"/>
    <n v="2.4570024570024569E-3"/>
  </r>
  <r>
    <n v="1722"/>
    <x v="142"/>
    <s v="May"/>
    <s v="R3A"/>
    <n v="1"/>
    <n v="1038.8699999999999"/>
    <s v="Canada"/>
    <x v="40"/>
    <x v="3"/>
    <x v="3"/>
    <n v="13"/>
    <x v="1"/>
    <s v="Salvus"/>
    <n v="4.3478260869565216E-2"/>
  </r>
  <r>
    <n v="636"/>
    <x v="145"/>
    <s v="May"/>
    <s v="M5X"/>
    <n v="1"/>
    <n v="10583.37"/>
    <s v="Canada"/>
    <x v="77"/>
    <x v="2"/>
    <x v="2"/>
    <n v="7"/>
    <x v="0"/>
    <s v="VanArsdel"/>
    <n v="2.4570024570024569E-3"/>
  </r>
  <r>
    <n v="237"/>
    <x v="145"/>
    <s v="May"/>
    <s v="L5T"/>
    <n v="1"/>
    <n v="6296.85"/>
    <s v="Canada"/>
    <x v="313"/>
    <x v="2"/>
    <x v="7"/>
    <n v="5"/>
    <x v="0"/>
    <s v="Fama"/>
    <n v="7.1428571428571425E-2"/>
  </r>
  <r>
    <n v="835"/>
    <x v="146"/>
    <s v="May"/>
    <s v="M5R"/>
    <n v="1"/>
    <n v="6299.37"/>
    <s v="Canada"/>
    <x v="252"/>
    <x v="2"/>
    <x v="6"/>
    <n v="8"/>
    <x v="0"/>
    <s v="Natura"/>
    <n v="3.952569169960474E-3"/>
  </r>
  <r>
    <n v="927"/>
    <x v="146"/>
    <s v="May"/>
    <s v="R3G"/>
    <n v="1"/>
    <n v="6047.37"/>
    <s v="Canada"/>
    <x v="27"/>
    <x v="2"/>
    <x v="4"/>
    <n v="8"/>
    <x v="1"/>
    <s v="Natura"/>
    <n v="3.952569169960474E-3"/>
  </r>
  <r>
    <n v="2055"/>
    <x v="146"/>
    <s v="May"/>
    <s v="L5N"/>
    <n v="1"/>
    <n v="7874.37"/>
    <s v="Canada"/>
    <x v="62"/>
    <x v="2"/>
    <x v="4"/>
    <n v="4"/>
    <x v="0"/>
    <s v="Currus"/>
    <n v="1.1764705882352941E-2"/>
  </r>
  <r>
    <n v="702"/>
    <x v="146"/>
    <s v="May"/>
    <s v="K2A"/>
    <n v="1"/>
    <n v="3747.87"/>
    <s v="Canada"/>
    <x v="272"/>
    <x v="0"/>
    <x v="0"/>
    <n v="8"/>
    <x v="0"/>
    <s v="Natura"/>
    <n v="3.952569169960474E-3"/>
  </r>
  <r>
    <n v="1145"/>
    <x v="146"/>
    <s v="May"/>
    <s v="M6G"/>
    <n v="1"/>
    <n v="4031.37"/>
    <s v="Canada"/>
    <x v="197"/>
    <x v="2"/>
    <x v="7"/>
    <n v="10"/>
    <x v="0"/>
    <s v="Pirum"/>
    <n v="3.8022813688212928E-3"/>
  </r>
  <r>
    <n v="183"/>
    <x v="146"/>
    <s v="May"/>
    <s v="M7Y"/>
    <n v="1"/>
    <n v="8694"/>
    <s v="Canada"/>
    <x v="163"/>
    <x v="2"/>
    <x v="4"/>
    <n v="1"/>
    <x v="0"/>
    <s v="Abbas"/>
    <n v="0.04"/>
  </r>
  <r>
    <n v="549"/>
    <x v="147"/>
    <s v="May"/>
    <s v="M4V"/>
    <n v="1"/>
    <n v="6614.37"/>
    <s v="Canada"/>
    <x v="116"/>
    <x v="2"/>
    <x v="2"/>
    <n v="7"/>
    <x v="0"/>
    <s v="VanArsdel"/>
    <n v="2.4570024570024569E-3"/>
  </r>
  <r>
    <n v="1000"/>
    <x v="147"/>
    <s v="May"/>
    <s v="K1H"/>
    <n v="1"/>
    <n v="1290.8699999999999"/>
    <s v="Canada"/>
    <x v="249"/>
    <x v="3"/>
    <x v="3"/>
    <n v="8"/>
    <x v="0"/>
    <s v="Natura"/>
    <n v="3.952569169960474E-3"/>
  </r>
  <r>
    <n v="1995"/>
    <x v="147"/>
    <s v="May"/>
    <s v="H1B"/>
    <n v="1"/>
    <n v="5354.37"/>
    <s v="Canada"/>
    <x v="167"/>
    <x v="2"/>
    <x v="6"/>
    <n v="4"/>
    <x v="2"/>
    <s v="Currus"/>
    <n v="1.1764705882352941E-2"/>
  </r>
  <r>
    <n v="1175"/>
    <x v="149"/>
    <s v="May"/>
    <s v="K1H"/>
    <n v="1"/>
    <n v="8441.3700000000008"/>
    <s v="Canada"/>
    <x v="158"/>
    <x v="2"/>
    <x v="4"/>
    <n v="10"/>
    <x v="0"/>
    <s v="Pirum"/>
    <n v="3.8022813688212928E-3"/>
  </r>
  <r>
    <n v="438"/>
    <x v="149"/>
    <s v="May"/>
    <s v="H1B"/>
    <n v="1"/>
    <n v="11969.37"/>
    <s v="Canada"/>
    <x v="54"/>
    <x v="2"/>
    <x v="6"/>
    <n v="7"/>
    <x v="2"/>
    <s v="VanArsdel"/>
    <n v="2.4570024570024569E-3"/>
  </r>
  <r>
    <n v="2090"/>
    <x v="149"/>
    <s v="May"/>
    <s v="M6S"/>
    <n v="1"/>
    <n v="4598.37"/>
    <s v="Canada"/>
    <x v="233"/>
    <x v="2"/>
    <x v="2"/>
    <n v="4"/>
    <x v="0"/>
    <s v="Currus"/>
    <n v="1.1764705882352941E-2"/>
  </r>
  <r>
    <n v="1171"/>
    <x v="149"/>
    <s v="May"/>
    <s v="R3G"/>
    <n v="1"/>
    <n v="4283.37"/>
    <s v="Canada"/>
    <x v="173"/>
    <x v="2"/>
    <x v="4"/>
    <n v="10"/>
    <x v="1"/>
    <s v="Pirum"/>
    <n v="3.8022813688212928E-3"/>
  </r>
  <r>
    <n v="1182"/>
    <x v="149"/>
    <s v="May"/>
    <s v="R3G"/>
    <n v="1"/>
    <n v="2708.37"/>
    <s v="Canada"/>
    <x v="97"/>
    <x v="2"/>
    <x v="4"/>
    <n v="10"/>
    <x v="1"/>
    <s v="Pirum"/>
    <n v="3.8022813688212928E-3"/>
  </r>
  <r>
    <n v="590"/>
    <x v="150"/>
    <s v="May"/>
    <s v="M4V"/>
    <n v="1"/>
    <n v="10709.37"/>
    <s v="Canada"/>
    <x v="20"/>
    <x v="2"/>
    <x v="2"/>
    <n v="7"/>
    <x v="0"/>
    <s v="VanArsdel"/>
    <n v="2.4570024570024569E-3"/>
  </r>
  <r>
    <n v="1009"/>
    <x v="151"/>
    <s v="June"/>
    <s v="L5P"/>
    <n v="1"/>
    <n v="1353.87"/>
    <s v="Canada"/>
    <x v="129"/>
    <x v="3"/>
    <x v="3"/>
    <n v="8"/>
    <x v="0"/>
    <s v="Natura"/>
    <n v="3.952569169960474E-3"/>
  </r>
  <r>
    <n v="545"/>
    <x v="153"/>
    <s v="June"/>
    <s v="K1R"/>
    <n v="1"/>
    <n v="10835.37"/>
    <s v="Canada"/>
    <x v="113"/>
    <x v="2"/>
    <x v="2"/>
    <n v="7"/>
    <x v="0"/>
    <s v="VanArsdel"/>
    <n v="2.4570024570024569E-3"/>
  </r>
  <r>
    <n v="207"/>
    <x v="153"/>
    <s v="June"/>
    <s v="M5X"/>
    <n v="1"/>
    <n v="11843.37"/>
    <s v="Canada"/>
    <x v="109"/>
    <x v="2"/>
    <x v="6"/>
    <n v="3"/>
    <x v="0"/>
    <s v="Barba"/>
    <n v="0.1111111111111111"/>
  </r>
  <r>
    <n v="440"/>
    <x v="153"/>
    <s v="June"/>
    <s v="R3G"/>
    <n v="1"/>
    <n v="19529.37"/>
    <s v="Canada"/>
    <x v="184"/>
    <x v="2"/>
    <x v="6"/>
    <n v="7"/>
    <x v="1"/>
    <s v="VanArsdel"/>
    <n v="2.4570024570024569E-3"/>
  </r>
  <r>
    <n v="777"/>
    <x v="153"/>
    <s v="June"/>
    <s v="R3G"/>
    <n v="1"/>
    <n v="1542.87"/>
    <s v="Canada"/>
    <x v="239"/>
    <x v="1"/>
    <x v="1"/>
    <n v="8"/>
    <x v="1"/>
    <s v="Natura"/>
    <n v="3.952569169960474E-3"/>
  </r>
  <r>
    <n v="2396"/>
    <x v="128"/>
    <s v="May"/>
    <s v="L5R"/>
    <n v="1"/>
    <n v="1385.37"/>
    <s v="Canada"/>
    <x v="104"/>
    <x v="3"/>
    <x v="3"/>
    <n v="2"/>
    <x v="0"/>
    <s v="Aliqui"/>
    <n v="4.7169811320754715E-3"/>
  </r>
  <r>
    <n v="1000"/>
    <x v="154"/>
    <s v="May"/>
    <s v="R3V"/>
    <n v="2"/>
    <n v="2707.74"/>
    <s v="Canada"/>
    <x v="249"/>
    <x v="3"/>
    <x v="3"/>
    <n v="8"/>
    <x v="1"/>
    <s v="Natura"/>
    <n v="3.952569169960474E-3"/>
  </r>
  <r>
    <n v="2365"/>
    <x v="74"/>
    <s v="April"/>
    <s v="M5P"/>
    <n v="1"/>
    <n v="6482.7"/>
    <s v="Canada"/>
    <x v="14"/>
    <x v="2"/>
    <x v="2"/>
    <n v="2"/>
    <x v="0"/>
    <s v="Aliqui"/>
    <n v="4.7169811320754715E-3"/>
  </r>
  <r>
    <n v="676"/>
    <x v="74"/>
    <s v="April"/>
    <s v="R3B"/>
    <n v="1"/>
    <n v="9134.3700000000008"/>
    <s v="Canada"/>
    <x v="157"/>
    <x v="2"/>
    <x v="2"/>
    <n v="7"/>
    <x v="1"/>
    <s v="VanArsdel"/>
    <n v="2.4570024570024569E-3"/>
  </r>
  <r>
    <n v="206"/>
    <x v="17"/>
    <s v="April"/>
    <s v="R3V"/>
    <n v="1"/>
    <n v="11402.37"/>
    <s v="Canada"/>
    <x v="266"/>
    <x v="2"/>
    <x v="6"/>
    <n v="3"/>
    <x v="1"/>
    <s v="Barba"/>
    <n v="0.1111111111111111"/>
  </r>
  <r>
    <n v="1059"/>
    <x v="17"/>
    <s v="April"/>
    <s v="R3N"/>
    <n v="1"/>
    <n v="1889.37"/>
    <s v="Canada"/>
    <x v="185"/>
    <x v="1"/>
    <x v="1"/>
    <n v="10"/>
    <x v="1"/>
    <s v="Pirum"/>
    <n v="3.8022813688212928E-3"/>
  </r>
  <r>
    <n v="2367"/>
    <x v="17"/>
    <s v="April"/>
    <s v="R3H"/>
    <n v="1"/>
    <n v="5663.7"/>
    <s v="Canada"/>
    <x v="24"/>
    <x v="2"/>
    <x v="2"/>
    <n v="2"/>
    <x v="1"/>
    <s v="Aliqui"/>
    <n v="4.7169811320754715E-3"/>
  </r>
  <r>
    <n v="556"/>
    <x v="17"/>
    <s v="April"/>
    <s v="M7Y"/>
    <n v="1"/>
    <n v="10268.370000000001"/>
    <s v="Canada"/>
    <x v="56"/>
    <x v="2"/>
    <x v="2"/>
    <n v="7"/>
    <x v="0"/>
    <s v="VanArsdel"/>
    <n v="2.4570024570024569E-3"/>
  </r>
  <r>
    <n v="835"/>
    <x v="17"/>
    <s v="April"/>
    <s v="M5X"/>
    <n v="1"/>
    <n v="6299.37"/>
    <s v="Canada"/>
    <x v="252"/>
    <x v="2"/>
    <x v="6"/>
    <n v="8"/>
    <x v="0"/>
    <s v="Natura"/>
    <n v="3.952569169960474E-3"/>
  </r>
  <r>
    <n v="1182"/>
    <x v="3"/>
    <s v="May"/>
    <s v="L5N"/>
    <n v="1"/>
    <n v="2582.37"/>
    <s v="Canada"/>
    <x v="97"/>
    <x v="2"/>
    <x v="4"/>
    <n v="10"/>
    <x v="0"/>
    <s v="Pirum"/>
    <n v="3.8022813688212928E-3"/>
  </r>
  <r>
    <n v="2241"/>
    <x v="3"/>
    <s v="May"/>
    <s v="M4P"/>
    <n v="1"/>
    <n v="1070.3699999999999"/>
    <s v="Canada"/>
    <x v="314"/>
    <x v="1"/>
    <x v="1"/>
    <n v="2"/>
    <x v="0"/>
    <s v="Aliqui"/>
    <n v="4.7169811320754715E-3"/>
  </r>
  <r>
    <n v="2395"/>
    <x v="156"/>
    <s v="April"/>
    <s v="L5R"/>
    <n v="1"/>
    <n v="1889.37"/>
    <s v="Canada"/>
    <x v="148"/>
    <x v="3"/>
    <x v="3"/>
    <n v="2"/>
    <x v="0"/>
    <s v="Aliqui"/>
    <n v="4.7169811320754715E-3"/>
  </r>
  <r>
    <n v="1000"/>
    <x v="156"/>
    <s v="April"/>
    <s v="L5P"/>
    <n v="1"/>
    <n v="1353.87"/>
    <s v="Canada"/>
    <x v="249"/>
    <x v="3"/>
    <x v="3"/>
    <n v="8"/>
    <x v="0"/>
    <s v="Natura"/>
    <n v="3.952569169960474E-3"/>
  </r>
  <r>
    <n v="2379"/>
    <x v="17"/>
    <s v="April"/>
    <s v="R3G"/>
    <n v="1"/>
    <n v="2330.37"/>
    <s v="Canada"/>
    <x v="137"/>
    <x v="2"/>
    <x v="2"/>
    <n v="2"/>
    <x v="1"/>
    <s v="Aliqui"/>
    <n v="4.7169811320754715E-3"/>
  </r>
  <r>
    <n v="615"/>
    <x v="4"/>
    <s v="May"/>
    <s v="R3H"/>
    <n v="1"/>
    <n v="8189.37"/>
    <s v="Canada"/>
    <x v="2"/>
    <x v="2"/>
    <x v="2"/>
    <n v="7"/>
    <x v="1"/>
    <s v="VanArsdel"/>
    <n v="2.4570024570024569E-3"/>
  </r>
  <r>
    <n v="2207"/>
    <x v="4"/>
    <s v="May"/>
    <s v="R3V"/>
    <n v="1"/>
    <n v="1227.8699999999999"/>
    <s v="Canada"/>
    <x v="204"/>
    <x v="1"/>
    <x v="1"/>
    <n v="2"/>
    <x v="1"/>
    <s v="Aliqui"/>
    <n v="4.7169811320754715E-3"/>
  </r>
  <r>
    <n v="2385"/>
    <x v="4"/>
    <s v="May"/>
    <s v="M4V"/>
    <n v="1"/>
    <n v="8555.4"/>
    <s v="Canada"/>
    <x v="219"/>
    <x v="2"/>
    <x v="2"/>
    <n v="2"/>
    <x v="0"/>
    <s v="Aliqui"/>
    <n v="4.7169811320754715E-3"/>
  </r>
  <r>
    <n v="826"/>
    <x v="4"/>
    <s v="May"/>
    <s v="L5N"/>
    <n v="1"/>
    <n v="14426.37"/>
    <s v="Canada"/>
    <x v="81"/>
    <x v="2"/>
    <x v="6"/>
    <n v="8"/>
    <x v="0"/>
    <s v="Natura"/>
    <n v="3.952569169960474E-3"/>
  </r>
  <r>
    <n v="2218"/>
    <x v="4"/>
    <s v="May"/>
    <s v="M6S"/>
    <n v="1"/>
    <n v="1889.37"/>
    <s v="Canada"/>
    <x v="107"/>
    <x v="1"/>
    <x v="1"/>
    <n v="2"/>
    <x v="0"/>
    <s v="Aliqui"/>
    <n v="4.7169811320754715E-3"/>
  </r>
  <r>
    <n v="2368"/>
    <x v="4"/>
    <s v="May"/>
    <s v="M7Y"/>
    <n v="1"/>
    <n v="8813.7000000000007"/>
    <s v="Canada"/>
    <x v="95"/>
    <x v="2"/>
    <x v="2"/>
    <n v="2"/>
    <x v="0"/>
    <s v="Aliqui"/>
    <n v="4.7169811320754715E-3"/>
  </r>
  <r>
    <n v="567"/>
    <x v="118"/>
    <s v="May"/>
    <s v="L5G"/>
    <n v="1"/>
    <n v="10520.37"/>
    <s v="Canada"/>
    <x v="243"/>
    <x v="2"/>
    <x v="2"/>
    <n v="7"/>
    <x v="0"/>
    <s v="VanArsdel"/>
    <n v="2.4570024570024569E-3"/>
  </r>
  <r>
    <n v="487"/>
    <x v="118"/>
    <s v="May"/>
    <s v="K1R"/>
    <n v="1"/>
    <n v="13229.37"/>
    <s v="Canada"/>
    <x v="21"/>
    <x v="2"/>
    <x v="6"/>
    <n v="7"/>
    <x v="0"/>
    <s v="VanArsdel"/>
    <n v="2.4570024570024569E-3"/>
  </r>
  <r>
    <n v="927"/>
    <x v="157"/>
    <s v="April"/>
    <s v="L5R"/>
    <n v="1"/>
    <n v="6173.37"/>
    <s v="Canada"/>
    <x v="27"/>
    <x v="2"/>
    <x v="4"/>
    <n v="8"/>
    <x v="0"/>
    <s v="Natura"/>
    <n v="3.952569169960474E-3"/>
  </r>
  <r>
    <n v="1145"/>
    <x v="157"/>
    <s v="April"/>
    <s v="M4V"/>
    <n v="1"/>
    <n v="4031.37"/>
    <s v="Canada"/>
    <x v="197"/>
    <x v="2"/>
    <x v="7"/>
    <n v="10"/>
    <x v="0"/>
    <s v="Pirum"/>
    <n v="3.8022813688212928E-3"/>
  </r>
  <r>
    <n v="2331"/>
    <x v="154"/>
    <s v="May"/>
    <s v="K1A"/>
    <n v="1"/>
    <n v="7805.7"/>
    <s v="Canada"/>
    <x v="68"/>
    <x v="2"/>
    <x v="4"/>
    <n v="2"/>
    <x v="0"/>
    <s v="Aliqui"/>
    <n v="4.7169811320754715E-3"/>
  </r>
  <r>
    <n v="762"/>
    <x v="154"/>
    <s v="May"/>
    <s v="M5X"/>
    <n v="1"/>
    <n v="2330.37"/>
    <s v="Canada"/>
    <x v="161"/>
    <x v="1"/>
    <x v="1"/>
    <n v="8"/>
    <x v="0"/>
    <s v="Natura"/>
    <n v="3.952569169960474E-3"/>
  </r>
  <r>
    <n v="927"/>
    <x v="154"/>
    <s v="May"/>
    <s v="R3T"/>
    <n v="1"/>
    <n v="7685.37"/>
    <s v="Canada"/>
    <x v="27"/>
    <x v="2"/>
    <x v="4"/>
    <n v="8"/>
    <x v="1"/>
    <s v="Natura"/>
    <n v="3.952569169960474E-3"/>
  </r>
  <r>
    <n v="977"/>
    <x v="154"/>
    <s v="May"/>
    <s v="R3B"/>
    <n v="1"/>
    <n v="6299.37"/>
    <s v="Canada"/>
    <x v="69"/>
    <x v="2"/>
    <x v="2"/>
    <n v="8"/>
    <x v="1"/>
    <s v="Natura"/>
    <n v="3.952569169960474E-3"/>
  </r>
  <r>
    <n v="2379"/>
    <x v="154"/>
    <s v="May"/>
    <s v="L5N"/>
    <n v="1"/>
    <n v="2513.6999999999998"/>
    <s v="Canada"/>
    <x v="137"/>
    <x v="2"/>
    <x v="2"/>
    <n v="2"/>
    <x v="0"/>
    <s v="Aliqui"/>
    <n v="4.7169811320754715E-3"/>
  </r>
  <r>
    <n v="939"/>
    <x v="154"/>
    <s v="May"/>
    <s v="R3T"/>
    <n v="1"/>
    <n v="4598.37"/>
    <s v="Canada"/>
    <x v="82"/>
    <x v="2"/>
    <x v="2"/>
    <n v="8"/>
    <x v="1"/>
    <s v="Natura"/>
    <n v="3.952569169960474E-3"/>
  </r>
  <r>
    <n v="2380"/>
    <x v="154"/>
    <s v="May"/>
    <s v="H3A"/>
    <n v="1"/>
    <n v="4031.37"/>
    <s v="Canada"/>
    <x v="207"/>
    <x v="2"/>
    <x v="2"/>
    <n v="2"/>
    <x v="2"/>
    <s v="Aliqui"/>
    <n v="4.7169811320754715E-3"/>
  </r>
  <r>
    <n v="761"/>
    <x v="154"/>
    <s v="May"/>
    <s v="M5X"/>
    <n v="1"/>
    <n v="2330.37"/>
    <s v="Canada"/>
    <x v="160"/>
    <x v="1"/>
    <x v="1"/>
    <n v="8"/>
    <x v="0"/>
    <s v="Natura"/>
    <n v="3.952569169960474E-3"/>
  </r>
  <r>
    <n v="826"/>
    <x v="156"/>
    <s v="April"/>
    <s v="K1A"/>
    <n v="1"/>
    <n v="14426.37"/>
    <s v="Canada"/>
    <x v="81"/>
    <x v="2"/>
    <x v="6"/>
    <n v="8"/>
    <x v="0"/>
    <s v="Natura"/>
    <n v="3.952569169960474E-3"/>
  </r>
  <r>
    <n v="939"/>
    <x v="156"/>
    <s v="April"/>
    <s v="R3X"/>
    <n v="1"/>
    <n v="4409.37"/>
    <s v="Canada"/>
    <x v="82"/>
    <x v="2"/>
    <x v="2"/>
    <n v="8"/>
    <x v="1"/>
    <s v="Natura"/>
    <n v="3.952569169960474E-3"/>
  </r>
  <r>
    <n v="1053"/>
    <x v="17"/>
    <s v="April"/>
    <s v="M5B"/>
    <n v="1"/>
    <n v="3527.37"/>
    <s v="Canada"/>
    <x v="218"/>
    <x v="0"/>
    <x v="0"/>
    <n v="10"/>
    <x v="0"/>
    <s v="Pirum"/>
    <n v="3.8022813688212928E-3"/>
  </r>
  <r>
    <n v="438"/>
    <x v="17"/>
    <s v="April"/>
    <s v="R3X"/>
    <n v="1"/>
    <n v="11969.37"/>
    <s v="Canada"/>
    <x v="54"/>
    <x v="2"/>
    <x v="6"/>
    <n v="7"/>
    <x v="1"/>
    <s v="VanArsdel"/>
    <n v="2.4570024570024569E-3"/>
  </r>
  <r>
    <n v="1889"/>
    <x v="158"/>
    <s v="May"/>
    <s v="L5P"/>
    <n v="1"/>
    <n v="8693.3700000000008"/>
    <s v="Canada"/>
    <x v="93"/>
    <x v="2"/>
    <x v="2"/>
    <n v="6"/>
    <x v="0"/>
    <s v="Leo"/>
    <n v="8.3333333333333329E-2"/>
  </r>
  <r>
    <n v="1180"/>
    <x v="17"/>
    <s v="April"/>
    <s v="R3N"/>
    <n v="1"/>
    <n v="6299.37"/>
    <s v="Canada"/>
    <x v="31"/>
    <x v="2"/>
    <x v="4"/>
    <n v="10"/>
    <x v="1"/>
    <s v="Pirum"/>
    <n v="3.8022813688212928E-3"/>
  </r>
  <r>
    <n v="2214"/>
    <x v="17"/>
    <s v="April"/>
    <s v="R3B"/>
    <n v="1"/>
    <n v="4724.37"/>
    <s v="Canada"/>
    <x v="147"/>
    <x v="1"/>
    <x v="1"/>
    <n v="2"/>
    <x v="1"/>
    <s v="Aliqui"/>
    <n v="4.7169811320754715E-3"/>
  </r>
  <r>
    <n v="1244"/>
    <x v="3"/>
    <s v="May"/>
    <s v="R3V"/>
    <n v="1"/>
    <n v="5794.74"/>
    <s v="Canada"/>
    <x v="315"/>
    <x v="0"/>
    <x v="1"/>
    <n v="12"/>
    <x v="1"/>
    <s v="Quibus"/>
    <n v="1.3333333333333334E-2"/>
  </r>
  <r>
    <n v="2332"/>
    <x v="3"/>
    <s v="May"/>
    <s v="L5R"/>
    <n v="1"/>
    <n v="6419.7"/>
    <s v="Canada"/>
    <x v="22"/>
    <x v="2"/>
    <x v="4"/>
    <n v="2"/>
    <x v="0"/>
    <s v="Aliqui"/>
    <n v="4.7169811320754715E-3"/>
  </r>
  <r>
    <n v="981"/>
    <x v="3"/>
    <s v="May"/>
    <s v="R2W"/>
    <n v="1"/>
    <n v="2141.37"/>
    <s v="Canada"/>
    <x v="209"/>
    <x v="2"/>
    <x v="2"/>
    <n v="8"/>
    <x v="1"/>
    <s v="Natura"/>
    <n v="3.952569169960474E-3"/>
  </r>
  <r>
    <n v="1529"/>
    <x v="3"/>
    <s v="May"/>
    <s v="M6G"/>
    <n v="1"/>
    <n v="5038.74"/>
    <s v="Canada"/>
    <x v="135"/>
    <x v="1"/>
    <x v="1"/>
    <n v="12"/>
    <x v="0"/>
    <s v="Quibus"/>
    <n v="1.3333333333333334E-2"/>
  </r>
  <r>
    <n v="491"/>
    <x v="3"/>
    <s v="May"/>
    <s v="H1B"/>
    <n v="1"/>
    <n v="10709.37"/>
    <s v="Canada"/>
    <x v="19"/>
    <x v="2"/>
    <x v="6"/>
    <n v="7"/>
    <x v="2"/>
    <s v="VanArsdel"/>
    <n v="2.4570024570024569E-3"/>
  </r>
  <r>
    <n v="907"/>
    <x v="121"/>
    <s v="April"/>
    <s v="T2C"/>
    <n v="1"/>
    <n v="7874.37"/>
    <s v="Canada"/>
    <x v="50"/>
    <x v="2"/>
    <x v="4"/>
    <n v="8"/>
    <x v="3"/>
    <s v="Natura"/>
    <n v="3.952569169960474E-3"/>
  </r>
  <r>
    <n v="2091"/>
    <x v="121"/>
    <s v="April"/>
    <s v="V5P"/>
    <n v="2"/>
    <n v="4408.74"/>
    <s v="Canada"/>
    <x v="316"/>
    <x v="2"/>
    <x v="2"/>
    <n v="4"/>
    <x v="4"/>
    <s v="Currus"/>
    <n v="1.1764705882352941E-2"/>
  </r>
  <r>
    <n v="2224"/>
    <x v="140"/>
    <s v="March"/>
    <s v="T6J"/>
    <n v="1"/>
    <n v="818.37"/>
    <s v="Canada"/>
    <x v="53"/>
    <x v="1"/>
    <x v="1"/>
    <n v="2"/>
    <x v="3"/>
    <s v="Aliqui"/>
    <n v="4.7169811320754715E-3"/>
  </r>
  <r>
    <n v="506"/>
    <x v="141"/>
    <s v="March"/>
    <s v="V6G"/>
    <n v="1"/>
    <n v="15560.37"/>
    <s v="Canada"/>
    <x v="58"/>
    <x v="2"/>
    <x v="6"/>
    <n v="7"/>
    <x v="4"/>
    <s v="VanArsdel"/>
    <n v="2.4570024570024569E-3"/>
  </r>
  <r>
    <n v="927"/>
    <x v="106"/>
    <s v="March"/>
    <s v="T6G"/>
    <n v="1"/>
    <n v="6173.37"/>
    <s v="Canada"/>
    <x v="27"/>
    <x v="2"/>
    <x v="4"/>
    <n v="8"/>
    <x v="3"/>
    <s v="Natura"/>
    <n v="3.952569169960474E-3"/>
  </r>
  <r>
    <n v="2280"/>
    <x v="106"/>
    <s v="March"/>
    <s v="V5W"/>
    <n v="1"/>
    <n v="2046.87"/>
    <s v="Canada"/>
    <x v="188"/>
    <x v="1"/>
    <x v="5"/>
    <n v="2"/>
    <x v="4"/>
    <s v="Aliqui"/>
    <n v="4.7169811320754715E-3"/>
  </r>
  <r>
    <n v="2332"/>
    <x v="126"/>
    <s v="April"/>
    <s v="T5H"/>
    <n v="1"/>
    <n v="6293.7"/>
    <s v="Canada"/>
    <x v="22"/>
    <x v="2"/>
    <x v="4"/>
    <n v="2"/>
    <x v="3"/>
    <s v="Aliqui"/>
    <n v="4.7169811320754715E-3"/>
  </r>
  <r>
    <n v="1086"/>
    <x v="94"/>
    <s v="March"/>
    <s v="V7W"/>
    <n v="1"/>
    <n v="1322.37"/>
    <s v="Canada"/>
    <x v="145"/>
    <x v="1"/>
    <x v="1"/>
    <n v="10"/>
    <x v="4"/>
    <s v="Pirum"/>
    <n v="3.8022813688212928E-3"/>
  </r>
  <r>
    <n v="1228"/>
    <x v="94"/>
    <s v="March"/>
    <s v="V7W"/>
    <n v="1"/>
    <n v="1763.37"/>
    <s v="Canada"/>
    <x v="206"/>
    <x v="2"/>
    <x v="2"/>
    <n v="10"/>
    <x v="4"/>
    <s v="Pirum"/>
    <n v="3.8022813688212928E-3"/>
  </r>
  <r>
    <n v="457"/>
    <x v="94"/>
    <s v="March"/>
    <s v="R2G"/>
    <n v="1"/>
    <n v="11969.37"/>
    <s v="Canada"/>
    <x v="67"/>
    <x v="2"/>
    <x v="6"/>
    <n v="7"/>
    <x v="1"/>
    <s v="VanArsdel"/>
    <n v="2.4570024570024569E-3"/>
  </r>
  <r>
    <n v="1134"/>
    <x v="94"/>
    <s v="March"/>
    <s v="T5K"/>
    <n v="1"/>
    <n v="10583.37"/>
    <s v="Canada"/>
    <x v="88"/>
    <x v="2"/>
    <x v="6"/>
    <n v="10"/>
    <x v="3"/>
    <s v="Pirum"/>
    <n v="3.8022813688212928E-3"/>
  </r>
  <r>
    <n v="2206"/>
    <x v="94"/>
    <s v="March"/>
    <s v="T6W"/>
    <n v="1"/>
    <n v="1227.8699999999999"/>
    <s v="Canada"/>
    <x v="15"/>
    <x v="1"/>
    <x v="1"/>
    <n v="2"/>
    <x v="3"/>
    <s v="Aliqui"/>
    <n v="4.7169811320754715E-3"/>
  </r>
  <r>
    <n v="407"/>
    <x v="94"/>
    <s v="March"/>
    <s v="V7Y"/>
    <n v="1"/>
    <n v="20505.87"/>
    <s v="Canada"/>
    <x v="86"/>
    <x v="2"/>
    <x v="6"/>
    <n v="7"/>
    <x v="4"/>
    <s v="VanArsdel"/>
    <n v="2.4570024570024569E-3"/>
  </r>
  <r>
    <n v="1987"/>
    <x v="94"/>
    <s v="March"/>
    <s v="R2G"/>
    <n v="1"/>
    <n v="2204.37"/>
    <s v="Canada"/>
    <x v="174"/>
    <x v="1"/>
    <x v="5"/>
    <n v="4"/>
    <x v="1"/>
    <s v="Currus"/>
    <n v="1.1764705882352941E-2"/>
  </r>
  <r>
    <n v="2396"/>
    <x v="134"/>
    <s v="May"/>
    <s v="R2C"/>
    <n v="1"/>
    <n v="1385.37"/>
    <s v="Canada"/>
    <x v="104"/>
    <x v="3"/>
    <x v="3"/>
    <n v="2"/>
    <x v="1"/>
    <s v="Aliqui"/>
    <n v="4.7169811320754715E-3"/>
  </r>
  <r>
    <n v="1229"/>
    <x v="134"/>
    <s v="May"/>
    <s v="T6M"/>
    <n v="1"/>
    <n v="3464.37"/>
    <s v="Canada"/>
    <x v="275"/>
    <x v="2"/>
    <x v="2"/>
    <n v="10"/>
    <x v="3"/>
    <s v="Pirum"/>
    <n v="3.8022813688212928E-3"/>
  </r>
  <r>
    <n v="491"/>
    <x v="142"/>
    <s v="May"/>
    <s v="V6B"/>
    <n v="1"/>
    <n v="10709.37"/>
    <s v="Canada"/>
    <x v="19"/>
    <x v="2"/>
    <x v="6"/>
    <n v="7"/>
    <x v="4"/>
    <s v="VanArsdel"/>
    <n v="2.4570024570024569E-3"/>
  </r>
  <r>
    <n v="907"/>
    <x v="142"/>
    <s v="May"/>
    <s v="T2C"/>
    <n v="1"/>
    <n v="7559.37"/>
    <s v="Canada"/>
    <x v="50"/>
    <x v="2"/>
    <x v="4"/>
    <n v="8"/>
    <x v="3"/>
    <s v="Natura"/>
    <n v="3.952569169960474E-3"/>
  </r>
  <r>
    <n v="2225"/>
    <x v="142"/>
    <s v="May"/>
    <s v="V6Z"/>
    <n v="1"/>
    <n v="755.37"/>
    <s v="Canada"/>
    <x v="52"/>
    <x v="1"/>
    <x v="1"/>
    <n v="2"/>
    <x v="4"/>
    <s v="Aliqui"/>
    <n v="4.7169811320754715E-3"/>
  </r>
  <r>
    <n v="2331"/>
    <x v="142"/>
    <s v="May"/>
    <s v="V5Z"/>
    <n v="1"/>
    <n v="8372.7000000000007"/>
    <s v="Canada"/>
    <x v="68"/>
    <x v="2"/>
    <x v="4"/>
    <n v="2"/>
    <x v="4"/>
    <s v="Aliqui"/>
    <n v="4.7169811320754715E-3"/>
  </r>
  <r>
    <n v="959"/>
    <x v="142"/>
    <s v="May"/>
    <s v="T6K"/>
    <n v="1"/>
    <n v="10362.870000000001"/>
    <s v="Canada"/>
    <x v="41"/>
    <x v="2"/>
    <x v="2"/>
    <n v="8"/>
    <x v="3"/>
    <s v="Natura"/>
    <n v="3.952569169960474E-3"/>
  </r>
  <r>
    <n v="609"/>
    <x v="138"/>
    <s v="April"/>
    <s v="V5Z"/>
    <n v="1"/>
    <n v="10079.370000000001"/>
    <s v="Canada"/>
    <x v="225"/>
    <x v="2"/>
    <x v="2"/>
    <n v="7"/>
    <x v="4"/>
    <s v="VanArsdel"/>
    <n v="2.4570024570024569E-3"/>
  </r>
  <r>
    <n v="433"/>
    <x v="138"/>
    <s v="April"/>
    <s v="V5T"/>
    <n v="1"/>
    <n v="11969.37"/>
    <s v="Canada"/>
    <x v="175"/>
    <x v="2"/>
    <x v="6"/>
    <n v="7"/>
    <x v="4"/>
    <s v="VanArsdel"/>
    <n v="2.4570024570024569E-3"/>
  </r>
  <r>
    <n v="604"/>
    <x v="138"/>
    <s v="April"/>
    <s v="V6B"/>
    <n v="1"/>
    <n v="6299.37"/>
    <s v="Canada"/>
    <x v="61"/>
    <x v="2"/>
    <x v="2"/>
    <n v="7"/>
    <x v="4"/>
    <s v="VanArsdel"/>
    <n v="2.4570024570024569E-3"/>
  </r>
  <r>
    <n v="734"/>
    <x v="94"/>
    <s v="March"/>
    <s v="V7X"/>
    <n v="1"/>
    <n v="5102.37"/>
    <s v="Canada"/>
    <x v="176"/>
    <x v="1"/>
    <x v="1"/>
    <n v="8"/>
    <x v="4"/>
    <s v="Natura"/>
    <n v="3.952569169960474E-3"/>
  </r>
  <r>
    <n v="2350"/>
    <x v="94"/>
    <s v="March"/>
    <s v="T5H"/>
    <n v="1"/>
    <n v="4466.7"/>
    <s v="Canada"/>
    <x v="12"/>
    <x v="2"/>
    <x v="4"/>
    <n v="2"/>
    <x v="3"/>
    <s v="Aliqui"/>
    <n v="4.7169811320754715E-3"/>
  </r>
  <r>
    <n v="945"/>
    <x v="94"/>
    <s v="March"/>
    <s v="T6E"/>
    <n v="1"/>
    <n v="8189.37"/>
    <s v="Canada"/>
    <x v="79"/>
    <x v="2"/>
    <x v="2"/>
    <n v="8"/>
    <x v="3"/>
    <s v="Natura"/>
    <n v="3.952569169960474E-3"/>
  </r>
  <r>
    <n v="604"/>
    <x v="94"/>
    <s v="March"/>
    <s v="T1Y"/>
    <n v="1"/>
    <n v="6299.37"/>
    <s v="Canada"/>
    <x v="61"/>
    <x v="2"/>
    <x v="2"/>
    <n v="7"/>
    <x v="3"/>
    <s v="VanArsdel"/>
    <n v="2.4570024570024569E-3"/>
  </r>
  <r>
    <n v="478"/>
    <x v="94"/>
    <s v="March"/>
    <s v="V6T"/>
    <n v="1"/>
    <n v="17009.37"/>
    <s v="Canada"/>
    <x v="170"/>
    <x v="2"/>
    <x v="6"/>
    <n v="7"/>
    <x v="4"/>
    <s v="VanArsdel"/>
    <n v="2.4570024570024569E-3"/>
  </r>
  <r>
    <n v="1180"/>
    <x v="158"/>
    <s v="May"/>
    <s v="T6V"/>
    <n v="1"/>
    <n v="6299.37"/>
    <s v="Canada"/>
    <x v="31"/>
    <x v="2"/>
    <x v="4"/>
    <n v="10"/>
    <x v="3"/>
    <s v="Pirum"/>
    <n v="3.8022813688212928E-3"/>
  </r>
  <r>
    <n v="2045"/>
    <x v="17"/>
    <s v="April"/>
    <s v="V6T"/>
    <n v="1"/>
    <n v="6173.37"/>
    <s v="Canada"/>
    <x v="118"/>
    <x v="2"/>
    <x v="4"/>
    <n v="4"/>
    <x v="4"/>
    <s v="Currus"/>
    <n v="1.1764705882352941E-2"/>
  </r>
  <r>
    <n v="496"/>
    <x v="17"/>
    <s v="April"/>
    <s v="V6Z"/>
    <n v="1"/>
    <n v="11339.37"/>
    <s v="Canada"/>
    <x v="87"/>
    <x v="2"/>
    <x v="6"/>
    <n v="7"/>
    <x v="4"/>
    <s v="VanArsdel"/>
    <n v="2.4570024570024569E-3"/>
  </r>
  <r>
    <n v="636"/>
    <x v="17"/>
    <s v="April"/>
    <s v="T6S"/>
    <n v="1"/>
    <n v="11118.87"/>
    <s v="Canada"/>
    <x v="77"/>
    <x v="2"/>
    <x v="2"/>
    <n v="7"/>
    <x v="3"/>
    <s v="VanArsdel"/>
    <n v="2.4570024570024569E-3"/>
  </r>
  <r>
    <n v="826"/>
    <x v="3"/>
    <s v="May"/>
    <s v="T1Y"/>
    <n v="1"/>
    <n v="14426.37"/>
    <s v="Canada"/>
    <x v="81"/>
    <x v="2"/>
    <x v="6"/>
    <n v="8"/>
    <x v="3"/>
    <s v="Natura"/>
    <n v="3.952569169960474E-3"/>
  </r>
  <r>
    <n v="1129"/>
    <x v="3"/>
    <s v="May"/>
    <s v="T2Y"/>
    <n v="1"/>
    <n v="5543.37"/>
    <s v="Canada"/>
    <x v="34"/>
    <x v="2"/>
    <x v="6"/>
    <n v="10"/>
    <x v="3"/>
    <s v="Pirum"/>
    <n v="3.8022813688212928E-3"/>
  </r>
  <r>
    <n v="1009"/>
    <x v="3"/>
    <s v="May"/>
    <s v="V5Z"/>
    <n v="1"/>
    <n v="1353.87"/>
    <s v="Canada"/>
    <x v="129"/>
    <x v="3"/>
    <x v="3"/>
    <n v="8"/>
    <x v="4"/>
    <s v="Natura"/>
    <n v="3.952569169960474E-3"/>
  </r>
  <r>
    <n v="1392"/>
    <x v="3"/>
    <s v="May"/>
    <s v="T2X"/>
    <n v="1"/>
    <n v="2266.7399999999998"/>
    <s v="Canada"/>
    <x v="212"/>
    <x v="1"/>
    <x v="1"/>
    <n v="12"/>
    <x v="3"/>
    <s v="Quibus"/>
    <n v="1.3333333333333334E-2"/>
  </r>
  <r>
    <n v="2354"/>
    <x v="3"/>
    <s v="May"/>
    <s v="T2Y"/>
    <n v="1"/>
    <n v="4661.37"/>
    <s v="Canada"/>
    <x v="117"/>
    <x v="2"/>
    <x v="2"/>
    <n v="2"/>
    <x v="3"/>
    <s v="Aliqui"/>
    <n v="4.7169811320754715E-3"/>
  </r>
  <r>
    <n v="1907"/>
    <x v="3"/>
    <s v="May"/>
    <s v="T5H"/>
    <n v="1"/>
    <n v="11969.37"/>
    <s v="Canada"/>
    <x v="317"/>
    <x v="2"/>
    <x v="2"/>
    <n v="6"/>
    <x v="3"/>
    <s v="Leo"/>
    <n v="8.3333333333333329E-2"/>
  </r>
  <r>
    <n v="506"/>
    <x v="3"/>
    <s v="May"/>
    <s v="V6Z"/>
    <n v="1"/>
    <n v="15560.37"/>
    <s v="Canada"/>
    <x v="58"/>
    <x v="2"/>
    <x v="6"/>
    <n v="7"/>
    <x v="4"/>
    <s v="VanArsdel"/>
    <n v="2.4570024570024569E-3"/>
  </r>
  <r>
    <n v="2388"/>
    <x v="156"/>
    <s v="April"/>
    <s v="T2C"/>
    <n v="1"/>
    <n v="4157.37"/>
    <s v="Canada"/>
    <x v="171"/>
    <x v="2"/>
    <x v="2"/>
    <n v="2"/>
    <x v="3"/>
    <s v="Aliqui"/>
    <n v="4.7169811320754715E-3"/>
  </r>
  <r>
    <n v="674"/>
    <x v="157"/>
    <s v="April"/>
    <s v="V5Z"/>
    <n v="1"/>
    <n v="8189.37"/>
    <s v="Canada"/>
    <x v="32"/>
    <x v="2"/>
    <x v="2"/>
    <n v="7"/>
    <x v="4"/>
    <s v="VanArsdel"/>
    <n v="2.4570024570024569E-3"/>
  </r>
  <r>
    <n v="2389"/>
    <x v="157"/>
    <s v="April"/>
    <s v="V5N"/>
    <n v="1"/>
    <n v="10577.7"/>
    <s v="Canada"/>
    <x v="318"/>
    <x v="2"/>
    <x v="2"/>
    <n v="2"/>
    <x v="4"/>
    <s v="Aliqui"/>
    <n v="4.7169811320754715E-3"/>
  </r>
  <r>
    <n v="1070"/>
    <x v="157"/>
    <s v="April"/>
    <s v="V6Z"/>
    <n v="1"/>
    <n v="1889.37"/>
    <s v="Canada"/>
    <x v="319"/>
    <x v="1"/>
    <x v="1"/>
    <n v="10"/>
    <x v="4"/>
    <s v="Pirum"/>
    <n v="3.8022813688212928E-3"/>
  </r>
  <r>
    <n v="1053"/>
    <x v="17"/>
    <s v="April"/>
    <s v="V7W"/>
    <n v="1"/>
    <n v="3527.37"/>
    <s v="Canada"/>
    <x v="218"/>
    <x v="0"/>
    <x v="0"/>
    <n v="10"/>
    <x v="4"/>
    <s v="Pirum"/>
    <n v="3.8022813688212928E-3"/>
  </r>
  <r>
    <n v="207"/>
    <x v="17"/>
    <s v="April"/>
    <s v="T5J"/>
    <n v="1"/>
    <n v="11843.37"/>
    <s v="Canada"/>
    <x v="109"/>
    <x v="2"/>
    <x v="6"/>
    <n v="3"/>
    <x v="3"/>
    <s v="Barba"/>
    <n v="0.1111111111111111"/>
  </r>
  <r>
    <n v="549"/>
    <x v="17"/>
    <s v="April"/>
    <s v="V6S"/>
    <n v="1"/>
    <n v="6614.37"/>
    <s v="Canada"/>
    <x v="116"/>
    <x v="2"/>
    <x v="2"/>
    <n v="7"/>
    <x v="4"/>
    <s v="VanArsdel"/>
    <n v="2.4570024570024569E-3"/>
  </r>
  <r>
    <n v="2055"/>
    <x v="94"/>
    <s v="March"/>
    <s v="T3G"/>
    <n v="1"/>
    <n v="7874.37"/>
    <s v="Canada"/>
    <x v="62"/>
    <x v="2"/>
    <x v="4"/>
    <n v="4"/>
    <x v="3"/>
    <s v="Currus"/>
    <n v="1.1764705882352941E-2"/>
  </r>
  <r>
    <n v="2086"/>
    <x v="94"/>
    <s v="March"/>
    <s v="T5Y"/>
    <n v="1"/>
    <n v="2897.37"/>
    <s v="Canada"/>
    <x v="202"/>
    <x v="2"/>
    <x v="2"/>
    <n v="4"/>
    <x v="3"/>
    <s v="Currus"/>
    <n v="1.1764705882352941E-2"/>
  </r>
  <r>
    <n v="491"/>
    <x v="94"/>
    <s v="March"/>
    <s v="R2C"/>
    <n v="1"/>
    <n v="11339.37"/>
    <s v="Canada"/>
    <x v="19"/>
    <x v="2"/>
    <x v="6"/>
    <n v="7"/>
    <x v="1"/>
    <s v="VanArsdel"/>
    <n v="2.4570024570024569E-3"/>
  </r>
  <r>
    <n v="733"/>
    <x v="94"/>
    <s v="March"/>
    <s v="V7X"/>
    <n v="1"/>
    <n v="5102.37"/>
    <s v="Canada"/>
    <x v="65"/>
    <x v="1"/>
    <x v="1"/>
    <n v="8"/>
    <x v="4"/>
    <s v="Natura"/>
    <n v="3.952569169960474E-3"/>
  </r>
  <r>
    <n v="1085"/>
    <x v="94"/>
    <s v="March"/>
    <s v="V7W"/>
    <n v="1"/>
    <n v="1322.37"/>
    <s v="Canada"/>
    <x v="189"/>
    <x v="1"/>
    <x v="1"/>
    <n v="10"/>
    <x v="4"/>
    <s v="Pirum"/>
    <n v="3.8022813688212928E-3"/>
  </r>
  <r>
    <n v="1183"/>
    <x v="94"/>
    <s v="March"/>
    <s v="V7X"/>
    <n v="1"/>
    <n v="7275.87"/>
    <s v="Canada"/>
    <x v="121"/>
    <x v="2"/>
    <x v="4"/>
    <n v="10"/>
    <x v="4"/>
    <s v="Pirum"/>
    <n v="3.8022813688212928E-3"/>
  </r>
  <r>
    <n v="202"/>
    <x v="157"/>
    <s v="April"/>
    <s v="V6S"/>
    <n v="1"/>
    <n v="15749.37"/>
    <s v="Canada"/>
    <x v="144"/>
    <x v="2"/>
    <x v="6"/>
    <n v="3"/>
    <x v="4"/>
    <s v="Barba"/>
    <n v="0.1111111111111111"/>
  </r>
  <r>
    <n v="1069"/>
    <x v="157"/>
    <s v="April"/>
    <s v="V6Z"/>
    <n v="1"/>
    <n v="1889.37"/>
    <s v="Canada"/>
    <x v="320"/>
    <x v="1"/>
    <x v="1"/>
    <n v="10"/>
    <x v="4"/>
    <s v="Pirum"/>
    <n v="3.8022813688212928E-3"/>
  </r>
  <r>
    <n v="438"/>
    <x v="157"/>
    <s v="April"/>
    <s v="T5K"/>
    <n v="1"/>
    <n v="11969.37"/>
    <s v="Canada"/>
    <x v="54"/>
    <x v="2"/>
    <x v="6"/>
    <n v="7"/>
    <x v="3"/>
    <s v="VanArsdel"/>
    <n v="2.4570024570024569E-3"/>
  </r>
  <r>
    <n v="438"/>
    <x v="64"/>
    <s v="April"/>
    <s v="V6M"/>
    <n v="1"/>
    <n v="11969.37"/>
    <s v="Canada"/>
    <x v="54"/>
    <x v="2"/>
    <x v="6"/>
    <n v="7"/>
    <x v="4"/>
    <s v="VanArsdel"/>
    <n v="2.4570024570024569E-3"/>
  </r>
  <r>
    <n v="487"/>
    <x v="64"/>
    <s v="April"/>
    <s v="T6E"/>
    <n v="1"/>
    <n v="13229.37"/>
    <s v="Canada"/>
    <x v="21"/>
    <x v="2"/>
    <x v="6"/>
    <n v="7"/>
    <x v="3"/>
    <s v="VanArsdel"/>
    <n v="2.4570024570024569E-3"/>
  </r>
  <r>
    <n v="2396"/>
    <x v="7"/>
    <s v="May"/>
    <s v="T3C"/>
    <n v="1"/>
    <n v="1070.3699999999999"/>
    <s v="Canada"/>
    <x v="104"/>
    <x v="3"/>
    <x v="3"/>
    <n v="2"/>
    <x v="3"/>
    <s v="Aliqui"/>
    <n v="4.7169811320754715E-3"/>
  </r>
  <r>
    <n v="2332"/>
    <x v="7"/>
    <s v="May"/>
    <s v="T5H"/>
    <n v="1"/>
    <n v="6356.7"/>
    <s v="Canada"/>
    <x v="22"/>
    <x v="2"/>
    <x v="4"/>
    <n v="2"/>
    <x v="3"/>
    <s v="Aliqui"/>
    <n v="4.7169811320754715E-3"/>
  </r>
  <r>
    <n v="659"/>
    <x v="7"/>
    <s v="May"/>
    <s v="V6S"/>
    <n v="1"/>
    <n v="17639.37"/>
    <s v="Canada"/>
    <x v="166"/>
    <x v="2"/>
    <x v="2"/>
    <n v="7"/>
    <x v="4"/>
    <s v="VanArsdel"/>
    <n v="2.4570024570024569E-3"/>
  </r>
  <r>
    <n v="1182"/>
    <x v="7"/>
    <s v="May"/>
    <s v="T6H"/>
    <n v="1"/>
    <n v="2519.37"/>
    <s v="Canada"/>
    <x v="97"/>
    <x v="2"/>
    <x v="4"/>
    <n v="10"/>
    <x v="3"/>
    <s v="Pirum"/>
    <n v="3.8022813688212928E-3"/>
  </r>
  <r>
    <n v="491"/>
    <x v="73"/>
    <s v="April"/>
    <s v="V6E"/>
    <n v="1"/>
    <n v="10709.37"/>
    <s v="Canada"/>
    <x v="19"/>
    <x v="2"/>
    <x v="6"/>
    <n v="7"/>
    <x v="4"/>
    <s v="VanArsdel"/>
    <n v="2.4570024570024569E-3"/>
  </r>
  <r>
    <n v="1129"/>
    <x v="73"/>
    <s v="April"/>
    <s v="V5V"/>
    <n v="1"/>
    <n v="5543.37"/>
    <s v="Canada"/>
    <x v="34"/>
    <x v="2"/>
    <x v="6"/>
    <n v="10"/>
    <x v="4"/>
    <s v="Pirum"/>
    <n v="3.8022813688212928E-3"/>
  </r>
  <r>
    <n v="604"/>
    <x v="73"/>
    <s v="April"/>
    <s v="V5X"/>
    <n v="1"/>
    <n v="6299.37"/>
    <s v="Canada"/>
    <x v="61"/>
    <x v="2"/>
    <x v="2"/>
    <n v="7"/>
    <x v="4"/>
    <s v="VanArsdel"/>
    <n v="2.4570024570024569E-3"/>
  </r>
  <r>
    <n v="945"/>
    <x v="73"/>
    <s v="April"/>
    <s v="T5Y"/>
    <n v="1"/>
    <n v="8189.37"/>
    <s v="Canada"/>
    <x v="79"/>
    <x v="2"/>
    <x v="2"/>
    <n v="8"/>
    <x v="3"/>
    <s v="Natura"/>
    <n v="3.952569169960474E-3"/>
  </r>
  <r>
    <n v="1343"/>
    <x v="73"/>
    <s v="April"/>
    <s v="V5V"/>
    <n v="2"/>
    <n v="8817.48"/>
    <s v="Canada"/>
    <x v="154"/>
    <x v="1"/>
    <x v="1"/>
    <n v="12"/>
    <x v="4"/>
    <s v="Quibus"/>
    <n v="1.3333333333333334E-2"/>
  </r>
  <r>
    <n v="1129"/>
    <x v="73"/>
    <s v="April"/>
    <s v="V6H"/>
    <n v="1"/>
    <n v="5543.37"/>
    <s v="Canada"/>
    <x v="34"/>
    <x v="2"/>
    <x v="6"/>
    <n v="10"/>
    <x v="4"/>
    <s v="Pirum"/>
    <n v="3.8022813688212928E-3"/>
  </r>
  <r>
    <n v="1995"/>
    <x v="117"/>
    <s v="March"/>
    <s v="V5Z"/>
    <n v="1"/>
    <n v="5354.37"/>
    <s v="Canada"/>
    <x v="167"/>
    <x v="2"/>
    <x v="6"/>
    <n v="4"/>
    <x v="4"/>
    <s v="Currus"/>
    <n v="1.1764705882352941E-2"/>
  </r>
  <r>
    <n v="407"/>
    <x v="54"/>
    <s v="March"/>
    <s v="T6T"/>
    <n v="1"/>
    <n v="20505.87"/>
    <s v="Canada"/>
    <x v="86"/>
    <x v="2"/>
    <x v="6"/>
    <n v="7"/>
    <x v="3"/>
    <s v="VanArsdel"/>
    <n v="2.4570024570024569E-3"/>
  </r>
  <r>
    <n v="491"/>
    <x v="54"/>
    <s v="March"/>
    <s v="T6T"/>
    <n v="1"/>
    <n v="10709.37"/>
    <s v="Canada"/>
    <x v="19"/>
    <x v="2"/>
    <x v="6"/>
    <n v="7"/>
    <x v="3"/>
    <s v="VanArsdel"/>
    <n v="2.4570024570024569E-3"/>
  </r>
  <r>
    <n v="974"/>
    <x v="17"/>
    <s v="April"/>
    <s v="T3B"/>
    <n v="1"/>
    <n v="8031.87"/>
    <s v="Canada"/>
    <x v="321"/>
    <x v="2"/>
    <x v="2"/>
    <n v="8"/>
    <x v="3"/>
    <s v="Natura"/>
    <n v="3.952569169960474E-3"/>
  </r>
  <r>
    <n v="1191"/>
    <x v="17"/>
    <s v="April"/>
    <s v="V6L"/>
    <n v="1"/>
    <n v="3464.37"/>
    <s v="Canada"/>
    <x v="70"/>
    <x v="2"/>
    <x v="4"/>
    <n v="10"/>
    <x v="4"/>
    <s v="Pirum"/>
    <n v="3.8022813688212928E-3"/>
  </r>
  <r>
    <n v="2098"/>
    <x v="17"/>
    <s v="April"/>
    <s v="V6G"/>
    <n v="1"/>
    <n v="3905.37"/>
    <s v="Canada"/>
    <x v="322"/>
    <x v="3"/>
    <x v="3"/>
    <n v="4"/>
    <x v="4"/>
    <s v="Currus"/>
    <n v="1.1764705882352941E-2"/>
  </r>
  <r>
    <n v="200"/>
    <x v="129"/>
    <s v="May"/>
    <s v="T5J"/>
    <n v="1"/>
    <n v="15434.37"/>
    <s v="Canada"/>
    <x v="323"/>
    <x v="2"/>
    <x v="6"/>
    <n v="3"/>
    <x v="3"/>
    <s v="Barba"/>
    <n v="0.1111111111111111"/>
  </r>
  <r>
    <n v="2361"/>
    <x v="159"/>
    <s v="June"/>
    <s v="T3G"/>
    <n v="1"/>
    <n v="7427.7"/>
    <s v="Canada"/>
    <x v="90"/>
    <x v="2"/>
    <x v="2"/>
    <n v="2"/>
    <x v="3"/>
    <s v="Aliqui"/>
    <n v="4.7169811320754715E-3"/>
  </r>
  <r>
    <n v="1912"/>
    <x v="159"/>
    <s v="June"/>
    <s v="V5V"/>
    <n v="1"/>
    <n v="3968.37"/>
    <s v="Canada"/>
    <x v="324"/>
    <x v="0"/>
    <x v="0"/>
    <n v="4"/>
    <x v="4"/>
    <s v="Currus"/>
    <n v="1.1764705882352941E-2"/>
  </r>
  <r>
    <n v="1191"/>
    <x v="160"/>
    <s v="June"/>
    <s v="V5V"/>
    <n v="1"/>
    <n v="3464.37"/>
    <s v="Canada"/>
    <x v="70"/>
    <x v="2"/>
    <x v="4"/>
    <n v="10"/>
    <x v="4"/>
    <s v="Pirum"/>
    <n v="3.8022813688212928E-3"/>
  </r>
  <r>
    <n v="1077"/>
    <x v="160"/>
    <s v="June"/>
    <s v="T6C"/>
    <n v="1"/>
    <n v="4094.37"/>
    <s v="Canada"/>
    <x v="47"/>
    <x v="1"/>
    <x v="1"/>
    <n v="10"/>
    <x v="3"/>
    <s v="Pirum"/>
    <n v="3.8022813688212928E-3"/>
  </r>
  <r>
    <n v="2055"/>
    <x v="160"/>
    <s v="June"/>
    <s v="T2X"/>
    <n v="1"/>
    <n v="7874.37"/>
    <s v="Canada"/>
    <x v="62"/>
    <x v="2"/>
    <x v="4"/>
    <n v="4"/>
    <x v="3"/>
    <s v="Currus"/>
    <n v="1.1764705882352941E-2"/>
  </r>
  <r>
    <n v="1078"/>
    <x v="160"/>
    <s v="June"/>
    <s v="T6C"/>
    <n v="1"/>
    <n v="4094.37"/>
    <s v="Canada"/>
    <x v="48"/>
    <x v="1"/>
    <x v="1"/>
    <n v="10"/>
    <x v="3"/>
    <s v="Pirum"/>
    <n v="3.8022813688212928E-3"/>
  </r>
  <r>
    <n v="794"/>
    <x v="161"/>
    <s v="June"/>
    <s v="R2G"/>
    <n v="1"/>
    <n v="1070.3699999999999"/>
    <s v="Canada"/>
    <x v="98"/>
    <x v="1"/>
    <x v="1"/>
    <n v="8"/>
    <x v="1"/>
    <s v="Natura"/>
    <n v="3.952569169960474E-3"/>
  </r>
  <r>
    <n v="506"/>
    <x v="161"/>
    <s v="June"/>
    <s v="V6S"/>
    <n v="1"/>
    <n v="15560.37"/>
    <s v="Canada"/>
    <x v="58"/>
    <x v="2"/>
    <x v="6"/>
    <n v="7"/>
    <x v="4"/>
    <s v="VanArsdel"/>
    <n v="2.4570024570024569E-3"/>
  </r>
  <r>
    <n v="676"/>
    <x v="161"/>
    <s v="June"/>
    <s v="T5B"/>
    <n v="1"/>
    <n v="9134.3700000000008"/>
    <s v="Canada"/>
    <x v="157"/>
    <x v="2"/>
    <x v="2"/>
    <n v="7"/>
    <x v="3"/>
    <s v="VanArsdel"/>
    <n v="2.4570024570024569E-3"/>
  </r>
  <r>
    <n v="793"/>
    <x v="161"/>
    <s v="June"/>
    <s v="R2G"/>
    <n v="1"/>
    <n v="1070.3699999999999"/>
    <s v="Canada"/>
    <x v="96"/>
    <x v="1"/>
    <x v="1"/>
    <n v="8"/>
    <x v="1"/>
    <s v="Natura"/>
    <n v="3.952569169960474E-3"/>
  </r>
  <r>
    <n v="993"/>
    <x v="151"/>
    <s v="June"/>
    <s v="T1Y"/>
    <n v="1"/>
    <n v="4409.37"/>
    <s v="Canada"/>
    <x v="10"/>
    <x v="2"/>
    <x v="2"/>
    <n v="8"/>
    <x v="3"/>
    <s v="Natura"/>
    <n v="3.952569169960474E-3"/>
  </r>
  <r>
    <n v="676"/>
    <x v="162"/>
    <s v="May"/>
    <s v="V5V"/>
    <n v="1"/>
    <n v="9134.3700000000008"/>
    <s v="Canada"/>
    <x v="157"/>
    <x v="2"/>
    <x v="2"/>
    <n v="7"/>
    <x v="4"/>
    <s v="VanArsdel"/>
    <n v="2.4570024570024569E-3"/>
  </r>
  <r>
    <n v="478"/>
    <x v="59"/>
    <s v="April"/>
    <s v="V7W"/>
    <n v="1"/>
    <n v="17009.37"/>
    <s v="Canada"/>
    <x v="170"/>
    <x v="2"/>
    <x v="6"/>
    <n v="7"/>
    <x v="4"/>
    <s v="VanArsdel"/>
    <n v="2.4570024570024569E-3"/>
  </r>
  <r>
    <n v="2332"/>
    <x v="59"/>
    <s v="April"/>
    <s v="V7Y"/>
    <n v="1"/>
    <n v="6419.7"/>
    <s v="Canada"/>
    <x v="22"/>
    <x v="2"/>
    <x v="4"/>
    <n v="2"/>
    <x v="4"/>
    <s v="Aliqui"/>
    <n v="4.7169811320754715E-3"/>
  </r>
  <r>
    <n v="1182"/>
    <x v="139"/>
    <s v="April"/>
    <s v="V6H"/>
    <n v="1"/>
    <n v="2708.37"/>
    <s v="Canada"/>
    <x v="97"/>
    <x v="2"/>
    <x v="4"/>
    <n v="10"/>
    <x v="4"/>
    <s v="Pirum"/>
    <n v="3.8022813688212928E-3"/>
  </r>
  <r>
    <n v="407"/>
    <x v="139"/>
    <s v="April"/>
    <s v="T6T"/>
    <n v="1"/>
    <n v="20505.87"/>
    <s v="Canada"/>
    <x v="86"/>
    <x v="2"/>
    <x v="6"/>
    <n v="7"/>
    <x v="3"/>
    <s v="VanArsdel"/>
    <n v="2.4570024570024569E-3"/>
  </r>
  <r>
    <n v="545"/>
    <x v="117"/>
    <s v="March"/>
    <s v="V6J"/>
    <n v="1"/>
    <n v="10835.37"/>
    <s v="Canada"/>
    <x v="113"/>
    <x v="2"/>
    <x v="2"/>
    <n v="7"/>
    <x v="4"/>
    <s v="VanArsdel"/>
    <n v="2.4570024570024569E-3"/>
  </r>
  <r>
    <n v="1347"/>
    <x v="117"/>
    <s v="March"/>
    <s v="T5Z"/>
    <n v="1"/>
    <n v="4156.74"/>
    <s v="Canada"/>
    <x v="213"/>
    <x v="1"/>
    <x v="1"/>
    <n v="12"/>
    <x v="3"/>
    <s v="Quibus"/>
    <n v="1.3333333333333334E-2"/>
  </r>
  <r>
    <n v="2269"/>
    <x v="117"/>
    <s v="March"/>
    <s v="T6G"/>
    <n v="1"/>
    <n v="4403.7"/>
    <s v="Canada"/>
    <x v="220"/>
    <x v="1"/>
    <x v="5"/>
    <n v="2"/>
    <x v="3"/>
    <s v="Aliqui"/>
    <n v="4.7169811320754715E-3"/>
  </r>
  <r>
    <n v="996"/>
    <x v="117"/>
    <s v="March"/>
    <s v="T6E"/>
    <n v="1"/>
    <n v="8756.3700000000008"/>
    <s v="Canada"/>
    <x v="60"/>
    <x v="2"/>
    <x v="2"/>
    <n v="8"/>
    <x v="3"/>
    <s v="Natura"/>
    <n v="3.952569169960474E-3"/>
  </r>
  <r>
    <n v="1175"/>
    <x v="117"/>
    <s v="March"/>
    <s v="T3G"/>
    <n v="1"/>
    <n v="8441.3700000000008"/>
    <s v="Canada"/>
    <x v="158"/>
    <x v="2"/>
    <x v="4"/>
    <n v="10"/>
    <x v="3"/>
    <s v="Pirum"/>
    <n v="3.8022813688212928E-3"/>
  </r>
  <r>
    <n v="506"/>
    <x v="14"/>
    <s v="March"/>
    <s v="T6E"/>
    <n v="1"/>
    <n v="15560.37"/>
    <s v="Canada"/>
    <x v="58"/>
    <x v="2"/>
    <x v="6"/>
    <n v="7"/>
    <x v="3"/>
    <s v="VanArsdel"/>
    <n v="2.4570024570024569E-3"/>
  </r>
  <r>
    <n v="244"/>
    <x v="14"/>
    <s v="March"/>
    <s v="R2G"/>
    <n v="1"/>
    <n v="7556.85"/>
    <s v="Canada"/>
    <x v="25"/>
    <x v="2"/>
    <x v="7"/>
    <n v="5"/>
    <x v="1"/>
    <s v="Fama"/>
    <n v="7.1428571428571425E-2"/>
  </r>
  <r>
    <n v="959"/>
    <x v="54"/>
    <s v="March"/>
    <s v="T3C"/>
    <n v="1"/>
    <n v="10362.870000000001"/>
    <s v="Canada"/>
    <x v="41"/>
    <x v="2"/>
    <x v="2"/>
    <n v="8"/>
    <x v="3"/>
    <s v="Natura"/>
    <n v="3.952569169960474E-3"/>
  </r>
  <r>
    <n v="2262"/>
    <x v="54"/>
    <s v="March"/>
    <s v="T6W"/>
    <n v="1"/>
    <n v="4220.37"/>
    <s v="Canada"/>
    <x v="325"/>
    <x v="1"/>
    <x v="1"/>
    <n v="2"/>
    <x v="3"/>
    <s v="Aliqui"/>
    <n v="4.7169811320754715E-3"/>
  </r>
  <r>
    <n v="2225"/>
    <x v="140"/>
    <s v="March"/>
    <s v="T6J"/>
    <n v="1"/>
    <n v="818.37"/>
    <s v="Canada"/>
    <x v="52"/>
    <x v="1"/>
    <x v="1"/>
    <n v="2"/>
    <x v="3"/>
    <s v="Aliqui"/>
    <n v="4.7169811320754715E-3"/>
  </r>
  <r>
    <n v="945"/>
    <x v="162"/>
    <s v="May"/>
    <s v="V5Z"/>
    <n v="1"/>
    <n v="8189.37"/>
    <s v="Canada"/>
    <x v="79"/>
    <x v="2"/>
    <x v="2"/>
    <n v="8"/>
    <x v="4"/>
    <s v="Natura"/>
    <n v="3.952569169960474E-3"/>
  </r>
  <r>
    <n v="1875"/>
    <x v="158"/>
    <s v="May"/>
    <s v="T6S"/>
    <n v="1"/>
    <n v="12914.37"/>
    <s v="Canada"/>
    <x v="303"/>
    <x v="2"/>
    <x v="6"/>
    <n v="6"/>
    <x v="3"/>
    <s v="Leo"/>
    <n v="8.3333333333333329E-2"/>
  </r>
  <r>
    <n v="2277"/>
    <x v="155"/>
    <s v="June"/>
    <s v="T5K"/>
    <n v="1"/>
    <n v="3836.7"/>
    <s v="Canada"/>
    <x v="241"/>
    <x v="1"/>
    <x v="5"/>
    <n v="2"/>
    <x v="3"/>
    <s v="Aliqui"/>
    <n v="4.7169811320754715E-3"/>
  </r>
  <r>
    <n v="438"/>
    <x v="155"/>
    <s v="June"/>
    <s v="V6R"/>
    <n v="1"/>
    <n v="11969.37"/>
    <s v="Canada"/>
    <x v="54"/>
    <x v="2"/>
    <x v="6"/>
    <n v="7"/>
    <x v="4"/>
    <s v="VanArsdel"/>
    <n v="2.4570024570024569E-3"/>
  </r>
  <r>
    <n v="963"/>
    <x v="163"/>
    <s v="June"/>
    <s v="V6G"/>
    <n v="1"/>
    <n v="5039.37"/>
    <s v="Canada"/>
    <x v="138"/>
    <x v="2"/>
    <x v="2"/>
    <n v="8"/>
    <x v="4"/>
    <s v="Natura"/>
    <n v="3.952569169960474E-3"/>
  </r>
  <r>
    <n v="993"/>
    <x v="163"/>
    <s v="June"/>
    <s v="T6G"/>
    <n v="1"/>
    <n v="4598.37"/>
    <s v="Canada"/>
    <x v="10"/>
    <x v="2"/>
    <x v="2"/>
    <n v="8"/>
    <x v="3"/>
    <s v="Natura"/>
    <n v="3.952569169960474E-3"/>
  </r>
  <r>
    <n v="1129"/>
    <x v="163"/>
    <s v="June"/>
    <s v="T6E"/>
    <n v="1"/>
    <n v="5826.87"/>
    <s v="Canada"/>
    <x v="34"/>
    <x v="2"/>
    <x v="6"/>
    <n v="10"/>
    <x v="3"/>
    <s v="Pirum"/>
    <n v="3.8022813688212928E-3"/>
  </r>
  <r>
    <n v="604"/>
    <x v="163"/>
    <s v="June"/>
    <s v="R2C"/>
    <n v="1"/>
    <n v="6299.37"/>
    <s v="Canada"/>
    <x v="61"/>
    <x v="2"/>
    <x v="2"/>
    <n v="7"/>
    <x v="1"/>
    <s v="VanArsdel"/>
    <n v="2.4570024570024569E-3"/>
  </r>
  <r>
    <n v="496"/>
    <x v="153"/>
    <s v="June"/>
    <s v="T5L"/>
    <n v="1"/>
    <n v="11339.37"/>
    <s v="Canada"/>
    <x v="87"/>
    <x v="2"/>
    <x v="6"/>
    <n v="7"/>
    <x v="3"/>
    <s v="VanArsdel"/>
    <n v="2.4570024570024569E-3"/>
  </r>
  <r>
    <n v="942"/>
    <x v="153"/>
    <s v="June"/>
    <s v="T5W"/>
    <n v="1"/>
    <n v="7370.37"/>
    <s v="Canada"/>
    <x v="30"/>
    <x v="2"/>
    <x v="2"/>
    <n v="8"/>
    <x v="3"/>
    <s v="Natura"/>
    <n v="3.952569169960474E-3"/>
  </r>
  <r>
    <n v="438"/>
    <x v="164"/>
    <s v="June"/>
    <s v="R2L"/>
    <n v="1"/>
    <n v="11969.37"/>
    <s v="Canada"/>
    <x v="54"/>
    <x v="2"/>
    <x v="6"/>
    <n v="7"/>
    <x v="1"/>
    <s v="VanArsdel"/>
    <n v="2.4570024570024569E-3"/>
  </r>
  <r>
    <n v="604"/>
    <x v="151"/>
    <s v="June"/>
    <s v="T3G"/>
    <n v="1"/>
    <n v="6299.37"/>
    <s v="Canada"/>
    <x v="61"/>
    <x v="2"/>
    <x v="2"/>
    <n v="7"/>
    <x v="3"/>
    <s v="VanArsdel"/>
    <n v="2.4570024570024569E-3"/>
  </r>
  <r>
    <n v="520"/>
    <x v="151"/>
    <s v="June"/>
    <s v="T2C"/>
    <n v="1"/>
    <n v="7367.85"/>
    <s v="Canada"/>
    <x v="210"/>
    <x v="2"/>
    <x v="4"/>
    <n v="7"/>
    <x v="3"/>
    <s v="VanArsdel"/>
    <n v="2.4570024570024569E-3"/>
  </r>
  <r>
    <n v="1182"/>
    <x v="105"/>
    <s v="June"/>
    <s v="V7Y"/>
    <n v="1"/>
    <n v="2519.37"/>
    <s v="Canada"/>
    <x v="97"/>
    <x v="2"/>
    <x v="4"/>
    <n v="10"/>
    <x v="4"/>
    <s v="Pirum"/>
    <n v="3.8022813688212928E-3"/>
  </r>
  <r>
    <n v="1319"/>
    <x v="105"/>
    <s v="June"/>
    <s v="V6H"/>
    <n v="1"/>
    <n v="4975.74"/>
    <s v="Canada"/>
    <x v="131"/>
    <x v="1"/>
    <x v="1"/>
    <n v="12"/>
    <x v="4"/>
    <s v="Quibus"/>
    <n v="1.3333333333333334E-2"/>
  </r>
  <r>
    <n v="406"/>
    <x v="105"/>
    <s v="June"/>
    <s v="T6W"/>
    <n v="1"/>
    <n v="22994.37"/>
    <s v="Canada"/>
    <x v="58"/>
    <x v="2"/>
    <x v="6"/>
    <n v="7"/>
    <x v="3"/>
    <s v="VanArsdel"/>
    <n v="2.4570024570024569E-3"/>
  </r>
  <r>
    <n v="907"/>
    <x v="105"/>
    <s v="June"/>
    <s v="T5K"/>
    <n v="1"/>
    <n v="7874.37"/>
    <s v="Canada"/>
    <x v="50"/>
    <x v="2"/>
    <x v="4"/>
    <n v="8"/>
    <x v="3"/>
    <s v="Natura"/>
    <n v="3.952569169960474E-3"/>
  </r>
  <r>
    <n v="1142"/>
    <x v="105"/>
    <s v="June"/>
    <s v="T5X"/>
    <n v="1"/>
    <n v="8126.37"/>
    <s v="Canada"/>
    <x v="256"/>
    <x v="2"/>
    <x v="6"/>
    <n v="10"/>
    <x v="3"/>
    <s v="Pirum"/>
    <n v="3.8022813688212928E-3"/>
  </r>
  <r>
    <n v="2055"/>
    <x v="105"/>
    <s v="June"/>
    <s v="V6H"/>
    <n v="1"/>
    <n v="7874.37"/>
    <s v="Canada"/>
    <x v="62"/>
    <x v="2"/>
    <x v="4"/>
    <n v="4"/>
    <x v="4"/>
    <s v="Currus"/>
    <n v="1.1764705882352941E-2"/>
  </r>
  <r>
    <n v="826"/>
    <x v="75"/>
    <s v="February"/>
    <s v="V6T"/>
    <n v="1"/>
    <n v="13229.37"/>
    <s v="Canada"/>
    <x v="81"/>
    <x v="2"/>
    <x v="6"/>
    <n v="8"/>
    <x v="4"/>
    <s v="Natura"/>
    <n v="3.952569169960474E-3"/>
  </r>
  <r>
    <n v="2055"/>
    <x v="75"/>
    <s v="February"/>
    <s v="T5B"/>
    <n v="1"/>
    <n v="7874.37"/>
    <s v="Canada"/>
    <x v="62"/>
    <x v="2"/>
    <x v="4"/>
    <n v="4"/>
    <x v="3"/>
    <s v="Currus"/>
    <n v="1.1764705882352941E-2"/>
  </r>
  <r>
    <n v="2199"/>
    <x v="108"/>
    <s v="June"/>
    <s v="T6N"/>
    <n v="1"/>
    <n v="2456.37"/>
    <s v="Canada"/>
    <x v="309"/>
    <x v="0"/>
    <x v="0"/>
    <n v="2"/>
    <x v="3"/>
    <s v="Aliqui"/>
    <n v="4.7169811320754715E-3"/>
  </r>
  <r>
    <n v="778"/>
    <x v="108"/>
    <s v="June"/>
    <s v="T2P"/>
    <n v="1"/>
    <n v="1542.87"/>
    <s v="Canada"/>
    <x v="242"/>
    <x v="1"/>
    <x v="1"/>
    <n v="8"/>
    <x v="3"/>
    <s v="Natura"/>
    <n v="3.952569169960474E-3"/>
  </r>
  <r>
    <n v="609"/>
    <x v="52"/>
    <s v="April"/>
    <s v="V5Z"/>
    <n v="1"/>
    <n v="10079.370000000001"/>
    <s v="Canada"/>
    <x v="225"/>
    <x v="2"/>
    <x v="2"/>
    <n v="7"/>
    <x v="4"/>
    <s v="VanArsdel"/>
    <n v="2.4570024570024569E-3"/>
  </r>
  <r>
    <n v="676"/>
    <x v="52"/>
    <s v="April"/>
    <s v="T6G"/>
    <n v="1"/>
    <n v="9134.3700000000008"/>
    <s v="Canada"/>
    <x v="157"/>
    <x v="2"/>
    <x v="2"/>
    <n v="7"/>
    <x v="3"/>
    <s v="VanArsdel"/>
    <n v="2.4570024570024569E-3"/>
  </r>
  <r>
    <n v="2275"/>
    <x v="52"/>
    <s v="April"/>
    <s v="T2C"/>
    <n v="1"/>
    <n v="4661.37"/>
    <s v="Canada"/>
    <x v="17"/>
    <x v="1"/>
    <x v="5"/>
    <n v="2"/>
    <x v="3"/>
    <s v="Aliqui"/>
    <n v="4.7169811320754715E-3"/>
  </r>
  <r>
    <n v="676"/>
    <x v="165"/>
    <s v="June"/>
    <s v="T6G"/>
    <n v="1"/>
    <n v="9134.3700000000008"/>
    <s v="Canada"/>
    <x v="157"/>
    <x v="2"/>
    <x v="2"/>
    <n v="7"/>
    <x v="3"/>
    <s v="VanArsdel"/>
    <n v="2.4570024570024569E-3"/>
  </r>
  <r>
    <n v="487"/>
    <x v="165"/>
    <s v="June"/>
    <s v="V5V"/>
    <n v="1"/>
    <n v="13229.37"/>
    <s v="Canada"/>
    <x v="21"/>
    <x v="2"/>
    <x v="6"/>
    <n v="7"/>
    <x v="4"/>
    <s v="VanArsdel"/>
    <n v="2.4570024570024569E-3"/>
  </r>
  <r>
    <n v="438"/>
    <x v="166"/>
    <s v="April"/>
    <s v="T3G"/>
    <n v="1"/>
    <n v="11969.37"/>
    <s v="Canada"/>
    <x v="54"/>
    <x v="2"/>
    <x v="6"/>
    <n v="7"/>
    <x v="3"/>
    <s v="VanArsdel"/>
    <n v="2.4570024570024569E-3"/>
  </r>
  <r>
    <n v="433"/>
    <x v="166"/>
    <s v="April"/>
    <s v="T2C"/>
    <n v="1"/>
    <n v="11969.37"/>
    <s v="Canada"/>
    <x v="175"/>
    <x v="2"/>
    <x v="6"/>
    <n v="7"/>
    <x v="3"/>
    <s v="VanArsdel"/>
    <n v="2.4570024570024569E-3"/>
  </r>
  <r>
    <n v="690"/>
    <x v="166"/>
    <s v="April"/>
    <s v="T2C"/>
    <n v="1"/>
    <n v="4409.37"/>
    <s v="Canada"/>
    <x v="20"/>
    <x v="2"/>
    <x v="2"/>
    <n v="7"/>
    <x v="3"/>
    <s v="VanArsdel"/>
    <n v="2.4570024570024569E-3"/>
  </r>
  <r>
    <n v="1191"/>
    <x v="167"/>
    <s v="April"/>
    <s v="T6S"/>
    <n v="1"/>
    <n v="3464.37"/>
    <s v="Canada"/>
    <x v="70"/>
    <x v="2"/>
    <x v="4"/>
    <n v="10"/>
    <x v="3"/>
    <s v="Pirum"/>
    <n v="3.8022813688212928E-3"/>
  </r>
  <r>
    <n v="1085"/>
    <x v="167"/>
    <s v="April"/>
    <s v="V6C"/>
    <n v="1"/>
    <n v="1416.87"/>
    <s v="Canada"/>
    <x v="189"/>
    <x v="1"/>
    <x v="1"/>
    <n v="10"/>
    <x v="4"/>
    <s v="Pirum"/>
    <n v="3.8022813688212928E-3"/>
  </r>
  <r>
    <n v="1844"/>
    <x v="167"/>
    <s v="April"/>
    <s v="V5M"/>
    <n v="1"/>
    <n v="2015.37"/>
    <s v="Canada"/>
    <x v="326"/>
    <x v="3"/>
    <x v="3"/>
    <n v="11"/>
    <x v="4"/>
    <s v="Pomum"/>
    <n v="5.5555555555555552E-2"/>
  </r>
  <r>
    <n v="939"/>
    <x v="155"/>
    <s v="June"/>
    <s v="V7G"/>
    <n v="1"/>
    <n v="4598.37"/>
    <s v="Canada"/>
    <x v="82"/>
    <x v="2"/>
    <x v="2"/>
    <n v="8"/>
    <x v="4"/>
    <s v="Natura"/>
    <n v="3.952569169960474E-3"/>
  </r>
  <r>
    <n v="2354"/>
    <x v="155"/>
    <s v="June"/>
    <s v="T5K"/>
    <n v="1"/>
    <n v="4661.37"/>
    <s v="Canada"/>
    <x v="117"/>
    <x v="2"/>
    <x v="2"/>
    <n v="2"/>
    <x v="3"/>
    <s v="Aliqui"/>
    <n v="4.7169811320754715E-3"/>
  </r>
  <r>
    <n v="1145"/>
    <x v="155"/>
    <s v="June"/>
    <s v="V6M"/>
    <n v="1"/>
    <n v="4031.37"/>
    <s v="Canada"/>
    <x v="197"/>
    <x v="2"/>
    <x v="7"/>
    <n v="10"/>
    <x v="4"/>
    <s v="Pirum"/>
    <n v="3.8022813688212928E-3"/>
  </r>
  <r>
    <n v="609"/>
    <x v="167"/>
    <s v="April"/>
    <s v="V7Y"/>
    <n v="1"/>
    <n v="10079.370000000001"/>
    <s v="Canada"/>
    <x v="225"/>
    <x v="2"/>
    <x v="2"/>
    <n v="7"/>
    <x v="4"/>
    <s v="VanArsdel"/>
    <n v="2.4570024570024569E-3"/>
  </r>
  <r>
    <n v="440"/>
    <x v="167"/>
    <s v="April"/>
    <s v="T2C"/>
    <n v="1"/>
    <n v="19529.37"/>
    <s v="Canada"/>
    <x v="184"/>
    <x v="2"/>
    <x v="6"/>
    <n v="7"/>
    <x v="3"/>
    <s v="VanArsdel"/>
    <n v="2.4570024570024569E-3"/>
  </r>
  <r>
    <n v="1086"/>
    <x v="167"/>
    <s v="April"/>
    <s v="V6C"/>
    <n v="1"/>
    <n v="1416.87"/>
    <s v="Canada"/>
    <x v="145"/>
    <x v="1"/>
    <x v="1"/>
    <n v="10"/>
    <x v="4"/>
    <s v="Pirum"/>
    <n v="3.8022813688212928E-3"/>
  </r>
  <r>
    <n v="676"/>
    <x v="45"/>
    <s v="May"/>
    <s v="V6E"/>
    <n v="1"/>
    <n v="9134.3700000000008"/>
    <s v="Canada"/>
    <x v="157"/>
    <x v="2"/>
    <x v="2"/>
    <n v="7"/>
    <x v="4"/>
    <s v="VanArsdel"/>
    <n v="2.4570024570024569E-3"/>
  </r>
  <r>
    <n v="676"/>
    <x v="148"/>
    <s v="May"/>
    <s v="T1Y"/>
    <n v="1"/>
    <n v="9134.3700000000008"/>
    <s v="Canada"/>
    <x v="157"/>
    <x v="2"/>
    <x v="2"/>
    <n v="7"/>
    <x v="3"/>
    <s v="VanArsdel"/>
    <n v="2.4570024570024569E-3"/>
  </r>
  <r>
    <n v="2395"/>
    <x v="148"/>
    <s v="May"/>
    <s v="T5X"/>
    <n v="1"/>
    <n v="1889.37"/>
    <s v="Canada"/>
    <x v="148"/>
    <x v="3"/>
    <x v="3"/>
    <n v="2"/>
    <x v="3"/>
    <s v="Aliqui"/>
    <n v="4.7169811320754715E-3"/>
  </r>
  <r>
    <n v="993"/>
    <x v="148"/>
    <s v="May"/>
    <s v="V6S"/>
    <n v="1"/>
    <n v="4598.37"/>
    <s v="Canada"/>
    <x v="10"/>
    <x v="2"/>
    <x v="2"/>
    <n v="8"/>
    <x v="4"/>
    <s v="Natura"/>
    <n v="3.952569169960474E-3"/>
  </r>
  <r>
    <n v="577"/>
    <x v="148"/>
    <s v="May"/>
    <s v="T2L"/>
    <n v="1"/>
    <n v="12284.37"/>
    <s v="Canada"/>
    <x v="231"/>
    <x v="2"/>
    <x v="2"/>
    <n v="7"/>
    <x v="3"/>
    <s v="VanArsdel"/>
    <n v="2.4570024570024569E-3"/>
  </r>
  <r>
    <n v="699"/>
    <x v="148"/>
    <s v="May"/>
    <s v="T6J"/>
    <n v="1"/>
    <n v="2865.87"/>
    <s v="Canada"/>
    <x v="228"/>
    <x v="0"/>
    <x v="0"/>
    <n v="8"/>
    <x v="3"/>
    <s v="Natura"/>
    <n v="3.952569169960474E-3"/>
  </r>
  <r>
    <n v="1129"/>
    <x v="142"/>
    <s v="May"/>
    <s v="V7W"/>
    <n v="1"/>
    <n v="5543.37"/>
    <s v="Canada"/>
    <x v="34"/>
    <x v="2"/>
    <x v="6"/>
    <n v="10"/>
    <x v="4"/>
    <s v="Pirum"/>
    <n v="3.8022813688212928E-3"/>
  </r>
  <r>
    <n v="457"/>
    <x v="88"/>
    <s v="March"/>
    <s v="T6G"/>
    <n v="1"/>
    <n v="11969.37"/>
    <s v="Canada"/>
    <x v="67"/>
    <x v="2"/>
    <x v="6"/>
    <n v="7"/>
    <x v="3"/>
    <s v="VanArsdel"/>
    <n v="2.4570024570024569E-3"/>
  </r>
  <r>
    <n v="927"/>
    <x v="168"/>
    <s v="March"/>
    <s v="V6G"/>
    <n v="1"/>
    <n v="6173.37"/>
    <s v="Canada"/>
    <x v="27"/>
    <x v="2"/>
    <x v="4"/>
    <n v="8"/>
    <x v="4"/>
    <s v="Natura"/>
    <n v="3.952569169960474E-3"/>
  </r>
  <r>
    <n v="487"/>
    <x v="168"/>
    <s v="March"/>
    <s v="R2C"/>
    <n v="1"/>
    <n v="13229.37"/>
    <s v="Canada"/>
    <x v="21"/>
    <x v="2"/>
    <x v="6"/>
    <n v="7"/>
    <x v="1"/>
    <s v="VanArsdel"/>
    <n v="2.4570024570024569E-3"/>
  </r>
  <r>
    <n v="415"/>
    <x v="143"/>
    <s v="February"/>
    <s v="T6G"/>
    <n v="1"/>
    <n v="11496.87"/>
    <s v="Canada"/>
    <x v="327"/>
    <x v="2"/>
    <x v="6"/>
    <n v="7"/>
    <x v="3"/>
    <s v="VanArsdel"/>
    <n v="2.4570024570024569E-3"/>
  </r>
  <r>
    <n v="1703"/>
    <x v="143"/>
    <s v="February"/>
    <s v="V6T"/>
    <n v="1"/>
    <n v="1290.8699999999999"/>
    <s v="Canada"/>
    <x v="153"/>
    <x v="3"/>
    <x v="3"/>
    <n v="13"/>
    <x v="4"/>
    <s v="Salvus"/>
    <n v="4.3478260869565216E-2"/>
  </r>
  <r>
    <n v="1050"/>
    <x v="74"/>
    <s v="April"/>
    <s v="T5Y"/>
    <n v="1"/>
    <n v="3338.37"/>
    <s v="Canada"/>
    <x v="328"/>
    <x v="0"/>
    <x v="0"/>
    <n v="10"/>
    <x v="3"/>
    <s v="Pirum"/>
    <n v="3.8022813688212928E-3"/>
  </r>
  <r>
    <n v="1524"/>
    <x v="59"/>
    <s v="April"/>
    <s v="V6S"/>
    <n v="1"/>
    <n v="4408.74"/>
    <s v="Canada"/>
    <x v="329"/>
    <x v="1"/>
    <x v="1"/>
    <n v="12"/>
    <x v="4"/>
    <s v="Quibus"/>
    <n v="1.3333333333333334E-2"/>
  </r>
  <r>
    <n v="615"/>
    <x v="11"/>
    <s v="April"/>
    <s v="T5H"/>
    <n v="1"/>
    <n v="8189.37"/>
    <s v="Canada"/>
    <x v="2"/>
    <x v="2"/>
    <x v="2"/>
    <n v="7"/>
    <x v="3"/>
    <s v="VanArsdel"/>
    <n v="2.4570024570024569E-3"/>
  </r>
  <r>
    <n v="1348"/>
    <x v="117"/>
    <s v="March"/>
    <s v="T5Z"/>
    <n v="1"/>
    <n v="4156.74"/>
    <s v="Canada"/>
    <x v="100"/>
    <x v="1"/>
    <x v="1"/>
    <n v="12"/>
    <x v="3"/>
    <s v="Quibus"/>
    <n v="1.3333333333333334E-2"/>
  </r>
  <r>
    <n v="1391"/>
    <x v="117"/>
    <s v="March"/>
    <s v="T3G"/>
    <n v="1"/>
    <n v="2329.7399999999998"/>
    <s v="Canada"/>
    <x v="99"/>
    <x v="1"/>
    <x v="1"/>
    <n v="12"/>
    <x v="3"/>
    <s v="Quibus"/>
    <n v="1.3333333333333334E-2"/>
  </r>
  <r>
    <n v="1392"/>
    <x v="117"/>
    <s v="March"/>
    <s v="T3G"/>
    <n v="1"/>
    <n v="2329.7399999999998"/>
    <s v="Canada"/>
    <x v="212"/>
    <x v="1"/>
    <x v="1"/>
    <n v="12"/>
    <x v="3"/>
    <s v="Quibus"/>
    <n v="1.3333333333333334E-2"/>
  </r>
  <r>
    <n v="1212"/>
    <x v="153"/>
    <s v="June"/>
    <s v="T1Y"/>
    <n v="1"/>
    <n v="4850.37"/>
    <s v="Canada"/>
    <x v="6"/>
    <x v="2"/>
    <x v="2"/>
    <n v="10"/>
    <x v="3"/>
    <s v="Pirum"/>
    <n v="3.8022813688212928E-3"/>
  </r>
  <r>
    <n v="491"/>
    <x v="169"/>
    <s v="June"/>
    <s v="T6R"/>
    <n v="1"/>
    <n v="10709.37"/>
    <s v="Canada"/>
    <x v="19"/>
    <x v="2"/>
    <x v="6"/>
    <n v="7"/>
    <x v="3"/>
    <s v="VanArsdel"/>
    <n v="2.4570024570024569E-3"/>
  </r>
  <r>
    <n v="2369"/>
    <x v="169"/>
    <s v="June"/>
    <s v="T2E"/>
    <n v="1"/>
    <n v="5096.7"/>
    <s v="Canada"/>
    <x v="64"/>
    <x v="2"/>
    <x v="2"/>
    <n v="2"/>
    <x v="3"/>
    <s v="Aliqui"/>
    <n v="4.7169811320754715E-3"/>
  </r>
  <r>
    <n v="1722"/>
    <x v="169"/>
    <s v="June"/>
    <s v="V6R"/>
    <n v="1"/>
    <n v="1007.37"/>
    <s v="Canada"/>
    <x v="40"/>
    <x v="3"/>
    <x v="3"/>
    <n v="13"/>
    <x v="4"/>
    <s v="Salvus"/>
    <n v="4.3478260869565216E-2"/>
  </r>
  <r>
    <n v="2269"/>
    <x v="152"/>
    <s v="June"/>
    <s v="T2X"/>
    <n v="1"/>
    <n v="4466.7"/>
    <s v="Canada"/>
    <x v="220"/>
    <x v="1"/>
    <x v="5"/>
    <n v="2"/>
    <x v="3"/>
    <s v="Aliqui"/>
    <n v="4.7169811320754715E-3"/>
  </r>
  <r>
    <n v="2396"/>
    <x v="152"/>
    <s v="June"/>
    <s v="T5J"/>
    <n v="1"/>
    <n v="1442.7"/>
    <s v="Canada"/>
    <x v="104"/>
    <x v="3"/>
    <x v="3"/>
    <n v="2"/>
    <x v="3"/>
    <s v="Aliqui"/>
    <n v="4.7169811320754715E-3"/>
  </r>
  <r>
    <n v="626"/>
    <x v="170"/>
    <s v="June"/>
    <s v="T6R"/>
    <n v="1"/>
    <n v="17009.37"/>
    <s v="Canada"/>
    <x v="73"/>
    <x v="2"/>
    <x v="2"/>
    <n v="7"/>
    <x v="3"/>
    <s v="VanArsdel"/>
    <n v="2.4570024570024569E-3"/>
  </r>
  <r>
    <n v="2054"/>
    <x v="165"/>
    <s v="June"/>
    <s v="T2Y"/>
    <n v="1"/>
    <n v="7685.37"/>
    <s v="Canada"/>
    <x v="146"/>
    <x v="2"/>
    <x v="4"/>
    <n v="4"/>
    <x v="3"/>
    <s v="Currus"/>
    <n v="1.1764705882352941E-2"/>
  </r>
  <r>
    <n v="491"/>
    <x v="165"/>
    <s v="June"/>
    <s v="V5V"/>
    <n v="1"/>
    <n v="10709.37"/>
    <s v="Canada"/>
    <x v="19"/>
    <x v="2"/>
    <x v="6"/>
    <n v="7"/>
    <x v="4"/>
    <s v="VanArsdel"/>
    <n v="2.4570024570024569E-3"/>
  </r>
  <r>
    <n v="549"/>
    <x v="165"/>
    <s v="June"/>
    <s v="V5N"/>
    <n v="1"/>
    <n v="6614.37"/>
    <s v="Canada"/>
    <x v="116"/>
    <x v="2"/>
    <x v="2"/>
    <n v="7"/>
    <x v="4"/>
    <s v="VanArsdel"/>
    <n v="2.4570024570024569E-3"/>
  </r>
  <r>
    <n v="407"/>
    <x v="165"/>
    <s v="June"/>
    <s v="V5Z"/>
    <n v="1"/>
    <n v="20505.87"/>
    <s v="Canada"/>
    <x v="86"/>
    <x v="2"/>
    <x v="6"/>
    <n v="7"/>
    <x v="4"/>
    <s v="VanArsdel"/>
    <n v="2.4570024570024569E-3"/>
  </r>
  <r>
    <n v="567"/>
    <x v="165"/>
    <s v="June"/>
    <s v="V7Y"/>
    <n v="1"/>
    <n v="10520.37"/>
    <s v="Canada"/>
    <x v="243"/>
    <x v="2"/>
    <x v="2"/>
    <n v="7"/>
    <x v="4"/>
    <s v="VanArsdel"/>
    <n v="2.4570024570024569E-3"/>
  </r>
  <r>
    <n v="1062"/>
    <x v="72"/>
    <s v="June"/>
    <s v="T5H"/>
    <n v="1"/>
    <n v="1889.37"/>
    <s v="Canada"/>
    <x v="330"/>
    <x v="1"/>
    <x v="1"/>
    <n v="10"/>
    <x v="3"/>
    <s v="Pirum"/>
    <n v="3.8022813688212928E-3"/>
  </r>
  <r>
    <n v="1085"/>
    <x v="72"/>
    <s v="June"/>
    <s v="T5H"/>
    <n v="1"/>
    <n v="1101.8699999999999"/>
    <s v="Canada"/>
    <x v="189"/>
    <x v="1"/>
    <x v="1"/>
    <n v="10"/>
    <x v="3"/>
    <s v="Pirum"/>
    <n v="3.8022813688212928E-3"/>
  </r>
  <r>
    <n v="1879"/>
    <x v="72"/>
    <s v="June"/>
    <s v="T2J"/>
    <n v="1"/>
    <n v="11339.37"/>
    <s v="Canada"/>
    <x v="122"/>
    <x v="2"/>
    <x v="6"/>
    <n v="6"/>
    <x v="3"/>
    <s v="Leo"/>
    <n v="8.3333333333333329E-2"/>
  </r>
  <r>
    <n v="2277"/>
    <x v="72"/>
    <s v="June"/>
    <s v="V6A"/>
    <n v="1"/>
    <n v="3653.37"/>
    <s v="Canada"/>
    <x v="241"/>
    <x v="1"/>
    <x v="5"/>
    <n v="2"/>
    <x v="4"/>
    <s v="Aliqui"/>
    <n v="4.7169811320754715E-3"/>
  </r>
  <r>
    <n v="1722"/>
    <x v="72"/>
    <s v="June"/>
    <s v="V6T"/>
    <n v="1"/>
    <n v="1038.8699999999999"/>
    <s v="Canada"/>
    <x v="40"/>
    <x v="3"/>
    <x v="3"/>
    <n v="13"/>
    <x v="4"/>
    <s v="Salvus"/>
    <n v="4.3478260869565216E-2"/>
  </r>
  <r>
    <n v="1086"/>
    <x v="72"/>
    <s v="June"/>
    <s v="T5H"/>
    <n v="1"/>
    <n v="1101.8699999999999"/>
    <s v="Canada"/>
    <x v="145"/>
    <x v="1"/>
    <x v="1"/>
    <n v="10"/>
    <x v="3"/>
    <s v="Pirum"/>
    <n v="3.8022813688212928E-3"/>
  </r>
  <r>
    <n v="1707"/>
    <x v="72"/>
    <s v="June"/>
    <s v="V6S"/>
    <n v="1"/>
    <n v="1511.37"/>
    <s v="Canada"/>
    <x v="192"/>
    <x v="3"/>
    <x v="3"/>
    <n v="13"/>
    <x v="4"/>
    <s v="Salvus"/>
    <n v="4.3478260869565216E-2"/>
  </r>
  <r>
    <n v="1129"/>
    <x v="3"/>
    <s v="May"/>
    <s v="L5P"/>
    <n v="1"/>
    <n v="5448.87"/>
    <s v="Canada"/>
    <x v="34"/>
    <x v="2"/>
    <x v="6"/>
    <n v="10"/>
    <x v="0"/>
    <s v="Pirum"/>
    <n v="3.8022813688212928E-3"/>
  </r>
  <r>
    <n v="2336"/>
    <x v="157"/>
    <s v="April"/>
    <s v="H1B"/>
    <n v="1"/>
    <n v="9569.7000000000007"/>
    <s v="Canada"/>
    <x v="201"/>
    <x v="2"/>
    <x v="4"/>
    <n v="2"/>
    <x v="2"/>
    <s v="Aliqui"/>
    <n v="4.7169811320754715E-3"/>
  </r>
  <r>
    <n v="183"/>
    <x v="157"/>
    <s v="April"/>
    <s v="L5R"/>
    <n v="1"/>
    <n v="8694"/>
    <s v="Canada"/>
    <x v="163"/>
    <x v="2"/>
    <x v="4"/>
    <n v="1"/>
    <x v="0"/>
    <s v="Abbas"/>
    <n v="0.04"/>
  </r>
  <r>
    <n v="1085"/>
    <x v="94"/>
    <s v="March"/>
    <s v="M4P"/>
    <n v="1"/>
    <n v="1416.87"/>
    <s v="Canada"/>
    <x v="189"/>
    <x v="1"/>
    <x v="1"/>
    <n v="10"/>
    <x v="0"/>
    <s v="Pirum"/>
    <n v="3.8022813688212928E-3"/>
  </r>
  <r>
    <n v="993"/>
    <x v="157"/>
    <s v="April"/>
    <s v="M7Y"/>
    <n v="1"/>
    <n v="4598.37"/>
    <s v="Canada"/>
    <x v="10"/>
    <x v="2"/>
    <x v="2"/>
    <n v="8"/>
    <x v="0"/>
    <s v="Natura"/>
    <n v="3.952569169960474E-3"/>
  </r>
  <r>
    <n v="604"/>
    <x v="64"/>
    <s v="April"/>
    <s v="M5R"/>
    <n v="1"/>
    <n v="6299.37"/>
    <s v="Canada"/>
    <x v="61"/>
    <x v="2"/>
    <x v="2"/>
    <n v="7"/>
    <x v="0"/>
    <s v="VanArsdel"/>
    <n v="2.4570024570024569E-3"/>
  </r>
  <r>
    <n v="939"/>
    <x v="7"/>
    <s v="May"/>
    <s v="M4V"/>
    <n v="1"/>
    <n v="4598.37"/>
    <s v="Canada"/>
    <x v="82"/>
    <x v="2"/>
    <x v="2"/>
    <n v="8"/>
    <x v="0"/>
    <s v="Natura"/>
    <n v="3.952569169960474E-3"/>
  </r>
  <r>
    <n v="1145"/>
    <x v="7"/>
    <s v="May"/>
    <s v="M6H"/>
    <n v="1"/>
    <n v="4031.37"/>
    <s v="Canada"/>
    <x v="197"/>
    <x v="2"/>
    <x v="7"/>
    <n v="10"/>
    <x v="0"/>
    <s v="Pirum"/>
    <n v="3.8022813688212928E-3"/>
  </r>
  <r>
    <n v="295"/>
    <x v="7"/>
    <s v="May"/>
    <s v="M6H"/>
    <n v="1"/>
    <n v="12596.85"/>
    <s v="Canada"/>
    <x v="106"/>
    <x v="2"/>
    <x v="4"/>
    <n v="5"/>
    <x v="0"/>
    <s v="Fama"/>
    <n v="7.1428571428571425E-2"/>
  </r>
  <r>
    <n v="1191"/>
    <x v="7"/>
    <s v="May"/>
    <s v="M6H"/>
    <n v="1"/>
    <n v="3464.37"/>
    <s v="Canada"/>
    <x v="70"/>
    <x v="2"/>
    <x v="4"/>
    <n v="10"/>
    <x v="0"/>
    <s v="Pirum"/>
    <n v="3.8022813688212928E-3"/>
  </r>
  <r>
    <n v="548"/>
    <x v="24"/>
    <s v="March"/>
    <s v="K1N"/>
    <n v="1"/>
    <n v="6236.37"/>
    <s v="Canada"/>
    <x v="162"/>
    <x v="2"/>
    <x v="2"/>
    <n v="7"/>
    <x v="0"/>
    <s v="VanArsdel"/>
    <n v="2.4570024570024569E-3"/>
  </r>
  <r>
    <n v="1078"/>
    <x v="24"/>
    <s v="March"/>
    <s v="L5T"/>
    <n v="1"/>
    <n v="4220.37"/>
    <s v="Canada"/>
    <x v="48"/>
    <x v="1"/>
    <x v="1"/>
    <n v="10"/>
    <x v="0"/>
    <s v="Pirum"/>
    <n v="3.8022813688212928E-3"/>
  </r>
  <r>
    <n v="2396"/>
    <x v="95"/>
    <s v="March"/>
    <s v="L5T"/>
    <n v="1"/>
    <n v="1385.37"/>
    <s v="Canada"/>
    <x v="104"/>
    <x v="3"/>
    <x v="3"/>
    <n v="2"/>
    <x v="0"/>
    <s v="Aliqui"/>
    <n v="4.7169811320754715E-3"/>
  </r>
  <r>
    <n v="578"/>
    <x v="95"/>
    <s v="March"/>
    <s v="R2Y"/>
    <n v="1"/>
    <n v="9449.3700000000008"/>
    <s v="Canada"/>
    <x v="59"/>
    <x v="2"/>
    <x v="2"/>
    <n v="7"/>
    <x v="1"/>
    <s v="VanArsdel"/>
    <n v="2.4570024570024569E-3"/>
  </r>
  <r>
    <n v="939"/>
    <x v="95"/>
    <s v="March"/>
    <s v="M6G"/>
    <n v="1"/>
    <n v="4598.37"/>
    <s v="Canada"/>
    <x v="82"/>
    <x v="2"/>
    <x v="2"/>
    <n v="8"/>
    <x v="0"/>
    <s v="Natura"/>
    <n v="3.952569169960474E-3"/>
  </r>
  <r>
    <n v="615"/>
    <x v="102"/>
    <s v="January"/>
    <s v="R3V"/>
    <n v="1"/>
    <n v="8189.37"/>
    <s v="Canada"/>
    <x v="2"/>
    <x v="2"/>
    <x v="2"/>
    <n v="7"/>
    <x v="1"/>
    <s v="VanArsdel"/>
    <n v="2.4570024570024569E-3"/>
  </r>
  <r>
    <n v="580"/>
    <x v="102"/>
    <s v="January"/>
    <s v="R3V"/>
    <n v="1"/>
    <n v="10013.85"/>
    <s v="Canada"/>
    <x v="331"/>
    <x v="2"/>
    <x v="2"/>
    <n v="7"/>
    <x v="1"/>
    <s v="VanArsdel"/>
    <n v="2.4570024570024569E-3"/>
  </r>
  <r>
    <n v="1050"/>
    <x v="102"/>
    <s v="January"/>
    <s v="M6G"/>
    <n v="1"/>
    <n v="3338.37"/>
    <s v="Canada"/>
    <x v="328"/>
    <x v="0"/>
    <x v="0"/>
    <n v="10"/>
    <x v="0"/>
    <s v="Pirum"/>
    <n v="3.8022813688212928E-3"/>
  </r>
  <r>
    <n v="1145"/>
    <x v="102"/>
    <s v="January"/>
    <s v="L5N"/>
    <n v="1"/>
    <n v="4031.37"/>
    <s v="Canada"/>
    <x v="197"/>
    <x v="2"/>
    <x v="7"/>
    <n v="10"/>
    <x v="0"/>
    <s v="Pirum"/>
    <n v="3.8022813688212928E-3"/>
  </r>
  <r>
    <n v="1916"/>
    <x v="102"/>
    <s v="January"/>
    <s v="H1B"/>
    <n v="1"/>
    <n v="3590.37"/>
    <s v="Canada"/>
    <x v="250"/>
    <x v="0"/>
    <x v="0"/>
    <n v="4"/>
    <x v="2"/>
    <s v="Currus"/>
    <n v="1.1764705882352941E-2"/>
  </r>
  <r>
    <n v="1182"/>
    <x v="119"/>
    <s v="January"/>
    <s v="K1R"/>
    <n v="1"/>
    <n v="2582.37"/>
    <s v="Canada"/>
    <x v="97"/>
    <x v="2"/>
    <x v="4"/>
    <n v="10"/>
    <x v="0"/>
    <s v="Pirum"/>
    <n v="3.8022813688212928E-3"/>
  </r>
  <r>
    <n v="1142"/>
    <x v="119"/>
    <s v="January"/>
    <s v="L5G"/>
    <n v="1"/>
    <n v="8441.3700000000008"/>
    <s v="Canada"/>
    <x v="256"/>
    <x v="2"/>
    <x v="6"/>
    <n v="10"/>
    <x v="0"/>
    <s v="Pirum"/>
    <n v="3.8022813688212928E-3"/>
  </r>
  <r>
    <n v="690"/>
    <x v="119"/>
    <s v="January"/>
    <s v="R3K"/>
    <n v="1"/>
    <n v="4409.37"/>
    <s v="Canada"/>
    <x v="20"/>
    <x v="2"/>
    <x v="2"/>
    <n v="7"/>
    <x v="1"/>
    <s v="VanArsdel"/>
    <n v="2.4570024570024569E-3"/>
  </r>
  <r>
    <n v="412"/>
    <x v="119"/>
    <s v="January"/>
    <s v="M6G"/>
    <n v="1"/>
    <n v="19529.37"/>
    <s v="Canada"/>
    <x v="332"/>
    <x v="2"/>
    <x v="6"/>
    <n v="7"/>
    <x v="0"/>
    <s v="VanArsdel"/>
    <n v="2.4570024570024569E-3"/>
  </r>
  <r>
    <n v="1115"/>
    <x v="73"/>
    <s v="April"/>
    <s v="R3L"/>
    <n v="1"/>
    <n v="4409.37"/>
    <s v="Canada"/>
    <x v="251"/>
    <x v="1"/>
    <x v="5"/>
    <n v="10"/>
    <x v="1"/>
    <s v="Pirum"/>
    <n v="3.8022813688212928E-3"/>
  </r>
  <r>
    <n v="615"/>
    <x v="73"/>
    <s v="April"/>
    <s v="M6H"/>
    <n v="1"/>
    <n v="8189.37"/>
    <s v="Canada"/>
    <x v="2"/>
    <x v="2"/>
    <x v="2"/>
    <n v="7"/>
    <x v="0"/>
    <s v="VanArsdel"/>
    <n v="2.4570024570024569E-3"/>
  </r>
  <r>
    <n v="1005"/>
    <x v="73"/>
    <s v="April"/>
    <s v="L5T"/>
    <n v="1"/>
    <n v="1511.37"/>
    <s v="Canada"/>
    <x v="333"/>
    <x v="3"/>
    <x v="3"/>
    <n v="8"/>
    <x v="0"/>
    <s v="Natura"/>
    <n v="3.952569169960474E-3"/>
  </r>
  <r>
    <n v="1182"/>
    <x v="73"/>
    <s v="April"/>
    <s v="M4E"/>
    <n v="1"/>
    <n v="2834.37"/>
    <s v="Canada"/>
    <x v="97"/>
    <x v="2"/>
    <x v="4"/>
    <n v="10"/>
    <x v="0"/>
    <s v="Pirum"/>
    <n v="3.8022813688212928E-3"/>
  </r>
  <r>
    <n v="438"/>
    <x v="73"/>
    <s v="April"/>
    <s v="M6G"/>
    <n v="1"/>
    <n v="11969.37"/>
    <s v="Canada"/>
    <x v="54"/>
    <x v="2"/>
    <x v="6"/>
    <n v="7"/>
    <x v="0"/>
    <s v="VanArsdel"/>
    <n v="2.4570024570024569E-3"/>
  </r>
  <r>
    <n v="1217"/>
    <x v="73"/>
    <s v="April"/>
    <s v="L5R"/>
    <n v="1"/>
    <n v="6992.37"/>
    <s v="Canada"/>
    <x v="334"/>
    <x v="2"/>
    <x v="2"/>
    <n v="10"/>
    <x v="0"/>
    <s v="Pirum"/>
    <n v="3.8022813688212928E-3"/>
  </r>
  <r>
    <n v="506"/>
    <x v="73"/>
    <s v="April"/>
    <s v="K1M"/>
    <n v="1"/>
    <n v="15560.37"/>
    <s v="Canada"/>
    <x v="58"/>
    <x v="2"/>
    <x v="6"/>
    <n v="7"/>
    <x v="0"/>
    <s v="VanArsdel"/>
    <n v="2.4570024570024569E-3"/>
  </r>
  <r>
    <n v="2332"/>
    <x v="117"/>
    <s v="March"/>
    <s v="R3H"/>
    <n v="1"/>
    <n v="6419.7"/>
    <s v="Canada"/>
    <x v="22"/>
    <x v="2"/>
    <x v="4"/>
    <n v="2"/>
    <x v="1"/>
    <s v="Aliqui"/>
    <n v="4.7169811320754715E-3"/>
  </r>
  <r>
    <n v="939"/>
    <x v="17"/>
    <s v="April"/>
    <s v="M5X"/>
    <n v="1"/>
    <n v="4598.37"/>
    <s v="Canada"/>
    <x v="82"/>
    <x v="2"/>
    <x v="2"/>
    <n v="8"/>
    <x v="0"/>
    <s v="Natura"/>
    <n v="3.952569169960474E-3"/>
  </r>
  <r>
    <n v="2332"/>
    <x v="17"/>
    <s v="April"/>
    <s v="R3V"/>
    <n v="1"/>
    <n v="6419.7"/>
    <s v="Canada"/>
    <x v="22"/>
    <x v="2"/>
    <x v="4"/>
    <n v="2"/>
    <x v="1"/>
    <s v="Aliqui"/>
    <n v="4.7169811320754715E-3"/>
  </r>
  <r>
    <n v="2064"/>
    <x v="159"/>
    <s v="June"/>
    <s v="M6H"/>
    <n v="1"/>
    <n v="6929.37"/>
    <s v="Canada"/>
    <x v="200"/>
    <x v="2"/>
    <x v="4"/>
    <n v="4"/>
    <x v="0"/>
    <s v="Currus"/>
    <n v="1.1764705882352941E-2"/>
  </r>
  <r>
    <n v="2015"/>
    <x v="159"/>
    <s v="June"/>
    <s v="M6H"/>
    <n v="1"/>
    <n v="4094.37"/>
    <s v="Canada"/>
    <x v="306"/>
    <x v="2"/>
    <x v="7"/>
    <n v="4"/>
    <x v="0"/>
    <s v="Currus"/>
    <n v="1.1764705882352941E-2"/>
  </r>
  <r>
    <n v="457"/>
    <x v="159"/>
    <s v="June"/>
    <s v="L5T"/>
    <n v="1"/>
    <n v="11969.37"/>
    <s v="Canada"/>
    <x v="67"/>
    <x v="2"/>
    <x v="6"/>
    <n v="7"/>
    <x v="0"/>
    <s v="VanArsdel"/>
    <n v="2.4570024570024569E-3"/>
  </r>
  <r>
    <n v="491"/>
    <x v="160"/>
    <s v="June"/>
    <s v="M4N"/>
    <n v="1"/>
    <n v="10709.37"/>
    <s v="Canada"/>
    <x v="19"/>
    <x v="2"/>
    <x v="6"/>
    <n v="7"/>
    <x v="0"/>
    <s v="VanArsdel"/>
    <n v="2.4570024570024569E-3"/>
  </r>
  <r>
    <n v="1182"/>
    <x v="160"/>
    <s v="June"/>
    <s v="R3V"/>
    <n v="1"/>
    <n v="2708.37"/>
    <s v="Canada"/>
    <x v="97"/>
    <x v="2"/>
    <x v="4"/>
    <n v="10"/>
    <x v="1"/>
    <s v="Pirum"/>
    <n v="3.8022813688212928E-3"/>
  </r>
  <r>
    <n v="2350"/>
    <x v="160"/>
    <s v="June"/>
    <s v="R3G"/>
    <n v="1"/>
    <n v="4466.7"/>
    <s v="Canada"/>
    <x v="12"/>
    <x v="2"/>
    <x v="4"/>
    <n v="2"/>
    <x v="1"/>
    <s v="Aliqui"/>
    <n v="4.7169811320754715E-3"/>
  </r>
  <r>
    <n v="2133"/>
    <x v="160"/>
    <s v="June"/>
    <s v="L5G"/>
    <n v="1"/>
    <n v="5480.37"/>
    <s v="Canada"/>
    <x v="335"/>
    <x v="2"/>
    <x v="7"/>
    <n v="14"/>
    <x v="0"/>
    <s v="Victoria"/>
    <n v="6.25E-2"/>
  </r>
  <r>
    <n v="2354"/>
    <x v="160"/>
    <s v="June"/>
    <s v="H1B"/>
    <n v="1"/>
    <n v="4661.37"/>
    <s v="Canada"/>
    <x v="117"/>
    <x v="2"/>
    <x v="2"/>
    <n v="2"/>
    <x v="2"/>
    <s v="Aliqui"/>
    <n v="4.7169811320754715E-3"/>
  </r>
  <r>
    <n v="2269"/>
    <x v="161"/>
    <s v="June"/>
    <s v="R3B"/>
    <n v="1"/>
    <n v="4188.87"/>
    <s v="Canada"/>
    <x v="220"/>
    <x v="1"/>
    <x v="5"/>
    <n v="2"/>
    <x v="1"/>
    <s v="Aliqui"/>
    <n v="4.7169811320754715E-3"/>
  </r>
  <r>
    <n v="977"/>
    <x v="161"/>
    <s v="June"/>
    <s v="R2W"/>
    <n v="1"/>
    <n v="6299.37"/>
    <s v="Canada"/>
    <x v="69"/>
    <x v="2"/>
    <x v="2"/>
    <n v="8"/>
    <x v="1"/>
    <s v="Natura"/>
    <n v="3.952569169960474E-3"/>
  </r>
  <r>
    <n v="674"/>
    <x v="161"/>
    <s v="June"/>
    <s v="M6G"/>
    <n v="1"/>
    <n v="8189.37"/>
    <s v="Canada"/>
    <x v="32"/>
    <x v="2"/>
    <x v="2"/>
    <n v="7"/>
    <x v="0"/>
    <s v="VanArsdel"/>
    <n v="2.4570024570024569E-3"/>
  </r>
  <r>
    <n v="548"/>
    <x v="162"/>
    <s v="May"/>
    <s v="M4E"/>
    <n v="1"/>
    <n v="6236.37"/>
    <s v="Canada"/>
    <x v="162"/>
    <x v="2"/>
    <x v="2"/>
    <n v="7"/>
    <x v="0"/>
    <s v="VanArsdel"/>
    <n v="2.4570024570024569E-3"/>
  </r>
  <r>
    <n v="1129"/>
    <x v="117"/>
    <s v="March"/>
    <s v="H1G"/>
    <n v="1"/>
    <n v="5543.37"/>
    <s v="Canada"/>
    <x v="34"/>
    <x v="2"/>
    <x v="6"/>
    <n v="10"/>
    <x v="2"/>
    <s v="Pirum"/>
    <n v="3.8022813688212928E-3"/>
  </r>
  <r>
    <n v="1180"/>
    <x v="117"/>
    <s v="March"/>
    <s v="L5N"/>
    <n v="2"/>
    <n v="12472.74"/>
    <s v="Canada"/>
    <x v="31"/>
    <x v="2"/>
    <x v="4"/>
    <n v="10"/>
    <x v="0"/>
    <s v="Pirum"/>
    <n v="3.8022813688212928E-3"/>
  </r>
  <r>
    <n v="438"/>
    <x v="14"/>
    <s v="March"/>
    <s v="L4Y"/>
    <n v="1"/>
    <n v="11969.37"/>
    <s v="Canada"/>
    <x v="54"/>
    <x v="2"/>
    <x v="6"/>
    <n v="7"/>
    <x v="0"/>
    <s v="VanArsdel"/>
    <n v="2.4570024570024569E-3"/>
  </r>
  <r>
    <n v="1959"/>
    <x v="14"/>
    <s v="March"/>
    <s v="M4X"/>
    <n v="1"/>
    <n v="944.37"/>
    <s v="Canada"/>
    <x v="336"/>
    <x v="1"/>
    <x v="1"/>
    <n v="4"/>
    <x v="0"/>
    <s v="Currus"/>
    <n v="1.1764705882352941E-2"/>
  </r>
  <r>
    <n v="995"/>
    <x v="54"/>
    <s v="March"/>
    <s v="R3R"/>
    <n v="1"/>
    <n v="7181.37"/>
    <s v="Canada"/>
    <x v="66"/>
    <x v="2"/>
    <x v="2"/>
    <n v="8"/>
    <x v="1"/>
    <s v="Natura"/>
    <n v="3.952569169960474E-3"/>
  </r>
  <r>
    <n v="907"/>
    <x v="140"/>
    <s v="March"/>
    <s v="L5R"/>
    <n v="1"/>
    <n v="7307.37"/>
    <s v="Canada"/>
    <x v="50"/>
    <x v="2"/>
    <x v="4"/>
    <n v="8"/>
    <x v="0"/>
    <s v="Natura"/>
    <n v="3.952569169960474E-3"/>
  </r>
  <r>
    <n v="977"/>
    <x v="140"/>
    <s v="March"/>
    <s v="M5X"/>
    <n v="1"/>
    <n v="6047.37"/>
    <s v="Canada"/>
    <x v="69"/>
    <x v="2"/>
    <x v="2"/>
    <n v="8"/>
    <x v="0"/>
    <s v="Natura"/>
    <n v="3.952569169960474E-3"/>
  </r>
  <r>
    <n v="2332"/>
    <x v="140"/>
    <s v="March"/>
    <s v="L5N"/>
    <n v="1"/>
    <n v="5858.37"/>
    <s v="Canada"/>
    <x v="22"/>
    <x v="2"/>
    <x v="4"/>
    <n v="2"/>
    <x v="0"/>
    <s v="Aliqui"/>
    <n v="4.7169811320754715E-3"/>
  </r>
  <r>
    <n v="659"/>
    <x v="171"/>
    <s v="May"/>
    <s v="H1G"/>
    <n v="1"/>
    <n v="17639.37"/>
    <s v="Canada"/>
    <x v="166"/>
    <x v="2"/>
    <x v="2"/>
    <n v="7"/>
    <x v="2"/>
    <s v="VanArsdel"/>
    <n v="2.4570024570024569E-3"/>
  </r>
  <r>
    <n v="2084"/>
    <x v="37"/>
    <s v="April"/>
    <s v="M5P"/>
    <n v="1"/>
    <n v="8252.3700000000008"/>
    <s v="Canada"/>
    <x v="186"/>
    <x v="2"/>
    <x v="2"/>
    <n v="4"/>
    <x v="0"/>
    <s v="Currus"/>
    <n v="1.1764705882352941E-2"/>
  </r>
  <r>
    <n v="487"/>
    <x v="37"/>
    <s v="April"/>
    <s v="M6H"/>
    <n v="1"/>
    <n v="13229.37"/>
    <s v="Canada"/>
    <x v="21"/>
    <x v="2"/>
    <x v="6"/>
    <n v="7"/>
    <x v="0"/>
    <s v="VanArsdel"/>
    <n v="2.4570024570024569E-3"/>
  </r>
  <r>
    <n v="993"/>
    <x v="37"/>
    <s v="April"/>
    <s v="R3V"/>
    <n v="2"/>
    <n v="9007.74"/>
    <s v="Canada"/>
    <x v="10"/>
    <x v="2"/>
    <x v="2"/>
    <n v="8"/>
    <x v="1"/>
    <s v="Natura"/>
    <n v="3.952569169960474E-3"/>
  </r>
  <r>
    <n v="1180"/>
    <x v="126"/>
    <s v="April"/>
    <s v="L5P"/>
    <n v="1"/>
    <n v="6173.37"/>
    <s v="Canada"/>
    <x v="31"/>
    <x v="2"/>
    <x v="4"/>
    <n v="10"/>
    <x v="0"/>
    <s v="Pirum"/>
    <n v="3.8022813688212928E-3"/>
  </r>
  <r>
    <n v="1175"/>
    <x v="155"/>
    <s v="June"/>
    <s v="M6G"/>
    <n v="1"/>
    <n v="7811.37"/>
    <s v="Canada"/>
    <x v="158"/>
    <x v="2"/>
    <x v="4"/>
    <n v="10"/>
    <x v="0"/>
    <s v="Pirum"/>
    <n v="3.8022813688212928E-3"/>
  </r>
  <r>
    <n v="2331"/>
    <x v="155"/>
    <s v="June"/>
    <s v="L5T"/>
    <n v="1"/>
    <n v="7868.7"/>
    <s v="Canada"/>
    <x v="68"/>
    <x v="2"/>
    <x v="4"/>
    <n v="2"/>
    <x v="0"/>
    <s v="Aliqui"/>
    <n v="4.7169811320754715E-3"/>
  </r>
  <r>
    <n v="2055"/>
    <x v="163"/>
    <s v="June"/>
    <s v="M7Y"/>
    <n v="1"/>
    <n v="7874.37"/>
    <s v="Canada"/>
    <x v="62"/>
    <x v="2"/>
    <x v="4"/>
    <n v="4"/>
    <x v="0"/>
    <s v="Currus"/>
    <n v="1.1764705882352941E-2"/>
  </r>
  <r>
    <n v="926"/>
    <x v="163"/>
    <s v="June"/>
    <s v="R3V"/>
    <n v="1"/>
    <n v="6803.37"/>
    <s v="Canada"/>
    <x v="114"/>
    <x v="2"/>
    <x v="4"/>
    <n v="8"/>
    <x v="1"/>
    <s v="Natura"/>
    <n v="3.952569169960474E-3"/>
  </r>
  <r>
    <n v="945"/>
    <x v="163"/>
    <s v="June"/>
    <s v="R3T"/>
    <n v="1"/>
    <n v="8189.37"/>
    <s v="Canada"/>
    <x v="79"/>
    <x v="2"/>
    <x v="2"/>
    <n v="8"/>
    <x v="1"/>
    <s v="Natura"/>
    <n v="3.952569169960474E-3"/>
  </r>
  <r>
    <n v="26"/>
    <x v="105"/>
    <s v="June"/>
    <s v="L5G"/>
    <n v="1"/>
    <n v="9292.5"/>
    <s v="Canada"/>
    <x v="89"/>
    <x v="0"/>
    <x v="0"/>
    <n v="1"/>
    <x v="0"/>
    <s v="Abbas"/>
    <n v="0.04"/>
  </r>
  <r>
    <n v="1077"/>
    <x v="105"/>
    <s v="June"/>
    <s v="M4E"/>
    <n v="1"/>
    <n v="4220.37"/>
    <s v="Canada"/>
    <x v="47"/>
    <x v="1"/>
    <x v="1"/>
    <n v="10"/>
    <x v="0"/>
    <s v="Pirum"/>
    <n v="3.8022813688212928E-3"/>
  </r>
  <r>
    <n v="1809"/>
    <x v="166"/>
    <s v="April"/>
    <s v="L5R"/>
    <n v="1"/>
    <n v="2771.37"/>
    <s v="Canada"/>
    <x v="5"/>
    <x v="3"/>
    <x v="3"/>
    <n v="11"/>
    <x v="0"/>
    <s v="Pomum"/>
    <n v="5.5555555555555552E-2"/>
  </r>
  <r>
    <n v="520"/>
    <x v="166"/>
    <s v="April"/>
    <s v="R3E"/>
    <n v="1"/>
    <n v="7367.85"/>
    <s v="Canada"/>
    <x v="210"/>
    <x v="2"/>
    <x v="4"/>
    <n v="7"/>
    <x v="1"/>
    <s v="VanArsdel"/>
    <n v="2.4570024570024569E-3"/>
  </r>
  <r>
    <n v="1077"/>
    <x v="167"/>
    <s v="April"/>
    <s v="M4N"/>
    <n v="1"/>
    <n v="4220.37"/>
    <s v="Canada"/>
    <x v="47"/>
    <x v="1"/>
    <x v="1"/>
    <n v="10"/>
    <x v="0"/>
    <s v="Pirum"/>
    <n v="3.8022813688212928E-3"/>
  </r>
  <r>
    <n v="590"/>
    <x v="167"/>
    <s v="April"/>
    <s v="R3C"/>
    <n v="1"/>
    <n v="10709.37"/>
    <s v="Canada"/>
    <x v="20"/>
    <x v="2"/>
    <x v="2"/>
    <n v="7"/>
    <x v="1"/>
    <s v="VanArsdel"/>
    <n v="2.4570024570024569E-3"/>
  </r>
  <r>
    <n v="1115"/>
    <x v="167"/>
    <s v="April"/>
    <s v="M6H"/>
    <n v="1"/>
    <n v="4409.37"/>
    <s v="Canada"/>
    <x v="251"/>
    <x v="1"/>
    <x v="5"/>
    <n v="10"/>
    <x v="0"/>
    <s v="Pirum"/>
    <n v="3.8022813688212928E-3"/>
  </r>
  <r>
    <n v="1114"/>
    <x v="167"/>
    <s v="April"/>
    <s v="M4N"/>
    <n v="1"/>
    <n v="2204.37"/>
    <s v="Canada"/>
    <x v="140"/>
    <x v="1"/>
    <x v="5"/>
    <n v="10"/>
    <x v="0"/>
    <s v="Pirum"/>
    <n v="3.8022813688212928E-3"/>
  </r>
  <r>
    <n v="1114"/>
    <x v="167"/>
    <s v="April"/>
    <s v="M7Y"/>
    <n v="1"/>
    <n v="2424.87"/>
    <s v="Canada"/>
    <x v="140"/>
    <x v="1"/>
    <x v="5"/>
    <n v="10"/>
    <x v="0"/>
    <s v="Pirum"/>
    <n v="3.8022813688212928E-3"/>
  </r>
  <r>
    <n v="1078"/>
    <x v="167"/>
    <s v="April"/>
    <s v="M4N"/>
    <n v="1"/>
    <n v="4220.37"/>
    <s v="Canada"/>
    <x v="48"/>
    <x v="1"/>
    <x v="1"/>
    <n v="10"/>
    <x v="0"/>
    <s v="Pirum"/>
    <n v="3.8022813688212928E-3"/>
  </r>
  <r>
    <n v="2087"/>
    <x v="155"/>
    <s v="June"/>
    <s v="M4E"/>
    <n v="1"/>
    <n v="8693.3700000000008"/>
    <s v="Canada"/>
    <x v="337"/>
    <x v="2"/>
    <x v="2"/>
    <n v="4"/>
    <x v="0"/>
    <s v="Currus"/>
    <n v="1.1764705882352941E-2"/>
  </r>
  <r>
    <n v="615"/>
    <x v="85"/>
    <s v="April"/>
    <s v="K1N"/>
    <n v="1"/>
    <n v="8189.37"/>
    <s v="Canada"/>
    <x v="2"/>
    <x v="2"/>
    <x v="2"/>
    <n v="7"/>
    <x v="0"/>
    <s v="VanArsdel"/>
    <n v="2.4570024570024569E-3"/>
  </r>
  <r>
    <n v="1343"/>
    <x v="45"/>
    <s v="May"/>
    <s v="M7Y"/>
    <n v="1"/>
    <n v="4408.74"/>
    <s v="Canada"/>
    <x v="154"/>
    <x v="1"/>
    <x v="1"/>
    <n v="12"/>
    <x v="0"/>
    <s v="Quibus"/>
    <n v="1.3333333333333334E-2"/>
  </r>
  <r>
    <n v="1826"/>
    <x v="45"/>
    <s v="May"/>
    <s v="L5R"/>
    <n v="1"/>
    <n v="2645.37"/>
    <s v="Canada"/>
    <x v="338"/>
    <x v="3"/>
    <x v="3"/>
    <n v="11"/>
    <x v="0"/>
    <s v="Pomum"/>
    <n v="5.5555555555555552E-2"/>
  </r>
  <r>
    <n v="1809"/>
    <x v="45"/>
    <s v="May"/>
    <s v="L5R"/>
    <n v="2"/>
    <n v="5542.74"/>
    <s v="Canada"/>
    <x v="5"/>
    <x v="3"/>
    <x v="3"/>
    <n v="11"/>
    <x v="0"/>
    <s v="Pomum"/>
    <n v="5.5555555555555552E-2"/>
  </r>
  <r>
    <n v="1714"/>
    <x v="148"/>
    <s v="May"/>
    <s v="K1H"/>
    <n v="1"/>
    <n v="1259.3699999999999"/>
    <s v="Canada"/>
    <x v="29"/>
    <x v="3"/>
    <x v="3"/>
    <n v="13"/>
    <x v="0"/>
    <s v="Salvus"/>
    <n v="4.3478260869565216E-2"/>
  </r>
  <r>
    <n v="1667"/>
    <x v="142"/>
    <s v="May"/>
    <s v="R3H"/>
    <n v="1"/>
    <n v="4409.37"/>
    <s v="Canada"/>
    <x v="339"/>
    <x v="1"/>
    <x v="5"/>
    <n v="12"/>
    <x v="1"/>
    <s v="Quibus"/>
    <n v="1.3333333333333334E-2"/>
  </r>
  <r>
    <n v="1053"/>
    <x v="88"/>
    <s v="March"/>
    <s v="M5L"/>
    <n v="1"/>
    <n v="3527.37"/>
    <s v="Canada"/>
    <x v="218"/>
    <x v="0"/>
    <x v="0"/>
    <n v="10"/>
    <x v="0"/>
    <s v="Pirum"/>
    <n v="3.8022813688212928E-3"/>
  </r>
  <r>
    <n v="1140"/>
    <x v="88"/>
    <s v="March"/>
    <s v="L5P"/>
    <n v="1"/>
    <n v="9575.3700000000008"/>
    <s v="Canada"/>
    <x v="340"/>
    <x v="2"/>
    <x v="6"/>
    <n v="10"/>
    <x v="0"/>
    <s v="Pirum"/>
    <n v="3.8022813688212928E-3"/>
  </r>
  <r>
    <n v="440"/>
    <x v="168"/>
    <s v="March"/>
    <s v="M4Y"/>
    <n v="1"/>
    <n v="19529.37"/>
    <s v="Canada"/>
    <x v="184"/>
    <x v="2"/>
    <x v="6"/>
    <n v="7"/>
    <x v="0"/>
    <s v="VanArsdel"/>
    <n v="2.4570024570024569E-3"/>
  </r>
  <r>
    <n v="2239"/>
    <x v="168"/>
    <s v="March"/>
    <s v="K1N"/>
    <n v="1"/>
    <n v="1637.37"/>
    <s v="Canada"/>
    <x v="287"/>
    <x v="1"/>
    <x v="1"/>
    <n v="2"/>
    <x v="0"/>
    <s v="Aliqui"/>
    <n v="4.7169811320754715E-3"/>
  </r>
  <r>
    <n v="2238"/>
    <x v="168"/>
    <s v="March"/>
    <s v="K1N"/>
    <n v="1"/>
    <n v="1637.37"/>
    <s v="Canada"/>
    <x v="286"/>
    <x v="1"/>
    <x v="1"/>
    <n v="2"/>
    <x v="0"/>
    <s v="Aliqui"/>
    <n v="4.7169811320754715E-3"/>
  </r>
  <r>
    <n v="2197"/>
    <x v="168"/>
    <s v="March"/>
    <s v="K1R"/>
    <n v="1"/>
    <n v="2865.87"/>
    <s v="Canada"/>
    <x v="264"/>
    <x v="0"/>
    <x v="0"/>
    <n v="2"/>
    <x v="0"/>
    <s v="Aliqui"/>
    <n v="4.7169811320754715E-3"/>
  </r>
  <r>
    <n v="615"/>
    <x v="143"/>
    <s v="February"/>
    <s v="M4P"/>
    <n v="1"/>
    <n v="8189.37"/>
    <s v="Canada"/>
    <x v="2"/>
    <x v="2"/>
    <x v="2"/>
    <n v="7"/>
    <x v="0"/>
    <s v="VanArsdel"/>
    <n v="2.4570024570024569E-3"/>
  </r>
  <r>
    <n v="1182"/>
    <x v="143"/>
    <s v="February"/>
    <s v="R3V"/>
    <n v="1"/>
    <n v="2708.37"/>
    <s v="Canada"/>
    <x v="97"/>
    <x v="2"/>
    <x v="4"/>
    <n v="10"/>
    <x v="1"/>
    <s v="Pirum"/>
    <n v="3.8022813688212928E-3"/>
  </r>
  <r>
    <n v="993"/>
    <x v="96"/>
    <s v="April"/>
    <s v="R3H"/>
    <n v="1"/>
    <n v="4409.37"/>
    <s v="Canada"/>
    <x v="10"/>
    <x v="2"/>
    <x v="2"/>
    <n v="8"/>
    <x v="1"/>
    <s v="Natura"/>
    <n v="3.952569169960474E-3"/>
  </r>
  <r>
    <n v="1145"/>
    <x v="59"/>
    <s v="April"/>
    <s v="K1R"/>
    <n v="1"/>
    <n v="4031.37"/>
    <s v="Canada"/>
    <x v="197"/>
    <x v="2"/>
    <x v="7"/>
    <n v="10"/>
    <x v="0"/>
    <s v="Pirum"/>
    <n v="3.8022813688212928E-3"/>
  </r>
  <r>
    <n v="826"/>
    <x v="59"/>
    <s v="April"/>
    <s v="K1R"/>
    <n v="1"/>
    <n v="13922.37"/>
    <s v="Canada"/>
    <x v="81"/>
    <x v="2"/>
    <x v="6"/>
    <n v="8"/>
    <x v="0"/>
    <s v="Natura"/>
    <n v="3.952569169960474E-3"/>
  </r>
  <r>
    <n v="438"/>
    <x v="59"/>
    <s v="April"/>
    <s v="M5L"/>
    <n v="1"/>
    <n v="11969.37"/>
    <s v="Canada"/>
    <x v="54"/>
    <x v="2"/>
    <x v="6"/>
    <n v="7"/>
    <x v="0"/>
    <s v="VanArsdel"/>
    <n v="2.4570024570024569E-3"/>
  </r>
  <r>
    <n v="578"/>
    <x v="59"/>
    <s v="April"/>
    <s v="M7Y"/>
    <n v="1"/>
    <n v="9449.3700000000008"/>
    <s v="Canada"/>
    <x v="59"/>
    <x v="2"/>
    <x v="2"/>
    <n v="7"/>
    <x v="0"/>
    <s v="VanArsdel"/>
    <n v="2.4570024570024569E-3"/>
  </r>
  <r>
    <n v="927"/>
    <x v="59"/>
    <s v="April"/>
    <s v="L5G"/>
    <n v="1"/>
    <n v="6173.37"/>
    <s v="Canada"/>
    <x v="27"/>
    <x v="2"/>
    <x v="4"/>
    <n v="8"/>
    <x v="0"/>
    <s v="Natura"/>
    <n v="3.952569169960474E-3"/>
  </r>
  <r>
    <n v="1347"/>
    <x v="59"/>
    <s v="April"/>
    <s v="K2P"/>
    <n v="1"/>
    <n v="4156.74"/>
    <s v="Canada"/>
    <x v="213"/>
    <x v="1"/>
    <x v="1"/>
    <n v="12"/>
    <x v="0"/>
    <s v="Quibus"/>
    <n v="1.3333333333333334E-2"/>
  </r>
  <r>
    <n v="2054"/>
    <x v="117"/>
    <s v="March"/>
    <s v="H1B"/>
    <n v="1"/>
    <n v="7244.37"/>
    <s v="Canada"/>
    <x v="146"/>
    <x v="2"/>
    <x v="4"/>
    <n v="4"/>
    <x v="2"/>
    <s v="Currus"/>
    <n v="1.1764705882352941E-2"/>
  </r>
  <r>
    <n v="2334"/>
    <x v="117"/>
    <s v="March"/>
    <s v="L5N"/>
    <n v="1"/>
    <n v="4592.7"/>
    <s v="Canada"/>
    <x v="312"/>
    <x v="2"/>
    <x v="4"/>
    <n v="2"/>
    <x v="0"/>
    <s v="Aliqui"/>
    <n v="4.7169811320754715E-3"/>
  </r>
  <r>
    <n v="689"/>
    <x v="117"/>
    <s v="March"/>
    <s v="R3G"/>
    <n v="1"/>
    <n v="2516.85"/>
    <s v="Canada"/>
    <x v="341"/>
    <x v="2"/>
    <x v="2"/>
    <n v="7"/>
    <x v="1"/>
    <s v="VanArsdel"/>
    <n v="2.4570024570024569E-3"/>
  </r>
  <r>
    <n v="778"/>
    <x v="153"/>
    <s v="June"/>
    <s v="R3G"/>
    <n v="1"/>
    <n v="1542.87"/>
    <s v="Canada"/>
    <x v="242"/>
    <x v="1"/>
    <x v="1"/>
    <n v="8"/>
    <x v="1"/>
    <s v="Natura"/>
    <n v="3.952569169960474E-3"/>
  </r>
  <r>
    <n v="1145"/>
    <x v="169"/>
    <s v="June"/>
    <s v="M6G"/>
    <n v="1"/>
    <n v="4031.37"/>
    <s v="Canada"/>
    <x v="197"/>
    <x v="2"/>
    <x v="7"/>
    <n v="10"/>
    <x v="0"/>
    <s v="Pirum"/>
    <n v="3.8022813688212928E-3"/>
  </r>
  <r>
    <n v="506"/>
    <x v="169"/>
    <s v="June"/>
    <s v="R3H"/>
    <n v="1"/>
    <n v="15560.37"/>
    <s v="Canada"/>
    <x v="58"/>
    <x v="2"/>
    <x v="6"/>
    <n v="7"/>
    <x v="1"/>
    <s v="VanArsdel"/>
    <n v="2.4570024570024569E-3"/>
  </r>
  <r>
    <n v="2269"/>
    <x v="169"/>
    <s v="June"/>
    <s v="R3V"/>
    <n v="1"/>
    <n v="4466.7"/>
    <s v="Canada"/>
    <x v="220"/>
    <x v="1"/>
    <x v="5"/>
    <n v="2"/>
    <x v="1"/>
    <s v="Aliqui"/>
    <n v="4.7169811320754715E-3"/>
  </r>
  <r>
    <n v="491"/>
    <x v="172"/>
    <s v="June"/>
    <s v="M5P"/>
    <n v="1"/>
    <n v="10709.37"/>
    <s v="Canada"/>
    <x v="19"/>
    <x v="2"/>
    <x v="6"/>
    <n v="7"/>
    <x v="0"/>
    <s v="VanArsdel"/>
    <n v="2.4570024570024569E-3"/>
  </r>
  <r>
    <n v="415"/>
    <x v="172"/>
    <s v="June"/>
    <s v="L5P"/>
    <n v="1"/>
    <n v="10709.37"/>
    <s v="Canada"/>
    <x v="327"/>
    <x v="2"/>
    <x v="6"/>
    <n v="7"/>
    <x v="0"/>
    <s v="VanArsdel"/>
    <n v="2.4570024570024569E-3"/>
  </r>
  <r>
    <n v="2295"/>
    <x v="172"/>
    <s v="June"/>
    <s v="L5N"/>
    <n v="1"/>
    <n v="10898.37"/>
    <s v="Canada"/>
    <x v="216"/>
    <x v="2"/>
    <x v="6"/>
    <n v="2"/>
    <x v="0"/>
    <s v="Aliqui"/>
    <n v="4.7169811320754715E-3"/>
  </r>
  <r>
    <n v="927"/>
    <x v="152"/>
    <s v="June"/>
    <s v="L5N"/>
    <n v="1"/>
    <n v="6173.37"/>
    <s v="Canada"/>
    <x v="27"/>
    <x v="2"/>
    <x v="4"/>
    <n v="8"/>
    <x v="0"/>
    <s v="Natura"/>
    <n v="3.952569169960474E-3"/>
  </r>
  <r>
    <n v="826"/>
    <x v="152"/>
    <s v="June"/>
    <s v="R3H"/>
    <n v="1"/>
    <n v="14426.37"/>
    <s v="Canada"/>
    <x v="81"/>
    <x v="2"/>
    <x v="6"/>
    <n v="8"/>
    <x v="1"/>
    <s v="Natura"/>
    <n v="3.952569169960474E-3"/>
  </r>
  <r>
    <n v="939"/>
    <x v="152"/>
    <s v="June"/>
    <s v="L5N"/>
    <n v="1"/>
    <n v="4598.37"/>
    <s v="Canada"/>
    <x v="82"/>
    <x v="2"/>
    <x v="2"/>
    <n v="8"/>
    <x v="0"/>
    <s v="Natura"/>
    <n v="3.952569169960474E-3"/>
  </r>
  <r>
    <n v="609"/>
    <x v="170"/>
    <s v="June"/>
    <s v="H1B"/>
    <n v="1"/>
    <n v="10079.370000000001"/>
    <s v="Canada"/>
    <x v="225"/>
    <x v="2"/>
    <x v="2"/>
    <n v="7"/>
    <x v="2"/>
    <s v="VanArsdel"/>
    <n v="2.4570024570024569E-3"/>
  </r>
  <r>
    <n v="1183"/>
    <x v="165"/>
    <s v="June"/>
    <s v="L5N"/>
    <n v="1"/>
    <n v="7275.87"/>
    <s v="Canada"/>
    <x v="121"/>
    <x v="2"/>
    <x v="4"/>
    <n v="10"/>
    <x v="0"/>
    <s v="Pirum"/>
    <n v="3.8022813688212928E-3"/>
  </r>
  <r>
    <n v="676"/>
    <x v="165"/>
    <s v="June"/>
    <s v="M6S"/>
    <n v="1"/>
    <n v="9134.3700000000008"/>
    <s v="Canada"/>
    <x v="157"/>
    <x v="2"/>
    <x v="2"/>
    <n v="7"/>
    <x v="0"/>
    <s v="VanArsdel"/>
    <n v="2.4570024570024569E-3"/>
  </r>
  <r>
    <n v="2365"/>
    <x v="127"/>
    <s v="June"/>
    <s v="R3G"/>
    <n v="1"/>
    <n v="6356.7"/>
    <s v="Canada"/>
    <x v="14"/>
    <x v="2"/>
    <x v="2"/>
    <n v="2"/>
    <x v="1"/>
    <s v="Aliqui"/>
    <n v="4.7169811320754715E-3"/>
  </r>
  <r>
    <n v="782"/>
    <x v="72"/>
    <s v="June"/>
    <s v="L4X"/>
    <n v="1"/>
    <n v="1303.47"/>
    <s v="Canada"/>
    <x v="110"/>
    <x v="1"/>
    <x v="1"/>
    <n v="8"/>
    <x v="0"/>
    <s v="Natura"/>
    <n v="3.952569169960474E-3"/>
  </r>
  <r>
    <n v="1009"/>
    <x v="72"/>
    <s v="June"/>
    <s v="L5T"/>
    <n v="1"/>
    <n v="1353.87"/>
    <s v="Canada"/>
    <x v="129"/>
    <x v="3"/>
    <x v="3"/>
    <n v="8"/>
    <x v="0"/>
    <s v="Natura"/>
    <n v="3.952569169960474E-3"/>
  </r>
  <r>
    <n v="2091"/>
    <x v="72"/>
    <s v="June"/>
    <s v="L5N"/>
    <n v="1"/>
    <n v="2204.37"/>
    <s v="Canada"/>
    <x v="316"/>
    <x v="2"/>
    <x v="2"/>
    <n v="4"/>
    <x v="0"/>
    <s v="Currus"/>
    <n v="1.1764705882352941E-2"/>
  </r>
  <r>
    <n v="2186"/>
    <x v="72"/>
    <s v="June"/>
    <s v="K1R"/>
    <n v="1"/>
    <n v="5480.37"/>
    <s v="Canada"/>
    <x v="150"/>
    <x v="2"/>
    <x v="2"/>
    <n v="14"/>
    <x v="0"/>
    <s v="Victoria"/>
    <n v="6.25E-2"/>
  </r>
  <r>
    <n v="993"/>
    <x v="72"/>
    <s v="June"/>
    <s v="K1R"/>
    <n v="1"/>
    <n v="4598.37"/>
    <s v="Canada"/>
    <x v="10"/>
    <x v="2"/>
    <x v="2"/>
    <n v="8"/>
    <x v="0"/>
    <s v="Natura"/>
    <n v="3.952569169960474E-3"/>
  </r>
  <r>
    <n v="1171"/>
    <x v="72"/>
    <s v="June"/>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F40C92-4C63-494E-A70D-3F48E841D833}" name="pivotunit"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fld="4" baseField="0" baseItem="0" numFmtId="165"/>
  </dataFields>
  <formats count="1">
    <format dxfId="1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E498C1-D83E-45B2-B5F7-457637EF6E0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6" firstHeaderRow="1" firstDataRow="1" firstDataCol="1"/>
  <pivotFields count="15">
    <pivotField showAll="0"/>
    <pivotField numFmtId="14" showAll="0"/>
    <pivotField showAll="0"/>
    <pivotField showAll="0"/>
    <pivotField showAll="0"/>
    <pivotField dataField="1" numFmtId="164" showAll="0"/>
    <pivotField showAll="0"/>
    <pivotField showAll="0"/>
    <pivotField axis="axisRow" showAll="0">
      <items count="5">
        <item x="0"/>
        <item x="1"/>
        <item x="2"/>
        <item x="3"/>
        <item t="default"/>
      </items>
    </pivotField>
    <pivotField showAll="0">
      <items count="9">
        <item h="1" x="0"/>
        <item h="1" x="2"/>
        <item h="1" x="4"/>
        <item h="1" x="6"/>
        <item x="1"/>
        <item h="1" x="7"/>
        <item h="1" x="5"/>
        <item h="1" x="3"/>
        <item t="default"/>
      </items>
    </pivotField>
    <pivotField showAll="0"/>
    <pivotField showAll="0"/>
    <pivotField showAll="0"/>
    <pivotField showAll="0"/>
    <pivotField showAll="0" defaultSubtotal="0"/>
  </pivotFields>
  <rowFields count="1">
    <field x="8"/>
  </rowFields>
  <rowItems count="3">
    <i>
      <x/>
    </i>
    <i>
      <x v="1"/>
    </i>
    <i t="grand">
      <x/>
    </i>
  </rowItems>
  <colItems count="1">
    <i/>
  </colItems>
  <dataFields count="1">
    <dataField name="Sum of Revenue" fld="5" showDataAs="percentOfTotal" baseField="0" baseItem="0" numFmtId="10"/>
  </dataFields>
  <formats count="2">
    <format dxfId="133">
      <pivotArea outline="0" collapsedLevelsAreSubtotals="1" fieldPosition="0"/>
    </format>
    <format dxfId="132">
      <pivotArea outline="0" fieldPosition="0">
        <references count="1">
          <reference field="4294967294" count="1">
            <x v="0"/>
          </reference>
        </references>
      </pivotArea>
    </format>
  </format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 chart="1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318DD-538A-4EEB-A2C0-ABC5370FD02C}" name="pivotmancount"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Manufacturer Count" fld="13" baseField="0" baseItem="0" numFmtId="165"/>
  </dataFields>
  <formats count="1">
    <format dxfId="1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F98F1-B347-43E6-A8AE-EF100D22833F}" name="pivotrev"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5" baseField="0" baseItem="0" numFmtId="165"/>
  </dataFields>
  <formats count="1">
    <format dxfId="1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2992AE-FD9D-40DC-A6B6-AB9A88826D89}"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A20:C27" firstHeaderRow="0" firstDataRow="1" firstDataCol="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dataField="1"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4"/>
    <field x="1"/>
  </rowFields>
  <rowItems count="7">
    <i>
      <x v="1"/>
    </i>
    <i>
      <x v="2"/>
    </i>
    <i>
      <x v="3"/>
    </i>
    <i>
      <x v="4"/>
    </i>
    <i>
      <x v="5"/>
    </i>
    <i>
      <x v="6"/>
    </i>
    <i t="grand">
      <x/>
    </i>
  </rowItems>
  <colFields count="1">
    <field x="-2"/>
  </colFields>
  <colItems count="2">
    <i>
      <x/>
    </i>
    <i i="1">
      <x v="1"/>
    </i>
  </colItems>
  <dataFields count="2">
    <dataField name="Sum of Revenue" fld="5" baseField="0" baseItem="0"/>
    <dataField name="Sum of Units" fld="4" baseField="0" baseItem="0"/>
  </dataFields>
  <formats count="3">
    <format dxfId="142">
      <pivotArea outline="0" collapsedLevelsAreSubtotals="1" fieldPosition="0"/>
    </format>
    <format dxfId="141">
      <pivotArea grandRow="1" outline="0" collapsedLevelsAreSubtotals="1" fieldPosition="0"/>
    </format>
    <format dxfId="1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140DF0-CFD1-4536-B5AE-AA7FA19F9936}" name="pivotaveragerev"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5" subtotal="average" baseField="0" baseItem="0" numFmtId="165"/>
  </dataFields>
  <formats count="1">
    <format dxfId="1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547920-F78A-4FE4-A513-2FD5B16B49E2}" name="salestrendz"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9" firstHeaderRow="1" firstDataRow="1" firstDataCol="1"/>
  <pivotFields count="15">
    <pivotField showAll="0"/>
    <pivotField numFmtId="14" showAll="0"/>
    <pivotField showAll="0"/>
    <pivotField showAll="0"/>
    <pivotField showAll="0"/>
    <pivotField dataField="1"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4"/>
  </rowFields>
  <rowItems count="7">
    <i>
      <x v="1"/>
    </i>
    <i>
      <x v="2"/>
    </i>
    <i>
      <x v="3"/>
    </i>
    <i>
      <x v="4"/>
    </i>
    <i>
      <x v="5"/>
    </i>
    <i>
      <x v="6"/>
    </i>
    <i t="grand">
      <x/>
    </i>
  </rowItems>
  <colItems count="1">
    <i/>
  </colItems>
  <dataFields count="1">
    <dataField name="Sum of Revenue" fld="5" baseField="0" baseItem="0" numFmtId="166"/>
  </dataFields>
  <formats count="1">
    <format dxfId="136">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BA1A29-FE61-4E68-B36A-5A282DAAC9B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13" firstHeaderRow="1" firstDataRow="1" firstDataCol="1"/>
  <pivotFields count="15">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h="1" x="0"/>
        <item h="1" x="2"/>
        <item h="1" x="4"/>
        <item h="1" x="6"/>
        <item x="1"/>
        <item h="1" x="7"/>
        <item h="1" x="5"/>
        <item h="1" x="3"/>
        <item t="default"/>
      </items>
    </pivotField>
    <pivotField showAll="0"/>
    <pivotField showAll="0"/>
    <pivotField showAll="0"/>
    <pivotField showAll="0"/>
    <pivotField showAll="0" defaultSubtotal="0"/>
  </pivotFields>
  <rowFields count="1">
    <field x="7"/>
  </rowFields>
  <rowItems count="11">
    <i>
      <x v="173"/>
    </i>
    <i>
      <x v="174"/>
    </i>
    <i>
      <x v="237"/>
    </i>
    <i>
      <x v="238"/>
    </i>
    <i>
      <x v="301"/>
    </i>
    <i>
      <x v="300"/>
    </i>
    <i>
      <x v="297"/>
    </i>
    <i>
      <x v="296"/>
    </i>
    <i>
      <x v="305"/>
    </i>
    <i>
      <x v="304"/>
    </i>
    <i t="grand">
      <x/>
    </i>
  </rowItems>
  <colItems count="1">
    <i/>
  </colItems>
  <dataFields count="1">
    <dataField name="Sum of Revenue" fld="5" baseField="0" baseItem="0" numFmtId="165"/>
  </dataFields>
  <formats count="1">
    <format dxfId="135">
      <pivotArea outline="0" collapsedLevelsAreSubtotals="1"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072C93-6620-46D3-BCF3-665EB095441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C6" firstHeaderRow="1" firstDataRow="1" firstDataCol="1"/>
  <pivotFields count="15">
    <pivotField showAll="0"/>
    <pivotField numFmtId="14" showAll="0"/>
    <pivotField showAll="0"/>
    <pivotField showAll="0"/>
    <pivotField showAll="0"/>
    <pivotField dataField="1" numFmtId="164" showAll="0"/>
    <pivotField showAll="0"/>
    <pivotField showAll="0"/>
    <pivotField showAll="0"/>
    <pivotField showAll="0">
      <items count="9">
        <item h="1" x="0"/>
        <item h="1" x="2"/>
        <item h="1" x="4"/>
        <item h="1" x="6"/>
        <item x="1"/>
        <item h="1" x="7"/>
        <item h="1" x="5"/>
        <item h="1"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1"/>
  </rowFields>
  <rowItems count="4">
    <i>
      <x v="3"/>
    </i>
    <i>
      <x v="2"/>
    </i>
    <i>
      <x/>
    </i>
    <i t="grand">
      <x/>
    </i>
  </rowItems>
  <colItems count="1">
    <i/>
  </colItems>
  <dataFields count="1">
    <dataField name="Sum of Revenue" fld="5" baseField="0" baseItem="0" numFmtId="165"/>
  </dataFields>
  <formats count="1">
    <format dxfId="13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3"/>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9C9B35-41A4-4469-8680-00CBA8C18033}"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D10" firstHeaderRow="0" firstDataRow="1" firstDataCol="1"/>
  <pivotFields count="15">
    <pivotField showAll="0"/>
    <pivotField numFmtId="14" showAll="0"/>
    <pivotField showAll="0"/>
    <pivotField showAll="0"/>
    <pivotField dataField="1" showAll="0"/>
    <pivotField numFmtId="164" showAll="0"/>
    <pivotField showAll="0"/>
    <pivotField showAll="0"/>
    <pivotField showAll="0"/>
    <pivotField showAll="0">
      <items count="9">
        <item h="1" x="0"/>
        <item h="1" x="2"/>
        <item h="1" x="4"/>
        <item h="1" x="6"/>
        <item x="1"/>
        <item h="1" x="7"/>
        <item h="1" x="5"/>
        <item h="1" x="3"/>
        <item t="default"/>
      </items>
    </pivotField>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4"/>
  </rowFields>
  <rowItems count="7">
    <i>
      <x v="1"/>
    </i>
    <i>
      <x v="2"/>
    </i>
    <i>
      <x v="3"/>
    </i>
    <i>
      <x v="4"/>
    </i>
    <i>
      <x v="5"/>
    </i>
    <i>
      <x v="6"/>
    </i>
    <i t="grand">
      <x/>
    </i>
  </rowItems>
  <colFields count="1">
    <field x="-2"/>
  </colFields>
  <colItems count="2">
    <i>
      <x/>
    </i>
    <i i="1">
      <x v="1"/>
    </i>
  </colItems>
  <dataFields count="2">
    <dataField name="Sum of Units" fld="4" baseField="0" baseItem="0"/>
    <dataField name="Sum of Units2" fld="4" baseField="0" baseItem="0"/>
  </dataFields>
  <chartFormats count="2">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5A885D-F1EC-4274-BCD7-20ABB7AEFF62}" sourceName="Segment">
  <pivotTables>
    <pivotTable tabId="8" name="pivotrev"/>
    <pivotTable tabId="14" name="PivotTable1"/>
    <pivotTable tabId="8" name="pivotaveragerev"/>
    <pivotTable tabId="8" name="pivotmancount"/>
    <pivotTable tabId="8" name="PivotTable9"/>
    <pivotTable tabId="8" name="pivotunit"/>
    <pivotTable tabId="13" name="PivotTable5"/>
    <pivotTable tabId="9" name="salestrendz"/>
    <pivotTable tabId="10" name="PivotTable1"/>
    <pivotTable tabId="11" name="PivotTable2"/>
  </pivotTables>
  <data>
    <tabular pivotCacheId="1791271460">
      <items count="8">
        <i x="0"/>
        <i x="2"/>
        <i x="4"/>
        <i x="6"/>
        <i x="1" s="1"/>
        <i x="7"/>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882B2110-0D22-4AB4-B607-A4196BBBE9A0}" cache="Slicer_Segment" caption="Segment" columnCount="2"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F3BA77-B686-4F67-AC41-0E1422531787}" name="manufacturertable" displayName="manufacturertable" ref="A1:B15" totalsRowShown="0" headerRowDxfId="160">
  <autoFilter ref="A1:B15" xr:uid="{2FF3BA77-B686-4F67-AC41-0E1422531787}"/>
  <tableColumns count="2">
    <tableColumn id="1" xr3:uid="{39550702-46DB-4372-BCE8-39CCCA7538CB}" name="ManufacturerID"/>
    <tableColumn id="2" xr3:uid="{D3CA5BE7-B054-4B38-A724-2D7B552BC2CA}"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E6B239-1919-43AF-9542-762D4E1E2FB7}" name="producttable" displayName="producttable" ref="A1:E2413" totalsRowShown="0" headerRowDxfId="159">
  <autoFilter ref="A1:E2413" xr:uid="{9EE6B239-1919-43AF-9542-762D4E1E2FB7}"/>
  <tableColumns count="5">
    <tableColumn id="1" xr3:uid="{B3B537F7-DBDE-4FF8-AE2D-DD3DE6CB2EE0}" name="Product Name"/>
    <tableColumn id="2" xr3:uid="{C6E6D5FA-7B8E-4670-9D84-D2FBAC5200E2}" name="Category"/>
    <tableColumn id="3" xr3:uid="{A99D3B6C-8A1F-4EAF-A272-D7DFA10AF35D}" name="Segment"/>
    <tableColumn id="4" xr3:uid="{64E9AA90-2560-4F8A-AEEE-918D9EC308BD}" name="ManufacturerID"/>
    <tableColumn id="5" xr3:uid="{F29DDF58-C259-435D-9D47-34DACA99C787}" name="ProductI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0BD94-27AC-44D1-88C8-DB041A5A844C}" name="locationtable" displayName="locationtable" ref="A1:C1621" totalsRowShown="0" headerRowDxfId="158">
  <autoFilter ref="A1:C1621" xr:uid="{27C0BD94-27AC-44D1-88C8-DB041A5A844C}"/>
  <tableColumns count="3">
    <tableColumn id="1" xr3:uid="{40BAF8CF-241D-4FD0-A231-B25F1FAA69B0}" name="Zip"/>
    <tableColumn id="2" xr3:uid="{5D612C37-AA3F-495F-A8B3-E5E6924E9085}" name="State"/>
    <tableColumn id="3" xr3:uid="{C2C5D605-8840-4D27-BE24-1C6856A834B9}"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1B86AD-B69F-4323-8C60-2228671D9C78}" name="salestable" displayName="salestable" ref="A1:F1413" totalsRowShown="0" headerRowDxfId="157">
  <autoFilter ref="A1:F1413" xr:uid="{DF1B86AD-B69F-4323-8C60-2228671D9C78}"/>
  <tableColumns count="6">
    <tableColumn id="1" xr3:uid="{EA3D7B8D-7C3F-46BF-AB80-B3018EDDC47A}" name="ProductID"/>
    <tableColumn id="2" xr3:uid="{FCE73CCA-D67B-47D5-B626-818DE865C188}" name="Date" dataDxfId="156"/>
    <tableColumn id="3" xr3:uid="{76BDB186-C75E-4E41-A05B-5B0DC6D8AEE5}" name="Zip"/>
    <tableColumn id="4" xr3:uid="{D65DB61B-C902-45A9-9C6A-B2A8A3C71FBA}" name="Units"/>
    <tableColumn id="5" xr3:uid="{861380AA-F487-419D-878A-082D00526CA5}" name="Revenue" dataDxfId="155"/>
    <tableColumn id="6" xr3:uid="{930DFF07-F065-4FED-BE39-FE2D5A52FA9C}"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A35A86-FF7B-4674-BC01-4C194AFFB01D}" name="consolidatedsales" displayName="consolidatedsales" ref="A1:N1413" totalsRowShown="0" headerRowDxfId="154">
  <autoFilter ref="A1:N1413" xr:uid="{BBA35A86-FF7B-4674-BC01-4C194AFFB01D}"/>
  <tableColumns count="14">
    <tableColumn id="1" xr3:uid="{FCD23D7A-B7DF-4B22-A7E7-B2FA225E0589}" name="ProductID"/>
    <tableColumn id="2" xr3:uid="{D0D7D1F6-8C4E-4789-AF14-32E83673F345}" name="Date" dataDxfId="153"/>
    <tableColumn id="15" xr3:uid="{974C363C-C230-4A1B-BC97-EFE7CD3E1B98}" name="Month" dataDxfId="152">
      <calculatedColumnFormula>TEXT(consolidatedsales[[#This Row],[Date]],"MMMM")</calculatedColumnFormula>
    </tableColumn>
    <tableColumn id="3" xr3:uid="{73D3FC3F-FCBA-49C9-B66F-FF191E7A1B38}" name="Zip"/>
    <tableColumn id="4" xr3:uid="{8919AF86-A324-4240-8E37-B820AAE42F7F}" name="Units"/>
    <tableColumn id="5" xr3:uid="{A496BDC0-EBE2-45F3-9E56-31F77C6167D9}" name="Revenue" dataDxfId="151"/>
    <tableColumn id="6" xr3:uid="{6A1D5B08-5FDB-4AA8-ABE0-1FD69F738EB6}" name="Country"/>
    <tableColumn id="10" xr3:uid="{3552017E-2D03-4E57-BD59-5F56E2A906C5}" name="Product Name" dataDxfId="150">
      <calculatedColumnFormula>INDEX(producttable[Product Name],MATCH(consolidatedsales[[#This Row],[ProductID]],producttable[ProductID],0))</calculatedColumnFormula>
    </tableColumn>
    <tableColumn id="7" xr3:uid="{DDEECDE8-DE7B-4FC7-BBFD-80658716B09B}" name="Category" dataDxfId="149">
      <calculatedColumnFormula>INDEX(producttable[Category],MATCH(consolidatedsales[[#This Row],[ProductID]],producttable[ProductID],0))</calculatedColumnFormula>
    </tableColumn>
    <tableColumn id="8" xr3:uid="{D346F9D2-F41D-451D-8F6C-16253672A86F}" name="Segment" dataDxfId="148">
      <calculatedColumnFormula>INDEX(producttable[Segment],MATCH(consolidatedsales[[#This Row],[ProductID]],producttable[ProductID],0))</calculatedColumnFormula>
    </tableColumn>
    <tableColumn id="9" xr3:uid="{4905FDBC-8B69-47A8-A74B-F1165AF091A4}" name="ManufacturerID" dataDxfId="147">
      <calculatedColumnFormula>INDEX(producttable[ManufacturerID],MATCH(consolidatedsales[[#This Row],[ProductID]],producttable[ProductID],0))</calculatedColumnFormula>
    </tableColumn>
    <tableColumn id="11" xr3:uid="{19EC4AA2-7B60-452D-B5CA-BFEE70B76312}" name="State" dataDxfId="146">
      <calculatedColumnFormula>INDEX(locationtable[State],MATCH(consolidatedsales[[#This Row],[Zip]],locationtable[Zip],0))</calculatedColumnFormula>
    </tableColumn>
    <tableColumn id="12" xr3:uid="{FC2CEC33-E033-4A49-9D6C-0E74940A604F}" name="Manufacturer Name" dataDxfId="145">
      <calculatedColumnFormula>INDEX(manufacturertable[Manufacturer Name],MATCH(consolidatedsales[[#This Row],[ManufacturerID]],manufacturertable[ManufacturerID],0))</calculatedColumnFormula>
    </tableColumn>
    <tableColumn id="13" xr3:uid="{470206B3-F6EF-4CE6-BFD6-F9B9830606D1}" name="Manufacturer Count" dataDxfId="144">
      <calculatedColumnFormula>1/COUNTIFS(consolidatedsales[Manufacturer Name],consolidatedsales[[#This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91788-3A6E-4998-958A-E8C3EEC54C38}">
  <dimension ref="B3:L22"/>
  <sheetViews>
    <sheetView workbookViewId="0">
      <selection activeCell="P12" sqref="P12"/>
    </sheetView>
  </sheetViews>
  <sheetFormatPr defaultRowHeight="15" x14ac:dyDescent="0.25"/>
  <cols>
    <col min="2" max="2" width="13.140625" bestFit="1" customWidth="1"/>
    <col min="3" max="3" width="12.28515625" bestFit="1" customWidth="1"/>
    <col min="4" max="4" width="13.42578125" bestFit="1" customWidth="1"/>
  </cols>
  <sheetData>
    <row r="3" spans="2:4" x14ac:dyDescent="0.25">
      <c r="B3" s="5" t="s">
        <v>3843</v>
      </c>
      <c r="C3" t="s">
        <v>3846</v>
      </c>
      <c r="D3" t="s">
        <v>3859</v>
      </c>
    </row>
    <row r="4" spans="2:4" x14ac:dyDescent="0.25">
      <c r="B4" s="6" t="s">
        <v>3851</v>
      </c>
      <c r="C4" s="4">
        <v>30</v>
      </c>
      <c r="D4" s="4">
        <v>30</v>
      </c>
    </row>
    <row r="5" spans="2:4" x14ac:dyDescent="0.25">
      <c r="B5" s="6" t="s">
        <v>3852</v>
      </c>
      <c r="C5" s="4">
        <v>36</v>
      </c>
      <c r="D5" s="4">
        <v>36</v>
      </c>
    </row>
    <row r="6" spans="2:4" x14ac:dyDescent="0.25">
      <c r="B6" s="6" t="s">
        <v>3853</v>
      </c>
      <c r="C6" s="4">
        <v>54</v>
      </c>
      <c r="D6" s="4">
        <v>54</v>
      </c>
    </row>
    <row r="7" spans="2:4" x14ac:dyDescent="0.25">
      <c r="B7" s="6" t="s">
        <v>3854</v>
      </c>
      <c r="C7" s="4">
        <v>52</v>
      </c>
      <c r="D7" s="4">
        <v>52</v>
      </c>
    </row>
    <row r="8" spans="2:4" x14ac:dyDescent="0.25">
      <c r="B8" s="6" t="s">
        <v>3855</v>
      </c>
      <c r="C8" s="4">
        <v>50</v>
      </c>
      <c r="D8" s="4">
        <v>50</v>
      </c>
    </row>
    <row r="9" spans="2:4" x14ac:dyDescent="0.25">
      <c r="B9" s="6" t="s">
        <v>3856</v>
      </c>
      <c r="C9" s="4">
        <v>30</v>
      </c>
      <c r="D9" s="4">
        <v>30</v>
      </c>
    </row>
    <row r="10" spans="2:4" x14ac:dyDescent="0.25">
      <c r="B10" s="6" t="s">
        <v>3845</v>
      </c>
      <c r="C10" s="4">
        <v>252</v>
      </c>
      <c r="D10" s="4">
        <v>252</v>
      </c>
    </row>
    <row r="22" spans="12:12" x14ac:dyDescent="0.25">
      <c r="L22" t="s">
        <v>3848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5482-6A03-47C7-898D-E029CD086820}">
  <dimension ref="B3:C6"/>
  <sheetViews>
    <sheetView workbookViewId="0">
      <selection activeCell="C13" sqref="C13"/>
    </sheetView>
  </sheetViews>
  <sheetFormatPr defaultRowHeight="15" x14ac:dyDescent="0.25"/>
  <cols>
    <col min="2" max="2" width="13.140625" bestFit="1" customWidth="1"/>
    <col min="3" max="4" width="15.5703125" bestFit="1" customWidth="1"/>
  </cols>
  <sheetData>
    <row r="3" spans="2:3" x14ac:dyDescent="0.25">
      <c r="B3" s="5" t="s">
        <v>3843</v>
      </c>
      <c r="C3" t="s">
        <v>3844</v>
      </c>
    </row>
    <row r="4" spans="2:3" x14ac:dyDescent="0.25">
      <c r="B4" s="6" t="s">
        <v>1659</v>
      </c>
      <c r="C4" s="11">
        <v>3.4401443678762841E-2</v>
      </c>
    </row>
    <row r="5" spans="2:3" x14ac:dyDescent="0.25">
      <c r="B5" s="6" t="s">
        <v>1706</v>
      </c>
      <c r="C5" s="11">
        <v>0.96559855632123726</v>
      </c>
    </row>
    <row r="6" spans="2:3" x14ac:dyDescent="0.25">
      <c r="B6" s="6" t="s">
        <v>3845</v>
      </c>
      <c r="C6" s="11">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2640-20C2-4B6B-A85A-76564E21DD79}">
  <dimension ref="A1"/>
  <sheetViews>
    <sheetView showGridLines="0" showRowColHeaders="0" tabSelected="1" topLeftCell="A16" zoomScale="110" zoomScaleNormal="110" workbookViewId="0">
      <selection activeCell="T16" sqref="T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G15" sqref="G15"/>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H15" sqref="H15"/>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H12" sqref="H12"/>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4BAF-B155-4906-9646-B4CDF0BE8622}">
  <dimension ref="A1:N1413"/>
  <sheetViews>
    <sheetView workbookViewId="0">
      <selection activeCell="J14" sqref="J14"/>
    </sheetView>
  </sheetViews>
  <sheetFormatPr defaultRowHeight="15" x14ac:dyDescent="0.25"/>
  <cols>
    <col min="1" max="1" width="12" bestFit="1" customWidth="1"/>
    <col min="2" max="2" width="10.7109375" bestFit="1" customWidth="1"/>
    <col min="3" max="3" width="10.7109375" customWidth="1"/>
    <col min="4" max="4" width="6" bestFit="1" customWidth="1"/>
    <col min="5" max="5" width="8" bestFit="1" customWidth="1"/>
    <col min="6" max="6" width="11.140625" bestFit="1" customWidth="1"/>
    <col min="7" max="7" width="10.28515625" bestFit="1" customWidth="1"/>
    <col min="8" max="8" width="16" bestFit="1" customWidth="1"/>
    <col min="10" max="10" width="12.5703125" bestFit="1" customWidth="1"/>
    <col min="11" max="11" width="17.42578125" bestFit="1" customWidth="1"/>
    <col min="13" max="14" width="21.42578125" bestFit="1" customWidth="1"/>
  </cols>
  <sheetData>
    <row r="1" spans="1:14" x14ac:dyDescent="0.25">
      <c r="A1" s="1" t="s">
        <v>1652</v>
      </c>
      <c r="B1" s="1" t="s">
        <v>1653</v>
      </c>
      <c r="C1" s="1" t="s">
        <v>3858</v>
      </c>
      <c r="D1" s="1" t="s">
        <v>15</v>
      </c>
      <c r="E1" s="1" t="s">
        <v>1654</v>
      </c>
      <c r="F1" s="1" t="s">
        <v>1655</v>
      </c>
      <c r="G1" s="1" t="s">
        <v>17</v>
      </c>
      <c r="H1" s="1" t="s">
        <v>3842</v>
      </c>
      <c r="I1" s="1" t="s">
        <v>1656</v>
      </c>
      <c r="J1" s="1" t="s">
        <v>1657</v>
      </c>
      <c r="K1" s="1" t="s">
        <v>0</v>
      </c>
      <c r="L1" s="1" t="s">
        <v>16</v>
      </c>
      <c r="M1" s="1" t="s">
        <v>3841</v>
      </c>
      <c r="N1" s="1" t="s">
        <v>3849</v>
      </c>
    </row>
    <row r="2" spans="1:14" x14ac:dyDescent="0.25">
      <c r="A2">
        <v>1924</v>
      </c>
      <c r="B2" s="2">
        <v>42044</v>
      </c>
      <c r="C2" s="2" t="str">
        <f>TEXT(consolidatedsales[[#This Row],[Date]],"MMMM")</f>
        <v>February</v>
      </c>
      <c r="D2" t="s">
        <v>973</v>
      </c>
      <c r="E2">
        <v>1</v>
      </c>
      <c r="F2" s="3">
        <v>4409.37</v>
      </c>
      <c r="G2" t="s">
        <v>20</v>
      </c>
      <c r="H2" t="str">
        <f>INDEX(producttable[Product Name],MATCH(consolidatedsales[[#This Row],[ProductID]],producttable[ProductID],0))</f>
        <v>Currus MA-17</v>
      </c>
      <c r="I2" t="str">
        <f>INDEX(producttable[Category],MATCH(consolidatedsales[[#This Row],[ProductID]],producttable[ProductID],0))</f>
        <v>Mix</v>
      </c>
      <c r="J2" t="str">
        <f>INDEX(producttable[Segment],MATCH(consolidatedsales[[#This Row],[ProductID]],producttable[ProductID],0))</f>
        <v>All Season</v>
      </c>
      <c r="K2">
        <f>INDEX(producttable[ManufacturerID],MATCH(consolidatedsales[[#This Row],[ProductID]],producttable[ProductID],0))</f>
        <v>4</v>
      </c>
      <c r="L2" s="4" t="str">
        <f>INDEX(locationtable[State],MATCH(consolidatedsales[[#This Row],[Zip]],locationtable[Zip],0))</f>
        <v>Ontario</v>
      </c>
      <c r="M2" s="4" t="str">
        <f>INDEX(manufacturertable[Manufacturer Name],MATCH(consolidatedsales[[#This Row],[ManufacturerID]],manufacturertable[ManufacturerID],0))</f>
        <v>Currus</v>
      </c>
      <c r="N2" s="4">
        <f>1/COUNTIFS(consolidatedsales[Manufacturer Name],consolidatedsales[[#This Row],[Manufacturer Name]])</f>
        <v>1.1764705882352941E-2</v>
      </c>
    </row>
    <row r="3" spans="1:14" x14ac:dyDescent="0.25">
      <c r="A3">
        <v>1517</v>
      </c>
      <c r="B3" s="2">
        <v>42155</v>
      </c>
      <c r="C3" s="2" t="str">
        <f>TEXT(consolidatedsales[[#This Row],[Date]],"MMMM")</f>
        <v>May</v>
      </c>
      <c r="D3" t="s">
        <v>1219</v>
      </c>
      <c r="E3">
        <v>1</v>
      </c>
      <c r="F3" s="3">
        <v>2361.2399999999998</v>
      </c>
      <c r="G3" t="s">
        <v>20</v>
      </c>
      <c r="H3" t="str">
        <f>INDEX(producttable[Product Name],MATCH(consolidatedsales[[#This Row],[ProductID]],producttable[ProductID],0))</f>
        <v>Quibus RP-09</v>
      </c>
      <c r="I3" t="str">
        <f>INDEX(producttable[Category],MATCH(consolidatedsales[[#This Row],[ProductID]],producttable[ProductID],0))</f>
        <v>Rural</v>
      </c>
      <c r="J3" t="str">
        <f>INDEX(producttable[Segment],MATCH(consolidatedsales[[#This Row],[ProductID]],producttable[ProductID],0))</f>
        <v>Productivity</v>
      </c>
      <c r="K3">
        <f>INDEX(producttable[ManufacturerID],MATCH(consolidatedsales[[#This Row],[ProductID]],producttable[ProductID],0))</f>
        <v>12</v>
      </c>
      <c r="L3" s="4" t="str">
        <f>INDEX(locationtable[State],MATCH(consolidatedsales[[#This Row],[Zip]],locationtable[Zip],0))</f>
        <v>Manitoba</v>
      </c>
      <c r="M3" s="4" t="str">
        <f>INDEX(manufacturertable[Manufacturer Name],MATCH(consolidatedsales[[#This Row],[ManufacturerID]],manufacturertable[ManufacturerID],0))</f>
        <v>Quibus</v>
      </c>
      <c r="N3" s="4">
        <f>1/COUNTIFS(consolidatedsales[Manufacturer Name],consolidatedsales[[#This Row],[Manufacturer Name]])</f>
        <v>1.3333333333333334E-2</v>
      </c>
    </row>
    <row r="4" spans="1:14" x14ac:dyDescent="0.25">
      <c r="A4">
        <v>615</v>
      </c>
      <c r="B4" s="2">
        <v>42155</v>
      </c>
      <c r="C4" s="2" t="str">
        <f>TEXT(consolidatedsales[[#This Row],[Date]],"MMMM")</f>
        <v>May</v>
      </c>
      <c r="D4" t="s">
        <v>957</v>
      </c>
      <c r="E4">
        <v>1</v>
      </c>
      <c r="F4" s="3">
        <v>8189.37</v>
      </c>
      <c r="G4" t="s">
        <v>20</v>
      </c>
      <c r="H4" t="str">
        <f>INDEX(producttable[Product Name],MATCH(consolidatedsales[[#This Row],[ProductID]],producttable[ProductID],0))</f>
        <v>Maximus UC-80</v>
      </c>
      <c r="I4" t="str">
        <f>INDEX(producttable[Category],MATCH(consolidatedsales[[#This Row],[ProductID]],producttable[ProductID],0))</f>
        <v>Urban</v>
      </c>
      <c r="J4" t="str">
        <f>INDEX(producttable[Segment],MATCH(consolidatedsales[[#This Row],[ProductID]],producttable[ProductID],0))</f>
        <v>Convenience</v>
      </c>
      <c r="K4">
        <f>INDEX(producttable[ManufacturerID],MATCH(consolidatedsales[[#This Row],[ProductID]],producttable[ProductID],0))</f>
        <v>7</v>
      </c>
      <c r="L4" s="4" t="str">
        <f>INDEX(locationtable[State],MATCH(consolidatedsales[[#This Row],[Zip]],locationtable[Zip],0))</f>
        <v>Ontario</v>
      </c>
      <c r="M4" s="4" t="str">
        <f>INDEX(manufacturertable[Manufacturer Name],MATCH(consolidatedsales[[#This Row],[ManufacturerID]],manufacturertable[ManufacturerID],0))</f>
        <v>VanArsdel</v>
      </c>
      <c r="N4" s="4">
        <f>1/COUNTIFS(consolidatedsales[Manufacturer Name],consolidatedsales[[#This Row],[Manufacturer Name]])</f>
        <v>2.4570024570024569E-3</v>
      </c>
    </row>
    <row r="5" spans="1:14" x14ac:dyDescent="0.25">
      <c r="A5">
        <v>1530</v>
      </c>
      <c r="B5" s="2">
        <v>42155</v>
      </c>
      <c r="C5" s="2" t="str">
        <f>TEXT(consolidatedsales[[#This Row],[Date]],"MMMM")</f>
        <v>May</v>
      </c>
      <c r="D5" t="s">
        <v>1220</v>
      </c>
      <c r="E5">
        <v>1</v>
      </c>
      <c r="F5" s="3">
        <v>4282.74</v>
      </c>
      <c r="G5" t="s">
        <v>20</v>
      </c>
      <c r="H5" t="str">
        <f>INDEX(producttable[Product Name],MATCH(consolidatedsales[[#This Row],[ProductID]],producttable[ProductID],0))</f>
        <v>Quibus RP-22</v>
      </c>
      <c r="I5" t="str">
        <f>INDEX(producttable[Category],MATCH(consolidatedsales[[#This Row],[ProductID]],producttable[ProductID],0))</f>
        <v>Rural</v>
      </c>
      <c r="J5" t="str">
        <f>INDEX(producttable[Segment],MATCH(consolidatedsales[[#This Row],[ProductID]],producttable[ProductID],0))</f>
        <v>Productivity</v>
      </c>
      <c r="K5">
        <f>INDEX(producttable[ManufacturerID],MATCH(consolidatedsales[[#This Row],[ProductID]],producttable[ProductID],0))</f>
        <v>12</v>
      </c>
      <c r="L5" s="4" t="str">
        <f>INDEX(locationtable[State],MATCH(consolidatedsales[[#This Row],[Zip]],locationtable[Zip],0))</f>
        <v>Manitoba</v>
      </c>
      <c r="M5" s="4" t="str">
        <f>INDEX(manufacturertable[Manufacturer Name],MATCH(consolidatedsales[[#This Row],[ManufacturerID]],manufacturertable[ManufacturerID],0))</f>
        <v>Quibus</v>
      </c>
      <c r="N5" s="4">
        <f>1/COUNTIFS(consolidatedsales[Manufacturer Name],consolidatedsales[[#This Row],[Manufacturer Name]])</f>
        <v>1.3333333333333334E-2</v>
      </c>
    </row>
    <row r="6" spans="1:14" x14ac:dyDescent="0.25">
      <c r="A6">
        <v>1226</v>
      </c>
      <c r="B6" s="2">
        <v>42156</v>
      </c>
      <c r="C6" s="2" t="str">
        <f>TEXT(consolidatedsales[[#This Row],[Date]],"MMMM")</f>
        <v>June</v>
      </c>
      <c r="D6" t="s">
        <v>839</v>
      </c>
      <c r="E6">
        <v>1</v>
      </c>
      <c r="F6" s="3">
        <v>6866.37</v>
      </c>
      <c r="G6" t="s">
        <v>20</v>
      </c>
      <c r="H6" t="str">
        <f>INDEX(producttable[Product Name],MATCH(consolidatedsales[[#This Row],[ProductID]],producttable[ProductID],0))</f>
        <v>Pirum UC-28</v>
      </c>
      <c r="I6" t="str">
        <f>INDEX(producttable[Category],MATCH(consolidatedsales[[#This Row],[ProductID]],producttable[ProductID],0))</f>
        <v>Urban</v>
      </c>
      <c r="J6" t="str">
        <f>INDEX(producttable[Segment],MATCH(consolidatedsales[[#This Row],[ProductID]],producttable[ProductID],0))</f>
        <v>Convenience</v>
      </c>
      <c r="K6">
        <f>INDEX(producttable[ManufacturerID],MATCH(consolidatedsales[[#This Row],[ProductID]],producttable[ProductID],0))</f>
        <v>10</v>
      </c>
      <c r="L6" s="4" t="str">
        <f>INDEX(locationtable[State],MATCH(consolidatedsales[[#This Row],[Zip]],locationtable[Zip],0))</f>
        <v>Ontario</v>
      </c>
      <c r="M6" s="4" t="str">
        <f>INDEX(manufacturertable[Manufacturer Name],MATCH(consolidatedsales[[#This Row],[ManufacturerID]],manufacturertable[ManufacturerID],0))</f>
        <v>Pirum</v>
      </c>
      <c r="N6" s="4">
        <f>1/COUNTIFS(consolidatedsales[Manufacturer Name],consolidatedsales[[#This Row],[Manufacturer Name]])</f>
        <v>3.8022813688212928E-3</v>
      </c>
    </row>
    <row r="7" spans="1:14" x14ac:dyDescent="0.25">
      <c r="A7">
        <v>1809</v>
      </c>
      <c r="B7" s="2">
        <v>42156</v>
      </c>
      <c r="C7" s="2" t="str">
        <f>TEXT(consolidatedsales[[#This Row],[Date]],"MMMM")</f>
        <v>June</v>
      </c>
      <c r="D7" t="s">
        <v>840</v>
      </c>
      <c r="E7">
        <v>1</v>
      </c>
      <c r="F7" s="3">
        <v>2771.37</v>
      </c>
      <c r="G7" t="s">
        <v>20</v>
      </c>
      <c r="H7" t="str">
        <f>INDEX(producttable[Product Name],MATCH(consolidatedsales[[#This Row],[ProductID]],producttable[ProductID],0))</f>
        <v>Pomum YY-04</v>
      </c>
      <c r="I7" t="str">
        <f>INDEX(producttable[Category],MATCH(consolidatedsales[[#This Row],[ProductID]],producttable[ProductID],0))</f>
        <v>Youth</v>
      </c>
      <c r="J7" t="str">
        <f>INDEX(producttable[Segment],MATCH(consolidatedsales[[#This Row],[ProductID]],producttable[ProductID],0))</f>
        <v>Youth</v>
      </c>
      <c r="K7">
        <f>INDEX(producttable[ManufacturerID],MATCH(consolidatedsales[[#This Row],[ProductID]],producttable[ProductID],0))</f>
        <v>11</v>
      </c>
      <c r="L7" s="4" t="str">
        <f>INDEX(locationtable[State],MATCH(consolidatedsales[[#This Row],[Zip]],locationtable[Zip],0))</f>
        <v>Ontario</v>
      </c>
      <c r="M7" s="4" t="str">
        <f>INDEX(manufacturertable[Manufacturer Name],MATCH(consolidatedsales[[#This Row],[ManufacturerID]],manufacturertable[ManufacturerID],0))</f>
        <v>Pomum</v>
      </c>
      <c r="N7" s="4">
        <f>1/COUNTIFS(consolidatedsales[Manufacturer Name],consolidatedsales[[#This Row],[Manufacturer Name]])</f>
        <v>5.5555555555555552E-2</v>
      </c>
    </row>
    <row r="8" spans="1:14" x14ac:dyDescent="0.25">
      <c r="A8">
        <v>1212</v>
      </c>
      <c r="B8" s="2">
        <v>42156</v>
      </c>
      <c r="C8" s="2" t="str">
        <f>TEXT(consolidatedsales[[#This Row],[Date]],"MMMM")</f>
        <v>June</v>
      </c>
      <c r="D8" t="s">
        <v>838</v>
      </c>
      <c r="E8">
        <v>1</v>
      </c>
      <c r="F8" s="3">
        <v>4850.37</v>
      </c>
      <c r="G8" t="s">
        <v>20</v>
      </c>
      <c r="H8" t="str">
        <f>INDEX(producttable[Product Name],MATCH(consolidatedsales[[#This Row],[ProductID]],producttable[ProductID],0))</f>
        <v>Pirum UC-14</v>
      </c>
      <c r="I8" t="str">
        <f>INDEX(producttable[Category],MATCH(consolidatedsales[[#This Row],[ProductID]],producttable[ProductID],0))</f>
        <v>Urban</v>
      </c>
      <c r="J8" t="str">
        <f>INDEX(producttable[Segment],MATCH(consolidatedsales[[#This Row],[ProductID]],producttable[ProductID],0))</f>
        <v>Convenience</v>
      </c>
      <c r="K8">
        <f>INDEX(producttable[ManufacturerID],MATCH(consolidatedsales[[#This Row],[ProductID]],producttable[ProductID],0))</f>
        <v>10</v>
      </c>
      <c r="L8" s="4" t="str">
        <f>INDEX(locationtable[State],MATCH(consolidatedsales[[#This Row],[Zip]],locationtable[Zip],0))</f>
        <v>Ontario</v>
      </c>
      <c r="M8" s="4" t="str">
        <f>INDEX(manufacturertable[Manufacturer Name],MATCH(consolidatedsales[[#This Row],[ManufacturerID]],manufacturertable[ManufacturerID],0))</f>
        <v>Pirum</v>
      </c>
      <c r="N8" s="4">
        <f>1/COUNTIFS(consolidatedsales[Manufacturer Name],consolidatedsales[[#This Row],[Manufacturer Name]])</f>
        <v>3.8022813688212928E-3</v>
      </c>
    </row>
    <row r="9" spans="1:14" x14ac:dyDescent="0.25">
      <c r="A9">
        <v>1821</v>
      </c>
      <c r="B9" s="2">
        <v>42156</v>
      </c>
      <c r="C9" s="2" t="str">
        <f>TEXT(consolidatedsales[[#This Row],[Date]],"MMMM")</f>
        <v>June</v>
      </c>
      <c r="D9" t="s">
        <v>840</v>
      </c>
      <c r="E9">
        <v>1</v>
      </c>
      <c r="F9" s="3">
        <v>3779.37</v>
      </c>
      <c r="G9" t="s">
        <v>20</v>
      </c>
      <c r="H9" t="str">
        <f>INDEX(producttable[Product Name],MATCH(consolidatedsales[[#This Row],[ProductID]],producttable[ProductID],0))</f>
        <v>Pomum YY-16</v>
      </c>
      <c r="I9" t="str">
        <f>INDEX(producttable[Category],MATCH(consolidatedsales[[#This Row],[ProductID]],producttable[ProductID],0))</f>
        <v>Youth</v>
      </c>
      <c r="J9" t="str">
        <f>INDEX(producttable[Segment],MATCH(consolidatedsales[[#This Row],[ProductID]],producttable[ProductID],0))</f>
        <v>Youth</v>
      </c>
      <c r="K9">
        <f>INDEX(producttable[ManufacturerID],MATCH(consolidatedsales[[#This Row],[ProductID]],producttable[ProductID],0))</f>
        <v>11</v>
      </c>
      <c r="L9" s="4" t="str">
        <f>INDEX(locationtable[State],MATCH(consolidatedsales[[#This Row],[Zip]],locationtable[Zip],0))</f>
        <v>Ontario</v>
      </c>
      <c r="M9" s="4" t="str">
        <f>INDEX(manufacturertable[Manufacturer Name],MATCH(consolidatedsales[[#This Row],[ManufacturerID]],manufacturertable[ManufacturerID],0))</f>
        <v>Pomum</v>
      </c>
      <c r="N9" s="4">
        <f>1/COUNTIFS(consolidatedsales[Manufacturer Name],consolidatedsales[[#This Row],[Manufacturer Name]])</f>
        <v>5.5555555555555552E-2</v>
      </c>
    </row>
    <row r="10" spans="1:14" x14ac:dyDescent="0.25">
      <c r="A10">
        <v>1223</v>
      </c>
      <c r="B10" s="2">
        <v>42156</v>
      </c>
      <c r="C10" s="2" t="str">
        <f>TEXT(consolidatedsales[[#This Row],[Date]],"MMMM")</f>
        <v>June</v>
      </c>
      <c r="D10" t="s">
        <v>949</v>
      </c>
      <c r="E10">
        <v>1</v>
      </c>
      <c r="F10" s="3">
        <v>4787.37</v>
      </c>
      <c r="G10" t="s">
        <v>20</v>
      </c>
      <c r="H10" t="str">
        <f>INDEX(producttable[Product Name],MATCH(consolidatedsales[[#This Row],[ProductID]],producttable[ProductID],0))</f>
        <v>Pirum UC-25</v>
      </c>
      <c r="I10" t="str">
        <f>INDEX(producttable[Category],MATCH(consolidatedsales[[#This Row],[ProductID]],producttable[ProductID],0))</f>
        <v>Urban</v>
      </c>
      <c r="J10" t="str">
        <f>INDEX(producttable[Segment],MATCH(consolidatedsales[[#This Row],[ProductID]],producttable[ProductID],0))</f>
        <v>Convenience</v>
      </c>
      <c r="K10">
        <f>INDEX(producttable[ManufacturerID],MATCH(consolidatedsales[[#This Row],[ProductID]],producttable[ProductID],0))</f>
        <v>10</v>
      </c>
      <c r="L10" s="4" t="str">
        <f>INDEX(locationtable[State],MATCH(consolidatedsales[[#This Row],[Zip]],locationtable[Zip],0))</f>
        <v>Ontario</v>
      </c>
      <c r="M10" s="4" t="str">
        <f>INDEX(manufacturertable[Manufacturer Name],MATCH(consolidatedsales[[#This Row],[ManufacturerID]],manufacturertable[ManufacturerID],0))</f>
        <v>Pirum</v>
      </c>
      <c r="N10" s="4">
        <f>1/COUNTIFS(consolidatedsales[Manufacturer Name],consolidatedsales[[#This Row],[Manufacturer Name]])</f>
        <v>3.8022813688212928E-3</v>
      </c>
    </row>
    <row r="11" spans="1:14" x14ac:dyDescent="0.25">
      <c r="A11">
        <v>1850</v>
      </c>
      <c r="B11" s="2">
        <v>42156</v>
      </c>
      <c r="C11" s="2" t="str">
        <f>TEXT(consolidatedsales[[#This Row],[Date]],"MMMM")</f>
        <v>June</v>
      </c>
      <c r="D11" t="s">
        <v>836</v>
      </c>
      <c r="E11">
        <v>1</v>
      </c>
      <c r="F11" s="3">
        <v>1826.37</v>
      </c>
      <c r="G11" t="s">
        <v>20</v>
      </c>
      <c r="H11" t="str">
        <f>INDEX(producttable[Product Name],MATCH(consolidatedsales[[#This Row],[ProductID]],producttable[ProductID],0))</f>
        <v>Pomum YY-45</v>
      </c>
      <c r="I11" t="str">
        <f>INDEX(producttable[Category],MATCH(consolidatedsales[[#This Row],[ProductID]],producttable[ProductID],0))</f>
        <v>Youth</v>
      </c>
      <c r="J11" t="str">
        <f>INDEX(producttable[Segment],MATCH(consolidatedsales[[#This Row],[ProductID]],producttable[ProductID],0))</f>
        <v>Youth</v>
      </c>
      <c r="K11">
        <f>INDEX(producttable[ManufacturerID],MATCH(consolidatedsales[[#This Row],[ProductID]],producttable[ProductID],0))</f>
        <v>11</v>
      </c>
      <c r="L11" s="4" t="str">
        <f>INDEX(locationtable[State],MATCH(consolidatedsales[[#This Row],[Zip]],locationtable[Zip],0))</f>
        <v>Ontario</v>
      </c>
      <c r="M11" s="4" t="str">
        <f>INDEX(manufacturertable[Manufacturer Name],MATCH(consolidatedsales[[#This Row],[ManufacturerID]],manufacturertable[ManufacturerID],0))</f>
        <v>Pomum</v>
      </c>
      <c r="N11" s="4">
        <f>1/COUNTIFS(consolidatedsales[Manufacturer Name],consolidatedsales[[#This Row],[Manufacturer Name]])</f>
        <v>5.5555555555555552E-2</v>
      </c>
    </row>
    <row r="12" spans="1:14" x14ac:dyDescent="0.25">
      <c r="A12">
        <v>993</v>
      </c>
      <c r="B12" s="2">
        <v>42152</v>
      </c>
      <c r="C12" s="2" t="str">
        <f>TEXT(consolidatedsales[[#This Row],[Date]],"MMMM")</f>
        <v>May</v>
      </c>
      <c r="D12" t="s">
        <v>1230</v>
      </c>
      <c r="E12">
        <v>1</v>
      </c>
      <c r="F12" s="3">
        <v>4598.37</v>
      </c>
      <c r="G12" t="s">
        <v>20</v>
      </c>
      <c r="H12" t="str">
        <f>INDEX(producttable[Product Name],MATCH(consolidatedsales[[#This Row],[ProductID]],producttable[ProductID],0))</f>
        <v>Natura UC-56</v>
      </c>
      <c r="I12" t="str">
        <f>INDEX(producttable[Category],MATCH(consolidatedsales[[#This Row],[ProductID]],producttable[ProductID],0))</f>
        <v>Urban</v>
      </c>
      <c r="J12" t="str">
        <f>INDEX(producttable[Segment],MATCH(consolidatedsales[[#This Row],[ProductID]],producttable[ProductID],0))</f>
        <v>Convenience</v>
      </c>
      <c r="K12">
        <f>INDEX(producttable[ManufacturerID],MATCH(consolidatedsales[[#This Row],[ProductID]],producttable[ProductID],0))</f>
        <v>8</v>
      </c>
      <c r="L12" s="4" t="str">
        <f>INDEX(locationtable[State],MATCH(consolidatedsales[[#This Row],[Zip]],locationtable[Zip],0))</f>
        <v>Manitoba</v>
      </c>
      <c r="M12" s="4" t="str">
        <f>INDEX(manufacturertable[Manufacturer Name],MATCH(consolidatedsales[[#This Row],[ManufacturerID]],manufacturertable[ManufacturerID],0))</f>
        <v>Natura</v>
      </c>
      <c r="N12" s="4">
        <f>1/COUNTIFS(consolidatedsales[Manufacturer Name],consolidatedsales[[#This Row],[Manufacturer Name]])</f>
        <v>3.952569169960474E-3</v>
      </c>
    </row>
    <row r="13" spans="1:14" x14ac:dyDescent="0.25">
      <c r="A13">
        <v>1243</v>
      </c>
      <c r="B13" s="2">
        <v>42152</v>
      </c>
      <c r="C13" s="2" t="str">
        <f>TEXT(consolidatedsales[[#This Row],[Date]],"MMMM")</f>
        <v>May</v>
      </c>
      <c r="D13" t="s">
        <v>1230</v>
      </c>
      <c r="E13">
        <v>1</v>
      </c>
      <c r="F13" s="3">
        <v>5794.74</v>
      </c>
      <c r="G13" t="s">
        <v>20</v>
      </c>
      <c r="H13" t="str">
        <f>INDEX(producttable[Product Name],MATCH(consolidatedsales[[#This Row],[ProductID]],producttable[ProductID],0))</f>
        <v>Quibus MP-11</v>
      </c>
      <c r="I13" t="str">
        <f>INDEX(producttable[Category],MATCH(consolidatedsales[[#This Row],[ProductID]],producttable[ProductID],0))</f>
        <v>Mix</v>
      </c>
      <c r="J13" t="str">
        <f>INDEX(producttable[Segment],MATCH(consolidatedsales[[#This Row],[ProductID]],producttable[ProductID],0))</f>
        <v>Productivity</v>
      </c>
      <c r="K13">
        <f>INDEX(producttable[ManufacturerID],MATCH(consolidatedsales[[#This Row],[ProductID]],producttable[ProductID],0))</f>
        <v>12</v>
      </c>
      <c r="L13" s="4" t="str">
        <f>INDEX(locationtable[State],MATCH(consolidatedsales[[#This Row],[Zip]],locationtable[Zip],0))</f>
        <v>Manitoba</v>
      </c>
      <c r="M13" s="4" t="str">
        <f>INDEX(manufacturertable[Manufacturer Name],MATCH(consolidatedsales[[#This Row],[ManufacturerID]],manufacturertable[ManufacturerID],0))</f>
        <v>Quibus</v>
      </c>
      <c r="N13" s="4">
        <f>1/COUNTIFS(consolidatedsales[Manufacturer Name],consolidatedsales[[#This Row],[Manufacturer Name]])</f>
        <v>1.3333333333333334E-2</v>
      </c>
    </row>
    <row r="14" spans="1:14" x14ac:dyDescent="0.25">
      <c r="A14">
        <v>2350</v>
      </c>
      <c r="B14" s="2">
        <v>42152</v>
      </c>
      <c r="C14" s="2" t="str">
        <f>TEXT(consolidatedsales[[#This Row],[Date]],"MMMM")</f>
        <v>May</v>
      </c>
      <c r="D14" t="s">
        <v>832</v>
      </c>
      <c r="E14">
        <v>1</v>
      </c>
      <c r="F14" s="3">
        <v>4466.7</v>
      </c>
      <c r="G14" t="s">
        <v>20</v>
      </c>
      <c r="H14" t="str">
        <f>INDEX(producttable[Product Name],MATCH(consolidatedsales[[#This Row],[ProductID]],producttable[ProductID],0))</f>
        <v>Aliqui UE-24</v>
      </c>
      <c r="I14" t="str">
        <f>INDEX(producttable[Category],MATCH(consolidatedsales[[#This Row],[ProductID]],producttable[ProductID],0))</f>
        <v>Urban</v>
      </c>
      <c r="J14" t="str">
        <f>INDEX(producttable[Segment],MATCH(consolidatedsales[[#This Row],[ProductID]],producttable[ProductID],0))</f>
        <v>Extreme</v>
      </c>
      <c r="K14">
        <f>INDEX(producttable[ManufacturerID],MATCH(consolidatedsales[[#This Row],[ProductID]],producttable[ProductID],0))</f>
        <v>2</v>
      </c>
      <c r="L14" s="4" t="str">
        <f>INDEX(locationtable[State],MATCH(consolidatedsales[[#This Row],[Zip]],locationtable[Zip],0))</f>
        <v>Ontario</v>
      </c>
      <c r="M14" s="4" t="str">
        <f>INDEX(manufacturertable[Manufacturer Name],MATCH(consolidatedsales[[#This Row],[ManufacturerID]],manufacturertable[ManufacturerID],0))</f>
        <v>Aliqui</v>
      </c>
      <c r="N14" s="4">
        <f>1/COUNTIFS(consolidatedsales[Manufacturer Name],consolidatedsales[[#This Row],[Manufacturer Name]])</f>
        <v>4.7169811320754715E-3</v>
      </c>
    </row>
    <row r="15" spans="1:14" x14ac:dyDescent="0.25">
      <c r="A15">
        <v>1530</v>
      </c>
      <c r="B15" s="2">
        <v>42152</v>
      </c>
      <c r="C15" s="2" t="str">
        <f>TEXT(consolidatedsales[[#This Row],[Date]],"MMMM")</f>
        <v>May</v>
      </c>
      <c r="D15" t="s">
        <v>983</v>
      </c>
      <c r="E15">
        <v>1</v>
      </c>
      <c r="F15" s="3">
        <v>5038.74</v>
      </c>
      <c r="G15" t="s">
        <v>20</v>
      </c>
      <c r="H15" t="str">
        <f>INDEX(producttable[Product Name],MATCH(consolidatedsales[[#This Row],[ProductID]],producttable[ProductID],0))</f>
        <v>Quibus RP-22</v>
      </c>
      <c r="I15" t="str">
        <f>INDEX(producttable[Category],MATCH(consolidatedsales[[#This Row],[ProductID]],producttable[ProductID],0))</f>
        <v>Rural</v>
      </c>
      <c r="J15" t="str">
        <f>INDEX(producttable[Segment],MATCH(consolidatedsales[[#This Row],[ProductID]],producttable[ProductID],0))</f>
        <v>Productivity</v>
      </c>
      <c r="K15">
        <f>INDEX(producttable[ManufacturerID],MATCH(consolidatedsales[[#This Row],[ProductID]],producttable[ProductID],0))</f>
        <v>12</v>
      </c>
      <c r="L15" s="4" t="str">
        <f>INDEX(locationtable[State],MATCH(consolidatedsales[[#This Row],[Zip]],locationtable[Zip],0))</f>
        <v>Ontario</v>
      </c>
      <c r="M15" s="4" t="str">
        <f>INDEX(manufacturertable[Manufacturer Name],MATCH(consolidatedsales[[#This Row],[ManufacturerID]],manufacturertable[ManufacturerID],0))</f>
        <v>Quibus</v>
      </c>
      <c r="N15" s="4">
        <f>1/COUNTIFS(consolidatedsales[Manufacturer Name],consolidatedsales[[#This Row],[Manufacturer Name]])</f>
        <v>1.3333333333333334E-2</v>
      </c>
    </row>
    <row r="16" spans="1:14" x14ac:dyDescent="0.25">
      <c r="A16">
        <v>2240</v>
      </c>
      <c r="B16" s="2">
        <v>42152</v>
      </c>
      <c r="C16" s="2" t="str">
        <f>TEXT(consolidatedsales[[#This Row],[Date]],"MMMM")</f>
        <v>May</v>
      </c>
      <c r="D16" t="s">
        <v>953</v>
      </c>
      <c r="E16">
        <v>1</v>
      </c>
      <c r="F16" s="3">
        <v>1070.3699999999999</v>
      </c>
      <c r="G16" t="s">
        <v>20</v>
      </c>
      <c r="H16" t="str">
        <f>INDEX(producttable[Product Name],MATCH(consolidatedsales[[#This Row],[ProductID]],producttable[ProductID],0))</f>
        <v>Aliqui RP-37</v>
      </c>
      <c r="I16" t="str">
        <f>INDEX(producttable[Category],MATCH(consolidatedsales[[#This Row],[ProductID]],producttable[ProductID],0))</f>
        <v>Rural</v>
      </c>
      <c r="J16" t="str">
        <f>INDEX(producttable[Segment],MATCH(consolidatedsales[[#This Row],[ProductID]],producttable[ProductID],0))</f>
        <v>Productivity</v>
      </c>
      <c r="K16">
        <f>INDEX(producttable[ManufacturerID],MATCH(consolidatedsales[[#This Row],[ProductID]],producttable[ProductID],0))</f>
        <v>2</v>
      </c>
      <c r="L16" s="4" t="str">
        <f>INDEX(locationtable[State],MATCH(consolidatedsales[[#This Row],[Zip]],locationtable[Zip],0))</f>
        <v>Ontario</v>
      </c>
      <c r="M16" s="4" t="str">
        <f>INDEX(manufacturertable[Manufacturer Name],MATCH(consolidatedsales[[#This Row],[ManufacturerID]],manufacturertable[ManufacturerID],0))</f>
        <v>Aliqui</v>
      </c>
      <c r="N16" s="4">
        <f>1/COUNTIFS(consolidatedsales[Manufacturer Name],consolidatedsales[[#This Row],[Manufacturer Name]])</f>
        <v>4.7169811320754715E-3</v>
      </c>
    </row>
    <row r="17" spans="1:14" x14ac:dyDescent="0.25">
      <c r="A17">
        <v>2365</v>
      </c>
      <c r="B17" s="2">
        <v>42152</v>
      </c>
      <c r="C17" s="2" t="str">
        <f>TEXT(consolidatedsales[[#This Row],[Date]],"MMMM")</f>
        <v>May</v>
      </c>
      <c r="D17" t="s">
        <v>1219</v>
      </c>
      <c r="E17">
        <v>1</v>
      </c>
      <c r="F17" s="3">
        <v>6356.7</v>
      </c>
      <c r="G17" t="s">
        <v>20</v>
      </c>
      <c r="H17" t="str">
        <f>INDEX(producttable[Product Name],MATCH(consolidatedsales[[#This Row],[ProductID]],producttable[ProductID],0))</f>
        <v>Aliqui UC-13</v>
      </c>
      <c r="I17" t="str">
        <f>INDEX(producttable[Category],MATCH(consolidatedsales[[#This Row],[ProductID]],producttable[ProductID],0))</f>
        <v>Urban</v>
      </c>
      <c r="J17" t="str">
        <f>INDEX(producttable[Segment],MATCH(consolidatedsales[[#This Row],[ProductID]],producttable[ProductID],0))</f>
        <v>Convenience</v>
      </c>
      <c r="K17">
        <f>INDEX(producttable[ManufacturerID],MATCH(consolidatedsales[[#This Row],[ProductID]],producttable[ProductID],0))</f>
        <v>2</v>
      </c>
      <c r="L17" s="4" t="str">
        <f>INDEX(locationtable[State],MATCH(consolidatedsales[[#This Row],[Zip]],locationtable[Zip],0))</f>
        <v>Manitoba</v>
      </c>
      <c r="M17" s="4" t="str">
        <f>INDEX(manufacturertable[Manufacturer Name],MATCH(consolidatedsales[[#This Row],[ManufacturerID]],manufacturertable[ManufacturerID],0))</f>
        <v>Aliqui</v>
      </c>
      <c r="N17" s="4">
        <f>1/COUNTIFS(consolidatedsales[Manufacturer Name],consolidatedsales[[#This Row],[Manufacturer Name]])</f>
        <v>4.7169811320754715E-3</v>
      </c>
    </row>
    <row r="18" spans="1:14" x14ac:dyDescent="0.25">
      <c r="A18">
        <v>2206</v>
      </c>
      <c r="B18" s="2">
        <v>42153</v>
      </c>
      <c r="C18" s="2" t="str">
        <f>TEXT(consolidatedsales[[#This Row],[Date]],"MMMM")</f>
        <v>May</v>
      </c>
      <c r="D18" t="s">
        <v>1230</v>
      </c>
      <c r="E18">
        <v>1</v>
      </c>
      <c r="F18" s="3">
        <v>1227.8699999999999</v>
      </c>
      <c r="G18" t="s">
        <v>20</v>
      </c>
      <c r="H18" t="str">
        <f>INDEX(producttable[Product Name],MATCH(consolidatedsales[[#This Row],[ProductID]],producttable[ProductID],0))</f>
        <v>Aliqui RP-03</v>
      </c>
      <c r="I18" t="str">
        <f>INDEX(producttable[Category],MATCH(consolidatedsales[[#This Row],[ProductID]],producttable[ProductID],0))</f>
        <v>Rural</v>
      </c>
      <c r="J18" t="str">
        <f>INDEX(producttable[Segment],MATCH(consolidatedsales[[#This Row],[ProductID]],producttable[ProductID],0))</f>
        <v>Productivity</v>
      </c>
      <c r="K18">
        <f>INDEX(producttable[ManufacturerID],MATCH(consolidatedsales[[#This Row],[ProductID]],producttable[ProductID],0))</f>
        <v>2</v>
      </c>
      <c r="L18" s="4" t="str">
        <f>INDEX(locationtable[State],MATCH(consolidatedsales[[#This Row],[Zip]],locationtable[Zip],0))</f>
        <v>Manitoba</v>
      </c>
      <c r="M18" s="4" t="str">
        <f>INDEX(manufacturertable[Manufacturer Name],MATCH(consolidatedsales[[#This Row],[ManufacturerID]],manufacturertable[ManufacturerID],0))</f>
        <v>Aliqui</v>
      </c>
      <c r="N18" s="4">
        <f>1/COUNTIFS(consolidatedsales[Manufacturer Name],consolidatedsales[[#This Row],[Manufacturer Name]])</f>
        <v>4.7169811320754715E-3</v>
      </c>
    </row>
    <row r="19" spans="1:14" x14ac:dyDescent="0.25">
      <c r="A19">
        <v>2219</v>
      </c>
      <c r="B19" s="2">
        <v>42153</v>
      </c>
      <c r="C19" s="2" t="str">
        <f>TEXT(consolidatedsales[[#This Row],[Date]],"MMMM")</f>
        <v>May</v>
      </c>
      <c r="D19" t="s">
        <v>992</v>
      </c>
      <c r="E19">
        <v>1</v>
      </c>
      <c r="F19" s="3">
        <v>1889.37</v>
      </c>
      <c r="G19" t="s">
        <v>20</v>
      </c>
      <c r="H19" t="str">
        <f>INDEX(producttable[Product Name],MATCH(consolidatedsales[[#This Row],[ProductID]],producttable[ProductID],0))</f>
        <v>Aliqui RP-16</v>
      </c>
      <c r="I19" t="str">
        <f>INDEX(producttable[Category],MATCH(consolidatedsales[[#This Row],[ProductID]],producttable[ProductID],0))</f>
        <v>Rural</v>
      </c>
      <c r="J19" t="str">
        <f>INDEX(producttable[Segment],MATCH(consolidatedsales[[#This Row],[ProductID]],producttable[ProductID],0))</f>
        <v>Productivity</v>
      </c>
      <c r="K19">
        <f>INDEX(producttable[ManufacturerID],MATCH(consolidatedsales[[#This Row],[ProductID]],producttable[ProductID],0))</f>
        <v>2</v>
      </c>
      <c r="L19" s="4" t="str">
        <f>INDEX(locationtable[State],MATCH(consolidatedsales[[#This Row],[Zip]],locationtable[Zip],0))</f>
        <v>Ontario</v>
      </c>
      <c r="M19" s="4" t="str">
        <f>INDEX(manufacturertable[Manufacturer Name],MATCH(consolidatedsales[[#This Row],[ManufacturerID]],manufacturertable[ManufacturerID],0))</f>
        <v>Aliqui</v>
      </c>
      <c r="N19" s="4">
        <f>1/COUNTIFS(consolidatedsales[Manufacturer Name],consolidatedsales[[#This Row],[Manufacturer Name]])</f>
        <v>4.7169811320754715E-3</v>
      </c>
    </row>
    <row r="20" spans="1:14" x14ac:dyDescent="0.25">
      <c r="A20">
        <v>993</v>
      </c>
      <c r="B20" s="2">
        <v>42153</v>
      </c>
      <c r="C20" s="2" t="str">
        <f>TEXT(consolidatedsales[[#This Row],[Date]],"MMMM")</f>
        <v>May</v>
      </c>
      <c r="D20" t="s">
        <v>1216</v>
      </c>
      <c r="E20">
        <v>1</v>
      </c>
      <c r="F20" s="3">
        <v>4409.37</v>
      </c>
      <c r="G20" t="s">
        <v>20</v>
      </c>
      <c r="H20" t="str">
        <f>INDEX(producttable[Product Name],MATCH(consolidatedsales[[#This Row],[ProductID]],producttable[ProductID],0))</f>
        <v>Natura UC-56</v>
      </c>
      <c r="I20" t="str">
        <f>INDEX(producttable[Category],MATCH(consolidatedsales[[#This Row],[ProductID]],producttable[ProductID],0))</f>
        <v>Urban</v>
      </c>
      <c r="J20" t="str">
        <f>INDEX(producttable[Segment],MATCH(consolidatedsales[[#This Row],[ProductID]],producttable[ProductID],0))</f>
        <v>Convenience</v>
      </c>
      <c r="K20">
        <f>INDEX(producttable[ManufacturerID],MATCH(consolidatedsales[[#This Row],[ProductID]],producttable[ProductID],0))</f>
        <v>8</v>
      </c>
      <c r="L20" s="4" t="str">
        <f>INDEX(locationtable[State],MATCH(consolidatedsales[[#This Row],[Zip]],locationtable[Zip],0))</f>
        <v>Manitoba</v>
      </c>
      <c r="M20" s="4" t="str">
        <f>INDEX(manufacturertable[Manufacturer Name],MATCH(consolidatedsales[[#This Row],[ManufacturerID]],manufacturertable[ManufacturerID],0))</f>
        <v>Natura</v>
      </c>
      <c r="N20" s="4">
        <f>1/COUNTIFS(consolidatedsales[Manufacturer Name],consolidatedsales[[#This Row],[Manufacturer Name]])</f>
        <v>3.952569169960474E-3</v>
      </c>
    </row>
    <row r="21" spans="1:14" x14ac:dyDescent="0.25">
      <c r="A21">
        <v>2275</v>
      </c>
      <c r="B21" s="2">
        <v>42153</v>
      </c>
      <c r="C21" s="2" t="str">
        <f>TEXT(consolidatedsales[[#This Row],[Date]],"MMMM")</f>
        <v>May</v>
      </c>
      <c r="D21" t="s">
        <v>992</v>
      </c>
      <c r="E21">
        <v>1</v>
      </c>
      <c r="F21" s="3">
        <v>4724.37</v>
      </c>
      <c r="G21" t="s">
        <v>20</v>
      </c>
      <c r="H21" t="str">
        <f>INDEX(producttable[Product Name],MATCH(consolidatedsales[[#This Row],[ProductID]],producttable[ProductID],0))</f>
        <v>Aliqui RS-08</v>
      </c>
      <c r="I21" t="str">
        <f>INDEX(producttable[Category],MATCH(consolidatedsales[[#This Row],[ProductID]],producttable[ProductID],0))</f>
        <v>Rural</v>
      </c>
      <c r="J21" t="str">
        <f>INDEX(producttable[Segment],MATCH(consolidatedsales[[#This Row],[ProductID]],producttable[ProductID],0))</f>
        <v>Select</v>
      </c>
      <c r="K21">
        <f>INDEX(producttable[ManufacturerID],MATCH(consolidatedsales[[#This Row],[ProductID]],producttable[ProductID],0))</f>
        <v>2</v>
      </c>
      <c r="L21" s="4" t="str">
        <f>INDEX(locationtable[State],MATCH(consolidatedsales[[#This Row],[Zip]],locationtable[Zip],0))</f>
        <v>Ontario</v>
      </c>
      <c r="M21" s="4" t="str">
        <f>INDEX(manufacturertable[Manufacturer Name],MATCH(consolidatedsales[[#This Row],[ManufacturerID]],manufacturertable[ManufacturerID],0))</f>
        <v>Aliqui</v>
      </c>
      <c r="N21" s="4">
        <f>1/COUNTIFS(consolidatedsales[Manufacturer Name],consolidatedsales[[#This Row],[Manufacturer Name]])</f>
        <v>4.7169811320754715E-3</v>
      </c>
    </row>
    <row r="22" spans="1:14" x14ac:dyDescent="0.25">
      <c r="A22">
        <v>2343</v>
      </c>
      <c r="B22" s="2">
        <v>42153</v>
      </c>
      <c r="C22" s="2" t="str">
        <f>TEXT(consolidatedsales[[#This Row],[Date]],"MMMM")</f>
        <v>May</v>
      </c>
      <c r="D22" t="s">
        <v>978</v>
      </c>
      <c r="E22">
        <v>1</v>
      </c>
      <c r="F22" s="3">
        <v>6167.7</v>
      </c>
      <c r="G22" t="s">
        <v>20</v>
      </c>
      <c r="H22" t="str">
        <f>INDEX(producttable[Product Name],MATCH(consolidatedsales[[#This Row],[ProductID]],producttable[ProductID],0))</f>
        <v>Aliqui UE-17</v>
      </c>
      <c r="I22" t="str">
        <f>INDEX(producttable[Category],MATCH(consolidatedsales[[#This Row],[ProductID]],producttable[ProductID],0))</f>
        <v>Urban</v>
      </c>
      <c r="J22" t="str">
        <f>INDEX(producttable[Segment],MATCH(consolidatedsales[[#This Row],[ProductID]],producttable[ProductID],0))</f>
        <v>Extreme</v>
      </c>
      <c r="K22">
        <f>INDEX(producttable[ManufacturerID],MATCH(consolidatedsales[[#This Row],[ProductID]],producttable[ProductID],0))</f>
        <v>2</v>
      </c>
      <c r="L22" s="4" t="str">
        <f>INDEX(locationtable[State],MATCH(consolidatedsales[[#This Row],[Zip]],locationtable[Zip],0))</f>
        <v>Ontario</v>
      </c>
      <c r="M22" s="4" t="str">
        <f>INDEX(manufacturertable[Manufacturer Name],MATCH(consolidatedsales[[#This Row],[ManufacturerID]],manufacturertable[ManufacturerID],0))</f>
        <v>Aliqui</v>
      </c>
      <c r="N22" s="4">
        <f>1/COUNTIFS(consolidatedsales[Manufacturer Name],consolidatedsales[[#This Row],[Manufacturer Name]])</f>
        <v>4.7169811320754715E-3</v>
      </c>
    </row>
    <row r="23" spans="1:14" x14ac:dyDescent="0.25">
      <c r="A23">
        <v>491</v>
      </c>
      <c r="B23" s="2">
        <v>42153</v>
      </c>
      <c r="C23" s="2" t="str">
        <f>TEXT(consolidatedsales[[#This Row],[Date]],"MMMM")</f>
        <v>May</v>
      </c>
      <c r="D23" t="s">
        <v>978</v>
      </c>
      <c r="E23">
        <v>1</v>
      </c>
      <c r="F23" s="3">
        <v>10709.37</v>
      </c>
      <c r="G23" t="s">
        <v>20</v>
      </c>
      <c r="H23" t="str">
        <f>INDEX(producttable[Product Name],MATCH(consolidatedsales[[#This Row],[ProductID]],producttable[ProductID],0))</f>
        <v>Maximus UM-96</v>
      </c>
      <c r="I23" t="str">
        <f>INDEX(producttable[Category],MATCH(consolidatedsales[[#This Row],[ProductID]],producttable[ProductID],0))</f>
        <v>Urban</v>
      </c>
      <c r="J23" t="str">
        <f>INDEX(producttable[Segment],MATCH(consolidatedsales[[#This Row],[ProductID]],producttable[ProductID],0))</f>
        <v>Moderation</v>
      </c>
      <c r="K23">
        <f>INDEX(producttable[ManufacturerID],MATCH(consolidatedsales[[#This Row],[ProductID]],producttable[ProductID],0))</f>
        <v>7</v>
      </c>
      <c r="L23" s="4" t="str">
        <f>INDEX(locationtable[State],MATCH(consolidatedsales[[#This Row],[Zip]],locationtable[Zip],0))</f>
        <v>Ontario</v>
      </c>
      <c r="M23" s="4" t="str">
        <f>INDEX(manufacturertable[Manufacturer Name],MATCH(consolidatedsales[[#This Row],[ManufacturerID]],manufacturertable[ManufacturerID],0))</f>
        <v>VanArsdel</v>
      </c>
      <c r="N23" s="4">
        <f>1/COUNTIFS(consolidatedsales[Manufacturer Name],consolidatedsales[[#This Row],[Manufacturer Name]])</f>
        <v>2.4570024570024569E-3</v>
      </c>
    </row>
    <row r="24" spans="1:14" x14ac:dyDescent="0.25">
      <c r="A24">
        <v>690</v>
      </c>
      <c r="B24" s="2">
        <v>42149</v>
      </c>
      <c r="C24" s="2" t="str">
        <f>TEXT(consolidatedsales[[#This Row],[Date]],"MMMM")</f>
        <v>May</v>
      </c>
      <c r="D24" t="s">
        <v>945</v>
      </c>
      <c r="E24">
        <v>1</v>
      </c>
      <c r="F24" s="3">
        <v>4409.37</v>
      </c>
      <c r="G24" t="s">
        <v>20</v>
      </c>
      <c r="H24" t="str">
        <f>INDEX(producttable[Product Name],MATCH(consolidatedsales[[#This Row],[ProductID]],producttable[ProductID],0))</f>
        <v>Maximus UC-55</v>
      </c>
      <c r="I24" t="str">
        <f>INDEX(producttable[Category],MATCH(consolidatedsales[[#This Row],[ProductID]],producttable[ProductID],0))</f>
        <v>Urban</v>
      </c>
      <c r="J24" t="str">
        <f>INDEX(producttable[Segment],MATCH(consolidatedsales[[#This Row],[ProductID]],producttable[ProductID],0))</f>
        <v>Convenience</v>
      </c>
      <c r="K24">
        <f>INDEX(producttable[ManufacturerID],MATCH(consolidatedsales[[#This Row],[ProductID]],producttable[ProductID],0))</f>
        <v>7</v>
      </c>
      <c r="L24" s="4" t="str">
        <f>INDEX(locationtable[State],MATCH(consolidatedsales[[#This Row],[Zip]],locationtable[Zip],0))</f>
        <v>Ontario</v>
      </c>
      <c r="M24" s="4" t="str">
        <f>INDEX(manufacturertable[Manufacturer Name],MATCH(consolidatedsales[[#This Row],[ManufacturerID]],manufacturertable[ManufacturerID],0))</f>
        <v>VanArsdel</v>
      </c>
      <c r="N24" s="4">
        <f>1/COUNTIFS(consolidatedsales[Manufacturer Name],consolidatedsales[[#This Row],[Manufacturer Name]])</f>
        <v>2.4570024570024569E-3</v>
      </c>
    </row>
    <row r="25" spans="1:14" x14ac:dyDescent="0.25">
      <c r="A25">
        <v>690</v>
      </c>
      <c r="B25" s="2">
        <v>42149</v>
      </c>
      <c r="C25" s="2" t="str">
        <f>TEXT(consolidatedsales[[#This Row],[Date]],"MMMM")</f>
        <v>May</v>
      </c>
      <c r="D25" t="s">
        <v>952</v>
      </c>
      <c r="E25">
        <v>1</v>
      </c>
      <c r="F25" s="3">
        <v>4409.37</v>
      </c>
      <c r="G25" t="s">
        <v>20</v>
      </c>
      <c r="H25" t="str">
        <f>INDEX(producttable[Product Name],MATCH(consolidatedsales[[#This Row],[ProductID]],producttable[ProductID],0))</f>
        <v>Maximus UC-55</v>
      </c>
      <c r="I25" t="str">
        <f>INDEX(producttable[Category],MATCH(consolidatedsales[[#This Row],[ProductID]],producttable[ProductID],0))</f>
        <v>Urban</v>
      </c>
      <c r="J25" t="str">
        <f>INDEX(producttable[Segment],MATCH(consolidatedsales[[#This Row],[ProductID]],producttable[ProductID],0))</f>
        <v>Convenience</v>
      </c>
      <c r="K25">
        <f>INDEX(producttable[ManufacturerID],MATCH(consolidatedsales[[#This Row],[ProductID]],producttable[ProductID],0))</f>
        <v>7</v>
      </c>
      <c r="L25" s="4" t="str">
        <f>INDEX(locationtable[State],MATCH(consolidatedsales[[#This Row],[Zip]],locationtable[Zip],0))</f>
        <v>Ontario</v>
      </c>
      <c r="M25" s="4" t="str">
        <f>INDEX(manufacturertable[Manufacturer Name],MATCH(consolidatedsales[[#This Row],[ManufacturerID]],manufacturertable[ManufacturerID],0))</f>
        <v>VanArsdel</v>
      </c>
      <c r="N25" s="4">
        <f>1/COUNTIFS(consolidatedsales[Manufacturer Name],consolidatedsales[[#This Row],[Manufacturer Name]])</f>
        <v>2.4570024570024569E-3</v>
      </c>
    </row>
    <row r="26" spans="1:14" x14ac:dyDescent="0.25">
      <c r="A26">
        <v>487</v>
      </c>
      <c r="B26" s="2">
        <v>42149</v>
      </c>
      <c r="C26" s="2" t="str">
        <f>TEXT(consolidatedsales[[#This Row],[Date]],"MMMM")</f>
        <v>May</v>
      </c>
      <c r="D26" t="s">
        <v>825</v>
      </c>
      <c r="E26">
        <v>1</v>
      </c>
      <c r="F26" s="3">
        <v>13229.37</v>
      </c>
      <c r="G26" t="s">
        <v>20</v>
      </c>
      <c r="H26" t="str">
        <f>INDEX(producttable[Product Name],MATCH(consolidatedsales[[#This Row],[ProductID]],producttable[ProductID],0))</f>
        <v>Maximus UM-92</v>
      </c>
      <c r="I26" t="str">
        <f>INDEX(producttable[Category],MATCH(consolidatedsales[[#This Row],[ProductID]],producttable[ProductID],0))</f>
        <v>Urban</v>
      </c>
      <c r="J26" t="str">
        <f>INDEX(producttable[Segment],MATCH(consolidatedsales[[#This Row],[ProductID]],producttable[ProductID],0))</f>
        <v>Moderation</v>
      </c>
      <c r="K26">
        <f>INDEX(producttable[ManufacturerID],MATCH(consolidatedsales[[#This Row],[ProductID]],producttable[ProductID],0))</f>
        <v>7</v>
      </c>
      <c r="L26" s="4" t="str">
        <f>INDEX(locationtable[State],MATCH(consolidatedsales[[#This Row],[Zip]],locationtable[Zip],0))</f>
        <v>Ontario</v>
      </c>
      <c r="M26" s="4" t="str">
        <f>INDEX(manufacturertable[Manufacturer Name],MATCH(consolidatedsales[[#This Row],[ManufacturerID]],manufacturertable[ManufacturerID],0))</f>
        <v>VanArsdel</v>
      </c>
      <c r="N26" s="4">
        <f>1/COUNTIFS(consolidatedsales[Manufacturer Name],consolidatedsales[[#This Row],[Manufacturer Name]])</f>
        <v>2.4570024570024569E-3</v>
      </c>
    </row>
    <row r="27" spans="1:14" x14ac:dyDescent="0.25">
      <c r="A27">
        <v>2332</v>
      </c>
      <c r="B27" s="2">
        <v>42150</v>
      </c>
      <c r="C27" s="2" t="str">
        <f>TEXT(consolidatedsales[[#This Row],[Date]],"MMMM")</f>
        <v>May</v>
      </c>
      <c r="D27" t="s">
        <v>945</v>
      </c>
      <c r="E27">
        <v>1</v>
      </c>
      <c r="F27" s="3">
        <v>5921.37</v>
      </c>
      <c r="G27" t="s">
        <v>20</v>
      </c>
      <c r="H27" t="str">
        <f>INDEX(producttable[Product Name],MATCH(consolidatedsales[[#This Row],[ProductID]],producttable[ProductID],0))</f>
        <v>Aliqui UE-06</v>
      </c>
      <c r="I27" t="str">
        <f>INDEX(producttable[Category],MATCH(consolidatedsales[[#This Row],[ProductID]],producttable[ProductID],0))</f>
        <v>Urban</v>
      </c>
      <c r="J27" t="str">
        <f>INDEX(producttable[Segment],MATCH(consolidatedsales[[#This Row],[ProductID]],producttable[ProductID],0))</f>
        <v>Extreme</v>
      </c>
      <c r="K27">
        <f>INDEX(producttable[ManufacturerID],MATCH(consolidatedsales[[#This Row],[ProductID]],producttable[ProductID],0))</f>
        <v>2</v>
      </c>
      <c r="L27" s="4" t="str">
        <f>INDEX(locationtable[State],MATCH(consolidatedsales[[#This Row],[Zip]],locationtable[Zip],0))</f>
        <v>Ontario</v>
      </c>
      <c r="M27" s="4" t="str">
        <f>INDEX(manufacturertable[Manufacturer Name],MATCH(consolidatedsales[[#This Row],[ManufacturerID]],manufacturertable[ManufacturerID],0))</f>
        <v>Aliqui</v>
      </c>
      <c r="N27" s="4">
        <f>1/COUNTIFS(consolidatedsales[Manufacturer Name],consolidatedsales[[#This Row],[Manufacturer Name]])</f>
        <v>4.7169811320754715E-3</v>
      </c>
    </row>
    <row r="28" spans="1:14" x14ac:dyDescent="0.25">
      <c r="A28">
        <v>2405</v>
      </c>
      <c r="B28" s="2">
        <v>42150</v>
      </c>
      <c r="C28" s="2" t="str">
        <f>TEXT(consolidatedsales[[#This Row],[Date]],"MMMM")</f>
        <v>May</v>
      </c>
      <c r="D28" t="s">
        <v>994</v>
      </c>
      <c r="E28">
        <v>1</v>
      </c>
      <c r="F28" s="3">
        <v>5102.37</v>
      </c>
      <c r="G28" t="s">
        <v>20</v>
      </c>
      <c r="H28" t="str">
        <f>INDEX(producttable[Product Name],MATCH(consolidatedsales[[#This Row],[ProductID]],producttable[ProductID],0))</f>
        <v>Aliqui YY-14</v>
      </c>
      <c r="I28" t="str">
        <f>INDEX(producttable[Category],MATCH(consolidatedsales[[#This Row],[ProductID]],producttable[ProductID],0))</f>
        <v>Youth</v>
      </c>
      <c r="J28" t="str">
        <f>INDEX(producttable[Segment],MATCH(consolidatedsales[[#This Row],[ProductID]],producttable[ProductID],0))</f>
        <v>Youth</v>
      </c>
      <c r="K28">
        <f>INDEX(producttable[ManufacturerID],MATCH(consolidatedsales[[#This Row],[ProductID]],producttable[ProductID],0))</f>
        <v>2</v>
      </c>
      <c r="L28" s="4" t="str">
        <f>INDEX(locationtable[State],MATCH(consolidatedsales[[#This Row],[Zip]],locationtable[Zip],0))</f>
        <v>Ontario</v>
      </c>
      <c r="M28" s="4" t="str">
        <f>INDEX(manufacturertable[Manufacturer Name],MATCH(consolidatedsales[[#This Row],[ManufacturerID]],manufacturertable[ManufacturerID],0))</f>
        <v>Aliqui</v>
      </c>
      <c r="N28" s="4">
        <f>1/COUNTIFS(consolidatedsales[Manufacturer Name],consolidatedsales[[#This Row],[Manufacturer Name]])</f>
        <v>4.7169811320754715E-3</v>
      </c>
    </row>
    <row r="29" spans="1:14" x14ac:dyDescent="0.25">
      <c r="A29">
        <v>2367</v>
      </c>
      <c r="B29" s="2">
        <v>42150</v>
      </c>
      <c r="C29" s="2" t="str">
        <f>TEXT(consolidatedsales[[#This Row],[Date]],"MMMM")</f>
        <v>May</v>
      </c>
      <c r="D29" t="s">
        <v>687</v>
      </c>
      <c r="E29">
        <v>1</v>
      </c>
      <c r="F29" s="3">
        <v>5663.7</v>
      </c>
      <c r="G29" t="s">
        <v>20</v>
      </c>
      <c r="H29" t="str">
        <f>INDEX(producttable[Product Name],MATCH(consolidatedsales[[#This Row],[ProductID]],producttable[ProductID],0))</f>
        <v>Aliqui UC-15</v>
      </c>
      <c r="I29" t="str">
        <f>INDEX(producttable[Category],MATCH(consolidatedsales[[#This Row],[ProductID]],producttable[ProductID],0))</f>
        <v>Urban</v>
      </c>
      <c r="J29" t="str">
        <f>INDEX(producttable[Segment],MATCH(consolidatedsales[[#This Row],[ProductID]],producttable[ProductID],0))</f>
        <v>Convenience</v>
      </c>
      <c r="K29">
        <f>INDEX(producttable[ManufacturerID],MATCH(consolidatedsales[[#This Row],[ProductID]],producttable[ProductID],0))</f>
        <v>2</v>
      </c>
      <c r="L29" s="4" t="str">
        <f>INDEX(locationtable[State],MATCH(consolidatedsales[[#This Row],[Zip]],locationtable[Zip],0))</f>
        <v>Ontario</v>
      </c>
      <c r="M29" s="4" t="str">
        <f>INDEX(manufacturertable[Manufacturer Name],MATCH(consolidatedsales[[#This Row],[ManufacturerID]],manufacturertable[ManufacturerID],0))</f>
        <v>Aliqui</v>
      </c>
      <c r="N29" s="4">
        <f>1/COUNTIFS(consolidatedsales[Manufacturer Name],consolidatedsales[[#This Row],[Manufacturer Name]])</f>
        <v>4.7169811320754715E-3</v>
      </c>
    </row>
    <row r="30" spans="1:14" x14ac:dyDescent="0.25">
      <c r="A30">
        <v>244</v>
      </c>
      <c r="B30" s="2">
        <v>42151</v>
      </c>
      <c r="C30" s="2" t="str">
        <f>TEXT(consolidatedsales[[#This Row],[Date]],"MMMM")</f>
        <v>May</v>
      </c>
      <c r="D30" t="s">
        <v>838</v>
      </c>
      <c r="E30">
        <v>1</v>
      </c>
      <c r="F30" s="3">
        <v>7556.85</v>
      </c>
      <c r="G30" t="s">
        <v>20</v>
      </c>
      <c r="H30" t="str">
        <f>INDEX(producttable[Product Name],MATCH(consolidatedsales[[#This Row],[ProductID]],producttable[ProductID],0))</f>
        <v>Fama UR-16</v>
      </c>
      <c r="I30" t="str">
        <f>INDEX(producttable[Category],MATCH(consolidatedsales[[#This Row],[ProductID]],producttable[ProductID],0))</f>
        <v>Urban</v>
      </c>
      <c r="J30" t="str">
        <f>INDEX(producttable[Segment],MATCH(consolidatedsales[[#This Row],[ProductID]],producttable[ProductID],0))</f>
        <v>Regular</v>
      </c>
      <c r="K30">
        <f>INDEX(producttable[ManufacturerID],MATCH(consolidatedsales[[#This Row],[ProductID]],producttable[ProductID],0))</f>
        <v>5</v>
      </c>
      <c r="L30" s="4" t="str">
        <f>INDEX(locationtable[State],MATCH(consolidatedsales[[#This Row],[Zip]],locationtable[Zip],0))</f>
        <v>Ontario</v>
      </c>
      <c r="M30" s="4" t="str">
        <f>INDEX(manufacturertable[Manufacturer Name],MATCH(consolidatedsales[[#This Row],[ManufacturerID]],manufacturertable[ManufacturerID],0))</f>
        <v>Fama</v>
      </c>
      <c r="N30" s="4">
        <f>1/COUNTIFS(consolidatedsales[Manufacturer Name],consolidatedsales[[#This Row],[Manufacturer Name]])</f>
        <v>7.1428571428571425E-2</v>
      </c>
    </row>
    <row r="31" spans="1:14" x14ac:dyDescent="0.25">
      <c r="A31">
        <v>993</v>
      </c>
      <c r="B31" s="2">
        <v>42151</v>
      </c>
      <c r="C31" s="2" t="str">
        <f>TEXT(consolidatedsales[[#This Row],[Date]],"MMMM")</f>
        <v>May</v>
      </c>
      <c r="D31" t="s">
        <v>1219</v>
      </c>
      <c r="E31">
        <v>1</v>
      </c>
      <c r="F31" s="3">
        <v>4598.37</v>
      </c>
      <c r="G31" t="s">
        <v>20</v>
      </c>
      <c r="H31" t="str">
        <f>INDEX(producttable[Product Name],MATCH(consolidatedsales[[#This Row],[ProductID]],producttable[ProductID],0))</f>
        <v>Natura UC-56</v>
      </c>
      <c r="I31" t="str">
        <f>INDEX(producttable[Category],MATCH(consolidatedsales[[#This Row],[ProductID]],producttable[ProductID],0))</f>
        <v>Urban</v>
      </c>
      <c r="J31" t="str">
        <f>INDEX(producttable[Segment],MATCH(consolidatedsales[[#This Row],[ProductID]],producttable[ProductID],0))</f>
        <v>Convenience</v>
      </c>
      <c r="K31">
        <f>INDEX(producttable[ManufacturerID],MATCH(consolidatedsales[[#This Row],[ProductID]],producttable[ProductID],0))</f>
        <v>8</v>
      </c>
      <c r="L31" s="4" t="str">
        <f>INDEX(locationtable[State],MATCH(consolidatedsales[[#This Row],[Zip]],locationtable[Zip],0))</f>
        <v>Manitoba</v>
      </c>
      <c r="M31" s="4" t="str">
        <f>INDEX(manufacturertable[Manufacturer Name],MATCH(consolidatedsales[[#This Row],[ManufacturerID]],manufacturertable[ManufacturerID],0))</f>
        <v>Natura</v>
      </c>
      <c r="N31" s="4">
        <f>1/COUNTIFS(consolidatedsales[Manufacturer Name],consolidatedsales[[#This Row],[Manufacturer Name]])</f>
        <v>3.952569169960474E-3</v>
      </c>
    </row>
    <row r="32" spans="1:14" x14ac:dyDescent="0.25">
      <c r="A32">
        <v>2097</v>
      </c>
      <c r="B32" s="2">
        <v>42176</v>
      </c>
      <c r="C32" s="2" t="str">
        <f>TEXT(consolidatedsales[[#This Row],[Date]],"MMMM")</f>
        <v>June</v>
      </c>
      <c r="D32" t="s">
        <v>1219</v>
      </c>
      <c r="E32">
        <v>1</v>
      </c>
      <c r="F32" s="3">
        <v>5858.37</v>
      </c>
      <c r="G32" t="s">
        <v>20</v>
      </c>
      <c r="H32" t="str">
        <f>INDEX(producttable[Product Name],MATCH(consolidatedsales[[#This Row],[ProductID]],producttable[ProductID],0))</f>
        <v>Currus YY-01</v>
      </c>
      <c r="I32" t="str">
        <f>INDEX(producttable[Category],MATCH(consolidatedsales[[#This Row],[ProductID]],producttable[ProductID],0))</f>
        <v>Youth</v>
      </c>
      <c r="J32" t="str">
        <f>INDEX(producttable[Segment],MATCH(consolidatedsales[[#This Row],[ProductID]],producttable[ProductID],0))</f>
        <v>Youth</v>
      </c>
      <c r="K32">
        <f>INDEX(producttable[ManufacturerID],MATCH(consolidatedsales[[#This Row],[ProductID]],producttable[ProductID],0))</f>
        <v>4</v>
      </c>
      <c r="L32" s="4" t="str">
        <f>INDEX(locationtable[State],MATCH(consolidatedsales[[#This Row],[Zip]],locationtable[Zip],0))</f>
        <v>Manitoba</v>
      </c>
      <c r="M32" s="4" t="str">
        <f>INDEX(manufacturertable[Manufacturer Name],MATCH(consolidatedsales[[#This Row],[ManufacturerID]],manufacturertable[ManufacturerID],0))</f>
        <v>Currus</v>
      </c>
      <c r="N32" s="4">
        <f>1/COUNTIFS(consolidatedsales[Manufacturer Name],consolidatedsales[[#This Row],[Manufacturer Name]])</f>
        <v>1.1764705882352941E-2</v>
      </c>
    </row>
    <row r="33" spans="1:14" x14ac:dyDescent="0.25">
      <c r="A33">
        <v>927</v>
      </c>
      <c r="B33" s="2">
        <v>42177</v>
      </c>
      <c r="C33" s="2" t="str">
        <f>TEXT(consolidatedsales[[#This Row],[Date]],"MMMM")</f>
        <v>June</v>
      </c>
      <c r="D33" t="s">
        <v>983</v>
      </c>
      <c r="E33">
        <v>1</v>
      </c>
      <c r="F33" s="3">
        <v>6173.37</v>
      </c>
      <c r="G33" t="s">
        <v>20</v>
      </c>
      <c r="H33" t="str">
        <f>INDEX(producttable[Product Name],MATCH(consolidatedsales[[#This Row],[ProductID]],producttable[ProductID],0))</f>
        <v>Natura UE-36</v>
      </c>
      <c r="I33" t="str">
        <f>INDEX(producttable[Category],MATCH(consolidatedsales[[#This Row],[ProductID]],producttable[ProductID],0))</f>
        <v>Urban</v>
      </c>
      <c r="J33" t="str">
        <f>INDEX(producttable[Segment],MATCH(consolidatedsales[[#This Row],[ProductID]],producttable[ProductID],0))</f>
        <v>Extreme</v>
      </c>
      <c r="K33">
        <f>INDEX(producttable[ManufacturerID],MATCH(consolidatedsales[[#This Row],[ProductID]],producttable[ProductID],0))</f>
        <v>8</v>
      </c>
      <c r="L33" s="4" t="str">
        <f>INDEX(locationtable[State],MATCH(consolidatedsales[[#This Row],[Zip]],locationtable[Zip],0))</f>
        <v>Ontario</v>
      </c>
      <c r="M33" s="4" t="str">
        <f>INDEX(manufacturertable[Manufacturer Name],MATCH(consolidatedsales[[#This Row],[ManufacturerID]],manufacturertable[ManufacturerID],0))</f>
        <v>Natura</v>
      </c>
      <c r="N33" s="4">
        <f>1/COUNTIFS(consolidatedsales[Manufacturer Name],consolidatedsales[[#This Row],[Manufacturer Name]])</f>
        <v>3.952569169960474E-3</v>
      </c>
    </row>
    <row r="34" spans="1:14" x14ac:dyDescent="0.25">
      <c r="A34">
        <v>590</v>
      </c>
      <c r="B34" s="2">
        <v>42177</v>
      </c>
      <c r="C34" s="2" t="str">
        <f>TEXT(consolidatedsales[[#This Row],[Date]],"MMMM")</f>
        <v>June</v>
      </c>
      <c r="D34" t="s">
        <v>839</v>
      </c>
      <c r="E34">
        <v>1</v>
      </c>
      <c r="F34" s="3">
        <v>10709.37</v>
      </c>
      <c r="G34" t="s">
        <v>20</v>
      </c>
      <c r="H34" t="str">
        <f>INDEX(producttable[Product Name],MATCH(consolidatedsales[[#This Row],[ProductID]],producttable[ProductID],0))</f>
        <v>Maximus UC-55</v>
      </c>
      <c r="I34" t="str">
        <f>INDEX(producttable[Category],MATCH(consolidatedsales[[#This Row],[ProductID]],producttable[ProductID],0))</f>
        <v>Urban</v>
      </c>
      <c r="J34" t="str">
        <f>INDEX(producttable[Segment],MATCH(consolidatedsales[[#This Row],[ProductID]],producttable[ProductID],0))</f>
        <v>Convenience</v>
      </c>
      <c r="K34">
        <f>INDEX(producttable[ManufacturerID],MATCH(consolidatedsales[[#This Row],[ProductID]],producttable[ProductID],0))</f>
        <v>7</v>
      </c>
      <c r="L34" s="4" t="str">
        <f>INDEX(locationtable[State],MATCH(consolidatedsales[[#This Row],[Zip]],locationtable[Zip],0))</f>
        <v>Ontario</v>
      </c>
      <c r="M34" s="4" t="str">
        <f>INDEX(manufacturertable[Manufacturer Name],MATCH(consolidatedsales[[#This Row],[ManufacturerID]],manufacturertable[ManufacturerID],0))</f>
        <v>VanArsdel</v>
      </c>
      <c r="N34" s="4">
        <f>1/COUNTIFS(consolidatedsales[Manufacturer Name],consolidatedsales[[#This Row],[Manufacturer Name]])</f>
        <v>2.4570024570024569E-3</v>
      </c>
    </row>
    <row r="35" spans="1:14" x14ac:dyDescent="0.25">
      <c r="A35">
        <v>491</v>
      </c>
      <c r="B35" s="2">
        <v>42177</v>
      </c>
      <c r="C35" s="2" t="str">
        <f>TEXT(consolidatedsales[[#This Row],[Date]],"MMMM")</f>
        <v>June</v>
      </c>
      <c r="D35" t="s">
        <v>1212</v>
      </c>
      <c r="E35">
        <v>1</v>
      </c>
      <c r="F35" s="3">
        <v>10709.37</v>
      </c>
      <c r="G35" t="s">
        <v>20</v>
      </c>
      <c r="H35" t="str">
        <f>INDEX(producttable[Product Name],MATCH(consolidatedsales[[#This Row],[ProductID]],producttable[ProductID],0))</f>
        <v>Maximus UM-96</v>
      </c>
      <c r="I35" t="str">
        <f>INDEX(producttable[Category],MATCH(consolidatedsales[[#This Row],[ProductID]],producttable[ProductID],0))</f>
        <v>Urban</v>
      </c>
      <c r="J35" t="str">
        <f>INDEX(producttable[Segment],MATCH(consolidatedsales[[#This Row],[ProductID]],producttable[ProductID],0))</f>
        <v>Moderation</v>
      </c>
      <c r="K35">
        <f>INDEX(producttable[ManufacturerID],MATCH(consolidatedsales[[#This Row],[ProductID]],producttable[ProductID],0))</f>
        <v>7</v>
      </c>
      <c r="L35" s="4" t="str">
        <f>INDEX(locationtable[State],MATCH(consolidatedsales[[#This Row],[Zip]],locationtable[Zip],0))</f>
        <v>Manitoba</v>
      </c>
      <c r="M35" s="4" t="str">
        <f>INDEX(manufacturertable[Manufacturer Name],MATCH(consolidatedsales[[#This Row],[ManufacturerID]],manufacturertable[ManufacturerID],0))</f>
        <v>VanArsdel</v>
      </c>
      <c r="N35" s="4">
        <f>1/COUNTIFS(consolidatedsales[Manufacturer Name],consolidatedsales[[#This Row],[Manufacturer Name]])</f>
        <v>2.4570024570024569E-3</v>
      </c>
    </row>
    <row r="36" spans="1:14" x14ac:dyDescent="0.25">
      <c r="A36">
        <v>2359</v>
      </c>
      <c r="B36" s="2">
        <v>42177</v>
      </c>
      <c r="C36" s="2" t="str">
        <f>TEXT(consolidatedsales[[#This Row],[Date]],"MMMM")</f>
        <v>June</v>
      </c>
      <c r="D36" t="s">
        <v>952</v>
      </c>
      <c r="E36">
        <v>1</v>
      </c>
      <c r="F36" s="3">
        <v>5606.37</v>
      </c>
      <c r="G36" t="s">
        <v>20</v>
      </c>
      <c r="H36" t="str">
        <f>INDEX(producttable[Product Name],MATCH(consolidatedsales[[#This Row],[ProductID]],producttable[ProductID],0))</f>
        <v>Aliqui UC-07</v>
      </c>
      <c r="I36" t="str">
        <f>INDEX(producttable[Category],MATCH(consolidatedsales[[#This Row],[ProductID]],producttable[ProductID],0))</f>
        <v>Urban</v>
      </c>
      <c r="J36" t="str">
        <f>INDEX(producttable[Segment],MATCH(consolidatedsales[[#This Row],[ProductID]],producttable[ProductID],0))</f>
        <v>Convenience</v>
      </c>
      <c r="K36">
        <f>INDEX(producttable[ManufacturerID],MATCH(consolidatedsales[[#This Row],[ProductID]],producttable[ProductID],0))</f>
        <v>2</v>
      </c>
      <c r="L36" s="4" t="str">
        <f>INDEX(locationtable[State],MATCH(consolidatedsales[[#This Row],[Zip]],locationtable[Zip],0))</f>
        <v>Ontario</v>
      </c>
      <c r="M36" s="4" t="str">
        <f>INDEX(manufacturertable[Manufacturer Name],MATCH(consolidatedsales[[#This Row],[ManufacturerID]],manufacturertable[ManufacturerID],0))</f>
        <v>Aliqui</v>
      </c>
      <c r="N36" s="4">
        <f>1/COUNTIFS(consolidatedsales[Manufacturer Name],consolidatedsales[[#This Row],[Manufacturer Name]])</f>
        <v>4.7169811320754715E-3</v>
      </c>
    </row>
    <row r="37" spans="1:14" x14ac:dyDescent="0.25">
      <c r="A37">
        <v>1714</v>
      </c>
      <c r="B37" s="2">
        <v>42177</v>
      </c>
      <c r="C37" s="2" t="str">
        <f>TEXT(consolidatedsales[[#This Row],[Date]],"MMMM")</f>
        <v>June</v>
      </c>
      <c r="D37" t="s">
        <v>1220</v>
      </c>
      <c r="E37">
        <v>1</v>
      </c>
      <c r="F37" s="3">
        <v>1259.3699999999999</v>
      </c>
      <c r="G37" t="s">
        <v>20</v>
      </c>
      <c r="H37" t="str">
        <f>INDEX(producttable[Product Name],MATCH(consolidatedsales[[#This Row],[ProductID]],producttable[ProductID],0))</f>
        <v>Salvus YY-25</v>
      </c>
      <c r="I37" t="str">
        <f>INDEX(producttable[Category],MATCH(consolidatedsales[[#This Row],[ProductID]],producttable[ProductID],0))</f>
        <v>Youth</v>
      </c>
      <c r="J37" t="str">
        <f>INDEX(producttable[Segment],MATCH(consolidatedsales[[#This Row],[ProductID]],producttable[ProductID],0))</f>
        <v>Youth</v>
      </c>
      <c r="K37">
        <f>INDEX(producttable[ManufacturerID],MATCH(consolidatedsales[[#This Row],[ProductID]],producttable[ProductID],0))</f>
        <v>13</v>
      </c>
      <c r="L37" s="4" t="str">
        <f>INDEX(locationtable[State],MATCH(consolidatedsales[[#This Row],[Zip]],locationtable[Zip],0))</f>
        <v>Manitoba</v>
      </c>
      <c r="M37" s="4" t="str">
        <f>INDEX(manufacturertable[Manufacturer Name],MATCH(consolidatedsales[[#This Row],[ManufacturerID]],manufacturertable[ManufacturerID],0))</f>
        <v>Salvus</v>
      </c>
      <c r="N37" s="4">
        <f>1/COUNTIFS(consolidatedsales[Manufacturer Name],consolidatedsales[[#This Row],[Manufacturer Name]])</f>
        <v>4.3478260869565216E-2</v>
      </c>
    </row>
    <row r="38" spans="1:14" x14ac:dyDescent="0.25">
      <c r="A38">
        <v>942</v>
      </c>
      <c r="B38" s="2">
        <v>42102</v>
      </c>
      <c r="C38" s="2" t="str">
        <f>TEXT(consolidatedsales[[#This Row],[Date]],"MMMM")</f>
        <v>April</v>
      </c>
      <c r="D38" t="s">
        <v>1219</v>
      </c>
      <c r="E38">
        <v>1</v>
      </c>
      <c r="F38" s="3">
        <v>7370.37</v>
      </c>
      <c r="G38" t="s">
        <v>20</v>
      </c>
      <c r="H38" t="str">
        <f>INDEX(producttable[Product Name],MATCH(consolidatedsales[[#This Row],[ProductID]],producttable[ProductID],0))</f>
        <v>Natura UC-05</v>
      </c>
      <c r="I38" t="str">
        <f>INDEX(producttable[Category],MATCH(consolidatedsales[[#This Row],[ProductID]],producttable[ProductID],0))</f>
        <v>Urban</v>
      </c>
      <c r="J38" t="str">
        <f>INDEX(producttable[Segment],MATCH(consolidatedsales[[#This Row],[ProductID]],producttable[ProductID],0))</f>
        <v>Convenience</v>
      </c>
      <c r="K38">
        <f>INDEX(producttable[ManufacturerID],MATCH(consolidatedsales[[#This Row],[ProductID]],producttable[ProductID],0))</f>
        <v>8</v>
      </c>
      <c r="L38" s="4" t="str">
        <f>INDEX(locationtable[State],MATCH(consolidatedsales[[#This Row],[Zip]],locationtable[Zip],0))</f>
        <v>Manitoba</v>
      </c>
      <c r="M38" s="4" t="str">
        <f>INDEX(manufacturertable[Manufacturer Name],MATCH(consolidatedsales[[#This Row],[ManufacturerID]],manufacturertable[ManufacturerID],0))</f>
        <v>Natura</v>
      </c>
      <c r="N38" s="4">
        <f>1/COUNTIFS(consolidatedsales[Manufacturer Name],consolidatedsales[[#This Row],[Manufacturer Name]])</f>
        <v>3.952569169960474E-3</v>
      </c>
    </row>
    <row r="39" spans="1:14" x14ac:dyDescent="0.25">
      <c r="A39">
        <v>1180</v>
      </c>
      <c r="B39" s="2">
        <v>42102</v>
      </c>
      <c r="C39" s="2" t="str">
        <f>TEXT(consolidatedsales[[#This Row],[Date]],"MMMM")</f>
        <v>April</v>
      </c>
      <c r="D39" t="s">
        <v>832</v>
      </c>
      <c r="E39">
        <v>1</v>
      </c>
      <c r="F39" s="3">
        <v>6173.37</v>
      </c>
      <c r="G39" t="s">
        <v>20</v>
      </c>
      <c r="H39" t="str">
        <f>INDEX(producttable[Product Name],MATCH(consolidatedsales[[#This Row],[ProductID]],producttable[ProductID],0))</f>
        <v>Pirum UE-16</v>
      </c>
      <c r="I39" t="str">
        <f>INDEX(producttable[Category],MATCH(consolidatedsales[[#This Row],[ProductID]],producttable[ProductID],0))</f>
        <v>Urban</v>
      </c>
      <c r="J39" t="str">
        <f>INDEX(producttable[Segment],MATCH(consolidatedsales[[#This Row],[ProductID]],producttable[ProductID],0))</f>
        <v>Extreme</v>
      </c>
      <c r="K39">
        <f>INDEX(producttable[ManufacturerID],MATCH(consolidatedsales[[#This Row],[ProductID]],producttable[ProductID],0))</f>
        <v>10</v>
      </c>
      <c r="L39" s="4" t="str">
        <f>INDEX(locationtable[State],MATCH(consolidatedsales[[#This Row],[Zip]],locationtable[Zip],0))</f>
        <v>Ontario</v>
      </c>
      <c r="M39" s="4" t="str">
        <f>INDEX(manufacturertable[Manufacturer Name],MATCH(consolidatedsales[[#This Row],[ManufacturerID]],manufacturertable[ManufacturerID],0))</f>
        <v>Pirum</v>
      </c>
      <c r="N39" s="4">
        <f>1/COUNTIFS(consolidatedsales[Manufacturer Name],consolidatedsales[[#This Row],[Manufacturer Name]])</f>
        <v>3.8022813688212928E-3</v>
      </c>
    </row>
    <row r="40" spans="1:14" x14ac:dyDescent="0.25">
      <c r="A40">
        <v>1517</v>
      </c>
      <c r="B40" s="2">
        <v>42102</v>
      </c>
      <c r="C40" s="2" t="str">
        <f>TEXT(consolidatedsales[[#This Row],[Date]],"MMMM")</f>
        <v>April</v>
      </c>
      <c r="D40" t="s">
        <v>694</v>
      </c>
      <c r="E40">
        <v>1</v>
      </c>
      <c r="F40" s="3">
        <v>2770.74</v>
      </c>
      <c r="G40" t="s">
        <v>20</v>
      </c>
      <c r="H40" t="str">
        <f>INDEX(producttable[Product Name],MATCH(consolidatedsales[[#This Row],[ProductID]],producttable[ProductID],0))</f>
        <v>Quibus RP-09</v>
      </c>
      <c r="I40" t="str">
        <f>INDEX(producttable[Category],MATCH(consolidatedsales[[#This Row],[ProductID]],producttable[ProductID],0))</f>
        <v>Rural</v>
      </c>
      <c r="J40" t="str">
        <f>INDEX(producttable[Segment],MATCH(consolidatedsales[[#This Row],[ProductID]],producttable[ProductID],0))</f>
        <v>Productivity</v>
      </c>
      <c r="K40">
        <f>INDEX(producttable[ManufacturerID],MATCH(consolidatedsales[[#This Row],[ProductID]],producttable[ProductID],0))</f>
        <v>12</v>
      </c>
      <c r="L40" s="4" t="str">
        <f>INDEX(locationtable[State],MATCH(consolidatedsales[[#This Row],[Zip]],locationtable[Zip],0))</f>
        <v>Ontario</v>
      </c>
      <c r="M40" s="4" t="str">
        <f>INDEX(manufacturertable[Manufacturer Name],MATCH(consolidatedsales[[#This Row],[ManufacturerID]],manufacturertable[ManufacturerID],0))</f>
        <v>Quibus</v>
      </c>
      <c r="N40" s="4">
        <f>1/COUNTIFS(consolidatedsales[Manufacturer Name],consolidatedsales[[#This Row],[Manufacturer Name]])</f>
        <v>1.3333333333333334E-2</v>
      </c>
    </row>
    <row r="41" spans="1:14" x14ac:dyDescent="0.25">
      <c r="A41">
        <v>674</v>
      </c>
      <c r="B41" s="2">
        <v>42099</v>
      </c>
      <c r="C41" s="2" t="str">
        <f>TEXT(consolidatedsales[[#This Row],[Date]],"MMMM")</f>
        <v>April</v>
      </c>
      <c r="D41" t="s">
        <v>974</v>
      </c>
      <c r="E41">
        <v>1</v>
      </c>
      <c r="F41" s="3">
        <v>8315.3700000000008</v>
      </c>
      <c r="G41" t="s">
        <v>20</v>
      </c>
      <c r="H41" t="str">
        <f>INDEX(producttable[Product Name],MATCH(consolidatedsales[[#This Row],[ProductID]],producttable[ProductID],0))</f>
        <v>Maximus UC-39</v>
      </c>
      <c r="I41" t="str">
        <f>INDEX(producttable[Category],MATCH(consolidatedsales[[#This Row],[ProductID]],producttable[ProductID],0))</f>
        <v>Urban</v>
      </c>
      <c r="J41" t="str">
        <f>INDEX(producttable[Segment],MATCH(consolidatedsales[[#This Row],[ProductID]],producttable[ProductID],0))</f>
        <v>Convenience</v>
      </c>
      <c r="K41">
        <f>INDEX(producttable[ManufacturerID],MATCH(consolidatedsales[[#This Row],[ProductID]],producttable[ProductID],0))</f>
        <v>7</v>
      </c>
      <c r="L41" s="4" t="str">
        <f>INDEX(locationtable[State],MATCH(consolidatedsales[[#This Row],[Zip]],locationtable[Zip],0))</f>
        <v>Ontario</v>
      </c>
      <c r="M41" s="4" t="str">
        <f>INDEX(manufacturertable[Manufacturer Name],MATCH(consolidatedsales[[#This Row],[ManufacturerID]],manufacturertable[ManufacturerID],0))</f>
        <v>VanArsdel</v>
      </c>
      <c r="N41" s="4">
        <f>1/COUNTIFS(consolidatedsales[Manufacturer Name],consolidatedsales[[#This Row],[Manufacturer Name]])</f>
        <v>2.4570024570024569E-3</v>
      </c>
    </row>
    <row r="42" spans="1:14" x14ac:dyDescent="0.25">
      <c r="A42">
        <v>1049</v>
      </c>
      <c r="B42" s="2">
        <v>42078</v>
      </c>
      <c r="C42" s="2" t="str">
        <f>TEXT(consolidatedsales[[#This Row],[Date]],"MMMM")</f>
        <v>March</v>
      </c>
      <c r="D42" t="s">
        <v>1219</v>
      </c>
      <c r="E42">
        <v>1</v>
      </c>
      <c r="F42" s="3">
        <v>3086.37</v>
      </c>
      <c r="G42" t="s">
        <v>20</v>
      </c>
      <c r="H42" t="str">
        <f>INDEX(producttable[Product Name],MATCH(consolidatedsales[[#This Row],[ProductID]],producttable[ProductID],0))</f>
        <v>Pirum MA-07</v>
      </c>
      <c r="I42" t="str">
        <f>INDEX(producttable[Category],MATCH(consolidatedsales[[#This Row],[ProductID]],producttable[ProductID],0))</f>
        <v>Mix</v>
      </c>
      <c r="J42" t="str">
        <f>INDEX(producttable[Segment],MATCH(consolidatedsales[[#This Row],[ProductID]],producttable[ProductID],0))</f>
        <v>All Season</v>
      </c>
      <c r="K42">
        <f>INDEX(producttable[ManufacturerID],MATCH(consolidatedsales[[#This Row],[ProductID]],producttable[ProductID],0))</f>
        <v>10</v>
      </c>
      <c r="L42" s="4" t="str">
        <f>INDEX(locationtable[State],MATCH(consolidatedsales[[#This Row],[Zip]],locationtable[Zip],0))</f>
        <v>Manitoba</v>
      </c>
      <c r="M42" s="4" t="str">
        <f>INDEX(manufacturertable[Manufacturer Name],MATCH(consolidatedsales[[#This Row],[ManufacturerID]],manufacturertable[ManufacturerID],0))</f>
        <v>Pirum</v>
      </c>
      <c r="N42" s="4">
        <f>1/COUNTIFS(consolidatedsales[Manufacturer Name],consolidatedsales[[#This Row],[Manufacturer Name]])</f>
        <v>3.8022813688212928E-3</v>
      </c>
    </row>
    <row r="43" spans="1:14" x14ac:dyDescent="0.25">
      <c r="A43">
        <v>1129</v>
      </c>
      <c r="B43" s="2">
        <v>42078</v>
      </c>
      <c r="C43" s="2" t="str">
        <f>TEXT(consolidatedsales[[#This Row],[Date]],"MMMM")</f>
        <v>March</v>
      </c>
      <c r="D43" t="s">
        <v>839</v>
      </c>
      <c r="E43">
        <v>1</v>
      </c>
      <c r="F43" s="3">
        <v>5543.37</v>
      </c>
      <c r="G43" t="s">
        <v>20</v>
      </c>
      <c r="H43" t="str">
        <f>INDEX(producttable[Product Name],MATCH(consolidatedsales[[#This Row],[ProductID]],producttable[ProductID],0))</f>
        <v>Pirum UM-06</v>
      </c>
      <c r="I43" t="str">
        <f>INDEX(producttable[Category],MATCH(consolidatedsales[[#This Row],[ProductID]],producttable[ProductID],0))</f>
        <v>Urban</v>
      </c>
      <c r="J43" t="str">
        <f>INDEX(producttable[Segment],MATCH(consolidatedsales[[#This Row],[ProductID]],producttable[ProductID],0))</f>
        <v>Moderation</v>
      </c>
      <c r="K43">
        <f>INDEX(producttable[ManufacturerID],MATCH(consolidatedsales[[#This Row],[ProductID]],producttable[ProductID],0))</f>
        <v>10</v>
      </c>
      <c r="L43" s="4" t="str">
        <f>INDEX(locationtable[State],MATCH(consolidatedsales[[#This Row],[Zip]],locationtable[Zip],0))</f>
        <v>Ontario</v>
      </c>
      <c r="M43" s="4" t="str">
        <f>INDEX(manufacturertable[Manufacturer Name],MATCH(consolidatedsales[[#This Row],[ManufacturerID]],manufacturertable[ManufacturerID],0))</f>
        <v>Pirum</v>
      </c>
      <c r="N43" s="4">
        <f>1/COUNTIFS(consolidatedsales[Manufacturer Name],consolidatedsales[[#This Row],[Manufacturer Name]])</f>
        <v>3.8022813688212928E-3</v>
      </c>
    </row>
    <row r="44" spans="1:14" x14ac:dyDescent="0.25">
      <c r="A44">
        <v>2069</v>
      </c>
      <c r="B44" s="2">
        <v>42079</v>
      </c>
      <c r="C44" s="2" t="str">
        <f>TEXT(consolidatedsales[[#This Row],[Date]],"MMMM")</f>
        <v>March</v>
      </c>
      <c r="D44" t="s">
        <v>687</v>
      </c>
      <c r="E44">
        <v>1</v>
      </c>
      <c r="F44" s="3">
        <v>6299.37</v>
      </c>
      <c r="G44" t="s">
        <v>20</v>
      </c>
      <c r="H44" t="str">
        <f>INDEX(producttable[Product Name],MATCH(consolidatedsales[[#This Row],[ProductID]],producttable[ProductID],0))</f>
        <v>Currus UC-04</v>
      </c>
      <c r="I44" t="str">
        <f>INDEX(producttable[Category],MATCH(consolidatedsales[[#This Row],[ProductID]],producttable[ProductID],0))</f>
        <v>Urban</v>
      </c>
      <c r="J44" t="str">
        <f>INDEX(producttable[Segment],MATCH(consolidatedsales[[#This Row],[ProductID]],producttable[ProductID],0))</f>
        <v>Convenience</v>
      </c>
      <c r="K44">
        <f>INDEX(producttable[ManufacturerID],MATCH(consolidatedsales[[#This Row],[ProductID]],producttable[ProductID],0))</f>
        <v>4</v>
      </c>
      <c r="L44" s="4" t="str">
        <f>INDEX(locationtable[State],MATCH(consolidatedsales[[#This Row],[Zip]],locationtable[Zip],0))</f>
        <v>Ontario</v>
      </c>
      <c r="M44" s="4" t="str">
        <f>INDEX(manufacturertable[Manufacturer Name],MATCH(consolidatedsales[[#This Row],[ManufacturerID]],manufacturertable[ManufacturerID],0))</f>
        <v>Currus</v>
      </c>
      <c r="N44" s="4">
        <f>1/COUNTIFS(consolidatedsales[Manufacturer Name],consolidatedsales[[#This Row],[Manufacturer Name]])</f>
        <v>1.1764705882352941E-2</v>
      </c>
    </row>
    <row r="45" spans="1:14" x14ac:dyDescent="0.25">
      <c r="A45">
        <v>585</v>
      </c>
      <c r="B45" s="2">
        <v>42086</v>
      </c>
      <c r="C45" s="2" t="str">
        <f>TEXT(consolidatedsales[[#This Row],[Date]],"MMMM")</f>
        <v>March</v>
      </c>
      <c r="D45" t="s">
        <v>984</v>
      </c>
      <c r="E45">
        <v>1</v>
      </c>
      <c r="F45" s="3">
        <v>5039.37</v>
      </c>
      <c r="G45" t="s">
        <v>20</v>
      </c>
      <c r="H45" t="str">
        <f>INDEX(producttable[Product Name],MATCH(consolidatedsales[[#This Row],[ProductID]],producttable[ProductID],0))</f>
        <v>Maximus UC-50</v>
      </c>
      <c r="I45" t="str">
        <f>INDEX(producttable[Category],MATCH(consolidatedsales[[#This Row],[ProductID]],producttable[ProductID],0))</f>
        <v>Urban</v>
      </c>
      <c r="J45" t="str">
        <f>INDEX(producttable[Segment],MATCH(consolidatedsales[[#This Row],[ProductID]],producttable[ProductID],0))</f>
        <v>Convenience</v>
      </c>
      <c r="K45">
        <f>INDEX(producttable[ManufacturerID],MATCH(consolidatedsales[[#This Row],[ProductID]],producttable[ProductID],0))</f>
        <v>7</v>
      </c>
      <c r="L45" s="4" t="str">
        <f>INDEX(locationtable[State],MATCH(consolidatedsales[[#This Row],[Zip]],locationtable[Zip],0))</f>
        <v>Ontario</v>
      </c>
      <c r="M45" s="4" t="str">
        <f>INDEX(manufacturertable[Manufacturer Name],MATCH(consolidatedsales[[#This Row],[ManufacturerID]],manufacturertable[ManufacturerID],0))</f>
        <v>VanArsdel</v>
      </c>
      <c r="N45" s="4">
        <f>1/COUNTIFS(consolidatedsales[Manufacturer Name],consolidatedsales[[#This Row],[Manufacturer Name]])</f>
        <v>2.4570024570024569E-3</v>
      </c>
    </row>
    <row r="46" spans="1:14" x14ac:dyDescent="0.25">
      <c r="A46">
        <v>1137</v>
      </c>
      <c r="B46" s="2">
        <v>42086</v>
      </c>
      <c r="C46" s="2" t="str">
        <f>TEXT(consolidatedsales[[#This Row],[Date]],"MMMM")</f>
        <v>March</v>
      </c>
      <c r="D46" t="s">
        <v>992</v>
      </c>
      <c r="E46">
        <v>1</v>
      </c>
      <c r="F46" s="3">
        <v>8945.3700000000008</v>
      </c>
      <c r="G46" t="s">
        <v>20</v>
      </c>
      <c r="H46" t="str">
        <f>INDEX(producttable[Product Name],MATCH(consolidatedsales[[#This Row],[ProductID]],producttable[ProductID],0))</f>
        <v>Pirum UM-14</v>
      </c>
      <c r="I46" t="str">
        <f>INDEX(producttable[Category],MATCH(consolidatedsales[[#This Row],[ProductID]],producttable[ProductID],0))</f>
        <v>Urban</v>
      </c>
      <c r="J46" t="str">
        <f>INDEX(producttable[Segment],MATCH(consolidatedsales[[#This Row],[ProductID]],producttable[ProductID],0))</f>
        <v>Moderation</v>
      </c>
      <c r="K46">
        <f>INDEX(producttable[ManufacturerID],MATCH(consolidatedsales[[#This Row],[ProductID]],producttable[ProductID],0))</f>
        <v>10</v>
      </c>
      <c r="L46" s="4" t="str">
        <f>INDEX(locationtable[State],MATCH(consolidatedsales[[#This Row],[Zip]],locationtable[Zip],0))</f>
        <v>Ontario</v>
      </c>
      <c r="M46" s="4" t="str">
        <f>INDEX(manufacturertable[Manufacturer Name],MATCH(consolidatedsales[[#This Row],[ManufacturerID]],manufacturertable[ManufacturerID],0))</f>
        <v>Pirum</v>
      </c>
      <c r="N46" s="4">
        <f>1/COUNTIFS(consolidatedsales[Manufacturer Name],consolidatedsales[[#This Row],[Manufacturer Name]])</f>
        <v>3.8022813688212928E-3</v>
      </c>
    </row>
    <row r="47" spans="1:14" x14ac:dyDescent="0.25">
      <c r="A47">
        <v>2384</v>
      </c>
      <c r="B47" s="2">
        <v>42086</v>
      </c>
      <c r="C47" s="2" t="str">
        <f>TEXT(consolidatedsales[[#This Row],[Date]],"MMMM")</f>
        <v>March</v>
      </c>
      <c r="D47" t="s">
        <v>978</v>
      </c>
      <c r="E47">
        <v>1</v>
      </c>
      <c r="F47" s="3">
        <v>7968.87</v>
      </c>
      <c r="G47" t="s">
        <v>20</v>
      </c>
      <c r="H47" t="str">
        <f>INDEX(producttable[Product Name],MATCH(consolidatedsales[[#This Row],[ProductID]],producttable[ProductID],0))</f>
        <v>Aliqui UC-32</v>
      </c>
      <c r="I47" t="str">
        <f>INDEX(producttable[Category],MATCH(consolidatedsales[[#This Row],[ProductID]],producttable[ProductID],0))</f>
        <v>Urban</v>
      </c>
      <c r="J47" t="str">
        <f>INDEX(producttable[Segment],MATCH(consolidatedsales[[#This Row],[ProductID]],producttable[ProductID],0))</f>
        <v>Convenience</v>
      </c>
      <c r="K47">
        <f>INDEX(producttable[ManufacturerID],MATCH(consolidatedsales[[#This Row],[ProductID]],producttable[ProductID],0))</f>
        <v>2</v>
      </c>
      <c r="L47" s="4" t="str">
        <f>INDEX(locationtable[State],MATCH(consolidatedsales[[#This Row],[Zip]],locationtable[Zip],0))</f>
        <v>Ontario</v>
      </c>
      <c r="M47" s="4" t="str">
        <f>INDEX(manufacturertable[Manufacturer Name],MATCH(consolidatedsales[[#This Row],[ManufacturerID]],manufacturertable[ManufacturerID],0))</f>
        <v>Aliqui</v>
      </c>
      <c r="N47" s="4">
        <f>1/COUNTIFS(consolidatedsales[Manufacturer Name],consolidatedsales[[#This Row],[Manufacturer Name]])</f>
        <v>4.7169811320754715E-3</v>
      </c>
    </row>
    <row r="48" spans="1:14" x14ac:dyDescent="0.25">
      <c r="A48">
        <v>690</v>
      </c>
      <c r="B48" s="2">
        <v>42086</v>
      </c>
      <c r="C48" s="2" t="str">
        <f>TEXT(consolidatedsales[[#This Row],[Date]],"MMMM")</f>
        <v>March</v>
      </c>
      <c r="D48" t="s">
        <v>984</v>
      </c>
      <c r="E48">
        <v>1</v>
      </c>
      <c r="F48" s="3">
        <v>4409.37</v>
      </c>
      <c r="G48" t="s">
        <v>20</v>
      </c>
      <c r="H48" t="str">
        <f>INDEX(producttable[Product Name],MATCH(consolidatedsales[[#This Row],[ProductID]],producttable[ProductID],0))</f>
        <v>Maximus UC-55</v>
      </c>
      <c r="I48" t="str">
        <f>INDEX(producttable[Category],MATCH(consolidatedsales[[#This Row],[ProductID]],producttable[ProductID],0))</f>
        <v>Urban</v>
      </c>
      <c r="J48" t="str">
        <f>INDEX(producttable[Segment],MATCH(consolidatedsales[[#This Row],[ProductID]],producttable[ProductID],0))</f>
        <v>Convenience</v>
      </c>
      <c r="K48">
        <f>INDEX(producttable[ManufacturerID],MATCH(consolidatedsales[[#This Row],[ProductID]],producttable[ProductID],0))</f>
        <v>7</v>
      </c>
      <c r="L48" s="4" t="str">
        <f>INDEX(locationtable[State],MATCH(consolidatedsales[[#This Row],[Zip]],locationtable[Zip],0))</f>
        <v>Ontario</v>
      </c>
      <c r="M48" s="4" t="str">
        <f>INDEX(manufacturertable[Manufacturer Name],MATCH(consolidatedsales[[#This Row],[ManufacturerID]],manufacturertable[ManufacturerID],0))</f>
        <v>VanArsdel</v>
      </c>
      <c r="N48" s="4">
        <f>1/COUNTIFS(consolidatedsales[Manufacturer Name],consolidatedsales[[#This Row],[Manufacturer Name]])</f>
        <v>2.4570024570024569E-3</v>
      </c>
    </row>
    <row r="49" spans="1:14" x14ac:dyDescent="0.25">
      <c r="A49">
        <v>1958</v>
      </c>
      <c r="B49" s="2">
        <v>42086</v>
      </c>
      <c r="C49" s="2" t="str">
        <f>TEXT(consolidatedsales[[#This Row],[Date]],"MMMM")</f>
        <v>March</v>
      </c>
      <c r="D49" t="s">
        <v>959</v>
      </c>
      <c r="E49">
        <v>1</v>
      </c>
      <c r="F49" s="3">
        <v>944.37</v>
      </c>
      <c r="G49" t="s">
        <v>20</v>
      </c>
      <c r="H49" t="str">
        <f>INDEX(producttable[Product Name],MATCH(consolidatedsales[[#This Row],[ProductID]],producttable[ProductID],0))</f>
        <v>Currus RP-33</v>
      </c>
      <c r="I49" t="str">
        <f>INDEX(producttable[Category],MATCH(consolidatedsales[[#This Row],[ProductID]],producttable[ProductID],0))</f>
        <v>Rural</v>
      </c>
      <c r="J49" t="str">
        <f>INDEX(producttable[Segment],MATCH(consolidatedsales[[#This Row],[ProductID]],producttable[ProductID],0))</f>
        <v>Productivity</v>
      </c>
      <c r="K49">
        <f>INDEX(producttable[ManufacturerID],MATCH(consolidatedsales[[#This Row],[ProductID]],producttable[ProductID],0))</f>
        <v>4</v>
      </c>
      <c r="L49" s="4" t="str">
        <f>INDEX(locationtable[State],MATCH(consolidatedsales[[#This Row],[Zip]],locationtable[Zip],0))</f>
        <v>Ontario</v>
      </c>
      <c r="M49" s="4" t="str">
        <f>INDEX(manufacturertable[Manufacturer Name],MATCH(consolidatedsales[[#This Row],[ManufacturerID]],manufacturertable[ManufacturerID],0))</f>
        <v>Currus</v>
      </c>
      <c r="N49" s="4">
        <f>1/COUNTIFS(consolidatedsales[Manufacturer Name],consolidatedsales[[#This Row],[Manufacturer Name]])</f>
        <v>1.1764705882352941E-2</v>
      </c>
    </row>
    <row r="50" spans="1:14" x14ac:dyDescent="0.25">
      <c r="A50">
        <v>491</v>
      </c>
      <c r="B50" s="2">
        <v>42087</v>
      </c>
      <c r="C50" s="2" t="str">
        <f>TEXT(consolidatedsales[[#This Row],[Date]],"MMMM")</f>
        <v>March</v>
      </c>
      <c r="D50" t="s">
        <v>1220</v>
      </c>
      <c r="E50">
        <v>1</v>
      </c>
      <c r="F50" s="3">
        <v>10709.37</v>
      </c>
      <c r="G50" t="s">
        <v>20</v>
      </c>
      <c r="H50" t="str">
        <f>INDEX(producttable[Product Name],MATCH(consolidatedsales[[#This Row],[ProductID]],producttable[ProductID],0))</f>
        <v>Maximus UM-96</v>
      </c>
      <c r="I50" t="str">
        <f>INDEX(producttable[Category],MATCH(consolidatedsales[[#This Row],[ProductID]],producttable[ProductID],0))</f>
        <v>Urban</v>
      </c>
      <c r="J50" t="str">
        <f>INDEX(producttable[Segment],MATCH(consolidatedsales[[#This Row],[ProductID]],producttable[ProductID],0))</f>
        <v>Moderation</v>
      </c>
      <c r="K50">
        <f>INDEX(producttable[ManufacturerID],MATCH(consolidatedsales[[#This Row],[ProductID]],producttable[ProductID],0))</f>
        <v>7</v>
      </c>
      <c r="L50" s="4" t="str">
        <f>INDEX(locationtable[State],MATCH(consolidatedsales[[#This Row],[Zip]],locationtable[Zip],0))</f>
        <v>Manitoba</v>
      </c>
      <c r="M50" s="4" t="str">
        <f>INDEX(manufacturertable[Manufacturer Name],MATCH(consolidatedsales[[#This Row],[ManufacturerID]],manufacturertable[ManufacturerID],0))</f>
        <v>VanArsdel</v>
      </c>
      <c r="N50" s="4">
        <f>1/COUNTIFS(consolidatedsales[Manufacturer Name],consolidatedsales[[#This Row],[Manufacturer Name]])</f>
        <v>2.4570024570024569E-3</v>
      </c>
    </row>
    <row r="51" spans="1:14" x14ac:dyDescent="0.25">
      <c r="A51">
        <v>1722</v>
      </c>
      <c r="B51" s="2">
        <v>42100</v>
      </c>
      <c r="C51" s="2" t="str">
        <f>TEXT(consolidatedsales[[#This Row],[Date]],"MMMM")</f>
        <v>April</v>
      </c>
      <c r="D51" t="s">
        <v>391</v>
      </c>
      <c r="E51">
        <v>2</v>
      </c>
      <c r="F51" s="3">
        <v>2077.7399999999998</v>
      </c>
      <c r="G51" t="s">
        <v>20</v>
      </c>
      <c r="H51" t="str">
        <f>INDEX(producttable[Product Name],MATCH(consolidatedsales[[#This Row],[ProductID]],producttable[ProductID],0))</f>
        <v>Salvus YY-33</v>
      </c>
      <c r="I51" t="str">
        <f>INDEX(producttable[Category],MATCH(consolidatedsales[[#This Row],[ProductID]],producttable[ProductID],0))</f>
        <v>Youth</v>
      </c>
      <c r="J51" t="str">
        <f>INDEX(producttable[Segment],MATCH(consolidatedsales[[#This Row],[ProductID]],producttable[ProductID],0))</f>
        <v>Youth</v>
      </c>
      <c r="K51">
        <f>INDEX(producttable[ManufacturerID],MATCH(consolidatedsales[[#This Row],[ProductID]],producttable[ProductID],0))</f>
        <v>13</v>
      </c>
      <c r="L51" s="4" t="str">
        <f>INDEX(locationtable[State],MATCH(consolidatedsales[[#This Row],[Zip]],locationtable[Zip],0))</f>
        <v>Quebec</v>
      </c>
      <c r="M51" s="4" t="str">
        <f>INDEX(manufacturertable[Manufacturer Name],MATCH(consolidatedsales[[#This Row],[ManufacturerID]],manufacturertable[ManufacturerID],0))</f>
        <v>Salvus</v>
      </c>
      <c r="N51" s="4">
        <f>1/COUNTIFS(consolidatedsales[Manufacturer Name],consolidatedsales[[#This Row],[Manufacturer Name]])</f>
        <v>4.3478260869565216E-2</v>
      </c>
    </row>
    <row r="52" spans="1:14" x14ac:dyDescent="0.25">
      <c r="A52">
        <v>959</v>
      </c>
      <c r="B52" s="2">
        <v>42100</v>
      </c>
      <c r="C52" s="2" t="str">
        <f>TEXT(consolidatedsales[[#This Row],[Date]],"MMMM")</f>
        <v>April</v>
      </c>
      <c r="D52" t="s">
        <v>953</v>
      </c>
      <c r="E52">
        <v>1</v>
      </c>
      <c r="F52" s="3">
        <v>10362.870000000001</v>
      </c>
      <c r="G52" t="s">
        <v>20</v>
      </c>
      <c r="H52" t="str">
        <f>INDEX(producttable[Product Name],MATCH(consolidatedsales[[#This Row],[ProductID]],producttable[ProductID],0))</f>
        <v>Natura UC-22</v>
      </c>
      <c r="I52" t="str">
        <f>INDEX(producttable[Category],MATCH(consolidatedsales[[#This Row],[ProductID]],producttable[ProductID],0))</f>
        <v>Urban</v>
      </c>
      <c r="J52" t="str">
        <f>INDEX(producttable[Segment],MATCH(consolidatedsales[[#This Row],[ProductID]],producttable[ProductID],0))</f>
        <v>Convenience</v>
      </c>
      <c r="K52">
        <f>INDEX(producttable[ManufacturerID],MATCH(consolidatedsales[[#This Row],[ProductID]],producttable[ProductID],0))</f>
        <v>8</v>
      </c>
      <c r="L52" s="4" t="str">
        <f>INDEX(locationtable[State],MATCH(consolidatedsales[[#This Row],[Zip]],locationtable[Zip],0))</f>
        <v>Ontario</v>
      </c>
      <c r="M52" s="4" t="str">
        <f>INDEX(manufacturertable[Manufacturer Name],MATCH(consolidatedsales[[#This Row],[ManufacturerID]],manufacturertable[ManufacturerID],0))</f>
        <v>Natura</v>
      </c>
      <c r="N52" s="4">
        <f>1/COUNTIFS(consolidatedsales[Manufacturer Name],consolidatedsales[[#This Row],[Manufacturer Name]])</f>
        <v>3.952569169960474E-3</v>
      </c>
    </row>
    <row r="53" spans="1:14" x14ac:dyDescent="0.25">
      <c r="A53">
        <v>2143</v>
      </c>
      <c r="B53" s="2">
        <v>42100</v>
      </c>
      <c r="C53" s="2" t="str">
        <f>TEXT(consolidatedsales[[#This Row],[Date]],"MMMM")</f>
        <v>April</v>
      </c>
      <c r="D53" t="s">
        <v>994</v>
      </c>
      <c r="E53">
        <v>1</v>
      </c>
      <c r="F53" s="3">
        <v>5291.37</v>
      </c>
      <c r="G53" t="s">
        <v>20</v>
      </c>
      <c r="H53" t="str">
        <f>INDEX(producttable[Product Name],MATCH(consolidatedsales[[#This Row],[ProductID]],producttable[ProductID],0))</f>
        <v>Victoria UR-19</v>
      </c>
      <c r="I53" t="str">
        <f>INDEX(producttable[Category],MATCH(consolidatedsales[[#This Row],[ProductID]],producttable[ProductID],0))</f>
        <v>Urban</v>
      </c>
      <c r="J53" t="str">
        <f>INDEX(producttable[Segment],MATCH(consolidatedsales[[#This Row],[ProductID]],producttable[ProductID],0))</f>
        <v>Regular</v>
      </c>
      <c r="K53">
        <f>INDEX(producttable[ManufacturerID],MATCH(consolidatedsales[[#This Row],[ProductID]],producttable[ProductID],0))</f>
        <v>14</v>
      </c>
      <c r="L53" s="4" t="str">
        <f>INDEX(locationtable[State],MATCH(consolidatedsales[[#This Row],[Zip]],locationtable[Zip],0))</f>
        <v>Ontario</v>
      </c>
      <c r="M53" s="4" t="str">
        <f>INDEX(manufacturertable[Manufacturer Name],MATCH(consolidatedsales[[#This Row],[ManufacturerID]],manufacturertable[ManufacturerID],0))</f>
        <v>Victoria</v>
      </c>
      <c r="N53" s="4">
        <f>1/COUNTIFS(consolidatedsales[Manufacturer Name],consolidatedsales[[#This Row],[Manufacturer Name]])</f>
        <v>6.25E-2</v>
      </c>
    </row>
    <row r="54" spans="1:14" x14ac:dyDescent="0.25">
      <c r="A54">
        <v>2150</v>
      </c>
      <c r="B54" s="2">
        <v>42100</v>
      </c>
      <c r="C54" s="2" t="str">
        <f>TEXT(consolidatedsales[[#This Row],[Date]],"MMMM")</f>
        <v>April</v>
      </c>
      <c r="D54" t="s">
        <v>1219</v>
      </c>
      <c r="E54">
        <v>1</v>
      </c>
      <c r="F54" s="3">
        <v>6173.37</v>
      </c>
      <c r="G54" t="s">
        <v>20</v>
      </c>
      <c r="H54" t="str">
        <f>INDEX(producttable[Product Name],MATCH(consolidatedsales[[#This Row],[ProductID]],producttable[ProductID],0))</f>
        <v>Victoria UE-03</v>
      </c>
      <c r="I54" t="str">
        <f>INDEX(producttable[Category],MATCH(consolidatedsales[[#This Row],[ProductID]],producttable[ProductID],0))</f>
        <v>Urban</v>
      </c>
      <c r="J54" t="str">
        <f>INDEX(producttable[Segment],MATCH(consolidatedsales[[#This Row],[ProductID]],producttable[ProductID],0))</f>
        <v>Extreme</v>
      </c>
      <c r="K54">
        <f>INDEX(producttable[ManufacturerID],MATCH(consolidatedsales[[#This Row],[ProductID]],producttable[ProductID],0))</f>
        <v>14</v>
      </c>
      <c r="L54" s="4" t="str">
        <f>INDEX(locationtable[State],MATCH(consolidatedsales[[#This Row],[Zip]],locationtable[Zip],0))</f>
        <v>Manitoba</v>
      </c>
      <c r="M54" s="4" t="str">
        <f>INDEX(manufacturertable[Manufacturer Name],MATCH(consolidatedsales[[#This Row],[ManufacturerID]],manufacturertable[ManufacturerID],0))</f>
        <v>Victoria</v>
      </c>
      <c r="N54" s="4">
        <f>1/COUNTIFS(consolidatedsales[Manufacturer Name],consolidatedsales[[#This Row],[Manufacturer Name]])</f>
        <v>6.25E-2</v>
      </c>
    </row>
    <row r="55" spans="1:14" x14ac:dyDescent="0.25">
      <c r="A55">
        <v>1060</v>
      </c>
      <c r="B55" s="2">
        <v>42124</v>
      </c>
      <c r="C55" s="2" t="str">
        <f>TEXT(consolidatedsales[[#This Row],[Date]],"MMMM")</f>
        <v>April</v>
      </c>
      <c r="D55" t="s">
        <v>1225</v>
      </c>
      <c r="E55">
        <v>1</v>
      </c>
      <c r="F55" s="3">
        <v>1889.37</v>
      </c>
      <c r="G55" t="s">
        <v>20</v>
      </c>
      <c r="H55" t="str">
        <f>INDEX(producttable[Product Name],MATCH(consolidatedsales[[#This Row],[ProductID]],producttable[ProductID],0))</f>
        <v>Pirum RP-06</v>
      </c>
      <c r="I55" t="str">
        <f>INDEX(producttable[Category],MATCH(consolidatedsales[[#This Row],[ProductID]],producttable[ProductID],0))</f>
        <v>Rural</v>
      </c>
      <c r="J55" t="str">
        <f>INDEX(producttable[Segment],MATCH(consolidatedsales[[#This Row],[ProductID]],producttable[ProductID],0))</f>
        <v>Productivity</v>
      </c>
      <c r="K55">
        <f>INDEX(producttable[ManufacturerID],MATCH(consolidatedsales[[#This Row],[ProductID]],producttable[ProductID],0))</f>
        <v>10</v>
      </c>
      <c r="L55" s="4" t="str">
        <f>INDEX(locationtable[State],MATCH(consolidatedsales[[#This Row],[Zip]],locationtable[Zip],0))</f>
        <v>Manitoba</v>
      </c>
      <c r="M55" s="4" t="str">
        <f>INDEX(manufacturertable[Manufacturer Name],MATCH(consolidatedsales[[#This Row],[ManufacturerID]],manufacturertable[ManufacturerID],0))</f>
        <v>Pirum</v>
      </c>
      <c r="N55" s="4">
        <f>1/COUNTIFS(consolidatedsales[Manufacturer Name],consolidatedsales[[#This Row],[Manufacturer Name]])</f>
        <v>3.8022813688212928E-3</v>
      </c>
    </row>
    <row r="56" spans="1:14" x14ac:dyDescent="0.25">
      <c r="A56">
        <v>2215</v>
      </c>
      <c r="B56" s="2">
        <v>42124</v>
      </c>
      <c r="C56" s="2" t="str">
        <f>TEXT(consolidatedsales[[#This Row],[Date]],"MMMM")</f>
        <v>April</v>
      </c>
      <c r="D56" t="s">
        <v>1216</v>
      </c>
      <c r="E56">
        <v>1</v>
      </c>
      <c r="F56" s="3">
        <v>4724.37</v>
      </c>
      <c r="G56" t="s">
        <v>20</v>
      </c>
      <c r="H56" t="str">
        <f>INDEX(producttable[Product Name],MATCH(consolidatedsales[[#This Row],[ProductID]],producttable[ProductID],0))</f>
        <v>Aliqui RP-12</v>
      </c>
      <c r="I56" t="str">
        <f>INDEX(producttable[Category],MATCH(consolidatedsales[[#This Row],[ProductID]],producttable[ProductID],0))</f>
        <v>Rural</v>
      </c>
      <c r="J56" t="str">
        <f>INDEX(producttable[Segment],MATCH(consolidatedsales[[#This Row],[ProductID]],producttable[ProductID],0))</f>
        <v>Productivity</v>
      </c>
      <c r="K56">
        <f>INDEX(producttable[ManufacturerID],MATCH(consolidatedsales[[#This Row],[ProductID]],producttable[ProductID],0))</f>
        <v>2</v>
      </c>
      <c r="L56" s="4" t="str">
        <f>INDEX(locationtable[State],MATCH(consolidatedsales[[#This Row],[Zip]],locationtable[Zip],0))</f>
        <v>Manitoba</v>
      </c>
      <c r="M56" s="4" t="str">
        <f>INDEX(manufacturertable[Manufacturer Name],MATCH(consolidatedsales[[#This Row],[ManufacturerID]],manufacturertable[ManufacturerID],0))</f>
        <v>Aliqui</v>
      </c>
      <c r="N56" s="4">
        <f>1/COUNTIFS(consolidatedsales[Manufacturer Name],consolidatedsales[[#This Row],[Manufacturer Name]])</f>
        <v>4.7169811320754715E-3</v>
      </c>
    </row>
    <row r="57" spans="1:14" x14ac:dyDescent="0.25">
      <c r="A57">
        <v>2099</v>
      </c>
      <c r="B57" s="2">
        <v>42124</v>
      </c>
      <c r="C57" s="2" t="str">
        <f>TEXT(consolidatedsales[[#This Row],[Date]],"MMMM")</f>
        <v>April</v>
      </c>
      <c r="D57" t="s">
        <v>838</v>
      </c>
      <c r="E57">
        <v>1</v>
      </c>
      <c r="F57" s="3">
        <v>5165.37</v>
      </c>
      <c r="G57" t="s">
        <v>20</v>
      </c>
      <c r="H57" t="str">
        <f>INDEX(producttable[Product Name],MATCH(consolidatedsales[[#This Row],[ProductID]],producttable[ProductID],0))</f>
        <v>Currus YY-03</v>
      </c>
      <c r="I57" t="str">
        <f>INDEX(producttable[Category],MATCH(consolidatedsales[[#This Row],[ProductID]],producttable[ProductID],0))</f>
        <v>Youth</v>
      </c>
      <c r="J57" t="str">
        <f>INDEX(producttable[Segment],MATCH(consolidatedsales[[#This Row],[ProductID]],producttable[ProductID],0))</f>
        <v>Youth</v>
      </c>
      <c r="K57">
        <f>INDEX(producttable[ManufacturerID],MATCH(consolidatedsales[[#This Row],[ProductID]],producttable[ProductID],0))</f>
        <v>4</v>
      </c>
      <c r="L57" s="4" t="str">
        <f>INDEX(locationtable[State],MATCH(consolidatedsales[[#This Row],[Zip]],locationtable[Zip],0))</f>
        <v>Ontario</v>
      </c>
      <c r="M57" s="4" t="str">
        <f>INDEX(manufacturertable[Manufacturer Name],MATCH(consolidatedsales[[#This Row],[ManufacturerID]],manufacturertable[ManufacturerID],0))</f>
        <v>Currus</v>
      </c>
      <c r="N57" s="4">
        <f>1/COUNTIFS(consolidatedsales[Manufacturer Name],consolidatedsales[[#This Row],[Manufacturer Name]])</f>
        <v>1.1764705882352941E-2</v>
      </c>
    </row>
    <row r="58" spans="1:14" x14ac:dyDescent="0.25">
      <c r="A58">
        <v>487</v>
      </c>
      <c r="B58" s="2">
        <v>42124</v>
      </c>
      <c r="C58" s="2" t="str">
        <f>TEXT(consolidatedsales[[#This Row],[Date]],"MMMM")</f>
        <v>April</v>
      </c>
      <c r="D58" t="s">
        <v>984</v>
      </c>
      <c r="E58">
        <v>1</v>
      </c>
      <c r="F58" s="3">
        <v>13229.37</v>
      </c>
      <c r="G58" t="s">
        <v>20</v>
      </c>
      <c r="H58" t="str">
        <f>INDEX(producttable[Product Name],MATCH(consolidatedsales[[#This Row],[ProductID]],producttable[ProductID],0))</f>
        <v>Maximus UM-92</v>
      </c>
      <c r="I58" t="str">
        <f>INDEX(producttable[Category],MATCH(consolidatedsales[[#This Row],[ProductID]],producttable[ProductID],0))</f>
        <v>Urban</v>
      </c>
      <c r="J58" t="str">
        <f>INDEX(producttable[Segment],MATCH(consolidatedsales[[#This Row],[ProductID]],producttable[ProductID],0))</f>
        <v>Moderation</v>
      </c>
      <c r="K58">
        <f>INDEX(producttable[ManufacturerID],MATCH(consolidatedsales[[#This Row],[ProductID]],producttable[ProductID],0))</f>
        <v>7</v>
      </c>
      <c r="L58" s="4" t="str">
        <f>INDEX(locationtable[State],MATCH(consolidatedsales[[#This Row],[Zip]],locationtable[Zip],0))</f>
        <v>Ontario</v>
      </c>
      <c r="M58" s="4" t="str">
        <f>INDEX(manufacturertable[Manufacturer Name],MATCH(consolidatedsales[[#This Row],[ManufacturerID]],manufacturertable[ManufacturerID],0))</f>
        <v>VanArsdel</v>
      </c>
      <c r="N58" s="4">
        <f>1/COUNTIFS(consolidatedsales[Manufacturer Name],consolidatedsales[[#This Row],[Manufacturer Name]])</f>
        <v>2.4570024570024569E-3</v>
      </c>
    </row>
    <row r="59" spans="1:14" x14ac:dyDescent="0.25">
      <c r="A59">
        <v>690</v>
      </c>
      <c r="B59" s="2">
        <v>42035</v>
      </c>
      <c r="C59" s="2" t="str">
        <f>TEXT(consolidatedsales[[#This Row],[Date]],"MMMM")</f>
        <v>January</v>
      </c>
      <c r="D59" t="s">
        <v>832</v>
      </c>
      <c r="E59">
        <v>1</v>
      </c>
      <c r="F59" s="3">
        <v>4409.37</v>
      </c>
      <c r="G59" t="s">
        <v>20</v>
      </c>
      <c r="H59" t="str">
        <f>INDEX(producttable[Product Name],MATCH(consolidatedsales[[#This Row],[ProductID]],producttable[ProductID],0))</f>
        <v>Maximus UC-55</v>
      </c>
      <c r="I59" t="str">
        <f>INDEX(producttable[Category],MATCH(consolidatedsales[[#This Row],[ProductID]],producttable[ProductID],0))</f>
        <v>Urban</v>
      </c>
      <c r="J59" t="str">
        <f>INDEX(producttable[Segment],MATCH(consolidatedsales[[#This Row],[ProductID]],producttable[ProductID],0))</f>
        <v>Convenience</v>
      </c>
      <c r="K59">
        <f>INDEX(producttable[ManufacturerID],MATCH(consolidatedsales[[#This Row],[ProductID]],producttable[ProductID],0))</f>
        <v>7</v>
      </c>
      <c r="L59" s="4" t="str">
        <f>INDEX(locationtable[State],MATCH(consolidatedsales[[#This Row],[Zip]],locationtable[Zip],0))</f>
        <v>Ontario</v>
      </c>
      <c r="M59" s="4" t="str">
        <f>INDEX(manufacturertable[Manufacturer Name],MATCH(consolidatedsales[[#This Row],[ManufacturerID]],manufacturertable[ManufacturerID],0))</f>
        <v>VanArsdel</v>
      </c>
      <c r="N59" s="4">
        <f>1/COUNTIFS(consolidatedsales[Manufacturer Name],consolidatedsales[[#This Row],[Manufacturer Name]])</f>
        <v>2.4570024570024569E-3</v>
      </c>
    </row>
    <row r="60" spans="1:14" x14ac:dyDescent="0.25">
      <c r="A60">
        <v>1077</v>
      </c>
      <c r="B60" s="2">
        <v>42036</v>
      </c>
      <c r="C60" s="2" t="str">
        <f>TEXT(consolidatedsales[[#This Row],[Date]],"MMMM")</f>
        <v>February</v>
      </c>
      <c r="D60" t="s">
        <v>1216</v>
      </c>
      <c r="E60">
        <v>1</v>
      </c>
      <c r="F60" s="3">
        <v>4220.37</v>
      </c>
      <c r="G60" t="s">
        <v>20</v>
      </c>
      <c r="H60" t="str">
        <f>INDEX(producttable[Product Name],MATCH(consolidatedsales[[#This Row],[ProductID]],producttable[ProductID],0))</f>
        <v>Pirum RP-23</v>
      </c>
      <c r="I60" t="str">
        <f>INDEX(producttable[Category],MATCH(consolidatedsales[[#This Row],[ProductID]],producttable[ProductID],0))</f>
        <v>Rural</v>
      </c>
      <c r="J60" t="str">
        <f>INDEX(producttable[Segment],MATCH(consolidatedsales[[#This Row],[ProductID]],producttable[ProductID],0))</f>
        <v>Productivity</v>
      </c>
      <c r="K60">
        <f>INDEX(producttable[ManufacturerID],MATCH(consolidatedsales[[#This Row],[ProductID]],producttable[ProductID],0))</f>
        <v>10</v>
      </c>
      <c r="L60" s="4" t="str">
        <f>INDEX(locationtable[State],MATCH(consolidatedsales[[#This Row],[Zip]],locationtable[Zip],0))</f>
        <v>Manitoba</v>
      </c>
      <c r="M60" s="4" t="str">
        <f>INDEX(manufacturertable[Manufacturer Name],MATCH(consolidatedsales[[#This Row],[ManufacturerID]],manufacturertable[ManufacturerID],0))</f>
        <v>Pirum</v>
      </c>
      <c r="N60" s="4">
        <f>1/COUNTIFS(consolidatedsales[Manufacturer Name],consolidatedsales[[#This Row],[Manufacturer Name]])</f>
        <v>3.8022813688212928E-3</v>
      </c>
    </row>
    <row r="61" spans="1:14" x14ac:dyDescent="0.25">
      <c r="A61">
        <v>1078</v>
      </c>
      <c r="B61" s="2">
        <v>42036</v>
      </c>
      <c r="C61" s="2" t="str">
        <f>TEXT(consolidatedsales[[#This Row],[Date]],"MMMM")</f>
        <v>February</v>
      </c>
      <c r="D61" t="s">
        <v>1216</v>
      </c>
      <c r="E61">
        <v>1</v>
      </c>
      <c r="F61" s="3">
        <v>4220.37</v>
      </c>
      <c r="G61" t="s">
        <v>20</v>
      </c>
      <c r="H61" t="str">
        <f>INDEX(producttable[Product Name],MATCH(consolidatedsales[[#This Row],[ProductID]],producttable[ProductID],0))</f>
        <v>Pirum RP-24</v>
      </c>
      <c r="I61" t="str">
        <f>INDEX(producttable[Category],MATCH(consolidatedsales[[#This Row],[ProductID]],producttable[ProductID],0))</f>
        <v>Rural</v>
      </c>
      <c r="J61" t="str">
        <f>INDEX(producttable[Segment],MATCH(consolidatedsales[[#This Row],[ProductID]],producttable[ProductID],0))</f>
        <v>Productivity</v>
      </c>
      <c r="K61">
        <f>INDEX(producttable[ManufacturerID],MATCH(consolidatedsales[[#This Row],[ProductID]],producttable[ProductID],0))</f>
        <v>10</v>
      </c>
      <c r="L61" s="4" t="str">
        <f>INDEX(locationtable[State],MATCH(consolidatedsales[[#This Row],[Zip]],locationtable[Zip],0))</f>
        <v>Manitoba</v>
      </c>
      <c r="M61" s="4" t="str">
        <f>INDEX(manufacturertable[Manufacturer Name],MATCH(consolidatedsales[[#This Row],[ManufacturerID]],manufacturertable[ManufacturerID],0))</f>
        <v>Pirum</v>
      </c>
      <c r="N61" s="4">
        <f>1/COUNTIFS(consolidatedsales[Manufacturer Name],consolidatedsales[[#This Row],[Manufacturer Name]])</f>
        <v>3.8022813688212928E-3</v>
      </c>
    </row>
    <row r="62" spans="1:14" x14ac:dyDescent="0.25">
      <c r="A62">
        <v>535</v>
      </c>
      <c r="B62" s="2">
        <v>42037</v>
      </c>
      <c r="C62" s="2" t="str">
        <f>TEXT(consolidatedsales[[#This Row],[Date]],"MMMM")</f>
        <v>February</v>
      </c>
      <c r="D62" t="s">
        <v>832</v>
      </c>
      <c r="E62">
        <v>1</v>
      </c>
      <c r="F62" s="3">
        <v>6485.85</v>
      </c>
      <c r="G62" t="s">
        <v>20</v>
      </c>
      <c r="H62" t="str">
        <f>INDEX(producttable[Product Name],MATCH(consolidatedsales[[#This Row],[ProductID]],producttable[ProductID],0))</f>
        <v>Maximus UE-23</v>
      </c>
      <c r="I62" t="str">
        <f>INDEX(producttable[Category],MATCH(consolidatedsales[[#This Row],[ProductID]],producttable[ProductID],0))</f>
        <v>Urban</v>
      </c>
      <c r="J62" t="str">
        <f>INDEX(producttable[Segment],MATCH(consolidatedsales[[#This Row],[ProductID]],producttable[ProductID],0))</f>
        <v>Extreme</v>
      </c>
      <c r="K62">
        <f>INDEX(producttable[ManufacturerID],MATCH(consolidatedsales[[#This Row],[ProductID]],producttable[ProductID],0))</f>
        <v>7</v>
      </c>
      <c r="L62" s="4" t="str">
        <f>INDEX(locationtable[State],MATCH(consolidatedsales[[#This Row],[Zip]],locationtable[Zip],0))</f>
        <v>Ontario</v>
      </c>
      <c r="M62" s="4" t="str">
        <f>INDEX(manufacturertable[Manufacturer Name],MATCH(consolidatedsales[[#This Row],[ManufacturerID]],manufacturertable[ManufacturerID],0))</f>
        <v>VanArsdel</v>
      </c>
      <c r="N62" s="4">
        <f>1/COUNTIFS(consolidatedsales[Manufacturer Name],consolidatedsales[[#This Row],[Manufacturer Name]])</f>
        <v>2.4570024570024569E-3</v>
      </c>
    </row>
    <row r="63" spans="1:14" x14ac:dyDescent="0.25">
      <c r="A63">
        <v>907</v>
      </c>
      <c r="B63" s="2">
        <v>42050</v>
      </c>
      <c r="C63" s="2" t="str">
        <f>TEXT(consolidatedsales[[#This Row],[Date]],"MMMM")</f>
        <v>February</v>
      </c>
      <c r="D63" t="s">
        <v>994</v>
      </c>
      <c r="E63">
        <v>1</v>
      </c>
      <c r="F63" s="3">
        <v>7307.37</v>
      </c>
      <c r="G63" t="s">
        <v>20</v>
      </c>
      <c r="H63" t="str">
        <f>INDEX(producttable[Product Name],MATCH(consolidatedsales[[#This Row],[ProductID]],producttable[ProductID],0))</f>
        <v>Natura UE-16</v>
      </c>
      <c r="I63" t="str">
        <f>INDEX(producttable[Category],MATCH(consolidatedsales[[#This Row],[ProductID]],producttable[ProductID],0))</f>
        <v>Urban</v>
      </c>
      <c r="J63" t="str">
        <f>INDEX(producttable[Segment],MATCH(consolidatedsales[[#This Row],[ProductID]],producttable[ProductID],0))</f>
        <v>Extreme</v>
      </c>
      <c r="K63">
        <f>INDEX(producttable[ManufacturerID],MATCH(consolidatedsales[[#This Row],[ProductID]],producttable[ProductID],0))</f>
        <v>8</v>
      </c>
      <c r="L63" s="4" t="str">
        <f>INDEX(locationtable[State],MATCH(consolidatedsales[[#This Row],[Zip]],locationtable[Zip],0))</f>
        <v>Ontario</v>
      </c>
      <c r="M63" s="4" t="str">
        <f>INDEX(manufacturertable[Manufacturer Name],MATCH(consolidatedsales[[#This Row],[ManufacturerID]],manufacturertable[ManufacturerID],0))</f>
        <v>Natura</v>
      </c>
      <c r="N63" s="4">
        <f>1/COUNTIFS(consolidatedsales[Manufacturer Name],consolidatedsales[[#This Row],[Manufacturer Name]])</f>
        <v>3.952569169960474E-3</v>
      </c>
    </row>
    <row r="64" spans="1:14" x14ac:dyDescent="0.25">
      <c r="A64">
        <v>491</v>
      </c>
      <c r="B64" s="2">
        <v>42050</v>
      </c>
      <c r="C64" s="2" t="str">
        <f>TEXT(consolidatedsales[[#This Row],[Date]],"MMMM")</f>
        <v>February</v>
      </c>
      <c r="D64" t="s">
        <v>994</v>
      </c>
      <c r="E64">
        <v>1</v>
      </c>
      <c r="F64" s="3">
        <v>10709.37</v>
      </c>
      <c r="G64" t="s">
        <v>20</v>
      </c>
      <c r="H64" t="str">
        <f>INDEX(producttable[Product Name],MATCH(consolidatedsales[[#This Row],[ProductID]],producttable[ProductID],0))</f>
        <v>Maximus UM-96</v>
      </c>
      <c r="I64" t="str">
        <f>INDEX(producttable[Category],MATCH(consolidatedsales[[#This Row],[ProductID]],producttable[ProductID],0))</f>
        <v>Urban</v>
      </c>
      <c r="J64" t="str">
        <f>INDEX(producttable[Segment],MATCH(consolidatedsales[[#This Row],[ProductID]],producttable[ProductID],0))</f>
        <v>Moderation</v>
      </c>
      <c r="K64">
        <f>INDEX(producttable[ManufacturerID],MATCH(consolidatedsales[[#This Row],[ProductID]],producttable[ProductID],0))</f>
        <v>7</v>
      </c>
      <c r="L64" s="4" t="str">
        <f>INDEX(locationtable[State],MATCH(consolidatedsales[[#This Row],[Zip]],locationtable[Zip],0))</f>
        <v>Ontario</v>
      </c>
      <c r="M64" s="4" t="str">
        <f>INDEX(manufacturertable[Manufacturer Name],MATCH(consolidatedsales[[#This Row],[ManufacturerID]],manufacturertable[ManufacturerID],0))</f>
        <v>VanArsdel</v>
      </c>
      <c r="N64" s="4">
        <f>1/COUNTIFS(consolidatedsales[Manufacturer Name],consolidatedsales[[#This Row],[Manufacturer Name]])</f>
        <v>2.4570024570024569E-3</v>
      </c>
    </row>
    <row r="65" spans="1:14" x14ac:dyDescent="0.25">
      <c r="A65">
        <v>907</v>
      </c>
      <c r="B65" s="2">
        <v>42040</v>
      </c>
      <c r="C65" s="2" t="str">
        <f>TEXT(consolidatedsales[[#This Row],[Date]],"MMMM")</f>
        <v>February</v>
      </c>
      <c r="D65" t="s">
        <v>992</v>
      </c>
      <c r="E65">
        <v>1</v>
      </c>
      <c r="F65" s="3">
        <v>7307.37</v>
      </c>
      <c r="G65" t="s">
        <v>20</v>
      </c>
      <c r="H65" t="str">
        <f>INDEX(producttable[Product Name],MATCH(consolidatedsales[[#This Row],[ProductID]],producttable[ProductID],0))</f>
        <v>Natura UE-16</v>
      </c>
      <c r="I65" t="str">
        <f>INDEX(producttable[Category],MATCH(consolidatedsales[[#This Row],[ProductID]],producttable[ProductID],0))</f>
        <v>Urban</v>
      </c>
      <c r="J65" t="str">
        <f>INDEX(producttable[Segment],MATCH(consolidatedsales[[#This Row],[ProductID]],producttable[ProductID],0))</f>
        <v>Extreme</v>
      </c>
      <c r="K65">
        <f>INDEX(producttable[ManufacturerID],MATCH(consolidatedsales[[#This Row],[ProductID]],producttable[ProductID],0))</f>
        <v>8</v>
      </c>
      <c r="L65" s="4" t="str">
        <f>INDEX(locationtable[State],MATCH(consolidatedsales[[#This Row],[Zip]],locationtable[Zip],0))</f>
        <v>Ontario</v>
      </c>
      <c r="M65" s="4" t="str">
        <f>INDEX(manufacturertable[Manufacturer Name],MATCH(consolidatedsales[[#This Row],[ManufacturerID]],manufacturertable[ManufacturerID],0))</f>
        <v>Natura</v>
      </c>
      <c r="N65" s="4">
        <f>1/COUNTIFS(consolidatedsales[Manufacturer Name],consolidatedsales[[#This Row],[Manufacturer Name]])</f>
        <v>3.952569169960474E-3</v>
      </c>
    </row>
    <row r="66" spans="1:14" x14ac:dyDescent="0.25">
      <c r="A66">
        <v>978</v>
      </c>
      <c r="B66" s="2">
        <v>42040</v>
      </c>
      <c r="C66" s="2" t="str">
        <f>TEXT(consolidatedsales[[#This Row],[Date]],"MMMM")</f>
        <v>February</v>
      </c>
      <c r="D66" t="s">
        <v>1231</v>
      </c>
      <c r="E66">
        <v>1</v>
      </c>
      <c r="F66" s="3">
        <v>9638.3700000000008</v>
      </c>
      <c r="G66" t="s">
        <v>20</v>
      </c>
      <c r="H66" t="str">
        <f>INDEX(producttable[Product Name],MATCH(consolidatedsales[[#This Row],[ProductID]],producttable[ProductID],0))</f>
        <v>Natura UC-41</v>
      </c>
      <c r="I66" t="str">
        <f>INDEX(producttable[Category],MATCH(consolidatedsales[[#This Row],[ProductID]],producttable[ProductID],0))</f>
        <v>Urban</v>
      </c>
      <c r="J66" t="str">
        <f>INDEX(producttable[Segment],MATCH(consolidatedsales[[#This Row],[ProductID]],producttable[ProductID],0))</f>
        <v>Convenience</v>
      </c>
      <c r="K66">
        <f>INDEX(producttable[ManufacturerID],MATCH(consolidatedsales[[#This Row],[ProductID]],producttable[ProductID],0))</f>
        <v>8</v>
      </c>
      <c r="L66" s="4" t="str">
        <f>INDEX(locationtable[State],MATCH(consolidatedsales[[#This Row],[Zip]],locationtable[Zip],0))</f>
        <v>Manitoba</v>
      </c>
      <c r="M66" s="4" t="str">
        <f>INDEX(manufacturertable[Manufacturer Name],MATCH(consolidatedsales[[#This Row],[ManufacturerID]],manufacturertable[ManufacturerID],0))</f>
        <v>Natura</v>
      </c>
      <c r="N66" s="4">
        <f>1/COUNTIFS(consolidatedsales[Manufacturer Name],consolidatedsales[[#This Row],[Manufacturer Name]])</f>
        <v>3.952569169960474E-3</v>
      </c>
    </row>
    <row r="67" spans="1:14" x14ac:dyDescent="0.25">
      <c r="A67">
        <v>2225</v>
      </c>
      <c r="B67" s="2">
        <v>42053</v>
      </c>
      <c r="C67" s="2" t="str">
        <f>TEXT(consolidatedsales[[#This Row],[Date]],"MMMM")</f>
        <v>February</v>
      </c>
      <c r="D67" t="s">
        <v>838</v>
      </c>
      <c r="E67">
        <v>1</v>
      </c>
      <c r="F67" s="3">
        <v>723.87</v>
      </c>
      <c r="G67" t="s">
        <v>20</v>
      </c>
      <c r="H67" t="str">
        <f>INDEX(producttable[Product Name],MATCH(consolidatedsales[[#This Row],[ProductID]],producttable[ProductID],0))</f>
        <v>Aliqui RP-22</v>
      </c>
      <c r="I67" t="str">
        <f>INDEX(producttable[Category],MATCH(consolidatedsales[[#This Row],[ProductID]],producttable[ProductID],0))</f>
        <v>Rural</v>
      </c>
      <c r="J67" t="str">
        <f>INDEX(producttable[Segment],MATCH(consolidatedsales[[#This Row],[ProductID]],producttable[ProductID],0))</f>
        <v>Productivity</v>
      </c>
      <c r="K67">
        <f>INDEX(producttable[ManufacturerID],MATCH(consolidatedsales[[#This Row],[ProductID]],producttable[ProductID],0))</f>
        <v>2</v>
      </c>
      <c r="L67" s="4" t="str">
        <f>INDEX(locationtable[State],MATCH(consolidatedsales[[#This Row],[Zip]],locationtable[Zip],0))</f>
        <v>Ontario</v>
      </c>
      <c r="M67" s="4" t="str">
        <f>INDEX(manufacturertable[Manufacturer Name],MATCH(consolidatedsales[[#This Row],[ManufacturerID]],manufacturertable[ManufacturerID],0))</f>
        <v>Aliqui</v>
      </c>
      <c r="N67" s="4">
        <f>1/COUNTIFS(consolidatedsales[Manufacturer Name],consolidatedsales[[#This Row],[Manufacturer Name]])</f>
        <v>4.7169811320754715E-3</v>
      </c>
    </row>
    <row r="68" spans="1:14" x14ac:dyDescent="0.25">
      <c r="A68">
        <v>2224</v>
      </c>
      <c r="B68" s="2">
        <v>42053</v>
      </c>
      <c r="C68" s="2" t="str">
        <f>TEXT(consolidatedsales[[#This Row],[Date]],"MMMM")</f>
        <v>February</v>
      </c>
      <c r="D68" t="s">
        <v>838</v>
      </c>
      <c r="E68">
        <v>1</v>
      </c>
      <c r="F68" s="3">
        <v>723.87</v>
      </c>
      <c r="G68" t="s">
        <v>20</v>
      </c>
      <c r="H68" t="str">
        <f>INDEX(producttable[Product Name],MATCH(consolidatedsales[[#This Row],[ProductID]],producttable[ProductID],0))</f>
        <v>Aliqui RP-21</v>
      </c>
      <c r="I68" t="str">
        <f>INDEX(producttable[Category],MATCH(consolidatedsales[[#This Row],[ProductID]],producttable[ProductID],0))</f>
        <v>Rural</v>
      </c>
      <c r="J68" t="str">
        <f>INDEX(producttable[Segment],MATCH(consolidatedsales[[#This Row],[ProductID]],producttable[ProductID],0))</f>
        <v>Productivity</v>
      </c>
      <c r="K68">
        <f>INDEX(producttable[ManufacturerID],MATCH(consolidatedsales[[#This Row],[ProductID]],producttable[ProductID],0))</f>
        <v>2</v>
      </c>
      <c r="L68" s="4" t="str">
        <f>INDEX(locationtable[State],MATCH(consolidatedsales[[#This Row],[Zip]],locationtable[Zip],0))</f>
        <v>Ontario</v>
      </c>
      <c r="M68" s="4" t="str">
        <f>INDEX(manufacturertable[Manufacturer Name],MATCH(consolidatedsales[[#This Row],[ManufacturerID]],manufacturertable[ManufacturerID],0))</f>
        <v>Aliqui</v>
      </c>
      <c r="N68" s="4">
        <f>1/COUNTIFS(consolidatedsales[Manufacturer Name],consolidatedsales[[#This Row],[Manufacturer Name]])</f>
        <v>4.7169811320754715E-3</v>
      </c>
    </row>
    <row r="69" spans="1:14" x14ac:dyDescent="0.25">
      <c r="A69">
        <v>1180</v>
      </c>
      <c r="B69" s="2">
        <v>42053</v>
      </c>
      <c r="C69" s="2" t="str">
        <f>TEXT(consolidatedsales[[#This Row],[Date]],"MMMM")</f>
        <v>February</v>
      </c>
      <c r="D69" t="s">
        <v>842</v>
      </c>
      <c r="E69">
        <v>1</v>
      </c>
      <c r="F69" s="3">
        <v>6173.37</v>
      </c>
      <c r="G69" t="s">
        <v>20</v>
      </c>
      <c r="H69" t="str">
        <f>INDEX(producttable[Product Name],MATCH(consolidatedsales[[#This Row],[ProductID]],producttable[ProductID],0))</f>
        <v>Pirum UE-16</v>
      </c>
      <c r="I69" t="str">
        <f>INDEX(producttable[Category],MATCH(consolidatedsales[[#This Row],[ProductID]],producttable[ProductID],0))</f>
        <v>Urban</v>
      </c>
      <c r="J69" t="str">
        <f>INDEX(producttable[Segment],MATCH(consolidatedsales[[#This Row],[ProductID]],producttable[ProductID],0))</f>
        <v>Extreme</v>
      </c>
      <c r="K69">
        <f>INDEX(producttable[ManufacturerID],MATCH(consolidatedsales[[#This Row],[ProductID]],producttable[ProductID],0))</f>
        <v>10</v>
      </c>
      <c r="L69" s="4" t="str">
        <f>INDEX(locationtable[State],MATCH(consolidatedsales[[#This Row],[Zip]],locationtable[Zip],0))</f>
        <v>Ontario</v>
      </c>
      <c r="M69" s="4" t="str">
        <f>INDEX(manufacturertable[Manufacturer Name],MATCH(consolidatedsales[[#This Row],[ManufacturerID]],manufacturertable[ManufacturerID],0))</f>
        <v>Pirum</v>
      </c>
      <c r="N69" s="4">
        <f>1/COUNTIFS(consolidatedsales[Manufacturer Name],consolidatedsales[[#This Row],[Manufacturer Name]])</f>
        <v>3.8022813688212928E-3</v>
      </c>
    </row>
    <row r="70" spans="1:14" x14ac:dyDescent="0.25">
      <c r="A70">
        <v>438</v>
      </c>
      <c r="B70" s="2">
        <v>42094</v>
      </c>
      <c r="C70" s="2" t="str">
        <f>TEXT(consolidatedsales[[#This Row],[Date]],"MMMM")</f>
        <v>March</v>
      </c>
      <c r="D70" t="s">
        <v>1222</v>
      </c>
      <c r="E70">
        <v>1</v>
      </c>
      <c r="F70" s="3">
        <v>11969.37</v>
      </c>
      <c r="G70" t="s">
        <v>20</v>
      </c>
      <c r="H70" t="str">
        <f>INDEX(producttable[Product Name],MATCH(consolidatedsales[[#This Row],[ProductID]],producttable[ProductID],0))</f>
        <v>Maximus UM-43</v>
      </c>
      <c r="I70" t="str">
        <f>INDEX(producttable[Category],MATCH(consolidatedsales[[#This Row],[ProductID]],producttable[ProductID],0))</f>
        <v>Urban</v>
      </c>
      <c r="J70" t="str">
        <f>INDEX(producttable[Segment],MATCH(consolidatedsales[[#This Row],[ProductID]],producttable[ProductID],0))</f>
        <v>Moderation</v>
      </c>
      <c r="K70">
        <f>INDEX(producttable[ManufacturerID],MATCH(consolidatedsales[[#This Row],[ProductID]],producttable[ProductID],0))</f>
        <v>7</v>
      </c>
      <c r="L70" s="4" t="str">
        <f>INDEX(locationtable[State],MATCH(consolidatedsales[[#This Row],[Zip]],locationtable[Zip],0))</f>
        <v>Manitoba</v>
      </c>
      <c r="M70" s="4" t="str">
        <f>INDEX(manufacturertable[Manufacturer Name],MATCH(consolidatedsales[[#This Row],[ManufacturerID]],manufacturertable[ManufacturerID],0))</f>
        <v>VanArsdel</v>
      </c>
      <c r="N70" s="4">
        <f>1/COUNTIFS(consolidatedsales[Manufacturer Name],consolidatedsales[[#This Row],[Manufacturer Name]])</f>
        <v>2.4570024570024569E-3</v>
      </c>
    </row>
    <row r="71" spans="1:14" x14ac:dyDescent="0.25">
      <c r="A71">
        <v>927</v>
      </c>
      <c r="B71" s="2">
        <v>42094</v>
      </c>
      <c r="C71" s="2" t="str">
        <f>TEXT(consolidatedsales[[#This Row],[Date]],"MMMM")</f>
        <v>March</v>
      </c>
      <c r="D71" t="s">
        <v>984</v>
      </c>
      <c r="E71">
        <v>1</v>
      </c>
      <c r="F71" s="3">
        <v>6173.37</v>
      </c>
      <c r="G71" t="s">
        <v>20</v>
      </c>
      <c r="H71" t="str">
        <f>INDEX(producttable[Product Name],MATCH(consolidatedsales[[#This Row],[ProductID]],producttable[ProductID],0))</f>
        <v>Natura UE-36</v>
      </c>
      <c r="I71" t="str">
        <f>INDEX(producttable[Category],MATCH(consolidatedsales[[#This Row],[ProductID]],producttable[ProductID],0))</f>
        <v>Urban</v>
      </c>
      <c r="J71" t="str">
        <f>INDEX(producttable[Segment],MATCH(consolidatedsales[[#This Row],[ProductID]],producttable[ProductID],0))</f>
        <v>Extreme</v>
      </c>
      <c r="K71">
        <f>INDEX(producttable[ManufacturerID],MATCH(consolidatedsales[[#This Row],[ProductID]],producttable[ProductID],0))</f>
        <v>8</v>
      </c>
      <c r="L71" s="4" t="str">
        <f>INDEX(locationtable[State],MATCH(consolidatedsales[[#This Row],[Zip]],locationtable[Zip],0))</f>
        <v>Ontario</v>
      </c>
      <c r="M71" s="4" t="str">
        <f>INDEX(manufacturertable[Manufacturer Name],MATCH(consolidatedsales[[#This Row],[ManufacturerID]],manufacturertable[ManufacturerID],0))</f>
        <v>Natura</v>
      </c>
      <c r="N71" s="4">
        <f>1/COUNTIFS(consolidatedsales[Manufacturer Name],consolidatedsales[[#This Row],[Manufacturer Name]])</f>
        <v>3.952569169960474E-3</v>
      </c>
    </row>
    <row r="72" spans="1:14" x14ac:dyDescent="0.25">
      <c r="A72">
        <v>927</v>
      </c>
      <c r="B72" s="2">
        <v>42094</v>
      </c>
      <c r="C72" s="2" t="str">
        <f>TEXT(consolidatedsales[[#This Row],[Date]],"MMMM")</f>
        <v>March</v>
      </c>
      <c r="D72" t="s">
        <v>992</v>
      </c>
      <c r="E72">
        <v>1</v>
      </c>
      <c r="F72" s="3">
        <v>6173.37</v>
      </c>
      <c r="G72" t="s">
        <v>20</v>
      </c>
      <c r="H72" t="str">
        <f>INDEX(producttable[Product Name],MATCH(consolidatedsales[[#This Row],[ProductID]],producttable[ProductID],0))</f>
        <v>Natura UE-36</v>
      </c>
      <c r="I72" t="str">
        <f>INDEX(producttable[Category],MATCH(consolidatedsales[[#This Row],[ProductID]],producttable[ProductID],0))</f>
        <v>Urban</v>
      </c>
      <c r="J72" t="str">
        <f>INDEX(producttable[Segment],MATCH(consolidatedsales[[#This Row],[ProductID]],producttable[ProductID],0))</f>
        <v>Extreme</v>
      </c>
      <c r="K72">
        <f>INDEX(producttable[ManufacturerID],MATCH(consolidatedsales[[#This Row],[ProductID]],producttable[ProductID],0))</f>
        <v>8</v>
      </c>
      <c r="L72" s="4" t="str">
        <f>INDEX(locationtable[State],MATCH(consolidatedsales[[#This Row],[Zip]],locationtable[Zip],0))</f>
        <v>Ontario</v>
      </c>
      <c r="M72" s="4" t="str">
        <f>INDEX(manufacturertable[Manufacturer Name],MATCH(consolidatedsales[[#This Row],[ManufacturerID]],manufacturertable[ManufacturerID],0))</f>
        <v>Natura</v>
      </c>
      <c r="N72" s="4">
        <f>1/COUNTIFS(consolidatedsales[Manufacturer Name],consolidatedsales[[#This Row],[Manufacturer Name]])</f>
        <v>3.952569169960474E-3</v>
      </c>
    </row>
    <row r="73" spans="1:14" x14ac:dyDescent="0.25">
      <c r="A73">
        <v>690</v>
      </c>
      <c r="B73" s="2">
        <v>42077</v>
      </c>
      <c r="C73" s="2" t="str">
        <f>TEXT(consolidatedsales[[#This Row],[Date]],"MMMM")</f>
        <v>March</v>
      </c>
      <c r="D73" t="s">
        <v>978</v>
      </c>
      <c r="E73">
        <v>1</v>
      </c>
      <c r="F73" s="3">
        <v>4409.37</v>
      </c>
      <c r="G73" t="s">
        <v>20</v>
      </c>
      <c r="H73" t="str">
        <f>INDEX(producttable[Product Name],MATCH(consolidatedsales[[#This Row],[ProductID]],producttable[ProductID],0))</f>
        <v>Maximus UC-55</v>
      </c>
      <c r="I73" t="str">
        <f>INDEX(producttable[Category],MATCH(consolidatedsales[[#This Row],[ProductID]],producttable[ProductID],0))</f>
        <v>Urban</v>
      </c>
      <c r="J73" t="str">
        <f>INDEX(producttable[Segment],MATCH(consolidatedsales[[#This Row],[ProductID]],producttable[ProductID],0))</f>
        <v>Convenience</v>
      </c>
      <c r="K73">
        <f>INDEX(producttable[ManufacturerID],MATCH(consolidatedsales[[#This Row],[ProductID]],producttable[ProductID],0))</f>
        <v>7</v>
      </c>
      <c r="L73" s="4" t="str">
        <f>INDEX(locationtable[State],MATCH(consolidatedsales[[#This Row],[Zip]],locationtable[Zip],0))</f>
        <v>Ontario</v>
      </c>
      <c r="M73" s="4" t="str">
        <f>INDEX(manufacturertable[Manufacturer Name],MATCH(consolidatedsales[[#This Row],[ManufacturerID]],manufacturertable[ManufacturerID],0))</f>
        <v>VanArsdel</v>
      </c>
      <c r="N73" s="4">
        <f>1/COUNTIFS(consolidatedsales[Manufacturer Name],consolidatedsales[[#This Row],[Manufacturer Name]])</f>
        <v>2.4570024570024569E-3</v>
      </c>
    </row>
    <row r="74" spans="1:14" x14ac:dyDescent="0.25">
      <c r="A74">
        <v>1339</v>
      </c>
      <c r="B74" s="2">
        <v>42078</v>
      </c>
      <c r="C74" s="2" t="str">
        <f>TEXT(consolidatedsales[[#This Row],[Date]],"MMMM")</f>
        <v>March</v>
      </c>
      <c r="D74" t="s">
        <v>840</v>
      </c>
      <c r="E74">
        <v>1</v>
      </c>
      <c r="F74" s="3">
        <v>3463.74</v>
      </c>
      <c r="G74" t="s">
        <v>20</v>
      </c>
      <c r="H74" t="str">
        <f>INDEX(producttable[Product Name],MATCH(consolidatedsales[[#This Row],[ProductID]],producttable[ProductID],0))</f>
        <v>Quibus RP-31</v>
      </c>
      <c r="I74" t="str">
        <f>INDEX(producttable[Category],MATCH(consolidatedsales[[#This Row],[ProductID]],producttable[ProductID],0))</f>
        <v>Rural</v>
      </c>
      <c r="J74" t="str">
        <f>INDEX(producttable[Segment],MATCH(consolidatedsales[[#This Row],[ProductID]],producttable[ProductID],0))</f>
        <v>Productivity</v>
      </c>
      <c r="K74">
        <f>INDEX(producttable[ManufacturerID],MATCH(consolidatedsales[[#This Row],[ProductID]],producttable[ProductID],0))</f>
        <v>12</v>
      </c>
      <c r="L74" s="4" t="str">
        <f>INDEX(locationtable[State],MATCH(consolidatedsales[[#This Row],[Zip]],locationtable[Zip],0))</f>
        <v>Ontario</v>
      </c>
      <c r="M74" s="4" t="str">
        <f>INDEX(manufacturertable[Manufacturer Name],MATCH(consolidatedsales[[#This Row],[ManufacturerID]],manufacturertable[ManufacturerID],0))</f>
        <v>Quibus</v>
      </c>
      <c r="N74" s="4">
        <f>1/COUNTIFS(consolidatedsales[Manufacturer Name],consolidatedsales[[#This Row],[Manufacturer Name]])</f>
        <v>1.3333333333333334E-2</v>
      </c>
    </row>
    <row r="75" spans="1:14" x14ac:dyDescent="0.25">
      <c r="A75">
        <v>487</v>
      </c>
      <c r="B75" s="2">
        <v>42078</v>
      </c>
      <c r="C75" s="2" t="str">
        <f>TEXT(consolidatedsales[[#This Row],[Date]],"MMMM")</f>
        <v>March</v>
      </c>
      <c r="D75" t="s">
        <v>994</v>
      </c>
      <c r="E75">
        <v>1</v>
      </c>
      <c r="F75" s="3">
        <v>13229.37</v>
      </c>
      <c r="G75" t="s">
        <v>20</v>
      </c>
      <c r="H75" t="str">
        <f>INDEX(producttable[Product Name],MATCH(consolidatedsales[[#This Row],[ProductID]],producttable[ProductID],0))</f>
        <v>Maximus UM-92</v>
      </c>
      <c r="I75" t="str">
        <f>INDEX(producttable[Category],MATCH(consolidatedsales[[#This Row],[ProductID]],producttable[ProductID],0))</f>
        <v>Urban</v>
      </c>
      <c r="J75" t="str">
        <f>INDEX(producttable[Segment],MATCH(consolidatedsales[[#This Row],[ProductID]],producttable[ProductID],0))</f>
        <v>Moderation</v>
      </c>
      <c r="K75">
        <f>INDEX(producttable[ManufacturerID],MATCH(consolidatedsales[[#This Row],[ProductID]],producttable[ProductID],0))</f>
        <v>7</v>
      </c>
      <c r="L75" s="4" t="str">
        <f>INDEX(locationtable[State],MATCH(consolidatedsales[[#This Row],[Zip]],locationtable[Zip],0))</f>
        <v>Ontario</v>
      </c>
      <c r="M75" s="4" t="str">
        <f>INDEX(manufacturertable[Manufacturer Name],MATCH(consolidatedsales[[#This Row],[ManufacturerID]],manufacturertable[ManufacturerID],0))</f>
        <v>VanArsdel</v>
      </c>
      <c r="N75" s="4">
        <f>1/COUNTIFS(consolidatedsales[Manufacturer Name],consolidatedsales[[#This Row],[Manufacturer Name]])</f>
        <v>2.4570024570024569E-3</v>
      </c>
    </row>
    <row r="76" spans="1:14" x14ac:dyDescent="0.25">
      <c r="A76">
        <v>556</v>
      </c>
      <c r="B76" s="2">
        <v>42078</v>
      </c>
      <c r="C76" s="2" t="str">
        <f>TEXT(consolidatedsales[[#This Row],[Date]],"MMMM")</f>
        <v>March</v>
      </c>
      <c r="D76" t="s">
        <v>984</v>
      </c>
      <c r="E76">
        <v>1</v>
      </c>
      <c r="F76" s="3">
        <v>10268.370000000001</v>
      </c>
      <c r="G76" t="s">
        <v>20</v>
      </c>
      <c r="H76" t="str">
        <f>INDEX(producttable[Product Name],MATCH(consolidatedsales[[#This Row],[ProductID]],producttable[ProductID],0))</f>
        <v>Maximus UC-21</v>
      </c>
      <c r="I76" t="str">
        <f>INDEX(producttable[Category],MATCH(consolidatedsales[[#This Row],[ProductID]],producttable[ProductID],0))</f>
        <v>Urban</v>
      </c>
      <c r="J76" t="str">
        <f>INDEX(producttable[Segment],MATCH(consolidatedsales[[#This Row],[ProductID]],producttable[ProductID],0))</f>
        <v>Convenience</v>
      </c>
      <c r="K76">
        <f>INDEX(producttable[ManufacturerID],MATCH(consolidatedsales[[#This Row],[ProductID]],producttable[ProductID],0))</f>
        <v>7</v>
      </c>
      <c r="L76" s="4" t="str">
        <f>INDEX(locationtable[State],MATCH(consolidatedsales[[#This Row],[Zip]],locationtable[Zip],0))</f>
        <v>Ontario</v>
      </c>
      <c r="M76" s="4" t="str">
        <f>INDEX(manufacturertable[Manufacturer Name],MATCH(consolidatedsales[[#This Row],[ManufacturerID]],manufacturertable[ManufacturerID],0))</f>
        <v>VanArsdel</v>
      </c>
      <c r="N76" s="4">
        <f>1/COUNTIFS(consolidatedsales[Manufacturer Name],consolidatedsales[[#This Row],[Manufacturer Name]])</f>
        <v>2.4570024570024569E-3</v>
      </c>
    </row>
    <row r="77" spans="1:14" x14ac:dyDescent="0.25">
      <c r="A77">
        <v>1340</v>
      </c>
      <c r="B77" s="2">
        <v>42078</v>
      </c>
      <c r="C77" s="2" t="str">
        <f>TEXT(consolidatedsales[[#This Row],[Date]],"MMMM")</f>
        <v>March</v>
      </c>
      <c r="D77" t="s">
        <v>840</v>
      </c>
      <c r="E77">
        <v>1</v>
      </c>
      <c r="F77" s="3">
        <v>3463.74</v>
      </c>
      <c r="G77" t="s">
        <v>20</v>
      </c>
      <c r="H77" t="str">
        <f>INDEX(producttable[Product Name],MATCH(consolidatedsales[[#This Row],[ProductID]],producttable[ProductID],0))</f>
        <v>Quibus RP-32</v>
      </c>
      <c r="I77" t="str">
        <f>INDEX(producttable[Category],MATCH(consolidatedsales[[#This Row],[ProductID]],producttable[ProductID],0))</f>
        <v>Rural</v>
      </c>
      <c r="J77" t="str">
        <f>INDEX(producttable[Segment],MATCH(consolidatedsales[[#This Row],[ProductID]],producttable[ProductID],0))</f>
        <v>Productivity</v>
      </c>
      <c r="K77">
        <f>INDEX(producttable[ManufacturerID],MATCH(consolidatedsales[[#This Row],[ProductID]],producttable[ProductID],0))</f>
        <v>12</v>
      </c>
      <c r="L77" s="4" t="str">
        <f>INDEX(locationtable[State],MATCH(consolidatedsales[[#This Row],[Zip]],locationtable[Zip],0))</f>
        <v>Ontario</v>
      </c>
      <c r="M77" s="4" t="str">
        <f>INDEX(manufacturertable[Manufacturer Name],MATCH(consolidatedsales[[#This Row],[ManufacturerID]],manufacturertable[ManufacturerID],0))</f>
        <v>Quibus</v>
      </c>
      <c r="N77" s="4">
        <f>1/COUNTIFS(consolidatedsales[Manufacturer Name],consolidatedsales[[#This Row],[Manufacturer Name]])</f>
        <v>1.3333333333333334E-2</v>
      </c>
    </row>
    <row r="78" spans="1:14" x14ac:dyDescent="0.25">
      <c r="A78">
        <v>907</v>
      </c>
      <c r="B78" s="2">
        <v>42078</v>
      </c>
      <c r="C78" s="2" t="str">
        <f>TEXT(consolidatedsales[[#This Row],[Date]],"MMMM")</f>
        <v>March</v>
      </c>
      <c r="D78" t="s">
        <v>842</v>
      </c>
      <c r="E78">
        <v>1</v>
      </c>
      <c r="F78" s="3">
        <v>7244.37</v>
      </c>
      <c r="G78" t="s">
        <v>20</v>
      </c>
      <c r="H78" t="str">
        <f>INDEX(producttable[Product Name],MATCH(consolidatedsales[[#This Row],[ProductID]],producttable[ProductID],0))</f>
        <v>Natura UE-16</v>
      </c>
      <c r="I78" t="str">
        <f>INDEX(producttable[Category],MATCH(consolidatedsales[[#This Row],[ProductID]],producttable[ProductID],0))</f>
        <v>Urban</v>
      </c>
      <c r="J78" t="str">
        <f>INDEX(producttable[Segment],MATCH(consolidatedsales[[#This Row],[ProductID]],producttable[ProductID],0))</f>
        <v>Extreme</v>
      </c>
      <c r="K78">
        <f>INDEX(producttable[ManufacturerID],MATCH(consolidatedsales[[#This Row],[ProductID]],producttable[ProductID],0))</f>
        <v>8</v>
      </c>
      <c r="L78" s="4" t="str">
        <f>INDEX(locationtable[State],MATCH(consolidatedsales[[#This Row],[Zip]],locationtable[Zip],0))</f>
        <v>Ontario</v>
      </c>
      <c r="M78" s="4" t="str">
        <f>INDEX(manufacturertable[Manufacturer Name],MATCH(consolidatedsales[[#This Row],[ManufacturerID]],manufacturertable[ManufacturerID],0))</f>
        <v>Natura</v>
      </c>
      <c r="N78" s="4">
        <f>1/COUNTIFS(consolidatedsales[Manufacturer Name],consolidatedsales[[#This Row],[Manufacturer Name]])</f>
        <v>3.952569169960474E-3</v>
      </c>
    </row>
    <row r="79" spans="1:14" x14ac:dyDescent="0.25">
      <c r="A79">
        <v>506</v>
      </c>
      <c r="B79" s="2">
        <v>42034</v>
      </c>
      <c r="C79" s="2" t="str">
        <f>TEXT(consolidatedsales[[#This Row],[Date]],"MMMM")</f>
        <v>January</v>
      </c>
      <c r="D79" t="s">
        <v>839</v>
      </c>
      <c r="E79">
        <v>1</v>
      </c>
      <c r="F79" s="3">
        <v>15560.37</v>
      </c>
      <c r="G79" t="s">
        <v>20</v>
      </c>
      <c r="H79" t="str">
        <f>INDEX(producttable[Product Name],MATCH(consolidatedsales[[#This Row],[ProductID]],producttable[ProductID],0))</f>
        <v>Maximus UM-11</v>
      </c>
      <c r="I79" t="str">
        <f>INDEX(producttable[Category],MATCH(consolidatedsales[[#This Row],[ProductID]],producttable[ProductID],0))</f>
        <v>Urban</v>
      </c>
      <c r="J79" t="str">
        <f>INDEX(producttable[Segment],MATCH(consolidatedsales[[#This Row],[ProductID]],producttable[ProductID],0))</f>
        <v>Moderation</v>
      </c>
      <c r="K79">
        <f>INDEX(producttable[ManufacturerID],MATCH(consolidatedsales[[#This Row],[ProductID]],producttable[ProductID],0))</f>
        <v>7</v>
      </c>
      <c r="L79" s="4" t="str">
        <f>INDEX(locationtable[State],MATCH(consolidatedsales[[#This Row],[Zip]],locationtable[Zip],0))</f>
        <v>Ontario</v>
      </c>
      <c r="M79" s="4" t="str">
        <f>INDEX(manufacturertable[Manufacturer Name],MATCH(consolidatedsales[[#This Row],[ManufacturerID]],manufacturertable[ManufacturerID],0))</f>
        <v>VanArsdel</v>
      </c>
      <c r="N79" s="4">
        <f>1/COUNTIFS(consolidatedsales[Manufacturer Name],consolidatedsales[[#This Row],[Manufacturer Name]])</f>
        <v>2.4570024570024569E-3</v>
      </c>
    </row>
    <row r="80" spans="1:14" x14ac:dyDescent="0.25">
      <c r="A80">
        <v>578</v>
      </c>
      <c r="B80" s="2">
        <v>42034</v>
      </c>
      <c r="C80" s="2" t="str">
        <f>TEXT(consolidatedsales[[#This Row],[Date]],"MMMM")</f>
        <v>January</v>
      </c>
      <c r="D80" t="s">
        <v>838</v>
      </c>
      <c r="E80">
        <v>1</v>
      </c>
      <c r="F80" s="3">
        <v>9449.3700000000008</v>
      </c>
      <c r="G80" t="s">
        <v>20</v>
      </c>
      <c r="H80" t="str">
        <f>INDEX(producttable[Product Name],MATCH(consolidatedsales[[#This Row],[ProductID]],producttable[ProductID],0))</f>
        <v>Maximus UC-43</v>
      </c>
      <c r="I80" t="str">
        <f>INDEX(producttable[Category],MATCH(consolidatedsales[[#This Row],[ProductID]],producttable[ProductID],0))</f>
        <v>Urban</v>
      </c>
      <c r="J80" t="str">
        <f>INDEX(producttable[Segment],MATCH(consolidatedsales[[#This Row],[ProductID]],producttable[ProductID],0))</f>
        <v>Convenience</v>
      </c>
      <c r="K80">
        <f>INDEX(producttable[ManufacturerID],MATCH(consolidatedsales[[#This Row],[ProductID]],producttable[ProductID],0))</f>
        <v>7</v>
      </c>
      <c r="L80" s="4" t="str">
        <f>INDEX(locationtable[State],MATCH(consolidatedsales[[#This Row],[Zip]],locationtable[Zip],0))</f>
        <v>Ontario</v>
      </c>
      <c r="M80" s="4" t="str">
        <f>INDEX(manufacturertable[Manufacturer Name],MATCH(consolidatedsales[[#This Row],[ManufacturerID]],manufacturertable[ManufacturerID],0))</f>
        <v>VanArsdel</v>
      </c>
      <c r="N80" s="4">
        <f>1/COUNTIFS(consolidatedsales[Manufacturer Name],consolidatedsales[[#This Row],[Manufacturer Name]])</f>
        <v>2.4570024570024569E-3</v>
      </c>
    </row>
    <row r="81" spans="1:14" x14ac:dyDescent="0.25">
      <c r="A81">
        <v>993</v>
      </c>
      <c r="B81" s="2">
        <v>42034</v>
      </c>
      <c r="C81" s="2" t="str">
        <f>TEXT(consolidatedsales[[#This Row],[Date]],"MMMM")</f>
        <v>January</v>
      </c>
      <c r="D81" t="s">
        <v>1230</v>
      </c>
      <c r="E81">
        <v>1</v>
      </c>
      <c r="F81" s="3">
        <v>4409.37</v>
      </c>
      <c r="G81" t="s">
        <v>20</v>
      </c>
      <c r="H81" t="str">
        <f>INDEX(producttable[Product Name],MATCH(consolidatedsales[[#This Row],[ProductID]],producttable[ProductID],0))</f>
        <v>Natura UC-56</v>
      </c>
      <c r="I81" t="str">
        <f>INDEX(producttable[Category],MATCH(consolidatedsales[[#This Row],[ProductID]],producttable[ProductID],0))</f>
        <v>Urban</v>
      </c>
      <c r="J81" t="str">
        <f>INDEX(producttable[Segment],MATCH(consolidatedsales[[#This Row],[ProductID]],producttable[ProductID],0))</f>
        <v>Convenience</v>
      </c>
      <c r="K81">
        <f>INDEX(producttable[ManufacturerID],MATCH(consolidatedsales[[#This Row],[ProductID]],producttable[ProductID],0))</f>
        <v>8</v>
      </c>
      <c r="L81" s="4" t="str">
        <f>INDEX(locationtable[State],MATCH(consolidatedsales[[#This Row],[Zip]],locationtable[Zip],0))</f>
        <v>Manitoba</v>
      </c>
      <c r="M81" s="4" t="str">
        <f>INDEX(manufacturertable[Manufacturer Name],MATCH(consolidatedsales[[#This Row],[ManufacturerID]],manufacturertable[ManufacturerID],0))</f>
        <v>Natura</v>
      </c>
      <c r="N81" s="4">
        <f>1/COUNTIFS(consolidatedsales[Manufacturer Name],consolidatedsales[[#This Row],[Manufacturer Name]])</f>
        <v>3.952569169960474E-3</v>
      </c>
    </row>
    <row r="82" spans="1:14" x14ac:dyDescent="0.25">
      <c r="A82">
        <v>996</v>
      </c>
      <c r="B82" s="2">
        <v>42044</v>
      </c>
      <c r="C82" s="2" t="str">
        <f>TEXT(consolidatedsales[[#This Row],[Date]],"MMMM")</f>
        <v>February</v>
      </c>
      <c r="D82" t="s">
        <v>1218</v>
      </c>
      <c r="E82">
        <v>1</v>
      </c>
      <c r="F82" s="3">
        <v>8630.3700000000008</v>
      </c>
      <c r="G82" t="s">
        <v>20</v>
      </c>
      <c r="H82" t="str">
        <f>INDEX(producttable[Product Name],MATCH(consolidatedsales[[#This Row],[ProductID]],producttable[ProductID],0))</f>
        <v>Natura UC-59</v>
      </c>
      <c r="I82" t="str">
        <f>INDEX(producttable[Category],MATCH(consolidatedsales[[#This Row],[ProductID]],producttable[ProductID],0))</f>
        <v>Urban</v>
      </c>
      <c r="J82" t="str">
        <f>INDEX(producttable[Segment],MATCH(consolidatedsales[[#This Row],[ProductID]],producttable[ProductID],0))</f>
        <v>Convenience</v>
      </c>
      <c r="K82">
        <f>INDEX(producttable[ManufacturerID],MATCH(consolidatedsales[[#This Row],[ProductID]],producttable[ProductID],0))</f>
        <v>8</v>
      </c>
      <c r="L82" s="4" t="str">
        <f>INDEX(locationtable[State],MATCH(consolidatedsales[[#This Row],[Zip]],locationtable[Zip],0))</f>
        <v>Manitoba</v>
      </c>
      <c r="M82" s="4" t="str">
        <f>INDEX(manufacturertable[Manufacturer Name],MATCH(consolidatedsales[[#This Row],[ManufacturerID]],manufacturertable[ManufacturerID],0))</f>
        <v>Natura</v>
      </c>
      <c r="N82" s="4">
        <f>1/COUNTIFS(consolidatedsales[Manufacturer Name],consolidatedsales[[#This Row],[Manufacturer Name]])</f>
        <v>3.952569169960474E-3</v>
      </c>
    </row>
    <row r="83" spans="1:14" x14ac:dyDescent="0.25">
      <c r="A83">
        <v>604</v>
      </c>
      <c r="B83" s="2">
        <v>42096</v>
      </c>
      <c r="C83" s="2" t="str">
        <f>TEXT(consolidatedsales[[#This Row],[Date]],"MMMM")</f>
        <v>April</v>
      </c>
      <c r="D83" t="s">
        <v>833</v>
      </c>
      <c r="E83">
        <v>1</v>
      </c>
      <c r="F83" s="3">
        <v>6299.37</v>
      </c>
      <c r="G83" t="s">
        <v>20</v>
      </c>
      <c r="H83" t="str">
        <f>INDEX(producttable[Product Name],MATCH(consolidatedsales[[#This Row],[ProductID]],producttable[ProductID],0))</f>
        <v>Maximus UC-69</v>
      </c>
      <c r="I83" t="str">
        <f>INDEX(producttable[Category],MATCH(consolidatedsales[[#This Row],[ProductID]],producttable[ProductID],0))</f>
        <v>Urban</v>
      </c>
      <c r="J83" t="str">
        <f>INDEX(producttable[Segment],MATCH(consolidatedsales[[#This Row],[ProductID]],producttable[ProductID],0))</f>
        <v>Convenience</v>
      </c>
      <c r="K83">
        <f>INDEX(producttable[ManufacturerID],MATCH(consolidatedsales[[#This Row],[ProductID]],producttable[ProductID],0))</f>
        <v>7</v>
      </c>
      <c r="L83" s="4" t="str">
        <f>INDEX(locationtable[State],MATCH(consolidatedsales[[#This Row],[Zip]],locationtable[Zip],0))</f>
        <v>Ontario</v>
      </c>
      <c r="M83" s="4" t="str">
        <f>INDEX(manufacturertable[Manufacturer Name],MATCH(consolidatedsales[[#This Row],[ManufacturerID]],manufacturertable[ManufacturerID],0))</f>
        <v>VanArsdel</v>
      </c>
      <c r="N83" s="4">
        <f>1/COUNTIFS(consolidatedsales[Manufacturer Name],consolidatedsales[[#This Row],[Manufacturer Name]])</f>
        <v>2.4570024570024569E-3</v>
      </c>
    </row>
    <row r="84" spans="1:14" x14ac:dyDescent="0.25">
      <c r="A84">
        <v>2055</v>
      </c>
      <c r="B84" s="2">
        <v>42096</v>
      </c>
      <c r="C84" s="2" t="str">
        <f>TEXT(consolidatedsales[[#This Row],[Date]],"MMMM")</f>
        <v>April</v>
      </c>
      <c r="D84" t="s">
        <v>1230</v>
      </c>
      <c r="E84">
        <v>1</v>
      </c>
      <c r="F84" s="3">
        <v>7874.37</v>
      </c>
      <c r="G84" t="s">
        <v>20</v>
      </c>
      <c r="H84" t="str">
        <f>INDEX(producttable[Product Name],MATCH(consolidatedsales[[#This Row],[ProductID]],producttable[ProductID],0))</f>
        <v>Currus UE-15</v>
      </c>
      <c r="I84" t="str">
        <f>INDEX(producttable[Category],MATCH(consolidatedsales[[#This Row],[ProductID]],producttable[ProductID],0))</f>
        <v>Urban</v>
      </c>
      <c r="J84" t="str">
        <f>INDEX(producttable[Segment],MATCH(consolidatedsales[[#This Row],[ProductID]],producttable[ProductID],0))</f>
        <v>Extreme</v>
      </c>
      <c r="K84">
        <f>INDEX(producttable[ManufacturerID],MATCH(consolidatedsales[[#This Row],[ProductID]],producttable[ProductID],0))</f>
        <v>4</v>
      </c>
      <c r="L84" s="4" t="str">
        <f>INDEX(locationtable[State],MATCH(consolidatedsales[[#This Row],[Zip]],locationtable[Zip],0))</f>
        <v>Manitoba</v>
      </c>
      <c r="M84" s="4" t="str">
        <f>INDEX(manufacturertable[Manufacturer Name],MATCH(consolidatedsales[[#This Row],[ManufacturerID]],manufacturertable[ManufacturerID],0))</f>
        <v>Currus</v>
      </c>
      <c r="N84" s="4">
        <f>1/COUNTIFS(consolidatedsales[Manufacturer Name],consolidatedsales[[#This Row],[Manufacturer Name]])</f>
        <v>1.1764705882352941E-2</v>
      </c>
    </row>
    <row r="85" spans="1:14" x14ac:dyDescent="0.25">
      <c r="A85">
        <v>1043</v>
      </c>
      <c r="B85" s="2">
        <v>42073</v>
      </c>
      <c r="C85" s="2" t="str">
        <f>TEXT(consolidatedsales[[#This Row],[Date]],"MMMM")</f>
        <v>March</v>
      </c>
      <c r="D85" t="s">
        <v>1219</v>
      </c>
      <c r="E85">
        <v>1</v>
      </c>
      <c r="F85" s="3">
        <v>4346.37</v>
      </c>
      <c r="G85" t="s">
        <v>20</v>
      </c>
      <c r="H85" t="str">
        <f>INDEX(producttable[Product Name],MATCH(consolidatedsales[[#This Row],[ProductID]],producttable[ProductID],0))</f>
        <v>Pirum MA-01</v>
      </c>
      <c r="I85" t="str">
        <f>INDEX(producttable[Category],MATCH(consolidatedsales[[#This Row],[ProductID]],producttable[ProductID],0))</f>
        <v>Mix</v>
      </c>
      <c r="J85" t="str">
        <f>INDEX(producttable[Segment],MATCH(consolidatedsales[[#This Row],[ProductID]],producttable[ProductID],0))</f>
        <v>All Season</v>
      </c>
      <c r="K85">
        <f>INDEX(producttable[ManufacturerID],MATCH(consolidatedsales[[#This Row],[ProductID]],producttable[ProductID],0))</f>
        <v>10</v>
      </c>
      <c r="L85" s="4" t="str">
        <f>INDEX(locationtable[State],MATCH(consolidatedsales[[#This Row],[Zip]],locationtable[Zip],0))</f>
        <v>Manitoba</v>
      </c>
      <c r="M85" s="4" t="str">
        <f>INDEX(manufacturertable[Manufacturer Name],MATCH(consolidatedsales[[#This Row],[ManufacturerID]],manufacturertable[ManufacturerID],0))</f>
        <v>Pirum</v>
      </c>
      <c r="N85" s="4">
        <f>1/COUNTIFS(consolidatedsales[Manufacturer Name],consolidatedsales[[#This Row],[Manufacturer Name]])</f>
        <v>3.8022813688212928E-3</v>
      </c>
    </row>
    <row r="86" spans="1:14" x14ac:dyDescent="0.25">
      <c r="A86">
        <v>2369</v>
      </c>
      <c r="B86" s="2">
        <v>42073</v>
      </c>
      <c r="C86" s="2" t="str">
        <f>TEXT(consolidatedsales[[#This Row],[Date]],"MMMM")</f>
        <v>March</v>
      </c>
      <c r="D86" t="s">
        <v>953</v>
      </c>
      <c r="E86">
        <v>1</v>
      </c>
      <c r="F86" s="3">
        <v>5096.7</v>
      </c>
      <c r="G86" t="s">
        <v>20</v>
      </c>
      <c r="H86" t="str">
        <f>INDEX(producttable[Product Name],MATCH(consolidatedsales[[#This Row],[ProductID]],producttable[ProductID],0))</f>
        <v>Aliqui UC-17</v>
      </c>
      <c r="I86" t="str">
        <f>INDEX(producttable[Category],MATCH(consolidatedsales[[#This Row],[ProductID]],producttable[ProductID],0))</f>
        <v>Urban</v>
      </c>
      <c r="J86" t="str">
        <f>INDEX(producttable[Segment],MATCH(consolidatedsales[[#This Row],[ProductID]],producttable[ProductID],0))</f>
        <v>Convenience</v>
      </c>
      <c r="K86">
        <f>INDEX(producttable[ManufacturerID],MATCH(consolidatedsales[[#This Row],[ProductID]],producttable[ProductID],0))</f>
        <v>2</v>
      </c>
      <c r="L86" s="4" t="str">
        <f>INDEX(locationtable[State],MATCH(consolidatedsales[[#This Row],[Zip]],locationtable[Zip],0))</f>
        <v>Ontario</v>
      </c>
      <c r="M86" s="4" t="str">
        <f>INDEX(manufacturertable[Manufacturer Name],MATCH(consolidatedsales[[#This Row],[ManufacturerID]],manufacturertable[ManufacturerID],0))</f>
        <v>Aliqui</v>
      </c>
      <c r="N86" s="4">
        <f>1/COUNTIFS(consolidatedsales[Manufacturer Name],consolidatedsales[[#This Row],[Manufacturer Name]])</f>
        <v>4.7169811320754715E-3</v>
      </c>
    </row>
    <row r="87" spans="1:14" x14ac:dyDescent="0.25">
      <c r="A87">
        <v>733</v>
      </c>
      <c r="B87" s="2">
        <v>42073</v>
      </c>
      <c r="C87" s="2" t="str">
        <f>TEXT(consolidatedsales[[#This Row],[Date]],"MMMM")</f>
        <v>March</v>
      </c>
      <c r="D87" t="s">
        <v>1216</v>
      </c>
      <c r="E87">
        <v>1</v>
      </c>
      <c r="F87" s="3">
        <v>4787.37</v>
      </c>
      <c r="G87" t="s">
        <v>20</v>
      </c>
      <c r="H87" t="str">
        <f>INDEX(producttable[Product Name],MATCH(consolidatedsales[[#This Row],[ProductID]],producttable[ProductID],0))</f>
        <v>Natura RP-21</v>
      </c>
      <c r="I87" t="str">
        <f>INDEX(producttable[Category],MATCH(consolidatedsales[[#This Row],[ProductID]],producttable[ProductID],0))</f>
        <v>Rural</v>
      </c>
      <c r="J87" t="str">
        <f>INDEX(producttable[Segment],MATCH(consolidatedsales[[#This Row],[ProductID]],producttable[ProductID],0))</f>
        <v>Productivity</v>
      </c>
      <c r="K87">
        <f>INDEX(producttable[ManufacturerID],MATCH(consolidatedsales[[#This Row],[ProductID]],producttable[ProductID],0))</f>
        <v>8</v>
      </c>
      <c r="L87" s="4" t="str">
        <f>INDEX(locationtable[State],MATCH(consolidatedsales[[#This Row],[Zip]],locationtable[Zip],0))</f>
        <v>Manitoba</v>
      </c>
      <c r="M87" s="4" t="str">
        <f>INDEX(manufacturertable[Manufacturer Name],MATCH(consolidatedsales[[#This Row],[ManufacturerID]],manufacturertable[ManufacturerID],0))</f>
        <v>Natura</v>
      </c>
      <c r="N87" s="4">
        <f>1/COUNTIFS(consolidatedsales[Manufacturer Name],consolidatedsales[[#This Row],[Manufacturer Name]])</f>
        <v>3.952569169960474E-3</v>
      </c>
    </row>
    <row r="88" spans="1:14" x14ac:dyDescent="0.25">
      <c r="A88">
        <v>995</v>
      </c>
      <c r="B88" s="2">
        <v>42073</v>
      </c>
      <c r="C88" s="2" t="str">
        <f>TEXT(consolidatedsales[[#This Row],[Date]],"MMMM")</f>
        <v>March</v>
      </c>
      <c r="D88" t="s">
        <v>957</v>
      </c>
      <c r="E88">
        <v>1</v>
      </c>
      <c r="F88" s="3">
        <v>7181.37</v>
      </c>
      <c r="G88" t="s">
        <v>20</v>
      </c>
      <c r="H88" t="str">
        <f>INDEX(producttable[Product Name],MATCH(consolidatedsales[[#This Row],[ProductID]],producttable[ProductID],0))</f>
        <v>Natura UC-58</v>
      </c>
      <c r="I88" t="str">
        <f>INDEX(producttable[Category],MATCH(consolidatedsales[[#This Row],[ProductID]],producttable[ProductID],0))</f>
        <v>Urban</v>
      </c>
      <c r="J88" t="str">
        <f>INDEX(producttable[Segment],MATCH(consolidatedsales[[#This Row],[ProductID]],producttable[ProductID],0))</f>
        <v>Convenience</v>
      </c>
      <c r="K88">
        <f>INDEX(producttable[ManufacturerID],MATCH(consolidatedsales[[#This Row],[ProductID]],producttable[ProductID],0))</f>
        <v>8</v>
      </c>
      <c r="L88" s="4" t="str">
        <f>INDEX(locationtable[State],MATCH(consolidatedsales[[#This Row],[Zip]],locationtable[Zip],0))</f>
        <v>Ontario</v>
      </c>
      <c r="M88" s="4" t="str">
        <f>INDEX(manufacturertable[Manufacturer Name],MATCH(consolidatedsales[[#This Row],[ManufacturerID]],manufacturertable[ManufacturerID],0))</f>
        <v>Natura</v>
      </c>
      <c r="N88" s="4">
        <f>1/COUNTIFS(consolidatedsales[Manufacturer Name],consolidatedsales[[#This Row],[Manufacturer Name]])</f>
        <v>3.952569169960474E-3</v>
      </c>
    </row>
    <row r="89" spans="1:14" x14ac:dyDescent="0.25">
      <c r="A89">
        <v>457</v>
      </c>
      <c r="B89" s="2">
        <v>42073</v>
      </c>
      <c r="C89" s="2" t="str">
        <f>TEXT(consolidatedsales[[#This Row],[Date]],"MMMM")</f>
        <v>March</v>
      </c>
      <c r="D89" t="s">
        <v>978</v>
      </c>
      <c r="E89">
        <v>1</v>
      </c>
      <c r="F89" s="3">
        <v>11969.37</v>
      </c>
      <c r="G89" t="s">
        <v>20</v>
      </c>
      <c r="H89" t="str">
        <f>INDEX(producttable[Product Name],MATCH(consolidatedsales[[#This Row],[ProductID]],producttable[ProductID],0))</f>
        <v>Maximus UM-62</v>
      </c>
      <c r="I89" t="str">
        <f>INDEX(producttable[Category],MATCH(consolidatedsales[[#This Row],[ProductID]],producttable[ProductID],0))</f>
        <v>Urban</v>
      </c>
      <c r="J89" t="str">
        <f>INDEX(producttable[Segment],MATCH(consolidatedsales[[#This Row],[ProductID]],producttable[ProductID],0))</f>
        <v>Moderation</v>
      </c>
      <c r="K89">
        <f>INDEX(producttable[ManufacturerID],MATCH(consolidatedsales[[#This Row],[ProductID]],producttable[ProductID],0))</f>
        <v>7</v>
      </c>
      <c r="L89" s="4" t="str">
        <f>INDEX(locationtable[State],MATCH(consolidatedsales[[#This Row],[Zip]],locationtable[Zip],0))</f>
        <v>Ontario</v>
      </c>
      <c r="M89" s="4" t="str">
        <f>INDEX(manufacturertable[Manufacturer Name],MATCH(consolidatedsales[[#This Row],[ManufacturerID]],manufacturertable[ManufacturerID],0))</f>
        <v>VanArsdel</v>
      </c>
      <c r="N89" s="4">
        <f>1/COUNTIFS(consolidatedsales[Manufacturer Name],consolidatedsales[[#This Row],[Manufacturer Name]])</f>
        <v>2.4570024570024569E-3</v>
      </c>
    </row>
    <row r="90" spans="1:14" x14ac:dyDescent="0.25">
      <c r="A90">
        <v>2331</v>
      </c>
      <c r="B90" s="2">
        <v>42086</v>
      </c>
      <c r="C90" s="2" t="str">
        <f>TEXT(consolidatedsales[[#This Row],[Date]],"MMMM")</f>
        <v>March</v>
      </c>
      <c r="D90" t="s">
        <v>687</v>
      </c>
      <c r="E90">
        <v>1</v>
      </c>
      <c r="F90" s="3">
        <v>7868.7</v>
      </c>
      <c r="G90" t="s">
        <v>20</v>
      </c>
      <c r="H90" t="str">
        <f>INDEX(producttable[Product Name],MATCH(consolidatedsales[[#This Row],[ProductID]],producttable[ProductID],0))</f>
        <v>Aliqui UE-05</v>
      </c>
      <c r="I90" t="str">
        <f>INDEX(producttable[Category],MATCH(consolidatedsales[[#This Row],[ProductID]],producttable[ProductID],0))</f>
        <v>Urban</v>
      </c>
      <c r="J90" t="str">
        <f>INDEX(producttable[Segment],MATCH(consolidatedsales[[#This Row],[ProductID]],producttable[ProductID],0))</f>
        <v>Extreme</v>
      </c>
      <c r="K90">
        <f>INDEX(producttable[ManufacturerID],MATCH(consolidatedsales[[#This Row],[ProductID]],producttable[ProductID],0))</f>
        <v>2</v>
      </c>
      <c r="L90" s="4" t="str">
        <f>INDEX(locationtable[State],MATCH(consolidatedsales[[#This Row],[Zip]],locationtable[Zip],0))</f>
        <v>Ontario</v>
      </c>
      <c r="M90" s="4" t="str">
        <f>INDEX(manufacturertable[Manufacturer Name],MATCH(consolidatedsales[[#This Row],[ManufacturerID]],manufacturertable[ManufacturerID],0))</f>
        <v>Aliqui</v>
      </c>
      <c r="N90" s="4">
        <f>1/COUNTIFS(consolidatedsales[Manufacturer Name],consolidatedsales[[#This Row],[Manufacturer Name]])</f>
        <v>4.7169811320754715E-3</v>
      </c>
    </row>
    <row r="91" spans="1:14" x14ac:dyDescent="0.25">
      <c r="A91">
        <v>977</v>
      </c>
      <c r="B91" s="2">
        <v>42086</v>
      </c>
      <c r="C91" s="2" t="str">
        <f>TEXT(consolidatedsales[[#This Row],[Date]],"MMMM")</f>
        <v>March</v>
      </c>
      <c r="D91" t="s">
        <v>680</v>
      </c>
      <c r="E91">
        <v>1</v>
      </c>
      <c r="F91" s="3">
        <v>6299.37</v>
      </c>
      <c r="G91" t="s">
        <v>20</v>
      </c>
      <c r="H91" t="str">
        <f>INDEX(producttable[Product Name],MATCH(consolidatedsales[[#This Row],[ProductID]],producttable[ProductID],0))</f>
        <v>Natura UC-40</v>
      </c>
      <c r="I91" t="str">
        <f>INDEX(producttable[Category],MATCH(consolidatedsales[[#This Row],[ProductID]],producttable[ProductID],0))</f>
        <v>Urban</v>
      </c>
      <c r="J91" t="str">
        <f>INDEX(producttable[Segment],MATCH(consolidatedsales[[#This Row],[ProductID]],producttable[ProductID],0))</f>
        <v>Convenience</v>
      </c>
      <c r="K91">
        <f>INDEX(producttable[ManufacturerID],MATCH(consolidatedsales[[#This Row],[ProductID]],producttable[ProductID],0))</f>
        <v>8</v>
      </c>
      <c r="L91" s="4" t="str">
        <f>INDEX(locationtable[State],MATCH(consolidatedsales[[#This Row],[Zip]],locationtable[Zip],0))</f>
        <v>Ontario</v>
      </c>
      <c r="M91" s="4" t="str">
        <f>INDEX(manufacturertable[Manufacturer Name],MATCH(consolidatedsales[[#This Row],[ManufacturerID]],manufacturertable[ManufacturerID],0))</f>
        <v>Natura</v>
      </c>
      <c r="N91" s="4">
        <f>1/COUNTIFS(consolidatedsales[Manufacturer Name],consolidatedsales[[#This Row],[Manufacturer Name]])</f>
        <v>3.952569169960474E-3</v>
      </c>
    </row>
    <row r="92" spans="1:14" x14ac:dyDescent="0.25">
      <c r="A92">
        <v>1191</v>
      </c>
      <c r="B92" s="2">
        <v>42086</v>
      </c>
      <c r="C92" s="2" t="str">
        <f>TEXT(consolidatedsales[[#This Row],[Date]],"MMMM")</f>
        <v>March</v>
      </c>
      <c r="D92" t="s">
        <v>839</v>
      </c>
      <c r="E92">
        <v>1</v>
      </c>
      <c r="F92" s="3">
        <v>3212.37</v>
      </c>
      <c r="G92" t="s">
        <v>20</v>
      </c>
      <c r="H92" t="str">
        <f>INDEX(producttable[Product Name],MATCH(consolidatedsales[[#This Row],[ProductID]],producttable[ProductID],0))</f>
        <v>Pirum UE-27</v>
      </c>
      <c r="I92" t="str">
        <f>INDEX(producttable[Category],MATCH(consolidatedsales[[#This Row],[ProductID]],producttable[ProductID],0))</f>
        <v>Urban</v>
      </c>
      <c r="J92" t="str">
        <f>INDEX(producttable[Segment],MATCH(consolidatedsales[[#This Row],[ProductID]],producttable[ProductID],0))</f>
        <v>Extreme</v>
      </c>
      <c r="K92">
        <f>INDEX(producttable[ManufacturerID],MATCH(consolidatedsales[[#This Row],[ProductID]],producttable[ProductID],0))</f>
        <v>10</v>
      </c>
      <c r="L92" s="4" t="str">
        <f>INDEX(locationtable[State],MATCH(consolidatedsales[[#This Row],[Zip]],locationtable[Zip],0))</f>
        <v>Ontario</v>
      </c>
      <c r="M92" s="4" t="str">
        <f>INDEX(manufacturertable[Manufacturer Name],MATCH(consolidatedsales[[#This Row],[ManufacturerID]],manufacturertable[ManufacturerID],0))</f>
        <v>Pirum</v>
      </c>
      <c r="N92" s="4">
        <f>1/COUNTIFS(consolidatedsales[Manufacturer Name],consolidatedsales[[#This Row],[Manufacturer Name]])</f>
        <v>3.8022813688212928E-3</v>
      </c>
    </row>
    <row r="93" spans="1:14" x14ac:dyDescent="0.25">
      <c r="A93">
        <v>2225</v>
      </c>
      <c r="B93" s="2">
        <v>42097</v>
      </c>
      <c r="C93" s="2" t="str">
        <f>TEXT(consolidatedsales[[#This Row],[Date]],"MMMM")</f>
        <v>April</v>
      </c>
      <c r="D93" t="s">
        <v>838</v>
      </c>
      <c r="E93">
        <v>1</v>
      </c>
      <c r="F93" s="3">
        <v>723.87</v>
      </c>
      <c r="G93" t="s">
        <v>20</v>
      </c>
      <c r="H93" t="str">
        <f>INDEX(producttable[Product Name],MATCH(consolidatedsales[[#This Row],[ProductID]],producttable[ProductID],0))</f>
        <v>Aliqui RP-22</v>
      </c>
      <c r="I93" t="str">
        <f>INDEX(producttable[Category],MATCH(consolidatedsales[[#This Row],[ProductID]],producttable[ProductID],0))</f>
        <v>Rural</v>
      </c>
      <c r="J93" t="str">
        <f>INDEX(producttable[Segment],MATCH(consolidatedsales[[#This Row],[ProductID]],producttable[ProductID],0))</f>
        <v>Productivity</v>
      </c>
      <c r="K93">
        <f>INDEX(producttable[ManufacturerID],MATCH(consolidatedsales[[#This Row],[ProductID]],producttable[ProductID],0))</f>
        <v>2</v>
      </c>
      <c r="L93" s="4" t="str">
        <f>INDEX(locationtable[State],MATCH(consolidatedsales[[#This Row],[Zip]],locationtable[Zip],0))</f>
        <v>Ontario</v>
      </c>
      <c r="M93" s="4" t="str">
        <f>INDEX(manufacturertable[Manufacturer Name],MATCH(consolidatedsales[[#This Row],[ManufacturerID]],manufacturertable[ManufacturerID],0))</f>
        <v>Aliqui</v>
      </c>
      <c r="N93" s="4">
        <f>1/COUNTIFS(consolidatedsales[Manufacturer Name],consolidatedsales[[#This Row],[Manufacturer Name]])</f>
        <v>4.7169811320754715E-3</v>
      </c>
    </row>
    <row r="94" spans="1:14" x14ac:dyDescent="0.25">
      <c r="A94">
        <v>2224</v>
      </c>
      <c r="B94" s="2">
        <v>42097</v>
      </c>
      <c r="C94" s="2" t="str">
        <f>TEXT(consolidatedsales[[#This Row],[Date]],"MMMM")</f>
        <v>April</v>
      </c>
      <c r="D94" t="s">
        <v>838</v>
      </c>
      <c r="E94">
        <v>1</v>
      </c>
      <c r="F94" s="3">
        <v>723.87</v>
      </c>
      <c r="G94" t="s">
        <v>20</v>
      </c>
      <c r="H94" t="str">
        <f>INDEX(producttable[Product Name],MATCH(consolidatedsales[[#This Row],[ProductID]],producttable[ProductID],0))</f>
        <v>Aliqui RP-21</v>
      </c>
      <c r="I94" t="str">
        <f>INDEX(producttable[Category],MATCH(consolidatedsales[[#This Row],[ProductID]],producttable[ProductID],0))</f>
        <v>Rural</v>
      </c>
      <c r="J94" t="str">
        <f>INDEX(producttable[Segment],MATCH(consolidatedsales[[#This Row],[ProductID]],producttable[ProductID],0))</f>
        <v>Productivity</v>
      </c>
      <c r="K94">
        <f>INDEX(producttable[ManufacturerID],MATCH(consolidatedsales[[#This Row],[ProductID]],producttable[ProductID],0))</f>
        <v>2</v>
      </c>
      <c r="L94" s="4" t="str">
        <f>INDEX(locationtable[State],MATCH(consolidatedsales[[#This Row],[Zip]],locationtable[Zip],0))</f>
        <v>Ontario</v>
      </c>
      <c r="M94" s="4" t="str">
        <f>INDEX(manufacturertable[Manufacturer Name],MATCH(consolidatedsales[[#This Row],[ManufacturerID]],manufacturertable[ManufacturerID],0))</f>
        <v>Aliqui</v>
      </c>
      <c r="N94" s="4">
        <f>1/COUNTIFS(consolidatedsales[Manufacturer Name],consolidatedsales[[#This Row],[Manufacturer Name]])</f>
        <v>4.7169811320754715E-3</v>
      </c>
    </row>
    <row r="95" spans="1:14" x14ac:dyDescent="0.25">
      <c r="A95">
        <v>531</v>
      </c>
      <c r="B95" s="2">
        <v>42016</v>
      </c>
      <c r="C95" s="2" t="str">
        <f>TEXT(consolidatedsales[[#This Row],[Date]],"MMMM")</f>
        <v>January</v>
      </c>
      <c r="D95" t="s">
        <v>983</v>
      </c>
      <c r="E95">
        <v>1</v>
      </c>
      <c r="F95" s="3">
        <v>7556.85</v>
      </c>
      <c r="G95" t="s">
        <v>20</v>
      </c>
      <c r="H95" t="str">
        <f>INDEX(producttable[Product Name],MATCH(consolidatedsales[[#This Row],[ProductID]],producttable[ProductID],0))</f>
        <v>Maximus UE-19</v>
      </c>
      <c r="I95" t="str">
        <f>INDEX(producttable[Category],MATCH(consolidatedsales[[#This Row],[ProductID]],producttable[ProductID],0))</f>
        <v>Urban</v>
      </c>
      <c r="J95" t="str">
        <f>INDEX(producttable[Segment],MATCH(consolidatedsales[[#This Row],[ProductID]],producttable[ProductID],0))</f>
        <v>Extreme</v>
      </c>
      <c r="K95">
        <f>INDEX(producttable[ManufacturerID],MATCH(consolidatedsales[[#This Row],[ProductID]],producttable[ProductID],0))</f>
        <v>7</v>
      </c>
      <c r="L95" s="4" t="str">
        <f>INDEX(locationtable[State],MATCH(consolidatedsales[[#This Row],[Zip]],locationtable[Zip],0))</f>
        <v>Ontario</v>
      </c>
      <c r="M95" s="4" t="str">
        <f>INDEX(manufacturertable[Manufacturer Name],MATCH(consolidatedsales[[#This Row],[ManufacturerID]],manufacturertable[ManufacturerID],0))</f>
        <v>VanArsdel</v>
      </c>
      <c r="N95" s="4">
        <f>1/COUNTIFS(consolidatedsales[Manufacturer Name],consolidatedsales[[#This Row],[Manufacturer Name]])</f>
        <v>2.4570024570024569E-3</v>
      </c>
    </row>
    <row r="96" spans="1:14" x14ac:dyDescent="0.25">
      <c r="A96">
        <v>907</v>
      </c>
      <c r="B96" s="2">
        <v>42016</v>
      </c>
      <c r="C96" s="2" t="str">
        <f>TEXT(consolidatedsales[[#This Row],[Date]],"MMMM")</f>
        <v>January</v>
      </c>
      <c r="D96" t="s">
        <v>840</v>
      </c>
      <c r="E96">
        <v>1</v>
      </c>
      <c r="F96" s="3">
        <v>7307.37</v>
      </c>
      <c r="G96" t="s">
        <v>20</v>
      </c>
      <c r="H96" t="str">
        <f>INDEX(producttable[Product Name],MATCH(consolidatedsales[[#This Row],[ProductID]],producttable[ProductID],0))</f>
        <v>Natura UE-16</v>
      </c>
      <c r="I96" t="str">
        <f>INDEX(producttable[Category],MATCH(consolidatedsales[[#This Row],[ProductID]],producttable[ProductID],0))</f>
        <v>Urban</v>
      </c>
      <c r="J96" t="str">
        <f>INDEX(producttable[Segment],MATCH(consolidatedsales[[#This Row],[ProductID]],producttable[ProductID],0))</f>
        <v>Extreme</v>
      </c>
      <c r="K96">
        <f>INDEX(producttable[ManufacturerID],MATCH(consolidatedsales[[#This Row],[ProductID]],producttable[ProductID],0))</f>
        <v>8</v>
      </c>
      <c r="L96" s="4" t="str">
        <f>INDEX(locationtable[State],MATCH(consolidatedsales[[#This Row],[Zip]],locationtable[Zip],0))</f>
        <v>Ontario</v>
      </c>
      <c r="M96" s="4" t="str">
        <f>INDEX(manufacturertable[Manufacturer Name],MATCH(consolidatedsales[[#This Row],[ManufacturerID]],manufacturertable[ManufacturerID],0))</f>
        <v>Natura</v>
      </c>
      <c r="N96" s="4">
        <f>1/COUNTIFS(consolidatedsales[Manufacturer Name],consolidatedsales[[#This Row],[Manufacturer Name]])</f>
        <v>3.952569169960474E-3</v>
      </c>
    </row>
    <row r="97" spans="1:14" x14ac:dyDescent="0.25">
      <c r="A97">
        <v>1714</v>
      </c>
      <c r="B97" s="2">
        <v>42017</v>
      </c>
      <c r="C97" s="2" t="str">
        <f>TEXT(consolidatedsales[[#This Row],[Date]],"MMMM")</f>
        <v>January</v>
      </c>
      <c r="D97" t="s">
        <v>1219</v>
      </c>
      <c r="E97">
        <v>1</v>
      </c>
      <c r="F97" s="3">
        <v>1259.3699999999999</v>
      </c>
      <c r="G97" t="s">
        <v>20</v>
      </c>
      <c r="H97" t="str">
        <f>INDEX(producttable[Product Name],MATCH(consolidatedsales[[#This Row],[ProductID]],producttable[ProductID],0))</f>
        <v>Salvus YY-25</v>
      </c>
      <c r="I97" t="str">
        <f>INDEX(producttable[Category],MATCH(consolidatedsales[[#This Row],[ProductID]],producttable[ProductID],0))</f>
        <v>Youth</v>
      </c>
      <c r="J97" t="str">
        <f>INDEX(producttable[Segment],MATCH(consolidatedsales[[#This Row],[ProductID]],producttable[ProductID],0))</f>
        <v>Youth</v>
      </c>
      <c r="K97">
        <f>INDEX(producttable[ManufacturerID],MATCH(consolidatedsales[[#This Row],[ProductID]],producttable[ProductID],0))</f>
        <v>13</v>
      </c>
      <c r="L97" s="4" t="str">
        <f>INDEX(locationtable[State],MATCH(consolidatedsales[[#This Row],[Zip]],locationtable[Zip],0))</f>
        <v>Manitoba</v>
      </c>
      <c r="M97" s="4" t="str">
        <f>INDEX(manufacturertable[Manufacturer Name],MATCH(consolidatedsales[[#This Row],[ManufacturerID]],manufacturertable[ManufacturerID],0))</f>
        <v>Salvus</v>
      </c>
      <c r="N97" s="4">
        <f>1/COUNTIFS(consolidatedsales[Manufacturer Name],consolidatedsales[[#This Row],[Manufacturer Name]])</f>
        <v>4.3478260869565216E-2</v>
      </c>
    </row>
    <row r="98" spans="1:14" x14ac:dyDescent="0.25">
      <c r="A98">
        <v>457</v>
      </c>
      <c r="B98" s="2">
        <v>42018</v>
      </c>
      <c r="C98" s="2" t="str">
        <f>TEXT(consolidatedsales[[#This Row],[Date]],"MMMM")</f>
        <v>January</v>
      </c>
      <c r="D98" t="s">
        <v>839</v>
      </c>
      <c r="E98">
        <v>1</v>
      </c>
      <c r="F98" s="3">
        <v>11969.37</v>
      </c>
      <c r="G98" t="s">
        <v>20</v>
      </c>
      <c r="H98" t="str">
        <f>INDEX(producttable[Product Name],MATCH(consolidatedsales[[#This Row],[ProductID]],producttable[ProductID],0))</f>
        <v>Maximus UM-62</v>
      </c>
      <c r="I98" t="str">
        <f>INDEX(producttable[Category],MATCH(consolidatedsales[[#This Row],[ProductID]],producttable[ProductID],0))</f>
        <v>Urban</v>
      </c>
      <c r="J98" t="str">
        <f>INDEX(producttable[Segment],MATCH(consolidatedsales[[#This Row],[ProductID]],producttable[ProductID],0))</f>
        <v>Moderation</v>
      </c>
      <c r="K98">
        <f>INDEX(producttable[ManufacturerID],MATCH(consolidatedsales[[#This Row],[ProductID]],producttable[ProductID],0))</f>
        <v>7</v>
      </c>
      <c r="L98" s="4" t="str">
        <f>INDEX(locationtable[State],MATCH(consolidatedsales[[#This Row],[Zip]],locationtable[Zip],0))</f>
        <v>Ontario</v>
      </c>
      <c r="M98" s="4" t="str">
        <f>INDEX(manufacturertable[Manufacturer Name],MATCH(consolidatedsales[[#This Row],[ManufacturerID]],manufacturertable[ManufacturerID],0))</f>
        <v>VanArsdel</v>
      </c>
      <c r="N98" s="4">
        <f>1/COUNTIFS(consolidatedsales[Manufacturer Name],consolidatedsales[[#This Row],[Manufacturer Name]])</f>
        <v>2.4570024570024569E-3</v>
      </c>
    </row>
    <row r="99" spans="1:14" x14ac:dyDescent="0.25">
      <c r="A99">
        <v>405</v>
      </c>
      <c r="B99" s="2">
        <v>42018</v>
      </c>
      <c r="C99" s="2" t="str">
        <f>TEXT(consolidatedsales[[#This Row],[Date]],"MMMM")</f>
        <v>January</v>
      </c>
      <c r="D99" t="s">
        <v>960</v>
      </c>
      <c r="E99">
        <v>1</v>
      </c>
      <c r="F99" s="3">
        <v>22994.37</v>
      </c>
      <c r="G99" t="s">
        <v>20</v>
      </c>
      <c r="H99" t="str">
        <f>INDEX(producttable[Product Name],MATCH(consolidatedsales[[#This Row],[ProductID]],producttable[ProductID],0))</f>
        <v>Maximus UM-10</v>
      </c>
      <c r="I99" t="str">
        <f>INDEX(producttable[Category],MATCH(consolidatedsales[[#This Row],[ProductID]],producttable[ProductID],0))</f>
        <v>Urban</v>
      </c>
      <c r="J99" t="str">
        <f>INDEX(producttable[Segment],MATCH(consolidatedsales[[#This Row],[ProductID]],producttable[ProductID],0))</f>
        <v>Moderation</v>
      </c>
      <c r="K99">
        <f>INDEX(producttable[ManufacturerID],MATCH(consolidatedsales[[#This Row],[ProductID]],producttable[ProductID],0))</f>
        <v>7</v>
      </c>
      <c r="L99" s="4" t="str">
        <f>INDEX(locationtable[State],MATCH(consolidatedsales[[#This Row],[Zip]],locationtable[Zip],0))</f>
        <v>Ontario</v>
      </c>
      <c r="M99" s="4" t="str">
        <f>INDEX(manufacturertable[Manufacturer Name],MATCH(consolidatedsales[[#This Row],[ManufacturerID]],manufacturertable[ManufacturerID],0))</f>
        <v>VanArsdel</v>
      </c>
      <c r="N99" s="4">
        <f>1/COUNTIFS(consolidatedsales[Manufacturer Name],consolidatedsales[[#This Row],[Manufacturer Name]])</f>
        <v>2.4570024570024569E-3</v>
      </c>
    </row>
    <row r="100" spans="1:14" x14ac:dyDescent="0.25">
      <c r="A100">
        <v>487</v>
      </c>
      <c r="B100" s="2">
        <v>42019</v>
      </c>
      <c r="C100" s="2" t="str">
        <f>TEXT(consolidatedsales[[#This Row],[Date]],"MMMM")</f>
        <v>January</v>
      </c>
      <c r="D100" t="s">
        <v>973</v>
      </c>
      <c r="E100">
        <v>1</v>
      </c>
      <c r="F100" s="3">
        <v>13229.37</v>
      </c>
      <c r="G100" t="s">
        <v>20</v>
      </c>
      <c r="H100" t="str">
        <f>INDEX(producttable[Product Name],MATCH(consolidatedsales[[#This Row],[ProductID]],producttable[ProductID],0))</f>
        <v>Maximus UM-92</v>
      </c>
      <c r="I100" t="str">
        <f>INDEX(producttable[Category],MATCH(consolidatedsales[[#This Row],[ProductID]],producttable[ProductID],0))</f>
        <v>Urban</v>
      </c>
      <c r="J100" t="str">
        <f>INDEX(producttable[Segment],MATCH(consolidatedsales[[#This Row],[ProductID]],producttable[ProductID],0))</f>
        <v>Moderation</v>
      </c>
      <c r="K100">
        <f>INDEX(producttable[ManufacturerID],MATCH(consolidatedsales[[#This Row],[ProductID]],producttable[ProductID],0))</f>
        <v>7</v>
      </c>
      <c r="L100" s="4" t="str">
        <f>INDEX(locationtable[State],MATCH(consolidatedsales[[#This Row],[Zip]],locationtable[Zip],0))</f>
        <v>Ontario</v>
      </c>
      <c r="M100" s="4" t="str">
        <f>INDEX(manufacturertable[Manufacturer Name],MATCH(consolidatedsales[[#This Row],[ManufacturerID]],manufacturertable[ManufacturerID],0))</f>
        <v>VanArsdel</v>
      </c>
      <c r="N100" s="4">
        <f>1/COUNTIFS(consolidatedsales[Manufacturer Name],consolidatedsales[[#This Row],[Manufacturer Name]])</f>
        <v>2.4570024570024569E-3</v>
      </c>
    </row>
    <row r="101" spans="1:14" x14ac:dyDescent="0.25">
      <c r="A101">
        <v>626</v>
      </c>
      <c r="B101" s="2">
        <v>42019</v>
      </c>
      <c r="C101" s="2" t="str">
        <f>TEXT(consolidatedsales[[#This Row],[Date]],"MMMM")</f>
        <v>January</v>
      </c>
      <c r="D101" t="s">
        <v>394</v>
      </c>
      <c r="E101">
        <v>1</v>
      </c>
      <c r="F101" s="3">
        <v>17009.37</v>
      </c>
      <c r="G101" t="s">
        <v>20</v>
      </c>
      <c r="H101" t="str">
        <f>INDEX(producttable[Product Name],MATCH(consolidatedsales[[#This Row],[ProductID]],producttable[ProductID],0))</f>
        <v>Maximus UC-91</v>
      </c>
      <c r="I101" t="str">
        <f>INDEX(producttable[Category],MATCH(consolidatedsales[[#This Row],[ProductID]],producttable[ProductID],0))</f>
        <v>Urban</v>
      </c>
      <c r="J101" t="str">
        <f>INDEX(producttable[Segment],MATCH(consolidatedsales[[#This Row],[ProductID]],producttable[ProductID],0))</f>
        <v>Convenience</v>
      </c>
      <c r="K101">
        <f>INDEX(producttable[ManufacturerID],MATCH(consolidatedsales[[#This Row],[ProductID]],producttable[ProductID],0))</f>
        <v>7</v>
      </c>
      <c r="L101" s="4" t="str">
        <f>INDEX(locationtable[State],MATCH(consolidatedsales[[#This Row],[Zip]],locationtable[Zip],0))</f>
        <v>Quebec</v>
      </c>
      <c r="M101" s="4" t="str">
        <f>INDEX(manufacturertable[Manufacturer Name],MATCH(consolidatedsales[[#This Row],[ManufacturerID]],manufacturertable[ManufacturerID],0))</f>
        <v>VanArsdel</v>
      </c>
      <c r="N101" s="4">
        <f>1/COUNTIFS(consolidatedsales[Manufacturer Name],consolidatedsales[[#This Row],[Manufacturer Name]])</f>
        <v>2.4570024570024569E-3</v>
      </c>
    </row>
    <row r="102" spans="1:14" x14ac:dyDescent="0.25">
      <c r="A102">
        <v>808</v>
      </c>
      <c r="B102" s="2">
        <v>42020</v>
      </c>
      <c r="C102" s="2" t="str">
        <f>TEXT(consolidatedsales[[#This Row],[Date]],"MMMM")</f>
        <v>January</v>
      </c>
      <c r="D102" t="s">
        <v>687</v>
      </c>
      <c r="E102">
        <v>1</v>
      </c>
      <c r="F102" s="3">
        <v>4535.37</v>
      </c>
      <c r="G102" t="s">
        <v>20</v>
      </c>
      <c r="H102" t="str">
        <f>INDEX(producttable[Product Name],MATCH(consolidatedsales[[#This Row],[ProductID]],producttable[ProductID],0))</f>
        <v>Natura RS-12</v>
      </c>
      <c r="I102" t="str">
        <f>INDEX(producttable[Category],MATCH(consolidatedsales[[#This Row],[ProductID]],producttable[ProductID],0))</f>
        <v>Rural</v>
      </c>
      <c r="J102" t="str">
        <f>INDEX(producttable[Segment],MATCH(consolidatedsales[[#This Row],[ProductID]],producttable[ProductID],0))</f>
        <v>Select</v>
      </c>
      <c r="K102">
        <f>INDEX(producttable[ManufacturerID],MATCH(consolidatedsales[[#This Row],[ProductID]],producttable[ProductID],0))</f>
        <v>8</v>
      </c>
      <c r="L102" s="4" t="str">
        <f>INDEX(locationtable[State],MATCH(consolidatedsales[[#This Row],[Zip]],locationtable[Zip],0))</f>
        <v>Ontario</v>
      </c>
      <c r="M102" s="4" t="str">
        <f>INDEX(manufacturertable[Manufacturer Name],MATCH(consolidatedsales[[#This Row],[ManufacturerID]],manufacturertable[ManufacturerID],0))</f>
        <v>Natura</v>
      </c>
      <c r="N102" s="4">
        <f>1/COUNTIFS(consolidatedsales[Manufacturer Name],consolidatedsales[[#This Row],[Manufacturer Name]])</f>
        <v>3.952569169960474E-3</v>
      </c>
    </row>
    <row r="103" spans="1:14" x14ac:dyDescent="0.25">
      <c r="A103">
        <v>506</v>
      </c>
      <c r="B103" s="2">
        <v>42094</v>
      </c>
      <c r="C103" s="2" t="str">
        <f>TEXT(consolidatedsales[[#This Row],[Date]],"MMMM")</f>
        <v>March</v>
      </c>
      <c r="D103" t="s">
        <v>838</v>
      </c>
      <c r="E103">
        <v>1</v>
      </c>
      <c r="F103" s="3">
        <v>15560.37</v>
      </c>
      <c r="G103" t="s">
        <v>20</v>
      </c>
      <c r="H103" t="str">
        <f>INDEX(producttable[Product Name],MATCH(consolidatedsales[[#This Row],[ProductID]],producttable[ProductID],0))</f>
        <v>Maximus UM-11</v>
      </c>
      <c r="I103" t="str">
        <f>INDEX(producttable[Category],MATCH(consolidatedsales[[#This Row],[ProductID]],producttable[ProductID],0))</f>
        <v>Urban</v>
      </c>
      <c r="J103" t="str">
        <f>INDEX(producttable[Segment],MATCH(consolidatedsales[[#This Row],[ProductID]],producttable[ProductID],0))</f>
        <v>Moderation</v>
      </c>
      <c r="K103">
        <f>INDEX(producttable[ManufacturerID],MATCH(consolidatedsales[[#This Row],[ProductID]],producttable[ProductID],0))</f>
        <v>7</v>
      </c>
      <c r="L103" s="4" t="str">
        <f>INDEX(locationtable[State],MATCH(consolidatedsales[[#This Row],[Zip]],locationtable[Zip],0))</f>
        <v>Ontario</v>
      </c>
      <c r="M103" s="4" t="str">
        <f>INDEX(manufacturertable[Manufacturer Name],MATCH(consolidatedsales[[#This Row],[ManufacturerID]],manufacturertable[ManufacturerID],0))</f>
        <v>VanArsdel</v>
      </c>
      <c r="N103" s="4">
        <f>1/COUNTIFS(consolidatedsales[Manufacturer Name],consolidatedsales[[#This Row],[Manufacturer Name]])</f>
        <v>2.4570024570024569E-3</v>
      </c>
    </row>
    <row r="104" spans="1:14" x14ac:dyDescent="0.25">
      <c r="A104">
        <v>517</v>
      </c>
      <c r="B104" s="2">
        <v>42094</v>
      </c>
      <c r="C104" s="2" t="str">
        <f>TEXT(consolidatedsales[[#This Row],[Date]],"MMMM")</f>
        <v>March</v>
      </c>
      <c r="D104" t="s">
        <v>984</v>
      </c>
      <c r="E104">
        <v>1</v>
      </c>
      <c r="F104" s="3">
        <v>8186.85</v>
      </c>
      <c r="G104" t="s">
        <v>20</v>
      </c>
      <c r="H104" t="str">
        <f>INDEX(producttable[Product Name],MATCH(consolidatedsales[[#This Row],[ProductID]],producttable[ProductID],0))</f>
        <v>Maximus UE-05</v>
      </c>
      <c r="I104" t="str">
        <f>INDEX(producttable[Category],MATCH(consolidatedsales[[#This Row],[ProductID]],producttable[ProductID],0))</f>
        <v>Urban</v>
      </c>
      <c r="J104" t="str">
        <f>INDEX(producttable[Segment],MATCH(consolidatedsales[[#This Row],[ProductID]],producttable[ProductID],0))</f>
        <v>Extreme</v>
      </c>
      <c r="K104">
        <f>INDEX(producttable[ManufacturerID],MATCH(consolidatedsales[[#This Row],[ProductID]],producttable[ProductID],0))</f>
        <v>7</v>
      </c>
      <c r="L104" s="4" t="str">
        <f>INDEX(locationtable[State],MATCH(consolidatedsales[[#This Row],[Zip]],locationtable[Zip],0))</f>
        <v>Ontario</v>
      </c>
      <c r="M104" s="4" t="str">
        <f>INDEX(manufacturertable[Manufacturer Name],MATCH(consolidatedsales[[#This Row],[ManufacturerID]],manufacturertable[ManufacturerID],0))</f>
        <v>VanArsdel</v>
      </c>
      <c r="N104" s="4">
        <f>1/COUNTIFS(consolidatedsales[Manufacturer Name],consolidatedsales[[#This Row],[Manufacturer Name]])</f>
        <v>2.4570024570024569E-3</v>
      </c>
    </row>
    <row r="105" spans="1:14" x14ac:dyDescent="0.25">
      <c r="A105">
        <v>927</v>
      </c>
      <c r="B105" s="2">
        <v>42094</v>
      </c>
      <c r="C105" s="2" t="str">
        <f>TEXT(consolidatedsales[[#This Row],[Date]],"MMMM")</f>
        <v>March</v>
      </c>
      <c r="D105" t="s">
        <v>838</v>
      </c>
      <c r="E105">
        <v>1</v>
      </c>
      <c r="F105" s="3">
        <v>6173.37</v>
      </c>
      <c r="G105" t="s">
        <v>20</v>
      </c>
      <c r="H105" t="str">
        <f>INDEX(producttable[Product Name],MATCH(consolidatedsales[[#This Row],[ProductID]],producttable[ProductID],0))</f>
        <v>Natura UE-36</v>
      </c>
      <c r="I105" t="str">
        <f>INDEX(producttable[Category],MATCH(consolidatedsales[[#This Row],[ProductID]],producttable[ProductID],0))</f>
        <v>Urban</v>
      </c>
      <c r="J105" t="str">
        <f>INDEX(producttable[Segment],MATCH(consolidatedsales[[#This Row],[ProductID]],producttable[ProductID],0))</f>
        <v>Extreme</v>
      </c>
      <c r="K105">
        <f>INDEX(producttable[ManufacturerID],MATCH(consolidatedsales[[#This Row],[ProductID]],producttable[ProductID],0))</f>
        <v>8</v>
      </c>
      <c r="L105" s="4" t="str">
        <f>INDEX(locationtable[State],MATCH(consolidatedsales[[#This Row],[Zip]],locationtable[Zip],0))</f>
        <v>Ontario</v>
      </c>
      <c r="M105" s="4" t="str">
        <f>INDEX(manufacturertable[Manufacturer Name],MATCH(consolidatedsales[[#This Row],[ManufacturerID]],manufacturertable[ManufacturerID],0))</f>
        <v>Natura</v>
      </c>
      <c r="N105" s="4">
        <f>1/COUNTIFS(consolidatedsales[Manufacturer Name],consolidatedsales[[#This Row],[Manufacturer Name]])</f>
        <v>3.952569169960474E-3</v>
      </c>
    </row>
    <row r="106" spans="1:14" x14ac:dyDescent="0.25">
      <c r="A106">
        <v>996</v>
      </c>
      <c r="B106" s="2">
        <v>42094</v>
      </c>
      <c r="C106" s="2" t="str">
        <f>TEXT(consolidatedsales[[#This Row],[Date]],"MMMM")</f>
        <v>March</v>
      </c>
      <c r="D106" t="s">
        <v>945</v>
      </c>
      <c r="E106">
        <v>1</v>
      </c>
      <c r="F106" s="3">
        <v>8630.3700000000008</v>
      </c>
      <c r="G106" t="s">
        <v>20</v>
      </c>
      <c r="H106" t="str">
        <f>INDEX(producttable[Product Name],MATCH(consolidatedsales[[#This Row],[ProductID]],producttable[ProductID],0))</f>
        <v>Natura UC-59</v>
      </c>
      <c r="I106" t="str">
        <f>INDEX(producttable[Category],MATCH(consolidatedsales[[#This Row],[ProductID]],producttable[ProductID],0))</f>
        <v>Urban</v>
      </c>
      <c r="J106" t="str">
        <f>INDEX(producttable[Segment],MATCH(consolidatedsales[[#This Row],[ProductID]],producttable[ProductID],0))</f>
        <v>Convenience</v>
      </c>
      <c r="K106">
        <f>INDEX(producttable[ManufacturerID],MATCH(consolidatedsales[[#This Row],[ProductID]],producttable[ProductID],0))</f>
        <v>8</v>
      </c>
      <c r="L106" s="4" t="str">
        <f>INDEX(locationtable[State],MATCH(consolidatedsales[[#This Row],[Zip]],locationtable[Zip],0))</f>
        <v>Ontario</v>
      </c>
      <c r="M106" s="4" t="str">
        <f>INDEX(manufacturertable[Manufacturer Name],MATCH(consolidatedsales[[#This Row],[ManufacturerID]],manufacturertable[ManufacturerID],0))</f>
        <v>Natura</v>
      </c>
      <c r="N106" s="4">
        <f>1/COUNTIFS(consolidatedsales[Manufacturer Name],consolidatedsales[[#This Row],[Manufacturer Name]])</f>
        <v>3.952569169960474E-3</v>
      </c>
    </row>
    <row r="107" spans="1:14" x14ac:dyDescent="0.25">
      <c r="A107">
        <v>736</v>
      </c>
      <c r="B107" s="2">
        <v>42103</v>
      </c>
      <c r="C107" s="2" t="str">
        <f>TEXT(consolidatedsales[[#This Row],[Date]],"MMMM")</f>
        <v>April</v>
      </c>
      <c r="D107" t="s">
        <v>984</v>
      </c>
      <c r="E107">
        <v>1</v>
      </c>
      <c r="F107" s="3">
        <v>4661.37</v>
      </c>
      <c r="G107" t="s">
        <v>20</v>
      </c>
      <c r="H107" t="str">
        <f>INDEX(producttable[Product Name],MATCH(consolidatedsales[[#This Row],[ProductID]],producttable[ProductID],0))</f>
        <v>Natura RP-24</v>
      </c>
      <c r="I107" t="str">
        <f>INDEX(producttable[Category],MATCH(consolidatedsales[[#This Row],[ProductID]],producttable[ProductID],0))</f>
        <v>Rural</v>
      </c>
      <c r="J107" t="str">
        <f>INDEX(producttable[Segment],MATCH(consolidatedsales[[#This Row],[ProductID]],producttable[ProductID],0))</f>
        <v>Productivity</v>
      </c>
      <c r="K107">
        <f>INDEX(producttable[ManufacturerID],MATCH(consolidatedsales[[#This Row],[ProductID]],producttable[ProductID],0))</f>
        <v>8</v>
      </c>
      <c r="L107" s="4" t="str">
        <f>INDEX(locationtable[State],MATCH(consolidatedsales[[#This Row],[Zip]],locationtable[Zip],0))</f>
        <v>Ontario</v>
      </c>
      <c r="M107" s="4" t="str">
        <f>INDEX(manufacturertable[Manufacturer Name],MATCH(consolidatedsales[[#This Row],[ManufacturerID]],manufacturertable[ManufacturerID],0))</f>
        <v>Natura</v>
      </c>
      <c r="N107" s="4">
        <f>1/COUNTIFS(consolidatedsales[Manufacturer Name],consolidatedsales[[#This Row],[Manufacturer Name]])</f>
        <v>3.952569169960474E-3</v>
      </c>
    </row>
    <row r="108" spans="1:14" x14ac:dyDescent="0.25">
      <c r="A108">
        <v>438</v>
      </c>
      <c r="B108" s="2">
        <v>42103</v>
      </c>
      <c r="C108" s="2" t="str">
        <f>TEXT(consolidatedsales[[#This Row],[Date]],"MMMM")</f>
        <v>April</v>
      </c>
      <c r="D108" t="s">
        <v>1220</v>
      </c>
      <c r="E108">
        <v>1</v>
      </c>
      <c r="F108" s="3">
        <v>11969.37</v>
      </c>
      <c r="G108" t="s">
        <v>20</v>
      </c>
      <c r="H108" t="str">
        <f>INDEX(producttable[Product Name],MATCH(consolidatedsales[[#This Row],[ProductID]],producttable[ProductID],0))</f>
        <v>Maximus UM-43</v>
      </c>
      <c r="I108" t="str">
        <f>INDEX(producttable[Category],MATCH(consolidatedsales[[#This Row],[ProductID]],producttable[ProductID],0))</f>
        <v>Urban</v>
      </c>
      <c r="J108" t="str">
        <f>INDEX(producttable[Segment],MATCH(consolidatedsales[[#This Row],[ProductID]],producttable[ProductID],0))</f>
        <v>Moderation</v>
      </c>
      <c r="K108">
        <f>INDEX(producttable[ManufacturerID],MATCH(consolidatedsales[[#This Row],[ProductID]],producttable[ProductID],0))</f>
        <v>7</v>
      </c>
      <c r="L108" s="4" t="str">
        <f>INDEX(locationtable[State],MATCH(consolidatedsales[[#This Row],[Zip]],locationtable[Zip],0))</f>
        <v>Manitoba</v>
      </c>
      <c r="M108" s="4" t="str">
        <f>INDEX(manufacturertable[Manufacturer Name],MATCH(consolidatedsales[[#This Row],[ManufacturerID]],manufacturertable[ManufacturerID],0))</f>
        <v>VanArsdel</v>
      </c>
      <c r="N108" s="4">
        <f>1/COUNTIFS(consolidatedsales[Manufacturer Name],consolidatedsales[[#This Row],[Manufacturer Name]])</f>
        <v>2.4570024570024569E-3</v>
      </c>
    </row>
    <row r="109" spans="1:14" x14ac:dyDescent="0.25">
      <c r="A109">
        <v>636</v>
      </c>
      <c r="B109" s="2">
        <v>42103</v>
      </c>
      <c r="C109" s="2" t="str">
        <f>TEXT(consolidatedsales[[#This Row],[Date]],"MMMM")</f>
        <v>April</v>
      </c>
      <c r="D109" t="s">
        <v>994</v>
      </c>
      <c r="E109">
        <v>1</v>
      </c>
      <c r="F109" s="3">
        <v>10583.37</v>
      </c>
      <c r="G109" t="s">
        <v>20</v>
      </c>
      <c r="H109" t="str">
        <f>INDEX(producttable[Product Name],MATCH(consolidatedsales[[#This Row],[ProductID]],producttable[ProductID],0))</f>
        <v>Maximus UC-01</v>
      </c>
      <c r="I109" t="str">
        <f>INDEX(producttable[Category],MATCH(consolidatedsales[[#This Row],[ProductID]],producttable[ProductID],0))</f>
        <v>Urban</v>
      </c>
      <c r="J109" t="str">
        <f>INDEX(producttable[Segment],MATCH(consolidatedsales[[#This Row],[ProductID]],producttable[ProductID],0))</f>
        <v>Convenience</v>
      </c>
      <c r="K109">
        <f>INDEX(producttable[ManufacturerID],MATCH(consolidatedsales[[#This Row],[ProductID]],producttable[ProductID],0))</f>
        <v>7</v>
      </c>
      <c r="L109" s="4" t="str">
        <f>INDEX(locationtable[State],MATCH(consolidatedsales[[#This Row],[Zip]],locationtable[Zip],0))</f>
        <v>Ontario</v>
      </c>
      <c r="M109" s="4" t="str">
        <f>INDEX(manufacturertable[Manufacturer Name],MATCH(consolidatedsales[[#This Row],[ManufacturerID]],manufacturertable[ManufacturerID],0))</f>
        <v>VanArsdel</v>
      </c>
      <c r="N109" s="4">
        <f>1/COUNTIFS(consolidatedsales[Manufacturer Name],consolidatedsales[[#This Row],[Manufacturer Name]])</f>
        <v>2.4570024570024569E-3</v>
      </c>
    </row>
    <row r="110" spans="1:14" x14ac:dyDescent="0.25">
      <c r="A110">
        <v>1530</v>
      </c>
      <c r="B110" s="2">
        <v>42103</v>
      </c>
      <c r="C110" s="2" t="str">
        <f>TEXT(consolidatedsales[[#This Row],[Date]],"MMMM")</f>
        <v>April</v>
      </c>
      <c r="D110" t="s">
        <v>973</v>
      </c>
      <c r="E110">
        <v>1</v>
      </c>
      <c r="F110" s="3">
        <v>5038.74</v>
      </c>
      <c r="G110" t="s">
        <v>20</v>
      </c>
      <c r="H110" t="str">
        <f>INDEX(producttable[Product Name],MATCH(consolidatedsales[[#This Row],[ProductID]],producttable[ProductID],0))</f>
        <v>Quibus RP-22</v>
      </c>
      <c r="I110" t="str">
        <f>INDEX(producttable[Category],MATCH(consolidatedsales[[#This Row],[ProductID]],producttable[ProductID],0))</f>
        <v>Rural</v>
      </c>
      <c r="J110" t="str">
        <f>INDEX(producttable[Segment],MATCH(consolidatedsales[[#This Row],[ProductID]],producttable[ProductID],0))</f>
        <v>Productivity</v>
      </c>
      <c r="K110">
        <f>INDEX(producttable[ManufacturerID],MATCH(consolidatedsales[[#This Row],[ProductID]],producttable[ProductID],0))</f>
        <v>12</v>
      </c>
      <c r="L110" s="4" t="str">
        <f>INDEX(locationtable[State],MATCH(consolidatedsales[[#This Row],[Zip]],locationtable[Zip],0))</f>
        <v>Ontario</v>
      </c>
      <c r="M110" s="4" t="str">
        <f>INDEX(manufacturertable[Manufacturer Name],MATCH(consolidatedsales[[#This Row],[ManufacturerID]],manufacturertable[ManufacturerID],0))</f>
        <v>Quibus</v>
      </c>
      <c r="N110" s="4">
        <f>1/COUNTIFS(consolidatedsales[Manufacturer Name],consolidatedsales[[#This Row],[Manufacturer Name]])</f>
        <v>1.3333333333333334E-2</v>
      </c>
    </row>
    <row r="111" spans="1:14" x14ac:dyDescent="0.25">
      <c r="A111">
        <v>735</v>
      </c>
      <c r="B111" s="2">
        <v>42103</v>
      </c>
      <c r="C111" s="2" t="str">
        <f>TEXT(consolidatedsales[[#This Row],[Date]],"MMMM")</f>
        <v>April</v>
      </c>
      <c r="D111" t="s">
        <v>984</v>
      </c>
      <c r="E111">
        <v>1</v>
      </c>
      <c r="F111" s="3">
        <v>4661.37</v>
      </c>
      <c r="G111" t="s">
        <v>20</v>
      </c>
      <c r="H111" t="str">
        <f>INDEX(producttable[Product Name],MATCH(consolidatedsales[[#This Row],[ProductID]],producttable[ProductID],0))</f>
        <v>Natura RP-23</v>
      </c>
      <c r="I111" t="str">
        <f>INDEX(producttable[Category],MATCH(consolidatedsales[[#This Row],[ProductID]],producttable[ProductID],0))</f>
        <v>Rural</v>
      </c>
      <c r="J111" t="str">
        <f>INDEX(producttable[Segment],MATCH(consolidatedsales[[#This Row],[ProductID]],producttable[ProductID],0))</f>
        <v>Productivity</v>
      </c>
      <c r="K111">
        <f>INDEX(producttable[ManufacturerID],MATCH(consolidatedsales[[#This Row],[ProductID]],producttable[ProductID],0))</f>
        <v>8</v>
      </c>
      <c r="L111" s="4" t="str">
        <f>INDEX(locationtable[State],MATCH(consolidatedsales[[#This Row],[Zip]],locationtable[Zip],0))</f>
        <v>Ontario</v>
      </c>
      <c r="M111" s="4" t="str">
        <f>INDEX(manufacturertable[Manufacturer Name],MATCH(consolidatedsales[[#This Row],[ManufacturerID]],manufacturertable[ManufacturerID],0))</f>
        <v>Natura</v>
      </c>
      <c r="N111" s="4">
        <f>1/COUNTIFS(consolidatedsales[Manufacturer Name],consolidatedsales[[#This Row],[Manufacturer Name]])</f>
        <v>3.952569169960474E-3</v>
      </c>
    </row>
    <row r="112" spans="1:14" x14ac:dyDescent="0.25">
      <c r="A112">
        <v>2224</v>
      </c>
      <c r="B112" s="2">
        <v>42080</v>
      </c>
      <c r="C112" s="2" t="str">
        <f>TEXT(consolidatedsales[[#This Row],[Date]],"MMMM")</f>
        <v>March</v>
      </c>
      <c r="D112" t="s">
        <v>839</v>
      </c>
      <c r="E112">
        <v>1</v>
      </c>
      <c r="F112" s="3">
        <v>723.87</v>
      </c>
      <c r="G112" t="s">
        <v>20</v>
      </c>
      <c r="H112" t="str">
        <f>INDEX(producttable[Product Name],MATCH(consolidatedsales[[#This Row],[ProductID]],producttable[ProductID],0))</f>
        <v>Aliqui RP-21</v>
      </c>
      <c r="I112" t="str">
        <f>INDEX(producttable[Category],MATCH(consolidatedsales[[#This Row],[ProductID]],producttable[ProductID],0))</f>
        <v>Rural</v>
      </c>
      <c r="J112" t="str">
        <f>INDEX(producttable[Segment],MATCH(consolidatedsales[[#This Row],[ProductID]],producttable[ProductID],0))</f>
        <v>Productivity</v>
      </c>
      <c r="K112">
        <f>INDEX(producttable[ManufacturerID],MATCH(consolidatedsales[[#This Row],[ProductID]],producttable[ProductID],0))</f>
        <v>2</v>
      </c>
      <c r="L112" s="4" t="str">
        <f>INDEX(locationtable[State],MATCH(consolidatedsales[[#This Row],[Zip]],locationtable[Zip],0))</f>
        <v>Ontario</v>
      </c>
      <c r="M112" s="4" t="str">
        <f>INDEX(manufacturertable[Manufacturer Name],MATCH(consolidatedsales[[#This Row],[ManufacturerID]],manufacturertable[ManufacturerID],0))</f>
        <v>Aliqui</v>
      </c>
      <c r="N112" s="4">
        <f>1/COUNTIFS(consolidatedsales[Manufacturer Name],consolidatedsales[[#This Row],[Manufacturer Name]])</f>
        <v>4.7169811320754715E-3</v>
      </c>
    </row>
    <row r="113" spans="1:14" x14ac:dyDescent="0.25">
      <c r="A113">
        <v>438</v>
      </c>
      <c r="B113" s="2">
        <v>42122</v>
      </c>
      <c r="C113" s="2" t="str">
        <f>TEXT(consolidatedsales[[#This Row],[Date]],"MMMM")</f>
        <v>April</v>
      </c>
      <c r="D113" t="s">
        <v>687</v>
      </c>
      <c r="E113">
        <v>1</v>
      </c>
      <c r="F113" s="3">
        <v>11969.37</v>
      </c>
      <c r="G113" t="s">
        <v>20</v>
      </c>
      <c r="H113" t="str">
        <f>INDEX(producttable[Product Name],MATCH(consolidatedsales[[#This Row],[ProductID]],producttable[ProductID],0))</f>
        <v>Maximus UM-43</v>
      </c>
      <c r="I113" t="str">
        <f>INDEX(producttable[Category],MATCH(consolidatedsales[[#This Row],[ProductID]],producttable[ProductID],0))</f>
        <v>Urban</v>
      </c>
      <c r="J113" t="str">
        <f>INDEX(producttable[Segment],MATCH(consolidatedsales[[#This Row],[ProductID]],producttable[ProductID],0))</f>
        <v>Moderation</v>
      </c>
      <c r="K113">
        <f>INDEX(producttable[ManufacturerID],MATCH(consolidatedsales[[#This Row],[ProductID]],producttable[ProductID],0))</f>
        <v>7</v>
      </c>
      <c r="L113" s="4" t="str">
        <f>INDEX(locationtable[State],MATCH(consolidatedsales[[#This Row],[Zip]],locationtable[Zip],0))</f>
        <v>Ontario</v>
      </c>
      <c r="M113" s="4" t="str">
        <f>INDEX(manufacturertable[Manufacturer Name],MATCH(consolidatedsales[[#This Row],[ManufacturerID]],manufacturertable[ManufacturerID],0))</f>
        <v>VanArsdel</v>
      </c>
      <c r="N113" s="4">
        <f>1/COUNTIFS(consolidatedsales[Manufacturer Name],consolidatedsales[[#This Row],[Manufacturer Name]])</f>
        <v>2.4570024570024569E-3</v>
      </c>
    </row>
    <row r="114" spans="1:14" x14ac:dyDescent="0.25">
      <c r="A114">
        <v>945</v>
      </c>
      <c r="B114" s="2">
        <v>42122</v>
      </c>
      <c r="C114" s="2" t="str">
        <f>TEXT(consolidatedsales[[#This Row],[Date]],"MMMM")</f>
        <v>April</v>
      </c>
      <c r="D114" t="s">
        <v>1216</v>
      </c>
      <c r="E114">
        <v>1</v>
      </c>
      <c r="F114" s="3">
        <v>8189.37</v>
      </c>
      <c r="G114" t="s">
        <v>20</v>
      </c>
      <c r="H114" t="str">
        <f>INDEX(producttable[Product Name],MATCH(consolidatedsales[[#This Row],[ProductID]],producttable[ProductID],0))</f>
        <v>Natura UC-08</v>
      </c>
      <c r="I114" t="str">
        <f>INDEX(producttable[Category],MATCH(consolidatedsales[[#This Row],[ProductID]],producttable[ProductID],0))</f>
        <v>Urban</v>
      </c>
      <c r="J114" t="str">
        <f>INDEX(producttable[Segment],MATCH(consolidatedsales[[#This Row],[ProductID]],producttable[ProductID],0))</f>
        <v>Convenience</v>
      </c>
      <c r="K114">
        <f>INDEX(producttable[ManufacturerID],MATCH(consolidatedsales[[#This Row],[ProductID]],producttable[ProductID],0))</f>
        <v>8</v>
      </c>
      <c r="L114" s="4" t="str">
        <f>INDEX(locationtable[State],MATCH(consolidatedsales[[#This Row],[Zip]],locationtable[Zip],0))</f>
        <v>Manitoba</v>
      </c>
      <c r="M114" s="4" t="str">
        <f>INDEX(manufacturertable[Manufacturer Name],MATCH(consolidatedsales[[#This Row],[ManufacturerID]],manufacturertable[ManufacturerID],0))</f>
        <v>Natura</v>
      </c>
      <c r="N114" s="4">
        <f>1/COUNTIFS(consolidatedsales[Manufacturer Name],consolidatedsales[[#This Row],[Manufacturer Name]])</f>
        <v>3.952569169960474E-3</v>
      </c>
    </row>
    <row r="115" spans="1:14" x14ac:dyDescent="0.25">
      <c r="A115">
        <v>910</v>
      </c>
      <c r="B115" s="2">
        <v>42122</v>
      </c>
      <c r="C115" s="2" t="str">
        <f>TEXT(consolidatedsales[[#This Row],[Date]],"MMMM")</f>
        <v>April</v>
      </c>
      <c r="D115" t="s">
        <v>838</v>
      </c>
      <c r="E115">
        <v>1</v>
      </c>
      <c r="F115" s="3">
        <v>5165.37</v>
      </c>
      <c r="G115" t="s">
        <v>20</v>
      </c>
      <c r="H115" t="str">
        <f>INDEX(producttable[Product Name],MATCH(consolidatedsales[[#This Row],[ProductID]],producttable[ProductID],0))</f>
        <v>Natura UE-19</v>
      </c>
      <c r="I115" t="str">
        <f>INDEX(producttable[Category],MATCH(consolidatedsales[[#This Row],[ProductID]],producttable[ProductID],0))</f>
        <v>Urban</v>
      </c>
      <c r="J115" t="str">
        <f>INDEX(producttable[Segment],MATCH(consolidatedsales[[#This Row],[ProductID]],producttable[ProductID],0))</f>
        <v>Extreme</v>
      </c>
      <c r="K115">
        <f>INDEX(producttable[ManufacturerID],MATCH(consolidatedsales[[#This Row],[ProductID]],producttable[ProductID],0))</f>
        <v>8</v>
      </c>
      <c r="L115" s="4" t="str">
        <f>INDEX(locationtable[State],MATCH(consolidatedsales[[#This Row],[Zip]],locationtable[Zip],0))</f>
        <v>Ontario</v>
      </c>
      <c r="M115" s="4" t="str">
        <f>INDEX(manufacturertable[Manufacturer Name],MATCH(consolidatedsales[[#This Row],[ManufacturerID]],manufacturertable[ManufacturerID],0))</f>
        <v>Natura</v>
      </c>
      <c r="N115" s="4">
        <f>1/COUNTIFS(consolidatedsales[Manufacturer Name],consolidatedsales[[#This Row],[Manufacturer Name]])</f>
        <v>3.952569169960474E-3</v>
      </c>
    </row>
    <row r="116" spans="1:14" x14ac:dyDescent="0.25">
      <c r="A116">
        <v>945</v>
      </c>
      <c r="B116" s="2">
        <v>42122</v>
      </c>
      <c r="C116" s="2" t="str">
        <f>TEXT(consolidatedsales[[#This Row],[Date]],"MMMM")</f>
        <v>April</v>
      </c>
      <c r="D116" t="s">
        <v>1230</v>
      </c>
      <c r="E116">
        <v>2</v>
      </c>
      <c r="F116" s="3">
        <v>16378.74</v>
      </c>
      <c r="G116" t="s">
        <v>20</v>
      </c>
      <c r="H116" t="str">
        <f>INDEX(producttable[Product Name],MATCH(consolidatedsales[[#This Row],[ProductID]],producttable[ProductID],0))</f>
        <v>Natura UC-08</v>
      </c>
      <c r="I116" t="str">
        <f>INDEX(producttable[Category],MATCH(consolidatedsales[[#This Row],[ProductID]],producttable[ProductID],0))</f>
        <v>Urban</v>
      </c>
      <c r="J116" t="str">
        <f>INDEX(producttable[Segment],MATCH(consolidatedsales[[#This Row],[ProductID]],producttable[ProductID],0))</f>
        <v>Convenience</v>
      </c>
      <c r="K116">
        <f>INDEX(producttable[ManufacturerID],MATCH(consolidatedsales[[#This Row],[ProductID]],producttable[ProductID],0))</f>
        <v>8</v>
      </c>
      <c r="L116" s="4" t="str">
        <f>INDEX(locationtable[State],MATCH(consolidatedsales[[#This Row],[Zip]],locationtable[Zip],0))</f>
        <v>Manitoba</v>
      </c>
      <c r="M116" s="4" t="str">
        <f>INDEX(manufacturertable[Manufacturer Name],MATCH(consolidatedsales[[#This Row],[ManufacturerID]],manufacturertable[ManufacturerID],0))</f>
        <v>Natura</v>
      </c>
      <c r="N116" s="4">
        <f>1/COUNTIFS(consolidatedsales[Manufacturer Name],consolidatedsales[[#This Row],[Manufacturer Name]])</f>
        <v>3.952569169960474E-3</v>
      </c>
    </row>
    <row r="117" spans="1:14" x14ac:dyDescent="0.25">
      <c r="A117">
        <v>826</v>
      </c>
      <c r="B117" s="2">
        <v>42122</v>
      </c>
      <c r="C117" s="2" t="str">
        <f>TEXT(consolidatedsales[[#This Row],[Date]],"MMMM")</f>
        <v>April</v>
      </c>
      <c r="D117" t="s">
        <v>1229</v>
      </c>
      <c r="E117">
        <v>1</v>
      </c>
      <c r="F117" s="3">
        <v>14426.37</v>
      </c>
      <c r="G117" t="s">
        <v>20</v>
      </c>
      <c r="H117" t="str">
        <f>INDEX(producttable[Product Name],MATCH(consolidatedsales[[#This Row],[ProductID]],producttable[ProductID],0))</f>
        <v>Natura UM-10</v>
      </c>
      <c r="I117" t="str">
        <f>INDEX(producttable[Category],MATCH(consolidatedsales[[#This Row],[ProductID]],producttable[ProductID],0))</f>
        <v>Urban</v>
      </c>
      <c r="J117" t="str">
        <f>INDEX(producttable[Segment],MATCH(consolidatedsales[[#This Row],[ProductID]],producttable[ProductID],0))</f>
        <v>Moderation</v>
      </c>
      <c r="K117">
        <f>INDEX(producttable[ManufacturerID],MATCH(consolidatedsales[[#This Row],[ProductID]],producttable[ProductID],0))</f>
        <v>8</v>
      </c>
      <c r="L117" s="4" t="str">
        <f>INDEX(locationtable[State],MATCH(consolidatedsales[[#This Row],[Zip]],locationtable[Zip],0))</f>
        <v>Manitoba</v>
      </c>
      <c r="M117" s="4" t="str">
        <f>INDEX(manufacturertable[Manufacturer Name],MATCH(consolidatedsales[[#This Row],[ManufacturerID]],manufacturertable[ManufacturerID],0))</f>
        <v>Natura</v>
      </c>
      <c r="N117" s="4">
        <f>1/COUNTIFS(consolidatedsales[Manufacturer Name],consolidatedsales[[#This Row],[Manufacturer Name]])</f>
        <v>3.952569169960474E-3</v>
      </c>
    </row>
    <row r="118" spans="1:14" x14ac:dyDescent="0.25">
      <c r="A118">
        <v>907</v>
      </c>
      <c r="B118" s="2">
        <v>42122</v>
      </c>
      <c r="C118" s="2" t="str">
        <f>TEXT(consolidatedsales[[#This Row],[Date]],"MMMM")</f>
        <v>April</v>
      </c>
      <c r="D118" t="s">
        <v>1229</v>
      </c>
      <c r="E118">
        <v>1</v>
      </c>
      <c r="F118" s="3">
        <v>7559.37</v>
      </c>
      <c r="G118" t="s">
        <v>20</v>
      </c>
      <c r="H118" t="str">
        <f>INDEX(producttable[Product Name],MATCH(consolidatedsales[[#This Row],[ProductID]],producttable[ProductID],0))</f>
        <v>Natura UE-16</v>
      </c>
      <c r="I118" t="str">
        <f>INDEX(producttable[Category],MATCH(consolidatedsales[[#This Row],[ProductID]],producttable[ProductID],0))</f>
        <v>Urban</v>
      </c>
      <c r="J118" t="str">
        <f>INDEX(producttable[Segment],MATCH(consolidatedsales[[#This Row],[ProductID]],producttable[ProductID],0))</f>
        <v>Extreme</v>
      </c>
      <c r="K118">
        <f>INDEX(producttable[ManufacturerID],MATCH(consolidatedsales[[#This Row],[ProductID]],producttable[ProductID],0))</f>
        <v>8</v>
      </c>
      <c r="L118" s="4" t="str">
        <f>INDEX(locationtable[State],MATCH(consolidatedsales[[#This Row],[Zip]],locationtable[Zip],0))</f>
        <v>Manitoba</v>
      </c>
      <c r="M118" s="4" t="str">
        <f>INDEX(manufacturertable[Manufacturer Name],MATCH(consolidatedsales[[#This Row],[ManufacturerID]],manufacturertable[ManufacturerID],0))</f>
        <v>Natura</v>
      </c>
      <c r="N118" s="4">
        <f>1/COUNTIFS(consolidatedsales[Manufacturer Name],consolidatedsales[[#This Row],[Manufacturer Name]])</f>
        <v>3.952569169960474E-3</v>
      </c>
    </row>
    <row r="119" spans="1:14" x14ac:dyDescent="0.25">
      <c r="A119">
        <v>939</v>
      </c>
      <c r="B119" s="2">
        <v>42122</v>
      </c>
      <c r="C119" s="2" t="str">
        <f>TEXT(consolidatedsales[[#This Row],[Date]],"MMMM")</f>
        <v>April</v>
      </c>
      <c r="D119" t="s">
        <v>1229</v>
      </c>
      <c r="E119">
        <v>1</v>
      </c>
      <c r="F119" s="3">
        <v>4409.37</v>
      </c>
      <c r="G119" t="s">
        <v>20</v>
      </c>
      <c r="H119" t="str">
        <f>INDEX(producttable[Product Name],MATCH(consolidatedsales[[#This Row],[ProductID]],producttable[ProductID],0))</f>
        <v>Natura UC-02</v>
      </c>
      <c r="I119" t="str">
        <f>INDEX(producttable[Category],MATCH(consolidatedsales[[#This Row],[ProductID]],producttable[ProductID],0))</f>
        <v>Urban</v>
      </c>
      <c r="J119" t="str">
        <f>INDEX(producttable[Segment],MATCH(consolidatedsales[[#This Row],[ProductID]],producttable[ProductID],0))</f>
        <v>Convenience</v>
      </c>
      <c r="K119">
        <f>INDEX(producttable[ManufacturerID],MATCH(consolidatedsales[[#This Row],[ProductID]],producttable[ProductID],0))</f>
        <v>8</v>
      </c>
      <c r="L119" s="4" t="str">
        <f>INDEX(locationtable[State],MATCH(consolidatedsales[[#This Row],[Zip]],locationtable[Zip],0))</f>
        <v>Manitoba</v>
      </c>
      <c r="M119" s="4" t="str">
        <f>INDEX(manufacturertable[Manufacturer Name],MATCH(consolidatedsales[[#This Row],[ManufacturerID]],manufacturertable[ManufacturerID],0))</f>
        <v>Natura</v>
      </c>
      <c r="N119" s="4">
        <f>1/COUNTIFS(consolidatedsales[Manufacturer Name],consolidatedsales[[#This Row],[Manufacturer Name]])</f>
        <v>3.952569169960474E-3</v>
      </c>
    </row>
    <row r="120" spans="1:14" x14ac:dyDescent="0.25">
      <c r="A120">
        <v>945</v>
      </c>
      <c r="B120" s="2">
        <v>42122</v>
      </c>
      <c r="C120" s="2" t="str">
        <f>TEXT(consolidatedsales[[#This Row],[Date]],"MMMM")</f>
        <v>April</v>
      </c>
      <c r="D120" t="s">
        <v>1229</v>
      </c>
      <c r="E120">
        <v>1</v>
      </c>
      <c r="F120" s="3">
        <v>8189.37</v>
      </c>
      <c r="G120" t="s">
        <v>20</v>
      </c>
      <c r="H120" t="str">
        <f>INDEX(producttable[Product Name],MATCH(consolidatedsales[[#This Row],[ProductID]],producttable[ProductID],0))</f>
        <v>Natura UC-08</v>
      </c>
      <c r="I120" t="str">
        <f>INDEX(producttable[Category],MATCH(consolidatedsales[[#This Row],[ProductID]],producttable[ProductID],0))</f>
        <v>Urban</v>
      </c>
      <c r="J120" t="str">
        <f>INDEX(producttable[Segment],MATCH(consolidatedsales[[#This Row],[ProductID]],producttable[ProductID],0))</f>
        <v>Convenience</v>
      </c>
      <c r="K120">
        <f>INDEX(producttable[ManufacturerID],MATCH(consolidatedsales[[#This Row],[ProductID]],producttable[ProductID],0))</f>
        <v>8</v>
      </c>
      <c r="L120" s="4" t="str">
        <f>INDEX(locationtable[State],MATCH(consolidatedsales[[#This Row],[Zip]],locationtable[Zip],0))</f>
        <v>Manitoba</v>
      </c>
      <c r="M120" s="4" t="str">
        <f>INDEX(manufacturertable[Manufacturer Name],MATCH(consolidatedsales[[#This Row],[ManufacturerID]],manufacturertable[ManufacturerID],0))</f>
        <v>Natura</v>
      </c>
      <c r="N120" s="4">
        <f>1/COUNTIFS(consolidatedsales[Manufacturer Name],consolidatedsales[[#This Row],[Manufacturer Name]])</f>
        <v>3.952569169960474E-3</v>
      </c>
    </row>
    <row r="121" spans="1:14" x14ac:dyDescent="0.25">
      <c r="A121">
        <v>1019</v>
      </c>
      <c r="B121" s="2">
        <v>42122</v>
      </c>
      <c r="C121" s="2" t="str">
        <f>TEXT(consolidatedsales[[#This Row],[Date]],"MMMM")</f>
        <v>April</v>
      </c>
      <c r="D121" t="s">
        <v>825</v>
      </c>
      <c r="E121">
        <v>1</v>
      </c>
      <c r="F121" s="3">
        <v>2834.37</v>
      </c>
      <c r="G121" t="s">
        <v>20</v>
      </c>
      <c r="H121" t="str">
        <f>INDEX(producttable[Product Name],MATCH(consolidatedsales[[#This Row],[ProductID]],producttable[ProductID],0))</f>
        <v>Natura YY-20</v>
      </c>
      <c r="I121" t="str">
        <f>INDEX(producttable[Category],MATCH(consolidatedsales[[#This Row],[ProductID]],producttable[ProductID],0))</f>
        <v>Youth</v>
      </c>
      <c r="J121" t="str">
        <f>INDEX(producttable[Segment],MATCH(consolidatedsales[[#This Row],[ProductID]],producttable[ProductID],0))</f>
        <v>Youth</v>
      </c>
      <c r="K121">
        <f>INDEX(producttable[ManufacturerID],MATCH(consolidatedsales[[#This Row],[ProductID]],producttable[ProductID],0))</f>
        <v>8</v>
      </c>
      <c r="L121" s="4" t="str">
        <f>INDEX(locationtable[State],MATCH(consolidatedsales[[#This Row],[Zip]],locationtable[Zip],0))</f>
        <v>Ontario</v>
      </c>
      <c r="M121" s="4" t="str">
        <f>INDEX(manufacturertable[Manufacturer Name],MATCH(consolidatedsales[[#This Row],[ManufacturerID]],manufacturertable[ManufacturerID],0))</f>
        <v>Natura</v>
      </c>
      <c r="N121" s="4">
        <f>1/COUNTIFS(consolidatedsales[Manufacturer Name],consolidatedsales[[#This Row],[Manufacturer Name]])</f>
        <v>3.952569169960474E-3</v>
      </c>
    </row>
    <row r="122" spans="1:14" x14ac:dyDescent="0.25">
      <c r="A122">
        <v>579</v>
      </c>
      <c r="B122" s="2">
        <v>42079</v>
      </c>
      <c r="C122" s="2" t="str">
        <f>TEXT(consolidatedsales[[#This Row],[Date]],"MMMM")</f>
        <v>March</v>
      </c>
      <c r="D122" t="s">
        <v>1220</v>
      </c>
      <c r="E122">
        <v>1</v>
      </c>
      <c r="F122" s="3">
        <v>15938.37</v>
      </c>
      <c r="G122" t="s">
        <v>20</v>
      </c>
      <c r="H122" t="str">
        <f>INDEX(producttable[Product Name],MATCH(consolidatedsales[[#This Row],[ProductID]],producttable[ProductID],0))</f>
        <v>Maximus UC-44</v>
      </c>
      <c r="I122" t="str">
        <f>INDEX(producttable[Category],MATCH(consolidatedsales[[#This Row],[ProductID]],producttable[ProductID],0))</f>
        <v>Urban</v>
      </c>
      <c r="J122" t="str">
        <f>INDEX(producttable[Segment],MATCH(consolidatedsales[[#This Row],[ProductID]],producttable[ProductID],0))</f>
        <v>Convenience</v>
      </c>
      <c r="K122">
        <f>INDEX(producttable[ManufacturerID],MATCH(consolidatedsales[[#This Row],[ProductID]],producttable[ProductID],0))</f>
        <v>7</v>
      </c>
      <c r="L122" s="4" t="str">
        <f>INDEX(locationtable[State],MATCH(consolidatedsales[[#This Row],[Zip]],locationtable[Zip],0))</f>
        <v>Manitoba</v>
      </c>
      <c r="M122" s="4" t="str">
        <f>INDEX(manufacturertable[Manufacturer Name],MATCH(consolidatedsales[[#This Row],[ManufacturerID]],manufacturertable[ManufacturerID],0))</f>
        <v>VanArsdel</v>
      </c>
      <c r="N122" s="4">
        <f>1/COUNTIFS(consolidatedsales[Manufacturer Name],consolidatedsales[[#This Row],[Manufacturer Name]])</f>
        <v>2.4570024570024569E-3</v>
      </c>
    </row>
    <row r="123" spans="1:14" x14ac:dyDescent="0.25">
      <c r="A123">
        <v>760</v>
      </c>
      <c r="B123" s="2">
        <v>42100</v>
      </c>
      <c r="C123" s="2" t="str">
        <f>TEXT(consolidatedsales[[#This Row],[Date]],"MMMM")</f>
        <v>April</v>
      </c>
      <c r="D123" t="s">
        <v>994</v>
      </c>
      <c r="E123">
        <v>1</v>
      </c>
      <c r="F123" s="3">
        <v>1983.87</v>
      </c>
      <c r="G123" t="s">
        <v>20</v>
      </c>
      <c r="H123" t="str">
        <f>INDEX(producttable[Product Name],MATCH(consolidatedsales[[#This Row],[ProductID]],producttable[ProductID],0))</f>
        <v>Natura RP-48</v>
      </c>
      <c r="I123" t="str">
        <f>INDEX(producttable[Category],MATCH(consolidatedsales[[#This Row],[ProductID]],producttable[ProductID],0))</f>
        <v>Rural</v>
      </c>
      <c r="J123" t="str">
        <f>INDEX(producttable[Segment],MATCH(consolidatedsales[[#This Row],[ProductID]],producttable[ProductID],0))</f>
        <v>Productivity</v>
      </c>
      <c r="K123">
        <f>INDEX(producttable[ManufacturerID],MATCH(consolidatedsales[[#This Row],[ProductID]],producttable[ProductID],0))</f>
        <v>8</v>
      </c>
      <c r="L123" s="4" t="str">
        <f>INDEX(locationtable[State],MATCH(consolidatedsales[[#This Row],[Zip]],locationtable[Zip],0))</f>
        <v>Ontario</v>
      </c>
      <c r="M123" s="4" t="str">
        <f>INDEX(manufacturertable[Manufacturer Name],MATCH(consolidatedsales[[#This Row],[ManufacturerID]],manufacturertable[ManufacturerID],0))</f>
        <v>Natura</v>
      </c>
      <c r="N123" s="4">
        <f>1/COUNTIFS(consolidatedsales[Manufacturer Name],consolidatedsales[[#This Row],[Manufacturer Name]])</f>
        <v>3.952569169960474E-3</v>
      </c>
    </row>
    <row r="124" spans="1:14" x14ac:dyDescent="0.25">
      <c r="A124">
        <v>556</v>
      </c>
      <c r="B124" s="2">
        <v>42079</v>
      </c>
      <c r="C124" s="2" t="str">
        <f>TEXT(consolidatedsales[[#This Row],[Date]],"MMMM")</f>
        <v>March</v>
      </c>
      <c r="D124" t="s">
        <v>1219</v>
      </c>
      <c r="E124">
        <v>1</v>
      </c>
      <c r="F124" s="3">
        <v>10268.370000000001</v>
      </c>
      <c r="G124" t="s">
        <v>20</v>
      </c>
      <c r="H124" t="str">
        <f>INDEX(producttable[Product Name],MATCH(consolidatedsales[[#This Row],[ProductID]],producttable[ProductID],0))</f>
        <v>Maximus UC-21</v>
      </c>
      <c r="I124" t="str">
        <f>INDEX(producttable[Category],MATCH(consolidatedsales[[#This Row],[ProductID]],producttable[ProductID],0))</f>
        <v>Urban</v>
      </c>
      <c r="J124" t="str">
        <f>INDEX(producttable[Segment],MATCH(consolidatedsales[[#This Row],[ProductID]],producttable[ProductID],0))</f>
        <v>Convenience</v>
      </c>
      <c r="K124">
        <f>INDEX(producttable[ManufacturerID],MATCH(consolidatedsales[[#This Row],[ProductID]],producttable[ProductID],0))</f>
        <v>7</v>
      </c>
      <c r="L124" s="4" t="str">
        <f>INDEX(locationtable[State],MATCH(consolidatedsales[[#This Row],[Zip]],locationtable[Zip],0))</f>
        <v>Manitoba</v>
      </c>
      <c r="M124" s="4" t="str">
        <f>INDEX(manufacturertable[Manufacturer Name],MATCH(consolidatedsales[[#This Row],[ManufacturerID]],manufacturertable[ManufacturerID],0))</f>
        <v>VanArsdel</v>
      </c>
      <c r="N124" s="4">
        <f>1/COUNTIFS(consolidatedsales[Manufacturer Name],consolidatedsales[[#This Row],[Manufacturer Name]])</f>
        <v>2.4570024570024569E-3</v>
      </c>
    </row>
    <row r="125" spans="1:14" x14ac:dyDescent="0.25">
      <c r="A125">
        <v>491</v>
      </c>
      <c r="B125" s="2">
        <v>42038</v>
      </c>
      <c r="C125" s="2" t="str">
        <f>TEXT(consolidatedsales[[#This Row],[Date]],"MMMM")</f>
        <v>February</v>
      </c>
      <c r="D125" t="s">
        <v>994</v>
      </c>
      <c r="E125">
        <v>1</v>
      </c>
      <c r="F125" s="3">
        <v>10709.37</v>
      </c>
      <c r="G125" t="s">
        <v>20</v>
      </c>
      <c r="H125" t="str">
        <f>INDEX(producttable[Product Name],MATCH(consolidatedsales[[#This Row],[ProductID]],producttable[ProductID],0))</f>
        <v>Maximus UM-96</v>
      </c>
      <c r="I125" t="str">
        <f>INDEX(producttable[Category],MATCH(consolidatedsales[[#This Row],[ProductID]],producttable[ProductID],0))</f>
        <v>Urban</v>
      </c>
      <c r="J125" t="str">
        <f>INDEX(producttable[Segment],MATCH(consolidatedsales[[#This Row],[ProductID]],producttable[ProductID],0))</f>
        <v>Moderation</v>
      </c>
      <c r="K125">
        <f>INDEX(producttable[ManufacturerID],MATCH(consolidatedsales[[#This Row],[ProductID]],producttable[ProductID],0))</f>
        <v>7</v>
      </c>
      <c r="L125" s="4" t="str">
        <f>INDEX(locationtable[State],MATCH(consolidatedsales[[#This Row],[Zip]],locationtable[Zip],0))</f>
        <v>Ontario</v>
      </c>
      <c r="M125" s="4" t="str">
        <f>INDEX(manufacturertable[Manufacturer Name],MATCH(consolidatedsales[[#This Row],[ManufacturerID]],manufacturertable[ManufacturerID],0))</f>
        <v>VanArsdel</v>
      </c>
      <c r="N125" s="4">
        <f>1/COUNTIFS(consolidatedsales[Manufacturer Name],consolidatedsales[[#This Row],[Manufacturer Name]])</f>
        <v>2.4570024570024569E-3</v>
      </c>
    </row>
    <row r="126" spans="1:14" x14ac:dyDescent="0.25">
      <c r="A126">
        <v>407</v>
      </c>
      <c r="B126" s="2">
        <v>42038</v>
      </c>
      <c r="C126" s="2" t="str">
        <f>TEXT(consolidatedsales[[#This Row],[Date]],"MMMM")</f>
        <v>February</v>
      </c>
      <c r="D126" t="s">
        <v>983</v>
      </c>
      <c r="E126">
        <v>1</v>
      </c>
      <c r="F126" s="3">
        <v>20505.87</v>
      </c>
      <c r="G126" t="s">
        <v>20</v>
      </c>
      <c r="H126" t="str">
        <f>INDEX(producttable[Product Name],MATCH(consolidatedsales[[#This Row],[ProductID]],producttable[ProductID],0))</f>
        <v>Maximus UM-12</v>
      </c>
      <c r="I126" t="str">
        <f>INDEX(producttable[Category],MATCH(consolidatedsales[[#This Row],[ProductID]],producttable[ProductID],0))</f>
        <v>Urban</v>
      </c>
      <c r="J126" t="str">
        <f>INDEX(producttable[Segment],MATCH(consolidatedsales[[#This Row],[ProductID]],producttable[ProductID],0))</f>
        <v>Moderation</v>
      </c>
      <c r="K126">
        <f>INDEX(producttable[ManufacturerID],MATCH(consolidatedsales[[#This Row],[ProductID]],producttable[ProductID],0))</f>
        <v>7</v>
      </c>
      <c r="L126" s="4" t="str">
        <f>INDEX(locationtable[State],MATCH(consolidatedsales[[#This Row],[Zip]],locationtable[Zip],0))</f>
        <v>Ontario</v>
      </c>
      <c r="M126" s="4" t="str">
        <f>INDEX(manufacturertable[Manufacturer Name],MATCH(consolidatedsales[[#This Row],[ManufacturerID]],manufacturertable[ManufacturerID],0))</f>
        <v>VanArsdel</v>
      </c>
      <c r="N126" s="4">
        <f>1/COUNTIFS(consolidatedsales[Manufacturer Name],consolidatedsales[[#This Row],[Manufacturer Name]])</f>
        <v>2.4570024570024569E-3</v>
      </c>
    </row>
    <row r="127" spans="1:14" x14ac:dyDescent="0.25">
      <c r="A127">
        <v>496</v>
      </c>
      <c r="B127" s="2">
        <v>42038</v>
      </c>
      <c r="C127" s="2" t="str">
        <f>TEXT(consolidatedsales[[#This Row],[Date]],"MMMM")</f>
        <v>February</v>
      </c>
      <c r="D127" t="s">
        <v>843</v>
      </c>
      <c r="E127">
        <v>1</v>
      </c>
      <c r="F127" s="3">
        <v>11147.85</v>
      </c>
      <c r="G127" t="s">
        <v>20</v>
      </c>
      <c r="H127" t="str">
        <f>INDEX(producttable[Product Name],MATCH(consolidatedsales[[#This Row],[ProductID]],producttable[ProductID],0))</f>
        <v>Maximus UM-01</v>
      </c>
      <c r="I127" t="str">
        <f>INDEX(producttable[Category],MATCH(consolidatedsales[[#This Row],[ProductID]],producttable[ProductID],0))</f>
        <v>Urban</v>
      </c>
      <c r="J127" t="str">
        <f>INDEX(producttable[Segment],MATCH(consolidatedsales[[#This Row],[ProductID]],producttable[ProductID],0))</f>
        <v>Moderation</v>
      </c>
      <c r="K127">
        <f>INDEX(producttable[ManufacturerID],MATCH(consolidatedsales[[#This Row],[ProductID]],producttable[ProductID],0))</f>
        <v>7</v>
      </c>
      <c r="L127" s="4" t="str">
        <f>INDEX(locationtable[State],MATCH(consolidatedsales[[#This Row],[Zip]],locationtable[Zip],0))</f>
        <v>Ontario</v>
      </c>
      <c r="M127" s="4" t="str">
        <f>INDEX(manufacturertable[Manufacturer Name],MATCH(consolidatedsales[[#This Row],[ManufacturerID]],manufacturertable[ManufacturerID],0))</f>
        <v>VanArsdel</v>
      </c>
      <c r="N127" s="4">
        <f>1/COUNTIFS(consolidatedsales[Manufacturer Name],consolidatedsales[[#This Row],[Manufacturer Name]])</f>
        <v>2.4570024570024569E-3</v>
      </c>
    </row>
    <row r="128" spans="1:14" x14ac:dyDescent="0.25">
      <c r="A128">
        <v>438</v>
      </c>
      <c r="B128" s="2">
        <v>42039</v>
      </c>
      <c r="C128" s="2" t="str">
        <f>TEXT(consolidatedsales[[#This Row],[Date]],"MMMM")</f>
        <v>February</v>
      </c>
      <c r="D128" t="s">
        <v>839</v>
      </c>
      <c r="E128">
        <v>1</v>
      </c>
      <c r="F128" s="3">
        <v>11969.37</v>
      </c>
      <c r="G128" t="s">
        <v>20</v>
      </c>
      <c r="H128" t="str">
        <f>INDEX(producttable[Product Name],MATCH(consolidatedsales[[#This Row],[ProductID]],producttable[ProductID],0))</f>
        <v>Maximus UM-43</v>
      </c>
      <c r="I128" t="str">
        <f>INDEX(producttable[Category],MATCH(consolidatedsales[[#This Row],[ProductID]],producttable[ProductID],0))</f>
        <v>Urban</v>
      </c>
      <c r="J128" t="str">
        <f>INDEX(producttable[Segment],MATCH(consolidatedsales[[#This Row],[ProductID]],producttable[ProductID],0))</f>
        <v>Moderation</v>
      </c>
      <c r="K128">
        <f>INDEX(producttable[ManufacturerID],MATCH(consolidatedsales[[#This Row],[ProductID]],producttable[ProductID],0))</f>
        <v>7</v>
      </c>
      <c r="L128" s="4" t="str">
        <f>INDEX(locationtable[State],MATCH(consolidatedsales[[#This Row],[Zip]],locationtable[Zip],0))</f>
        <v>Ontario</v>
      </c>
      <c r="M128" s="4" t="str">
        <f>INDEX(manufacturertable[Manufacturer Name],MATCH(consolidatedsales[[#This Row],[ManufacturerID]],manufacturertable[ManufacturerID],0))</f>
        <v>VanArsdel</v>
      </c>
      <c r="N128" s="4">
        <f>1/COUNTIFS(consolidatedsales[Manufacturer Name],consolidatedsales[[#This Row],[Manufacturer Name]])</f>
        <v>2.4570024570024569E-3</v>
      </c>
    </row>
    <row r="129" spans="1:14" x14ac:dyDescent="0.25">
      <c r="A129">
        <v>907</v>
      </c>
      <c r="B129" s="2">
        <v>42040</v>
      </c>
      <c r="C129" s="2" t="str">
        <f>TEXT(consolidatedsales[[#This Row],[Date]],"MMMM")</f>
        <v>February</v>
      </c>
      <c r="D129" t="s">
        <v>832</v>
      </c>
      <c r="E129">
        <v>1</v>
      </c>
      <c r="F129" s="3">
        <v>7307.37</v>
      </c>
      <c r="G129" t="s">
        <v>20</v>
      </c>
      <c r="H129" t="str">
        <f>INDEX(producttable[Product Name],MATCH(consolidatedsales[[#This Row],[ProductID]],producttable[ProductID],0))</f>
        <v>Natura UE-16</v>
      </c>
      <c r="I129" t="str">
        <f>INDEX(producttable[Category],MATCH(consolidatedsales[[#This Row],[ProductID]],producttable[ProductID],0))</f>
        <v>Urban</v>
      </c>
      <c r="J129" t="str">
        <f>INDEX(producttable[Segment],MATCH(consolidatedsales[[#This Row],[ProductID]],producttable[ProductID],0))</f>
        <v>Extreme</v>
      </c>
      <c r="K129">
        <f>INDEX(producttable[ManufacturerID],MATCH(consolidatedsales[[#This Row],[ProductID]],producttable[ProductID],0))</f>
        <v>8</v>
      </c>
      <c r="L129" s="4" t="str">
        <f>INDEX(locationtable[State],MATCH(consolidatedsales[[#This Row],[Zip]],locationtable[Zip],0))</f>
        <v>Ontario</v>
      </c>
      <c r="M129" s="4" t="str">
        <f>INDEX(manufacturertable[Manufacturer Name],MATCH(consolidatedsales[[#This Row],[ManufacturerID]],manufacturertable[ManufacturerID],0))</f>
        <v>Natura</v>
      </c>
      <c r="N129" s="4">
        <f>1/COUNTIFS(consolidatedsales[Manufacturer Name],consolidatedsales[[#This Row],[Manufacturer Name]])</f>
        <v>3.952569169960474E-3</v>
      </c>
    </row>
    <row r="130" spans="1:14" x14ac:dyDescent="0.25">
      <c r="A130">
        <v>1134</v>
      </c>
      <c r="B130" s="2">
        <v>42012</v>
      </c>
      <c r="C130" s="2" t="str">
        <f>TEXT(consolidatedsales[[#This Row],[Date]],"MMMM")</f>
        <v>January</v>
      </c>
      <c r="D130" t="s">
        <v>842</v>
      </c>
      <c r="E130">
        <v>1</v>
      </c>
      <c r="F130" s="3">
        <v>10583.37</v>
      </c>
      <c r="G130" t="s">
        <v>20</v>
      </c>
      <c r="H130" t="str">
        <f>INDEX(producttable[Product Name],MATCH(consolidatedsales[[#This Row],[ProductID]],producttable[ProductID],0))</f>
        <v>Pirum UM-11</v>
      </c>
      <c r="I130" t="str">
        <f>INDEX(producttable[Category],MATCH(consolidatedsales[[#This Row],[ProductID]],producttable[ProductID],0))</f>
        <v>Urban</v>
      </c>
      <c r="J130" t="str">
        <f>INDEX(producttable[Segment],MATCH(consolidatedsales[[#This Row],[ProductID]],producttable[ProductID],0))</f>
        <v>Moderation</v>
      </c>
      <c r="K130">
        <f>INDEX(producttable[ManufacturerID],MATCH(consolidatedsales[[#This Row],[ProductID]],producttable[ProductID],0))</f>
        <v>10</v>
      </c>
      <c r="L130" s="4" t="str">
        <f>INDEX(locationtable[State],MATCH(consolidatedsales[[#This Row],[Zip]],locationtable[Zip],0))</f>
        <v>Ontario</v>
      </c>
      <c r="M130" s="4" t="str">
        <f>INDEX(manufacturertable[Manufacturer Name],MATCH(consolidatedsales[[#This Row],[ManufacturerID]],manufacturertable[ManufacturerID],0))</f>
        <v>Pirum</v>
      </c>
      <c r="N130" s="4">
        <f>1/COUNTIFS(consolidatedsales[Manufacturer Name],consolidatedsales[[#This Row],[Manufacturer Name]])</f>
        <v>3.8022813688212928E-3</v>
      </c>
    </row>
    <row r="131" spans="1:14" x14ac:dyDescent="0.25">
      <c r="A131">
        <v>26</v>
      </c>
      <c r="B131" s="2">
        <v>42012</v>
      </c>
      <c r="C131" s="2" t="str">
        <f>TEXT(consolidatedsales[[#This Row],[Date]],"MMMM")</f>
        <v>January</v>
      </c>
      <c r="D131" t="s">
        <v>969</v>
      </c>
      <c r="E131">
        <v>1</v>
      </c>
      <c r="F131" s="3">
        <v>9292.5</v>
      </c>
      <c r="G131" t="s">
        <v>20</v>
      </c>
      <c r="H131" t="str">
        <f>INDEX(producttable[Product Name],MATCH(consolidatedsales[[#This Row],[ProductID]],producttable[ProductID],0))</f>
        <v>Abbas MA-26</v>
      </c>
      <c r="I131" t="str">
        <f>INDEX(producttable[Category],MATCH(consolidatedsales[[#This Row],[ProductID]],producttable[ProductID],0))</f>
        <v>Mix</v>
      </c>
      <c r="J131" t="str">
        <f>INDEX(producttable[Segment],MATCH(consolidatedsales[[#This Row],[ProductID]],producttable[ProductID],0))</f>
        <v>All Season</v>
      </c>
      <c r="K131">
        <f>INDEX(producttable[ManufacturerID],MATCH(consolidatedsales[[#This Row],[ProductID]],producttable[ProductID],0))</f>
        <v>1</v>
      </c>
      <c r="L131" s="4" t="str">
        <f>INDEX(locationtable[State],MATCH(consolidatedsales[[#This Row],[Zip]],locationtable[Zip],0))</f>
        <v>Ontario</v>
      </c>
      <c r="M131" s="4" t="str">
        <f>INDEX(manufacturertable[Manufacturer Name],MATCH(consolidatedsales[[#This Row],[ManufacturerID]],manufacturertable[ManufacturerID],0))</f>
        <v>Abbas</v>
      </c>
      <c r="N131" s="4">
        <f>1/COUNTIFS(consolidatedsales[Manufacturer Name],consolidatedsales[[#This Row],[Manufacturer Name]])</f>
        <v>0.04</v>
      </c>
    </row>
    <row r="132" spans="1:14" x14ac:dyDescent="0.25">
      <c r="A132">
        <v>996</v>
      </c>
      <c r="B132" s="2">
        <v>42013</v>
      </c>
      <c r="C132" s="2" t="str">
        <f>TEXT(consolidatedsales[[#This Row],[Date]],"MMMM")</f>
        <v>January</v>
      </c>
      <c r="D132" t="s">
        <v>1220</v>
      </c>
      <c r="E132">
        <v>1</v>
      </c>
      <c r="F132" s="3">
        <v>8630.3700000000008</v>
      </c>
      <c r="G132" t="s">
        <v>20</v>
      </c>
      <c r="H132" t="str">
        <f>INDEX(producttable[Product Name],MATCH(consolidatedsales[[#This Row],[ProductID]],producttable[ProductID],0))</f>
        <v>Natura UC-59</v>
      </c>
      <c r="I132" t="str">
        <f>INDEX(producttable[Category],MATCH(consolidatedsales[[#This Row],[ProductID]],producttable[ProductID],0))</f>
        <v>Urban</v>
      </c>
      <c r="J132" t="str">
        <f>INDEX(producttable[Segment],MATCH(consolidatedsales[[#This Row],[ProductID]],producttable[ProductID],0))</f>
        <v>Convenience</v>
      </c>
      <c r="K132">
        <f>INDEX(producttable[ManufacturerID],MATCH(consolidatedsales[[#This Row],[ProductID]],producttable[ProductID],0))</f>
        <v>8</v>
      </c>
      <c r="L132" s="4" t="str">
        <f>INDEX(locationtable[State],MATCH(consolidatedsales[[#This Row],[Zip]],locationtable[Zip],0))</f>
        <v>Manitoba</v>
      </c>
      <c r="M132" s="4" t="str">
        <f>INDEX(manufacturertable[Manufacturer Name],MATCH(consolidatedsales[[#This Row],[ManufacturerID]],manufacturertable[ManufacturerID],0))</f>
        <v>Natura</v>
      </c>
      <c r="N132" s="4">
        <f>1/COUNTIFS(consolidatedsales[Manufacturer Name],consolidatedsales[[#This Row],[Manufacturer Name]])</f>
        <v>3.952569169960474E-3</v>
      </c>
    </row>
    <row r="133" spans="1:14" x14ac:dyDescent="0.25">
      <c r="A133">
        <v>2361</v>
      </c>
      <c r="B133" s="2">
        <v>42013</v>
      </c>
      <c r="C133" s="2" t="str">
        <f>TEXT(consolidatedsales[[#This Row],[Date]],"MMMM")</f>
        <v>January</v>
      </c>
      <c r="D133" t="s">
        <v>952</v>
      </c>
      <c r="E133">
        <v>1</v>
      </c>
      <c r="F133" s="3">
        <v>7238.7</v>
      </c>
      <c r="G133" t="s">
        <v>20</v>
      </c>
      <c r="H133" t="str">
        <f>INDEX(producttable[Product Name],MATCH(consolidatedsales[[#This Row],[ProductID]],producttable[ProductID],0))</f>
        <v>Aliqui UC-09</v>
      </c>
      <c r="I133" t="str">
        <f>INDEX(producttable[Category],MATCH(consolidatedsales[[#This Row],[ProductID]],producttable[ProductID],0))</f>
        <v>Urban</v>
      </c>
      <c r="J133" t="str">
        <f>INDEX(producttable[Segment],MATCH(consolidatedsales[[#This Row],[ProductID]],producttable[ProductID],0))</f>
        <v>Convenience</v>
      </c>
      <c r="K133">
        <f>INDEX(producttable[ManufacturerID],MATCH(consolidatedsales[[#This Row],[ProductID]],producttable[ProductID],0))</f>
        <v>2</v>
      </c>
      <c r="L133" s="4" t="str">
        <f>INDEX(locationtable[State],MATCH(consolidatedsales[[#This Row],[Zip]],locationtable[Zip],0))</f>
        <v>Ontario</v>
      </c>
      <c r="M133" s="4" t="str">
        <f>INDEX(manufacturertable[Manufacturer Name],MATCH(consolidatedsales[[#This Row],[ManufacturerID]],manufacturertable[ManufacturerID],0))</f>
        <v>Aliqui</v>
      </c>
      <c r="N133" s="4">
        <f>1/COUNTIFS(consolidatedsales[Manufacturer Name],consolidatedsales[[#This Row],[Manufacturer Name]])</f>
        <v>4.7169811320754715E-3</v>
      </c>
    </row>
    <row r="134" spans="1:14" x14ac:dyDescent="0.25">
      <c r="A134">
        <v>529</v>
      </c>
      <c r="B134" s="2">
        <v>42015</v>
      </c>
      <c r="C134" s="2" t="str">
        <f>TEXT(consolidatedsales[[#This Row],[Date]],"MMMM")</f>
        <v>January</v>
      </c>
      <c r="D134" t="s">
        <v>1230</v>
      </c>
      <c r="E134">
        <v>1</v>
      </c>
      <c r="F134" s="3">
        <v>5669.37</v>
      </c>
      <c r="G134" t="s">
        <v>20</v>
      </c>
      <c r="H134" t="str">
        <f>INDEX(producttable[Product Name],MATCH(consolidatedsales[[#This Row],[ProductID]],producttable[ProductID],0))</f>
        <v>Maximus UE-17</v>
      </c>
      <c r="I134" t="str">
        <f>INDEX(producttable[Category],MATCH(consolidatedsales[[#This Row],[ProductID]],producttable[ProductID],0))</f>
        <v>Urban</v>
      </c>
      <c r="J134" t="str">
        <f>INDEX(producttable[Segment],MATCH(consolidatedsales[[#This Row],[ProductID]],producttable[ProductID],0))</f>
        <v>Extreme</v>
      </c>
      <c r="K134">
        <f>INDEX(producttable[ManufacturerID],MATCH(consolidatedsales[[#This Row],[ProductID]],producttable[ProductID],0))</f>
        <v>7</v>
      </c>
      <c r="L134" s="4" t="str">
        <f>INDEX(locationtable[State],MATCH(consolidatedsales[[#This Row],[Zip]],locationtable[Zip],0))</f>
        <v>Manitoba</v>
      </c>
      <c r="M134" s="4" t="str">
        <f>INDEX(manufacturertable[Manufacturer Name],MATCH(consolidatedsales[[#This Row],[ManufacturerID]],manufacturertable[ManufacturerID],0))</f>
        <v>VanArsdel</v>
      </c>
      <c r="N134" s="4">
        <f>1/COUNTIFS(consolidatedsales[Manufacturer Name],consolidatedsales[[#This Row],[Manufacturer Name]])</f>
        <v>2.4570024570024569E-3</v>
      </c>
    </row>
    <row r="135" spans="1:14" x14ac:dyDescent="0.25">
      <c r="A135">
        <v>107</v>
      </c>
      <c r="B135" s="2">
        <v>42016</v>
      </c>
      <c r="C135" s="2" t="str">
        <f>TEXT(consolidatedsales[[#This Row],[Date]],"MMMM")</f>
        <v>January</v>
      </c>
      <c r="D135" t="s">
        <v>984</v>
      </c>
      <c r="E135">
        <v>1</v>
      </c>
      <c r="F135" s="3">
        <v>6870.15</v>
      </c>
      <c r="G135" t="s">
        <v>20</v>
      </c>
      <c r="H135" t="str">
        <f>INDEX(producttable[Product Name],MATCH(consolidatedsales[[#This Row],[ProductID]],producttable[ProductID],0))</f>
        <v>Abbas UM-34</v>
      </c>
      <c r="I135" t="str">
        <f>INDEX(producttable[Category],MATCH(consolidatedsales[[#This Row],[ProductID]],producttable[ProductID],0))</f>
        <v>Urban</v>
      </c>
      <c r="J135" t="str">
        <f>INDEX(producttable[Segment],MATCH(consolidatedsales[[#This Row],[ProductID]],producttable[ProductID],0))</f>
        <v>Moderation</v>
      </c>
      <c r="K135">
        <f>INDEX(producttable[ManufacturerID],MATCH(consolidatedsales[[#This Row],[ProductID]],producttable[ProductID],0))</f>
        <v>1</v>
      </c>
      <c r="L135" s="4" t="str">
        <f>INDEX(locationtable[State],MATCH(consolidatedsales[[#This Row],[Zip]],locationtable[Zip],0))</f>
        <v>Ontario</v>
      </c>
      <c r="M135" s="4" t="str">
        <f>INDEX(manufacturertable[Manufacturer Name],MATCH(consolidatedsales[[#This Row],[ManufacturerID]],manufacturertable[ManufacturerID],0))</f>
        <v>Abbas</v>
      </c>
      <c r="N135" s="4">
        <f>1/COUNTIFS(consolidatedsales[Manufacturer Name],consolidatedsales[[#This Row],[Manufacturer Name]])</f>
        <v>0.04</v>
      </c>
    </row>
    <row r="136" spans="1:14" x14ac:dyDescent="0.25">
      <c r="A136">
        <v>1889</v>
      </c>
      <c r="B136" s="2">
        <v>42095</v>
      </c>
      <c r="C136" s="2" t="str">
        <f>TEXT(consolidatedsales[[#This Row],[Date]],"MMMM")</f>
        <v>April</v>
      </c>
      <c r="D136" t="s">
        <v>826</v>
      </c>
      <c r="E136">
        <v>1</v>
      </c>
      <c r="F136" s="3">
        <v>8693.3700000000008</v>
      </c>
      <c r="G136" t="s">
        <v>20</v>
      </c>
      <c r="H136" t="str">
        <f>INDEX(producttable[Product Name],MATCH(consolidatedsales[[#This Row],[ProductID]],producttable[ProductID],0))</f>
        <v>Leo UC-08</v>
      </c>
      <c r="I136" t="str">
        <f>INDEX(producttable[Category],MATCH(consolidatedsales[[#This Row],[ProductID]],producttable[ProductID],0))</f>
        <v>Urban</v>
      </c>
      <c r="J136" t="str">
        <f>INDEX(producttable[Segment],MATCH(consolidatedsales[[#This Row],[ProductID]],producttable[ProductID],0))</f>
        <v>Convenience</v>
      </c>
      <c r="K136">
        <f>INDEX(producttable[ManufacturerID],MATCH(consolidatedsales[[#This Row],[ProductID]],producttable[ProductID],0))</f>
        <v>6</v>
      </c>
      <c r="L136" s="4" t="str">
        <f>INDEX(locationtable[State],MATCH(consolidatedsales[[#This Row],[Zip]],locationtable[Zip],0))</f>
        <v>Ontario</v>
      </c>
      <c r="M136" s="4" t="str">
        <f>INDEX(manufacturertable[Manufacturer Name],MATCH(consolidatedsales[[#This Row],[ManufacturerID]],manufacturertable[ManufacturerID],0))</f>
        <v>Leo</v>
      </c>
      <c r="N136" s="4">
        <f>1/COUNTIFS(consolidatedsales[Manufacturer Name],consolidatedsales[[#This Row],[Manufacturer Name]])</f>
        <v>8.3333333333333329E-2</v>
      </c>
    </row>
    <row r="137" spans="1:14" x14ac:dyDescent="0.25">
      <c r="A137">
        <v>1518</v>
      </c>
      <c r="B137" s="2">
        <v>42102</v>
      </c>
      <c r="C137" s="2" t="str">
        <f>TEXT(consolidatedsales[[#This Row],[Date]],"MMMM")</f>
        <v>April</v>
      </c>
      <c r="D137" t="s">
        <v>694</v>
      </c>
      <c r="E137">
        <v>1</v>
      </c>
      <c r="F137" s="3">
        <v>2770.74</v>
      </c>
      <c r="G137" t="s">
        <v>20</v>
      </c>
      <c r="H137" t="str">
        <f>INDEX(producttable[Product Name],MATCH(consolidatedsales[[#This Row],[ProductID]],producttable[ProductID],0))</f>
        <v>Quibus RP-10</v>
      </c>
      <c r="I137" t="str">
        <f>INDEX(producttable[Category],MATCH(consolidatedsales[[#This Row],[ProductID]],producttable[ProductID],0))</f>
        <v>Rural</v>
      </c>
      <c r="J137" t="str">
        <f>INDEX(producttable[Segment],MATCH(consolidatedsales[[#This Row],[ProductID]],producttable[ProductID],0))</f>
        <v>Productivity</v>
      </c>
      <c r="K137">
        <f>INDEX(producttable[ManufacturerID],MATCH(consolidatedsales[[#This Row],[ProductID]],producttable[ProductID],0))</f>
        <v>12</v>
      </c>
      <c r="L137" s="4" t="str">
        <f>INDEX(locationtable[State],MATCH(consolidatedsales[[#This Row],[Zip]],locationtable[Zip],0))</f>
        <v>Ontario</v>
      </c>
      <c r="M137" s="4" t="str">
        <f>INDEX(manufacturertable[Manufacturer Name],MATCH(consolidatedsales[[#This Row],[ManufacturerID]],manufacturertable[ManufacturerID],0))</f>
        <v>Quibus</v>
      </c>
      <c r="N137" s="4">
        <f>1/COUNTIFS(consolidatedsales[Manufacturer Name],consolidatedsales[[#This Row],[Manufacturer Name]])</f>
        <v>1.3333333333333334E-2</v>
      </c>
    </row>
    <row r="138" spans="1:14" x14ac:dyDescent="0.25">
      <c r="A138">
        <v>2368</v>
      </c>
      <c r="B138" s="2">
        <v>42149</v>
      </c>
      <c r="C138" s="2" t="str">
        <f>TEXT(consolidatedsales[[#This Row],[Date]],"MMMM")</f>
        <v>May</v>
      </c>
      <c r="D138" t="s">
        <v>1409</v>
      </c>
      <c r="E138">
        <v>1</v>
      </c>
      <c r="F138" s="3">
        <v>8687.7000000000007</v>
      </c>
      <c r="G138" t="s">
        <v>20</v>
      </c>
      <c r="H138" t="str">
        <f>INDEX(producttable[Product Name],MATCH(consolidatedsales[[#This Row],[ProductID]],producttable[ProductID],0))</f>
        <v>Aliqui UC-16</v>
      </c>
      <c r="I138" t="str">
        <f>INDEX(producttable[Category],MATCH(consolidatedsales[[#This Row],[ProductID]],producttable[ProductID],0))</f>
        <v>Urban</v>
      </c>
      <c r="J138" t="str">
        <f>INDEX(producttable[Segment],MATCH(consolidatedsales[[#This Row],[ProductID]],producttable[ProductID],0))</f>
        <v>Convenience</v>
      </c>
      <c r="K138">
        <f>INDEX(producttable[ManufacturerID],MATCH(consolidatedsales[[#This Row],[ProductID]],producttable[ProductID],0))</f>
        <v>2</v>
      </c>
      <c r="L138" s="4" t="str">
        <f>INDEX(locationtable[State],MATCH(consolidatedsales[[#This Row],[Zip]],locationtable[Zip],0))</f>
        <v>Alberta</v>
      </c>
      <c r="M138" s="4" t="str">
        <f>INDEX(manufacturertable[Manufacturer Name],MATCH(consolidatedsales[[#This Row],[ManufacturerID]],manufacturertable[ManufacturerID],0))</f>
        <v>Aliqui</v>
      </c>
      <c r="N138" s="4">
        <f>1/COUNTIFS(consolidatedsales[Manufacturer Name],consolidatedsales[[#This Row],[Manufacturer Name]])</f>
        <v>4.7169811320754715E-3</v>
      </c>
    </row>
    <row r="139" spans="1:14" x14ac:dyDescent="0.25">
      <c r="A139">
        <v>2369</v>
      </c>
      <c r="B139" s="2">
        <v>42149</v>
      </c>
      <c r="C139" s="2" t="str">
        <f>TEXT(consolidatedsales[[#This Row],[Date]],"MMMM")</f>
        <v>May</v>
      </c>
      <c r="D139" t="s">
        <v>1400</v>
      </c>
      <c r="E139">
        <v>1</v>
      </c>
      <c r="F139" s="3">
        <v>5096.7</v>
      </c>
      <c r="G139" t="s">
        <v>20</v>
      </c>
      <c r="H139" t="str">
        <f>INDEX(producttable[Product Name],MATCH(consolidatedsales[[#This Row],[ProductID]],producttable[ProductID],0))</f>
        <v>Aliqui UC-17</v>
      </c>
      <c r="I139" t="str">
        <f>INDEX(producttable[Category],MATCH(consolidatedsales[[#This Row],[ProductID]],producttable[ProductID],0))</f>
        <v>Urban</v>
      </c>
      <c r="J139" t="str">
        <f>INDEX(producttable[Segment],MATCH(consolidatedsales[[#This Row],[ProductID]],producttable[ProductID],0))</f>
        <v>Convenience</v>
      </c>
      <c r="K139">
        <f>INDEX(producttable[ManufacturerID],MATCH(consolidatedsales[[#This Row],[ProductID]],producttable[ProductID],0))</f>
        <v>2</v>
      </c>
      <c r="L139" s="4" t="str">
        <f>INDEX(locationtable[State],MATCH(consolidatedsales[[#This Row],[Zip]],locationtable[Zip],0))</f>
        <v>Alberta</v>
      </c>
      <c r="M139" s="4" t="str">
        <f>INDEX(manufacturertable[Manufacturer Name],MATCH(consolidatedsales[[#This Row],[ManufacturerID]],manufacturertable[ManufacturerID],0))</f>
        <v>Aliqui</v>
      </c>
      <c r="N139" s="4">
        <f>1/COUNTIFS(consolidatedsales[Manufacturer Name],consolidatedsales[[#This Row],[Manufacturer Name]])</f>
        <v>4.7169811320754715E-3</v>
      </c>
    </row>
    <row r="140" spans="1:14" x14ac:dyDescent="0.25">
      <c r="A140">
        <v>2055</v>
      </c>
      <c r="B140" s="2">
        <v>42155</v>
      </c>
      <c r="C140" s="2" t="str">
        <f>TEXT(consolidatedsales[[#This Row],[Date]],"MMMM")</f>
        <v>May</v>
      </c>
      <c r="D140" t="s">
        <v>1400</v>
      </c>
      <c r="E140">
        <v>1</v>
      </c>
      <c r="F140" s="3">
        <v>7874.37</v>
      </c>
      <c r="G140" t="s">
        <v>20</v>
      </c>
      <c r="H140" t="str">
        <f>INDEX(producttable[Product Name],MATCH(consolidatedsales[[#This Row],[ProductID]],producttable[ProductID],0))</f>
        <v>Currus UE-15</v>
      </c>
      <c r="I140" t="str">
        <f>INDEX(producttable[Category],MATCH(consolidatedsales[[#This Row],[ProductID]],producttable[ProductID],0))</f>
        <v>Urban</v>
      </c>
      <c r="J140" t="str">
        <f>INDEX(producttable[Segment],MATCH(consolidatedsales[[#This Row],[ProductID]],producttable[ProductID],0))</f>
        <v>Extreme</v>
      </c>
      <c r="K140">
        <f>INDEX(producttable[ManufacturerID],MATCH(consolidatedsales[[#This Row],[ProductID]],producttable[ProductID],0))</f>
        <v>4</v>
      </c>
      <c r="L140" s="4" t="str">
        <f>INDEX(locationtable[State],MATCH(consolidatedsales[[#This Row],[Zip]],locationtable[Zip],0))</f>
        <v>Alberta</v>
      </c>
      <c r="M140" s="4" t="str">
        <f>INDEX(manufacturertable[Manufacturer Name],MATCH(consolidatedsales[[#This Row],[ManufacturerID]],manufacturertable[ManufacturerID],0))</f>
        <v>Currus</v>
      </c>
      <c r="N140" s="4">
        <f>1/COUNTIFS(consolidatedsales[Manufacturer Name],consolidatedsales[[#This Row],[Manufacturer Name]])</f>
        <v>1.1764705882352941E-2</v>
      </c>
    </row>
    <row r="141" spans="1:14" x14ac:dyDescent="0.25">
      <c r="A141">
        <v>793</v>
      </c>
      <c r="B141" s="2">
        <v>42156</v>
      </c>
      <c r="C141" s="2" t="str">
        <f>TEXT(consolidatedsales[[#This Row],[Date]],"MMMM")</f>
        <v>June</v>
      </c>
      <c r="D141" t="s">
        <v>1560</v>
      </c>
      <c r="E141">
        <v>1</v>
      </c>
      <c r="F141" s="3">
        <v>1070.3699999999999</v>
      </c>
      <c r="G141" t="s">
        <v>20</v>
      </c>
      <c r="H141" t="str">
        <f>INDEX(producttable[Product Name],MATCH(consolidatedsales[[#This Row],[ProductID]],producttable[ProductID],0))</f>
        <v>Natura RP-81</v>
      </c>
      <c r="I141" t="str">
        <f>INDEX(producttable[Category],MATCH(consolidatedsales[[#This Row],[ProductID]],producttable[ProductID],0))</f>
        <v>Rural</v>
      </c>
      <c r="J141" t="str">
        <f>INDEX(producttable[Segment],MATCH(consolidatedsales[[#This Row],[ProductID]],producttable[ProductID],0))</f>
        <v>Productivity</v>
      </c>
      <c r="K141">
        <f>INDEX(producttable[ManufacturerID],MATCH(consolidatedsales[[#This Row],[ProductID]],producttable[ProductID],0))</f>
        <v>8</v>
      </c>
      <c r="L141" s="4" t="str">
        <f>INDEX(locationtable[State],MATCH(consolidatedsales[[#This Row],[Zip]],locationtable[Zip],0))</f>
        <v>British Columbia</v>
      </c>
      <c r="M141" s="4" t="str">
        <f>INDEX(manufacturertable[Manufacturer Name],MATCH(consolidatedsales[[#This Row],[ManufacturerID]],manufacturertable[ManufacturerID],0))</f>
        <v>Natura</v>
      </c>
      <c r="N141" s="4">
        <f>1/COUNTIFS(consolidatedsales[Manufacturer Name],consolidatedsales[[#This Row],[Manufacturer Name]])</f>
        <v>3.952569169960474E-3</v>
      </c>
    </row>
    <row r="142" spans="1:14" x14ac:dyDescent="0.25">
      <c r="A142">
        <v>1182</v>
      </c>
      <c r="B142" s="2">
        <v>42156</v>
      </c>
      <c r="C142" s="2" t="str">
        <f>TEXT(consolidatedsales[[#This Row],[Date]],"MMMM")</f>
        <v>June</v>
      </c>
      <c r="D142" t="s">
        <v>1401</v>
      </c>
      <c r="E142">
        <v>1</v>
      </c>
      <c r="F142" s="3">
        <v>2708.37</v>
      </c>
      <c r="G142" t="s">
        <v>20</v>
      </c>
      <c r="H142" t="str">
        <f>INDEX(producttable[Product Name],MATCH(consolidatedsales[[#This Row],[ProductID]],producttable[ProductID],0))</f>
        <v>Pirum UE-18</v>
      </c>
      <c r="I142" t="str">
        <f>INDEX(producttable[Category],MATCH(consolidatedsales[[#This Row],[ProductID]],producttable[ProductID],0))</f>
        <v>Urban</v>
      </c>
      <c r="J142" t="str">
        <f>INDEX(producttable[Segment],MATCH(consolidatedsales[[#This Row],[ProductID]],producttable[ProductID],0))</f>
        <v>Extreme</v>
      </c>
      <c r="K142">
        <f>INDEX(producttable[ManufacturerID],MATCH(consolidatedsales[[#This Row],[ProductID]],producttable[ProductID],0))</f>
        <v>10</v>
      </c>
      <c r="L142" s="4" t="str">
        <f>INDEX(locationtable[State],MATCH(consolidatedsales[[#This Row],[Zip]],locationtable[Zip],0))</f>
        <v>Alberta</v>
      </c>
      <c r="M142" s="4" t="str">
        <f>INDEX(manufacturertable[Manufacturer Name],MATCH(consolidatedsales[[#This Row],[ManufacturerID]],manufacturertable[ManufacturerID],0))</f>
        <v>Pirum</v>
      </c>
      <c r="N142" s="4">
        <f>1/COUNTIFS(consolidatedsales[Manufacturer Name],consolidatedsales[[#This Row],[Manufacturer Name]])</f>
        <v>3.8022813688212928E-3</v>
      </c>
    </row>
    <row r="143" spans="1:14" x14ac:dyDescent="0.25">
      <c r="A143">
        <v>927</v>
      </c>
      <c r="B143" s="2">
        <v>42156</v>
      </c>
      <c r="C143" s="2" t="str">
        <f>TEXT(consolidatedsales[[#This Row],[Date]],"MMMM")</f>
        <v>June</v>
      </c>
      <c r="D143" t="s">
        <v>1563</v>
      </c>
      <c r="E143">
        <v>1</v>
      </c>
      <c r="F143" s="3">
        <v>6047.37</v>
      </c>
      <c r="G143" t="s">
        <v>20</v>
      </c>
      <c r="H143" t="str">
        <f>INDEX(producttable[Product Name],MATCH(consolidatedsales[[#This Row],[ProductID]],producttable[ProductID],0))</f>
        <v>Natura UE-36</v>
      </c>
      <c r="I143" t="str">
        <f>INDEX(producttable[Category],MATCH(consolidatedsales[[#This Row],[ProductID]],producttable[ProductID],0))</f>
        <v>Urban</v>
      </c>
      <c r="J143" t="str">
        <f>INDEX(producttable[Segment],MATCH(consolidatedsales[[#This Row],[ProductID]],producttable[ProductID],0))</f>
        <v>Extreme</v>
      </c>
      <c r="K143">
        <f>INDEX(producttable[ManufacturerID],MATCH(consolidatedsales[[#This Row],[ProductID]],producttable[ProductID],0))</f>
        <v>8</v>
      </c>
      <c r="L143" s="4" t="str">
        <f>INDEX(locationtable[State],MATCH(consolidatedsales[[#This Row],[Zip]],locationtable[Zip],0))</f>
        <v>British Columbia</v>
      </c>
      <c r="M143" s="4" t="str">
        <f>INDEX(manufacturertable[Manufacturer Name],MATCH(consolidatedsales[[#This Row],[ManufacturerID]],manufacturertable[ManufacturerID],0))</f>
        <v>Natura</v>
      </c>
      <c r="N143" s="4">
        <f>1/COUNTIFS(consolidatedsales[Manufacturer Name],consolidatedsales[[#This Row],[Manufacturer Name]])</f>
        <v>3.952569169960474E-3</v>
      </c>
    </row>
    <row r="144" spans="1:14" x14ac:dyDescent="0.25">
      <c r="A144">
        <v>993</v>
      </c>
      <c r="B144" s="2">
        <v>42156</v>
      </c>
      <c r="C144" s="2" t="str">
        <f>TEXT(consolidatedsales[[#This Row],[Date]],"MMMM")</f>
        <v>June</v>
      </c>
      <c r="D144" t="s">
        <v>1583</v>
      </c>
      <c r="E144">
        <v>1</v>
      </c>
      <c r="F144" s="3">
        <v>4409.37</v>
      </c>
      <c r="G144" t="s">
        <v>20</v>
      </c>
      <c r="H144" t="str">
        <f>INDEX(producttable[Product Name],MATCH(consolidatedsales[[#This Row],[ProductID]],producttable[ProductID],0))</f>
        <v>Natura UC-56</v>
      </c>
      <c r="I144" t="str">
        <f>INDEX(producttable[Category],MATCH(consolidatedsales[[#This Row],[ProductID]],producttable[ProductID],0))</f>
        <v>Urban</v>
      </c>
      <c r="J144" t="str">
        <f>INDEX(producttable[Segment],MATCH(consolidatedsales[[#This Row],[ProductID]],producttable[ProductID],0))</f>
        <v>Convenience</v>
      </c>
      <c r="K144">
        <f>INDEX(producttable[ManufacturerID],MATCH(consolidatedsales[[#This Row],[ProductID]],producttable[ProductID],0))</f>
        <v>8</v>
      </c>
      <c r="L144" s="4" t="str">
        <f>INDEX(locationtable[State],MATCH(consolidatedsales[[#This Row],[Zip]],locationtable[Zip],0))</f>
        <v>British Columbia</v>
      </c>
      <c r="M144" s="4" t="str">
        <f>INDEX(manufacturertable[Manufacturer Name],MATCH(consolidatedsales[[#This Row],[ManufacturerID]],manufacturertable[ManufacturerID],0))</f>
        <v>Natura</v>
      </c>
      <c r="N144" s="4">
        <f>1/COUNTIFS(consolidatedsales[Manufacturer Name],consolidatedsales[[#This Row],[Manufacturer Name]])</f>
        <v>3.952569169960474E-3</v>
      </c>
    </row>
    <row r="145" spans="1:14" x14ac:dyDescent="0.25">
      <c r="A145">
        <v>1180</v>
      </c>
      <c r="B145" s="2">
        <v>42156</v>
      </c>
      <c r="C145" s="2" t="str">
        <f>TEXT(consolidatedsales[[#This Row],[Date]],"MMMM")</f>
        <v>June</v>
      </c>
      <c r="D145" t="s">
        <v>1384</v>
      </c>
      <c r="E145">
        <v>1</v>
      </c>
      <c r="F145" s="3">
        <v>6173.37</v>
      </c>
      <c r="G145" t="s">
        <v>20</v>
      </c>
      <c r="H145" t="str">
        <f>INDEX(producttable[Product Name],MATCH(consolidatedsales[[#This Row],[ProductID]],producttable[ProductID],0))</f>
        <v>Pirum UE-16</v>
      </c>
      <c r="I145" t="str">
        <f>INDEX(producttable[Category],MATCH(consolidatedsales[[#This Row],[ProductID]],producttable[ProductID],0))</f>
        <v>Urban</v>
      </c>
      <c r="J145" t="str">
        <f>INDEX(producttable[Segment],MATCH(consolidatedsales[[#This Row],[ProductID]],producttable[ProductID],0))</f>
        <v>Extreme</v>
      </c>
      <c r="K145">
        <f>INDEX(producttable[ManufacturerID],MATCH(consolidatedsales[[#This Row],[ProductID]],producttable[ProductID],0))</f>
        <v>10</v>
      </c>
      <c r="L145" s="4" t="str">
        <f>INDEX(locationtable[State],MATCH(consolidatedsales[[#This Row],[Zip]],locationtable[Zip],0))</f>
        <v>Alberta</v>
      </c>
      <c r="M145" s="4" t="str">
        <f>INDEX(manufacturertable[Manufacturer Name],MATCH(consolidatedsales[[#This Row],[ManufacturerID]],manufacturertable[ManufacturerID],0))</f>
        <v>Pirum</v>
      </c>
      <c r="N145" s="4">
        <f>1/COUNTIFS(consolidatedsales[Manufacturer Name],consolidatedsales[[#This Row],[Manufacturer Name]])</f>
        <v>3.8022813688212928E-3</v>
      </c>
    </row>
    <row r="146" spans="1:14" x14ac:dyDescent="0.25">
      <c r="A146">
        <v>1182</v>
      </c>
      <c r="B146" s="2">
        <v>42156</v>
      </c>
      <c r="C146" s="2" t="str">
        <f>TEXT(consolidatedsales[[#This Row],[Date]],"MMMM")</f>
        <v>June</v>
      </c>
      <c r="D146" t="s">
        <v>1400</v>
      </c>
      <c r="E146">
        <v>1</v>
      </c>
      <c r="F146" s="3">
        <v>2519.37</v>
      </c>
      <c r="G146" t="s">
        <v>20</v>
      </c>
      <c r="H146" t="str">
        <f>INDEX(producttable[Product Name],MATCH(consolidatedsales[[#This Row],[ProductID]],producttable[ProductID],0))</f>
        <v>Pirum UE-18</v>
      </c>
      <c r="I146" t="str">
        <f>INDEX(producttable[Category],MATCH(consolidatedsales[[#This Row],[ProductID]],producttable[ProductID],0))</f>
        <v>Urban</v>
      </c>
      <c r="J146" t="str">
        <f>INDEX(producttable[Segment],MATCH(consolidatedsales[[#This Row],[ProductID]],producttable[ProductID],0))</f>
        <v>Extreme</v>
      </c>
      <c r="K146">
        <f>INDEX(producttable[ManufacturerID],MATCH(consolidatedsales[[#This Row],[ProductID]],producttable[ProductID],0))</f>
        <v>10</v>
      </c>
      <c r="L146" s="4" t="str">
        <f>INDEX(locationtable[State],MATCH(consolidatedsales[[#This Row],[Zip]],locationtable[Zip],0))</f>
        <v>Alberta</v>
      </c>
      <c r="M146" s="4" t="str">
        <f>INDEX(manufacturertable[Manufacturer Name],MATCH(consolidatedsales[[#This Row],[ManufacturerID]],manufacturertable[ManufacturerID],0))</f>
        <v>Pirum</v>
      </c>
      <c r="N146" s="4">
        <f>1/COUNTIFS(consolidatedsales[Manufacturer Name],consolidatedsales[[#This Row],[Manufacturer Name]])</f>
        <v>3.8022813688212928E-3</v>
      </c>
    </row>
    <row r="147" spans="1:14" x14ac:dyDescent="0.25">
      <c r="A147">
        <v>794</v>
      </c>
      <c r="B147" s="2">
        <v>42156</v>
      </c>
      <c r="C147" s="2" t="str">
        <f>TEXT(consolidatedsales[[#This Row],[Date]],"MMMM")</f>
        <v>June</v>
      </c>
      <c r="D147" t="s">
        <v>1560</v>
      </c>
      <c r="E147">
        <v>1</v>
      </c>
      <c r="F147" s="3">
        <v>1070.3699999999999</v>
      </c>
      <c r="G147" t="s">
        <v>20</v>
      </c>
      <c r="H147" t="str">
        <f>INDEX(producttable[Product Name],MATCH(consolidatedsales[[#This Row],[ProductID]],producttable[ProductID],0))</f>
        <v>Natura RP-82</v>
      </c>
      <c r="I147" t="str">
        <f>INDEX(producttable[Category],MATCH(consolidatedsales[[#This Row],[ProductID]],producttable[ProductID],0))</f>
        <v>Rural</v>
      </c>
      <c r="J147" t="str">
        <f>INDEX(producttable[Segment],MATCH(consolidatedsales[[#This Row],[ProductID]],producttable[ProductID],0))</f>
        <v>Productivity</v>
      </c>
      <c r="K147">
        <f>INDEX(producttable[ManufacturerID],MATCH(consolidatedsales[[#This Row],[ProductID]],producttable[ProductID],0))</f>
        <v>8</v>
      </c>
      <c r="L147" s="4" t="str">
        <f>INDEX(locationtable[State],MATCH(consolidatedsales[[#This Row],[Zip]],locationtable[Zip],0))</f>
        <v>British Columbia</v>
      </c>
      <c r="M147" s="4" t="str">
        <f>INDEX(manufacturertable[Manufacturer Name],MATCH(consolidatedsales[[#This Row],[ManufacturerID]],manufacturertable[ManufacturerID],0))</f>
        <v>Natura</v>
      </c>
      <c r="N147" s="4">
        <f>1/COUNTIFS(consolidatedsales[Manufacturer Name],consolidatedsales[[#This Row],[Manufacturer Name]])</f>
        <v>3.952569169960474E-3</v>
      </c>
    </row>
    <row r="148" spans="1:14" x14ac:dyDescent="0.25">
      <c r="A148">
        <v>1391</v>
      </c>
      <c r="B148" s="2">
        <v>42152</v>
      </c>
      <c r="C148" s="2" t="str">
        <f>TEXT(consolidatedsales[[#This Row],[Date]],"MMMM")</f>
        <v>May</v>
      </c>
      <c r="D148" t="s">
        <v>1345</v>
      </c>
      <c r="E148">
        <v>1</v>
      </c>
      <c r="F148" s="3">
        <v>2266.7399999999998</v>
      </c>
      <c r="G148" t="s">
        <v>20</v>
      </c>
      <c r="H148" t="str">
        <f>INDEX(producttable[Product Name],MATCH(consolidatedsales[[#This Row],[ProductID]],producttable[ProductID],0))</f>
        <v>Quibus RP-83</v>
      </c>
      <c r="I148" t="str">
        <f>INDEX(producttable[Category],MATCH(consolidatedsales[[#This Row],[ProductID]],producttable[ProductID],0))</f>
        <v>Rural</v>
      </c>
      <c r="J148" t="str">
        <f>INDEX(producttable[Segment],MATCH(consolidatedsales[[#This Row],[ProductID]],producttable[ProductID],0))</f>
        <v>Productivity</v>
      </c>
      <c r="K148">
        <f>INDEX(producttable[ManufacturerID],MATCH(consolidatedsales[[#This Row],[ProductID]],producttable[ProductID],0))</f>
        <v>12</v>
      </c>
      <c r="L148" s="4" t="str">
        <f>INDEX(locationtable[State],MATCH(consolidatedsales[[#This Row],[Zip]],locationtable[Zip],0))</f>
        <v>Alberta</v>
      </c>
      <c r="M148" s="4" t="str">
        <f>INDEX(manufacturertable[Manufacturer Name],MATCH(consolidatedsales[[#This Row],[ManufacturerID]],manufacturertable[ManufacturerID],0))</f>
        <v>Quibus</v>
      </c>
      <c r="N148" s="4">
        <f>1/COUNTIFS(consolidatedsales[Manufacturer Name],consolidatedsales[[#This Row],[Manufacturer Name]])</f>
        <v>1.3333333333333334E-2</v>
      </c>
    </row>
    <row r="149" spans="1:14" x14ac:dyDescent="0.25">
      <c r="A149">
        <v>636</v>
      </c>
      <c r="B149" s="2">
        <v>42153</v>
      </c>
      <c r="C149" s="2" t="str">
        <f>TEXT(consolidatedsales[[#This Row],[Date]],"MMMM")</f>
        <v>May</v>
      </c>
      <c r="D149" t="s">
        <v>1570</v>
      </c>
      <c r="E149">
        <v>1</v>
      </c>
      <c r="F149" s="3">
        <v>11118.87</v>
      </c>
      <c r="G149" t="s">
        <v>20</v>
      </c>
      <c r="H149" t="str">
        <f>INDEX(producttable[Product Name],MATCH(consolidatedsales[[#This Row],[ProductID]],producttable[ProductID],0))</f>
        <v>Maximus UC-01</v>
      </c>
      <c r="I149" t="str">
        <f>INDEX(producttable[Category],MATCH(consolidatedsales[[#This Row],[ProductID]],producttable[ProductID],0))</f>
        <v>Urban</v>
      </c>
      <c r="J149" t="str">
        <f>INDEX(producttable[Segment],MATCH(consolidatedsales[[#This Row],[ProductID]],producttable[ProductID],0))</f>
        <v>Convenience</v>
      </c>
      <c r="K149">
        <f>INDEX(producttable[ManufacturerID],MATCH(consolidatedsales[[#This Row],[ProductID]],producttable[ProductID],0))</f>
        <v>7</v>
      </c>
      <c r="L149" s="4" t="str">
        <f>INDEX(locationtable[State],MATCH(consolidatedsales[[#This Row],[Zip]],locationtable[Zip],0))</f>
        <v>British Columbia</v>
      </c>
      <c r="M149" s="4" t="str">
        <f>INDEX(manufacturertable[Manufacturer Name],MATCH(consolidatedsales[[#This Row],[ManufacturerID]],manufacturertable[ManufacturerID],0))</f>
        <v>VanArsdel</v>
      </c>
      <c r="N149" s="4">
        <f>1/COUNTIFS(consolidatedsales[Manufacturer Name],consolidatedsales[[#This Row],[Manufacturer Name]])</f>
        <v>2.4570024570024569E-3</v>
      </c>
    </row>
    <row r="150" spans="1:14" x14ac:dyDescent="0.25">
      <c r="A150">
        <v>2332</v>
      </c>
      <c r="B150" s="2">
        <v>42153</v>
      </c>
      <c r="C150" s="2" t="str">
        <f>TEXT(consolidatedsales[[#This Row],[Date]],"MMMM")</f>
        <v>May</v>
      </c>
      <c r="D150" t="s">
        <v>1401</v>
      </c>
      <c r="E150">
        <v>1</v>
      </c>
      <c r="F150" s="3">
        <v>6356.7</v>
      </c>
      <c r="G150" t="s">
        <v>20</v>
      </c>
      <c r="H150" t="str">
        <f>INDEX(producttable[Product Name],MATCH(consolidatedsales[[#This Row],[ProductID]],producttable[ProductID],0))</f>
        <v>Aliqui UE-06</v>
      </c>
      <c r="I150" t="str">
        <f>INDEX(producttable[Category],MATCH(consolidatedsales[[#This Row],[ProductID]],producttable[ProductID],0))</f>
        <v>Urban</v>
      </c>
      <c r="J150" t="str">
        <f>INDEX(producttable[Segment],MATCH(consolidatedsales[[#This Row],[ProductID]],producttable[ProductID],0))</f>
        <v>Extreme</v>
      </c>
      <c r="K150">
        <f>INDEX(producttable[ManufacturerID],MATCH(consolidatedsales[[#This Row],[ProductID]],producttable[ProductID],0))</f>
        <v>2</v>
      </c>
      <c r="L150" s="4" t="str">
        <f>INDEX(locationtable[State],MATCH(consolidatedsales[[#This Row],[Zip]],locationtable[Zip],0))</f>
        <v>Alberta</v>
      </c>
      <c r="M150" s="4" t="str">
        <f>INDEX(manufacturertable[Manufacturer Name],MATCH(consolidatedsales[[#This Row],[ManufacturerID]],manufacturertable[ManufacturerID],0))</f>
        <v>Aliqui</v>
      </c>
      <c r="N150" s="4">
        <f>1/COUNTIFS(consolidatedsales[Manufacturer Name],consolidatedsales[[#This Row],[Manufacturer Name]])</f>
        <v>4.7169811320754715E-3</v>
      </c>
    </row>
    <row r="151" spans="1:14" x14ac:dyDescent="0.25">
      <c r="A151">
        <v>438</v>
      </c>
      <c r="B151" s="2">
        <v>42149</v>
      </c>
      <c r="C151" s="2" t="str">
        <f>TEXT(consolidatedsales[[#This Row],[Date]],"MMMM")</f>
        <v>May</v>
      </c>
      <c r="D151" t="s">
        <v>1202</v>
      </c>
      <c r="E151">
        <v>1</v>
      </c>
      <c r="F151" s="3">
        <v>11969.37</v>
      </c>
      <c r="G151" t="s">
        <v>20</v>
      </c>
      <c r="H151" t="str">
        <f>INDEX(producttable[Product Name],MATCH(consolidatedsales[[#This Row],[ProductID]],producttable[ProductID],0))</f>
        <v>Maximus UM-43</v>
      </c>
      <c r="I151" t="str">
        <f>INDEX(producttable[Category],MATCH(consolidatedsales[[#This Row],[ProductID]],producttable[ProductID],0))</f>
        <v>Urban</v>
      </c>
      <c r="J151" t="str">
        <f>INDEX(producttable[Segment],MATCH(consolidatedsales[[#This Row],[ProductID]],producttable[ProductID],0))</f>
        <v>Moderation</v>
      </c>
      <c r="K151">
        <f>INDEX(producttable[ManufacturerID],MATCH(consolidatedsales[[#This Row],[ProductID]],producttable[ProductID],0))</f>
        <v>7</v>
      </c>
      <c r="L151" s="4" t="str">
        <f>INDEX(locationtable[State],MATCH(consolidatedsales[[#This Row],[Zip]],locationtable[Zip],0))</f>
        <v>Manitoba</v>
      </c>
      <c r="M151" s="4" t="str">
        <f>INDEX(manufacturertable[Manufacturer Name],MATCH(consolidatedsales[[#This Row],[ManufacturerID]],manufacturertable[ManufacturerID],0))</f>
        <v>VanArsdel</v>
      </c>
      <c r="N151" s="4">
        <f>1/COUNTIFS(consolidatedsales[Manufacturer Name],consolidatedsales[[#This Row],[Manufacturer Name]])</f>
        <v>2.4570024570024569E-3</v>
      </c>
    </row>
    <row r="152" spans="1:14" x14ac:dyDescent="0.25">
      <c r="A152">
        <v>1348</v>
      </c>
      <c r="B152" s="2">
        <v>42149</v>
      </c>
      <c r="C152" s="2" t="str">
        <f>TEXT(consolidatedsales[[#This Row],[Date]],"MMMM")</f>
        <v>May</v>
      </c>
      <c r="D152" t="s">
        <v>1378</v>
      </c>
      <c r="E152">
        <v>1</v>
      </c>
      <c r="F152" s="3">
        <v>4156.74</v>
      </c>
      <c r="G152" t="s">
        <v>20</v>
      </c>
      <c r="H152" t="str">
        <f>INDEX(producttable[Product Name],MATCH(consolidatedsales[[#This Row],[ProductID]],producttable[ProductID],0))</f>
        <v>Quibus RP-40</v>
      </c>
      <c r="I152" t="str">
        <f>INDEX(producttable[Category],MATCH(consolidatedsales[[#This Row],[ProductID]],producttable[ProductID],0))</f>
        <v>Rural</v>
      </c>
      <c r="J152" t="str">
        <f>INDEX(producttable[Segment],MATCH(consolidatedsales[[#This Row],[ProductID]],producttable[ProductID],0))</f>
        <v>Productivity</v>
      </c>
      <c r="K152">
        <f>INDEX(producttable[ManufacturerID],MATCH(consolidatedsales[[#This Row],[ProductID]],producttable[ProductID],0))</f>
        <v>12</v>
      </c>
      <c r="L152" s="4" t="str">
        <f>INDEX(locationtable[State],MATCH(consolidatedsales[[#This Row],[Zip]],locationtable[Zip],0))</f>
        <v>Alberta</v>
      </c>
      <c r="M152" s="4" t="str">
        <f>INDEX(manufacturertable[Manufacturer Name],MATCH(consolidatedsales[[#This Row],[ManufacturerID]],manufacturertable[ManufacturerID],0))</f>
        <v>Quibus</v>
      </c>
      <c r="N152" s="4">
        <f>1/COUNTIFS(consolidatedsales[Manufacturer Name],consolidatedsales[[#This Row],[Manufacturer Name]])</f>
        <v>1.3333333333333334E-2</v>
      </c>
    </row>
    <row r="153" spans="1:14" x14ac:dyDescent="0.25">
      <c r="A153">
        <v>394</v>
      </c>
      <c r="B153" s="2">
        <v>42149</v>
      </c>
      <c r="C153" s="2" t="str">
        <f>TEXT(consolidatedsales[[#This Row],[Date]],"MMMM")</f>
        <v>May</v>
      </c>
      <c r="D153" t="s">
        <v>1411</v>
      </c>
      <c r="E153">
        <v>1</v>
      </c>
      <c r="F153" s="3">
        <v>19686.87</v>
      </c>
      <c r="G153" t="s">
        <v>20</v>
      </c>
      <c r="H153" t="str">
        <f>INDEX(producttable[Product Name],MATCH(consolidatedsales[[#This Row],[ProductID]],producttable[ProductID],0))</f>
        <v>Maximus RS-01</v>
      </c>
      <c r="I153" t="str">
        <f>INDEX(producttable[Category],MATCH(consolidatedsales[[#This Row],[ProductID]],producttable[ProductID],0))</f>
        <v>Rural</v>
      </c>
      <c r="J153" t="str">
        <f>INDEX(producttable[Segment],MATCH(consolidatedsales[[#This Row],[ProductID]],producttable[ProductID],0))</f>
        <v>Select</v>
      </c>
      <c r="K153">
        <f>INDEX(producttable[ManufacturerID],MATCH(consolidatedsales[[#This Row],[ProductID]],producttable[ProductID],0))</f>
        <v>7</v>
      </c>
      <c r="L153" s="4" t="str">
        <f>INDEX(locationtable[State],MATCH(consolidatedsales[[#This Row],[Zip]],locationtable[Zip],0))</f>
        <v>Alberta</v>
      </c>
      <c r="M153" s="4" t="str">
        <f>INDEX(manufacturertable[Manufacturer Name],MATCH(consolidatedsales[[#This Row],[ManufacturerID]],manufacturertable[ManufacturerID],0))</f>
        <v>VanArsdel</v>
      </c>
      <c r="N153" s="4">
        <f>1/COUNTIFS(consolidatedsales[Manufacturer Name],consolidatedsales[[#This Row],[Manufacturer Name]])</f>
        <v>2.4570024570024569E-3</v>
      </c>
    </row>
    <row r="154" spans="1:14" x14ac:dyDescent="0.25">
      <c r="A154">
        <v>438</v>
      </c>
      <c r="B154" s="2">
        <v>42149</v>
      </c>
      <c r="C154" s="2" t="str">
        <f>TEXT(consolidatedsales[[#This Row],[Date]],"MMMM")</f>
        <v>May</v>
      </c>
      <c r="D154" t="s">
        <v>1408</v>
      </c>
      <c r="E154">
        <v>1</v>
      </c>
      <c r="F154" s="3">
        <v>11969.37</v>
      </c>
      <c r="G154" t="s">
        <v>20</v>
      </c>
      <c r="H154" t="str">
        <f>INDEX(producttable[Product Name],MATCH(consolidatedsales[[#This Row],[ProductID]],producttable[ProductID],0))</f>
        <v>Maximus UM-43</v>
      </c>
      <c r="I154" t="str">
        <f>INDEX(producttable[Category],MATCH(consolidatedsales[[#This Row],[ProductID]],producttable[ProductID],0))</f>
        <v>Urban</v>
      </c>
      <c r="J154" t="str">
        <f>INDEX(producttable[Segment],MATCH(consolidatedsales[[#This Row],[ProductID]],producttable[ProductID],0))</f>
        <v>Moderation</v>
      </c>
      <c r="K154">
        <f>INDEX(producttable[ManufacturerID],MATCH(consolidatedsales[[#This Row],[ProductID]],producttable[ProductID],0))</f>
        <v>7</v>
      </c>
      <c r="L154" s="4" t="str">
        <f>INDEX(locationtable[State],MATCH(consolidatedsales[[#This Row],[Zip]],locationtable[Zip],0))</f>
        <v>Alberta</v>
      </c>
      <c r="M154" s="4" t="str">
        <f>INDEX(manufacturertable[Manufacturer Name],MATCH(consolidatedsales[[#This Row],[ManufacturerID]],manufacturertable[ManufacturerID],0))</f>
        <v>VanArsdel</v>
      </c>
      <c r="N154" s="4">
        <f>1/COUNTIFS(consolidatedsales[Manufacturer Name],consolidatedsales[[#This Row],[Manufacturer Name]])</f>
        <v>2.4570024570024569E-3</v>
      </c>
    </row>
    <row r="155" spans="1:14" x14ac:dyDescent="0.25">
      <c r="A155">
        <v>506</v>
      </c>
      <c r="B155" s="2">
        <v>42149</v>
      </c>
      <c r="C155" s="2" t="str">
        <f>TEXT(consolidatedsales[[#This Row],[Date]],"MMMM")</f>
        <v>May</v>
      </c>
      <c r="D155" t="s">
        <v>1401</v>
      </c>
      <c r="E155">
        <v>1</v>
      </c>
      <c r="F155" s="3">
        <v>15560.37</v>
      </c>
      <c r="G155" t="s">
        <v>20</v>
      </c>
      <c r="H155" t="str">
        <f>INDEX(producttable[Product Name],MATCH(consolidatedsales[[#This Row],[ProductID]],producttable[ProductID],0))</f>
        <v>Maximus UM-11</v>
      </c>
      <c r="I155" t="str">
        <f>INDEX(producttable[Category],MATCH(consolidatedsales[[#This Row],[ProductID]],producttable[ProductID],0))</f>
        <v>Urban</v>
      </c>
      <c r="J155" t="str">
        <f>INDEX(producttable[Segment],MATCH(consolidatedsales[[#This Row],[ProductID]],producttable[ProductID],0))</f>
        <v>Moderation</v>
      </c>
      <c r="K155">
        <f>INDEX(producttable[ManufacturerID],MATCH(consolidatedsales[[#This Row],[ProductID]],producttable[ProductID],0))</f>
        <v>7</v>
      </c>
      <c r="L155" s="4" t="str">
        <f>INDEX(locationtable[State],MATCH(consolidatedsales[[#This Row],[Zip]],locationtable[Zip],0))</f>
        <v>Alberta</v>
      </c>
      <c r="M155" s="4" t="str">
        <f>INDEX(manufacturertable[Manufacturer Name],MATCH(consolidatedsales[[#This Row],[ManufacturerID]],manufacturertable[ManufacturerID],0))</f>
        <v>VanArsdel</v>
      </c>
      <c r="N155" s="4">
        <f>1/COUNTIFS(consolidatedsales[Manufacturer Name],consolidatedsales[[#This Row],[Manufacturer Name]])</f>
        <v>2.4570024570024569E-3</v>
      </c>
    </row>
    <row r="156" spans="1:14" x14ac:dyDescent="0.25">
      <c r="A156">
        <v>443</v>
      </c>
      <c r="B156" s="2">
        <v>42150</v>
      </c>
      <c r="C156" s="2" t="str">
        <f>TEXT(consolidatedsales[[#This Row],[Date]],"MMMM")</f>
        <v>May</v>
      </c>
      <c r="D156" t="s">
        <v>1401</v>
      </c>
      <c r="E156">
        <v>1</v>
      </c>
      <c r="F156" s="3">
        <v>11084.85</v>
      </c>
      <c r="G156" t="s">
        <v>20</v>
      </c>
      <c r="H156" t="str">
        <f>INDEX(producttable[Product Name],MATCH(consolidatedsales[[#This Row],[ProductID]],producttable[ProductID],0))</f>
        <v>Maximus UM-48</v>
      </c>
      <c r="I156" t="str">
        <f>INDEX(producttable[Category],MATCH(consolidatedsales[[#This Row],[ProductID]],producttable[ProductID],0))</f>
        <v>Urban</v>
      </c>
      <c r="J156" t="str">
        <f>INDEX(producttable[Segment],MATCH(consolidatedsales[[#This Row],[ProductID]],producttable[ProductID],0))</f>
        <v>Moderation</v>
      </c>
      <c r="K156">
        <f>INDEX(producttable[ManufacturerID],MATCH(consolidatedsales[[#This Row],[ProductID]],producttable[ProductID],0))</f>
        <v>7</v>
      </c>
      <c r="L156" s="4" t="str">
        <f>INDEX(locationtable[State],MATCH(consolidatedsales[[#This Row],[Zip]],locationtable[Zip],0))</f>
        <v>Alberta</v>
      </c>
      <c r="M156" s="4" t="str">
        <f>INDEX(manufacturertable[Manufacturer Name],MATCH(consolidatedsales[[#This Row],[ManufacturerID]],manufacturertable[ManufacturerID],0))</f>
        <v>VanArsdel</v>
      </c>
      <c r="N156" s="4">
        <f>1/COUNTIFS(consolidatedsales[Manufacturer Name],consolidatedsales[[#This Row],[Manufacturer Name]])</f>
        <v>2.4570024570024569E-3</v>
      </c>
    </row>
    <row r="157" spans="1:14" x14ac:dyDescent="0.25">
      <c r="A157">
        <v>1299</v>
      </c>
      <c r="B157" s="2">
        <v>42150</v>
      </c>
      <c r="C157" s="2" t="str">
        <f>TEXT(consolidatedsales[[#This Row],[Date]],"MMMM")</f>
        <v>May</v>
      </c>
      <c r="D157" t="s">
        <v>1569</v>
      </c>
      <c r="E157">
        <v>1</v>
      </c>
      <c r="F157" s="3">
        <v>6487.74</v>
      </c>
      <c r="G157" t="s">
        <v>20</v>
      </c>
      <c r="H157" t="str">
        <f>INDEX(producttable[Product Name],MATCH(consolidatedsales[[#This Row],[ProductID]],producttable[ProductID],0))</f>
        <v>Quibus MA-35</v>
      </c>
      <c r="I157" t="str">
        <f>INDEX(producttable[Category],MATCH(consolidatedsales[[#This Row],[ProductID]],producttable[ProductID],0))</f>
        <v>Mix</v>
      </c>
      <c r="J157" t="str">
        <f>INDEX(producttable[Segment],MATCH(consolidatedsales[[#This Row],[ProductID]],producttable[ProductID],0))</f>
        <v>All Season</v>
      </c>
      <c r="K157">
        <f>INDEX(producttable[ManufacturerID],MATCH(consolidatedsales[[#This Row],[ProductID]],producttable[ProductID],0))</f>
        <v>12</v>
      </c>
      <c r="L157" s="4" t="str">
        <f>INDEX(locationtable[State],MATCH(consolidatedsales[[#This Row],[Zip]],locationtable[Zip],0))</f>
        <v>British Columbia</v>
      </c>
      <c r="M157" s="4" t="str">
        <f>INDEX(manufacturertable[Manufacturer Name],MATCH(consolidatedsales[[#This Row],[ManufacturerID]],manufacturertable[ManufacturerID],0))</f>
        <v>Quibus</v>
      </c>
      <c r="N157" s="4">
        <f>1/COUNTIFS(consolidatedsales[Manufacturer Name],consolidatedsales[[#This Row],[Manufacturer Name]])</f>
        <v>1.3333333333333334E-2</v>
      </c>
    </row>
    <row r="158" spans="1:14" x14ac:dyDescent="0.25">
      <c r="A158">
        <v>2396</v>
      </c>
      <c r="B158" s="2">
        <v>42150</v>
      </c>
      <c r="C158" s="2" t="str">
        <f>TEXT(consolidatedsales[[#This Row],[Date]],"MMMM")</f>
        <v>May</v>
      </c>
      <c r="D158" t="s">
        <v>1383</v>
      </c>
      <c r="E158">
        <v>1</v>
      </c>
      <c r="F158" s="3">
        <v>1442.7</v>
      </c>
      <c r="G158" t="s">
        <v>20</v>
      </c>
      <c r="H158" t="str">
        <f>INDEX(producttable[Product Name],MATCH(consolidatedsales[[#This Row],[ProductID]],producttable[ProductID],0))</f>
        <v>Aliqui YY-05</v>
      </c>
      <c r="I158" t="str">
        <f>INDEX(producttable[Category],MATCH(consolidatedsales[[#This Row],[ProductID]],producttable[ProductID],0))</f>
        <v>Youth</v>
      </c>
      <c r="J158" t="str">
        <f>INDEX(producttable[Segment],MATCH(consolidatedsales[[#This Row],[ProductID]],producttable[ProductID],0))</f>
        <v>Youth</v>
      </c>
      <c r="K158">
        <f>INDEX(producttable[ManufacturerID],MATCH(consolidatedsales[[#This Row],[ProductID]],producttable[ProductID],0))</f>
        <v>2</v>
      </c>
      <c r="L158" s="4" t="str">
        <f>INDEX(locationtable[State],MATCH(consolidatedsales[[#This Row],[Zip]],locationtable[Zip],0))</f>
        <v>Alberta</v>
      </c>
      <c r="M158" s="4" t="str">
        <f>INDEX(manufacturertable[Manufacturer Name],MATCH(consolidatedsales[[#This Row],[ManufacturerID]],manufacturertable[ManufacturerID],0))</f>
        <v>Aliqui</v>
      </c>
      <c r="N158" s="4">
        <f>1/COUNTIFS(consolidatedsales[Manufacturer Name],consolidatedsales[[#This Row],[Manufacturer Name]])</f>
        <v>4.7169811320754715E-3</v>
      </c>
    </row>
    <row r="159" spans="1:14" x14ac:dyDescent="0.25">
      <c r="A159">
        <v>2275</v>
      </c>
      <c r="B159" s="2">
        <v>42150</v>
      </c>
      <c r="C159" s="2" t="str">
        <f>TEXT(consolidatedsales[[#This Row],[Date]],"MMMM")</f>
        <v>May</v>
      </c>
      <c r="D159" t="s">
        <v>1570</v>
      </c>
      <c r="E159">
        <v>1</v>
      </c>
      <c r="F159" s="3">
        <v>4472.37</v>
      </c>
      <c r="G159" t="s">
        <v>20</v>
      </c>
      <c r="H159" t="str">
        <f>INDEX(producttable[Product Name],MATCH(consolidatedsales[[#This Row],[ProductID]],producttable[ProductID],0))</f>
        <v>Aliqui RS-08</v>
      </c>
      <c r="I159" t="str">
        <f>INDEX(producttable[Category],MATCH(consolidatedsales[[#This Row],[ProductID]],producttable[ProductID],0))</f>
        <v>Rural</v>
      </c>
      <c r="J159" t="str">
        <f>INDEX(producttable[Segment],MATCH(consolidatedsales[[#This Row],[ProductID]],producttable[ProductID],0))</f>
        <v>Select</v>
      </c>
      <c r="K159">
        <f>INDEX(producttable[ManufacturerID],MATCH(consolidatedsales[[#This Row],[ProductID]],producttable[ProductID],0))</f>
        <v>2</v>
      </c>
      <c r="L159" s="4" t="str">
        <f>INDEX(locationtable[State],MATCH(consolidatedsales[[#This Row],[Zip]],locationtable[Zip],0))</f>
        <v>British Columbia</v>
      </c>
      <c r="M159" s="4" t="str">
        <f>INDEX(manufacturertable[Manufacturer Name],MATCH(consolidatedsales[[#This Row],[ManufacturerID]],manufacturertable[ManufacturerID],0))</f>
        <v>Aliqui</v>
      </c>
      <c r="N159" s="4">
        <f>1/COUNTIFS(consolidatedsales[Manufacturer Name],consolidatedsales[[#This Row],[Manufacturer Name]])</f>
        <v>4.7169811320754715E-3</v>
      </c>
    </row>
    <row r="160" spans="1:14" x14ac:dyDescent="0.25">
      <c r="A160">
        <v>2371</v>
      </c>
      <c r="B160" s="2">
        <v>42150</v>
      </c>
      <c r="C160" s="2" t="str">
        <f>TEXT(consolidatedsales[[#This Row],[Date]],"MMMM")</f>
        <v>May</v>
      </c>
      <c r="D160" t="s">
        <v>1570</v>
      </c>
      <c r="E160">
        <v>1</v>
      </c>
      <c r="F160" s="3">
        <v>6866.37</v>
      </c>
      <c r="G160" t="s">
        <v>20</v>
      </c>
      <c r="H160" t="str">
        <f>INDEX(producttable[Product Name],MATCH(consolidatedsales[[#This Row],[ProductID]],producttable[ProductID],0))</f>
        <v>Aliqui UC-19</v>
      </c>
      <c r="I160" t="str">
        <f>INDEX(producttable[Category],MATCH(consolidatedsales[[#This Row],[ProductID]],producttable[ProductID],0))</f>
        <v>Urban</v>
      </c>
      <c r="J160" t="str">
        <f>INDEX(producttable[Segment],MATCH(consolidatedsales[[#This Row],[ProductID]],producttable[ProductID],0))</f>
        <v>Convenience</v>
      </c>
      <c r="K160">
        <f>INDEX(producttable[ManufacturerID],MATCH(consolidatedsales[[#This Row],[ProductID]],producttable[ProductID],0))</f>
        <v>2</v>
      </c>
      <c r="L160" s="4" t="str">
        <f>INDEX(locationtable[State],MATCH(consolidatedsales[[#This Row],[Zip]],locationtable[Zip],0))</f>
        <v>British Columbia</v>
      </c>
      <c r="M160" s="4" t="str">
        <f>INDEX(manufacturertable[Manufacturer Name],MATCH(consolidatedsales[[#This Row],[ManufacturerID]],manufacturertable[ManufacturerID],0))</f>
        <v>Aliqui</v>
      </c>
      <c r="N160" s="4">
        <f>1/COUNTIFS(consolidatedsales[Manufacturer Name],consolidatedsales[[#This Row],[Manufacturer Name]])</f>
        <v>4.7169811320754715E-3</v>
      </c>
    </row>
    <row r="161" spans="1:14" x14ac:dyDescent="0.25">
      <c r="A161">
        <v>1722</v>
      </c>
      <c r="B161" s="2">
        <v>42150</v>
      </c>
      <c r="C161" s="2" t="str">
        <f>TEXT(consolidatedsales[[#This Row],[Date]],"MMMM")</f>
        <v>May</v>
      </c>
      <c r="D161" t="s">
        <v>1352</v>
      </c>
      <c r="E161">
        <v>1</v>
      </c>
      <c r="F161" s="3">
        <v>1038.8699999999999</v>
      </c>
      <c r="G161" t="s">
        <v>20</v>
      </c>
      <c r="H161" t="str">
        <f>INDEX(producttable[Product Name],MATCH(consolidatedsales[[#This Row],[ProductID]],producttable[ProductID],0))</f>
        <v>Salvus YY-33</v>
      </c>
      <c r="I161" t="str">
        <f>INDEX(producttable[Category],MATCH(consolidatedsales[[#This Row],[ProductID]],producttable[ProductID],0))</f>
        <v>Youth</v>
      </c>
      <c r="J161" t="str">
        <f>INDEX(producttable[Segment],MATCH(consolidatedsales[[#This Row],[ProductID]],producttable[ProductID],0))</f>
        <v>Youth</v>
      </c>
      <c r="K161">
        <f>INDEX(producttable[ManufacturerID],MATCH(consolidatedsales[[#This Row],[ProductID]],producttable[ProductID],0))</f>
        <v>13</v>
      </c>
      <c r="L161" s="4" t="str">
        <f>INDEX(locationtable[State],MATCH(consolidatedsales[[#This Row],[Zip]],locationtable[Zip],0))</f>
        <v>Alberta</v>
      </c>
      <c r="M161" s="4" t="str">
        <f>INDEX(manufacturertable[Manufacturer Name],MATCH(consolidatedsales[[#This Row],[ManufacturerID]],manufacturertable[ManufacturerID],0))</f>
        <v>Salvus</v>
      </c>
      <c r="N161" s="4">
        <f>1/COUNTIFS(consolidatedsales[Manufacturer Name],consolidatedsales[[#This Row],[Manufacturer Name]])</f>
        <v>4.3478260869565216E-2</v>
      </c>
    </row>
    <row r="162" spans="1:14" x14ac:dyDescent="0.25">
      <c r="A162">
        <v>295</v>
      </c>
      <c r="B162" s="2">
        <v>42151</v>
      </c>
      <c r="C162" s="2" t="str">
        <f>TEXT(consolidatedsales[[#This Row],[Date]],"MMMM")</f>
        <v>May</v>
      </c>
      <c r="D162" t="s">
        <v>1553</v>
      </c>
      <c r="E162">
        <v>1</v>
      </c>
      <c r="F162" s="3">
        <v>12596.85</v>
      </c>
      <c r="G162" t="s">
        <v>20</v>
      </c>
      <c r="H162" t="str">
        <f>INDEX(producttable[Product Name],MATCH(consolidatedsales[[#This Row],[ProductID]],producttable[ProductID],0))</f>
        <v>Fama UE-16</v>
      </c>
      <c r="I162" t="str">
        <f>INDEX(producttable[Category],MATCH(consolidatedsales[[#This Row],[ProductID]],producttable[ProductID],0))</f>
        <v>Urban</v>
      </c>
      <c r="J162" t="str">
        <f>INDEX(producttable[Segment],MATCH(consolidatedsales[[#This Row],[ProductID]],producttable[ProductID],0))</f>
        <v>Extreme</v>
      </c>
      <c r="K162">
        <f>INDEX(producttable[ManufacturerID],MATCH(consolidatedsales[[#This Row],[ProductID]],producttable[ProductID],0))</f>
        <v>5</v>
      </c>
      <c r="L162" s="4" t="str">
        <f>INDEX(locationtable[State],MATCH(consolidatedsales[[#This Row],[Zip]],locationtable[Zip],0))</f>
        <v>British Columbia</v>
      </c>
      <c r="M162" s="4" t="str">
        <f>INDEX(manufacturertable[Manufacturer Name],MATCH(consolidatedsales[[#This Row],[ManufacturerID]],manufacturertable[ManufacturerID],0))</f>
        <v>Fama</v>
      </c>
      <c r="N162" s="4">
        <f>1/COUNTIFS(consolidatedsales[Manufacturer Name],consolidatedsales[[#This Row],[Manufacturer Name]])</f>
        <v>7.1428571428571425E-2</v>
      </c>
    </row>
    <row r="163" spans="1:14" x14ac:dyDescent="0.25">
      <c r="A163">
        <v>2396</v>
      </c>
      <c r="B163" s="2">
        <v>42151</v>
      </c>
      <c r="C163" s="2" t="str">
        <f>TEXT(consolidatedsales[[#This Row],[Date]],"MMMM")</f>
        <v>May</v>
      </c>
      <c r="D163" t="s">
        <v>1577</v>
      </c>
      <c r="E163">
        <v>1</v>
      </c>
      <c r="F163" s="3">
        <v>1385.37</v>
      </c>
      <c r="G163" t="s">
        <v>20</v>
      </c>
      <c r="H163" t="str">
        <f>INDEX(producttable[Product Name],MATCH(consolidatedsales[[#This Row],[ProductID]],producttable[ProductID],0))</f>
        <v>Aliqui YY-05</v>
      </c>
      <c r="I163" t="str">
        <f>INDEX(producttable[Category],MATCH(consolidatedsales[[#This Row],[ProductID]],producttable[ProductID],0))</f>
        <v>Youth</v>
      </c>
      <c r="J163" t="str">
        <f>INDEX(producttable[Segment],MATCH(consolidatedsales[[#This Row],[ProductID]],producttable[ProductID],0))</f>
        <v>Youth</v>
      </c>
      <c r="K163">
        <f>INDEX(producttable[ManufacturerID],MATCH(consolidatedsales[[#This Row],[ProductID]],producttable[ProductID],0))</f>
        <v>2</v>
      </c>
      <c r="L163" s="4" t="str">
        <f>INDEX(locationtable[State],MATCH(consolidatedsales[[#This Row],[Zip]],locationtable[Zip],0))</f>
        <v>British Columbia</v>
      </c>
      <c r="M163" s="4" t="str">
        <f>INDEX(manufacturertable[Manufacturer Name],MATCH(consolidatedsales[[#This Row],[ManufacturerID]],manufacturertable[ManufacturerID],0))</f>
        <v>Aliqui</v>
      </c>
      <c r="N163" s="4">
        <f>1/COUNTIFS(consolidatedsales[Manufacturer Name],consolidatedsales[[#This Row],[Manufacturer Name]])</f>
        <v>4.7169811320754715E-3</v>
      </c>
    </row>
    <row r="164" spans="1:14" x14ac:dyDescent="0.25">
      <c r="A164">
        <v>1180</v>
      </c>
      <c r="B164" s="2">
        <v>42176</v>
      </c>
      <c r="C164" s="2" t="str">
        <f>TEXT(consolidatedsales[[#This Row],[Date]],"MMMM")</f>
        <v>June</v>
      </c>
      <c r="D164" t="s">
        <v>1378</v>
      </c>
      <c r="E164">
        <v>1</v>
      </c>
      <c r="F164" s="3">
        <v>6173.37</v>
      </c>
      <c r="G164" t="s">
        <v>20</v>
      </c>
      <c r="H164" t="str">
        <f>INDEX(producttable[Product Name],MATCH(consolidatedsales[[#This Row],[ProductID]],producttable[ProductID],0))</f>
        <v>Pirum UE-16</v>
      </c>
      <c r="I164" t="str">
        <f>INDEX(producttable[Category],MATCH(consolidatedsales[[#This Row],[ProductID]],producttable[ProductID],0))</f>
        <v>Urban</v>
      </c>
      <c r="J164" t="str">
        <f>INDEX(producttable[Segment],MATCH(consolidatedsales[[#This Row],[ProductID]],producttable[ProductID],0))</f>
        <v>Extreme</v>
      </c>
      <c r="K164">
        <f>INDEX(producttable[ManufacturerID],MATCH(consolidatedsales[[#This Row],[ProductID]],producttable[ProductID],0))</f>
        <v>10</v>
      </c>
      <c r="L164" s="4" t="str">
        <f>INDEX(locationtable[State],MATCH(consolidatedsales[[#This Row],[Zip]],locationtable[Zip],0))</f>
        <v>Alberta</v>
      </c>
      <c r="M164" s="4" t="str">
        <f>INDEX(manufacturertable[Manufacturer Name],MATCH(consolidatedsales[[#This Row],[ManufacturerID]],manufacturertable[ManufacturerID],0))</f>
        <v>Pirum</v>
      </c>
      <c r="N164" s="4">
        <f>1/COUNTIFS(consolidatedsales[Manufacturer Name],consolidatedsales[[#This Row],[Manufacturer Name]])</f>
        <v>3.8022813688212928E-3</v>
      </c>
    </row>
    <row r="165" spans="1:14" x14ac:dyDescent="0.25">
      <c r="A165">
        <v>794</v>
      </c>
      <c r="B165" s="2">
        <v>42177</v>
      </c>
      <c r="C165" s="2" t="str">
        <f>TEXT(consolidatedsales[[#This Row],[Date]],"MMMM")</f>
        <v>June</v>
      </c>
      <c r="D165" t="s">
        <v>1583</v>
      </c>
      <c r="E165">
        <v>1</v>
      </c>
      <c r="F165" s="3">
        <v>1070.3699999999999</v>
      </c>
      <c r="G165" t="s">
        <v>20</v>
      </c>
      <c r="H165" t="str">
        <f>INDEX(producttable[Product Name],MATCH(consolidatedsales[[#This Row],[ProductID]],producttable[ProductID],0))</f>
        <v>Natura RP-82</v>
      </c>
      <c r="I165" t="str">
        <f>INDEX(producttable[Category],MATCH(consolidatedsales[[#This Row],[ProductID]],producttable[ProductID],0))</f>
        <v>Rural</v>
      </c>
      <c r="J165" t="str">
        <f>INDEX(producttable[Segment],MATCH(consolidatedsales[[#This Row],[ProductID]],producttable[ProductID],0))</f>
        <v>Productivity</v>
      </c>
      <c r="K165">
        <f>INDEX(producttable[ManufacturerID],MATCH(consolidatedsales[[#This Row],[ProductID]],producttable[ProductID],0))</f>
        <v>8</v>
      </c>
      <c r="L165" s="4" t="str">
        <f>INDEX(locationtable[State],MATCH(consolidatedsales[[#This Row],[Zip]],locationtable[Zip],0))</f>
        <v>British Columbia</v>
      </c>
      <c r="M165" s="4" t="str">
        <f>INDEX(manufacturertable[Manufacturer Name],MATCH(consolidatedsales[[#This Row],[ManufacturerID]],manufacturertable[ManufacturerID],0))</f>
        <v>Natura</v>
      </c>
      <c r="N165" s="4">
        <f>1/COUNTIFS(consolidatedsales[Manufacturer Name],consolidatedsales[[#This Row],[Manufacturer Name]])</f>
        <v>3.952569169960474E-3</v>
      </c>
    </row>
    <row r="166" spans="1:14" x14ac:dyDescent="0.25">
      <c r="A166">
        <v>2218</v>
      </c>
      <c r="B166" s="2">
        <v>42177</v>
      </c>
      <c r="C166" s="2" t="str">
        <f>TEXT(consolidatedsales[[#This Row],[Date]],"MMMM")</f>
        <v>June</v>
      </c>
      <c r="D166" t="s">
        <v>1573</v>
      </c>
      <c r="E166">
        <v>1</v>
      </c>
      <c r="F166" s="3">
        <v>1763.37</v>
      </c>
      <c r="G166" t="s">
        <v>20</v>
      </c>
      <c r="H166" t="str">
        <f>INDEX(producttable[Product Name],MATCH(consolidatedsales[[#This Row],[ProductID]],producttable[ProductID],0))</f>
        <v>Aliqui RP-15</v>
      </c>
      <c r="I166" t="str">
        <f>INDEX(producttable[Category],MATCH(consolidatedsales[[#This Row],[ProductID]],producttable[ProductID],0))</f>
        <v>Rural</v>
      </c>
      <c r="J166" t="str">
        <f>INDEX(producttable[Segment],MATCH(consolidatedsales[[#This Row],[ProductID]],producttable[ProductID],0))</f>
        <v>Productivity</v>
      </c>
      <c r="K166">
        <f>INDEX(producttable[ManufacturerID],MATCH(consolidatedsales[[#This Row],[ProductID]],producttable[ProductID],0))</f>
        <v>2</v>
      </c>
      <c r="L166" s="4" t="str">
        <f>INDEX(locationtable[State],MATCH(consolidatedsales[[#This Row],[Zip]],locationtable[Zip],0))</f>
        <v>British Columbia</v>
      </c>
      <c r="M166" s="4" t="str">
        <f>INDEX(manufacturertable[Manufacturer Name],MATCH(consolidatedsales[[#This Row],[ManufacturerID]],manufacturertable[ManufacturerID],0))</f>
        <v>Aliqui</v>
      </c>
      <c r="N166" s="4">
        <f>1/COUNTIFS(consolidatedsales[Manufacturer Name],consolidatedsales[[#This Row],[Manufacturer Name]])</f>
        <v>4.7169811320754715E-3</v>
      </c>
    </row>
    <row r="167" spans="1:14" x14ac:dyDescent="0.25">
      <c r="A167">
        <v>781</v>
      </c>
      <c r="B167" s="2">
        <v>42177</v>
      </c>
      <c r="C167" s="2" t="str">
        <f>TEXT(consolidatedsales[[#This Row],[Date]],"MMMM")</f>
        <v>June</v>
      </c>
      <c r="D167" t="s">
        <v>1379</v>
      </c>
      <c r="E167">
        <v>1</v>
      </c>
      <c r="F167" s="3">
        <v>1322.37</v>
      </c>
      <c r="G167" t="s">
        <v>20</v>
      </c>
      <c r="H167" t="str">
        <f>INDEX(producttable[Product Name],MATCH(consolidatedsales[[#This Row],[ProductID]],producttable[ProductID],0))</f>
        <v>Natura RP-69</v>
      </c>
      <c r="I167" t="str">
        <f>INDEX(producttable[Category],MATCH(consolidatedsales[[#This Row],[ProductID]],producttable[ProductID],0))</f>
        <v>Rural</v>
      </c>
      <c r="J167" t="str">
        <f>INDEX(producttable[Segment],MATCH(consolidatedsales[[#This Row],[ProductID]],producttable[ProductID],0))</f>
        <v>Productivity</v>
      </c>
      <c r="K167">
        <f>INDEX(producttable[ManufacturerID],MATCH(consolidatedsales[[#This Row],[ProductID]],producttable[ProductID],0))</f>
        <v>8</v>
      </c>
      <c r="L167" s="4" t="str">
        <f>INDEX(locationtable[State],MATCH(consolidatedsales[[#This Row],[Zip]],locationtable[Zip],0))</f>
        <v>Alberta</v>
      </c>
      <c r="M167" s="4" t="str">
        <f>INDEX(manufacturertable[Manufacturer Name],MATCH(consolidatedsales[[#This Row],[ManufacturerID]],manufacturertable[ManufacturerID],0))</f>
        <v>Natura</v>
      </c>
      <c r="N167" s="4">
        <f>1/COUNTIFS(consolidatedsales[Manufacturer Name],consolidatedsales[[#This Row],[Manufacturer Name]])</f>
        <v>3.952569169960474E-3</v>
      </c>
    </row>
    <row r="168" spans="1:14" x14ac:dyDescent="0.25">
      <c r="A168">
        <v>993</v>
      </c>
      <c r="B168" s="2">
        <v>42177</v>
      </c>
      <c r="C168" s="2" t="str">
        <f>TEXT(consolidatedsales[[#This Row],[Date]],"MMMM")</f>
        <v>June</v>
      </c>
      <c r="D168" t="s">
        <v>1570</v>
      </c>
      <c r="E168">
        <v>1</v>
      </c>
      <c r="F168" s="3">
        <v>4598.37</v>
      </c>
      <c r="G168" t="s">
        <v>20</v>
      </c>
      <c r="H168" t="str">
        <f>INDEX(producttable[Product Name],MATCH(consolidatedsales[[#This Row],[ProductID]],producttable[ProductID],0))</f>
        <v>Natura UC-56</v>
      </c>
      <c r="I168" t="str">
        <f>INDEX(producttable[Category],MATCH(consolidatedsales[[#This Row],[ProductID]],producttable[ProductID],0))</f>
        <v>Urban</v>
      </c>
      <c r="J168" t="str">
        <f>INDEX(producttable[Segment],MATCH(consolidatedsales[[#This Row],[ProductID]],producttable[ProductID],0))</f>
        <v>Convenience</v>
      </c>
      <c r="K168">
        <f>INDEX(producttable[ManufacturerID],MATCH(consolidatedsales[[#This Row],[ProductID]],producttable[ProductID],0))</f>
        <v>8</v>
      </c>
      <c r="L168" s="4" t="str">
        <f>INDEX(locationtable[State],MATCH(consolidatedsales[[#This Row],[Zip]],locationtable[Zip],0))</f>
        <v>British Columbia</v>
      </c>
      <c r="M168" s="4" t="str">
        <f>INDEX(manufacturertable[Manufacturer Name],MATCH(consolidatedsales[[#This Row],[ManufacturerID]],manufacturertable[ManufacturerID],0))</f>
        <v>Natura</v>
      </c>
      <c r="N168" s="4">
        <f>1/COUNTIFS(consolidatedsales[Manufacturer Name],consolidatedsales[[#This Row],[Manufacturer Name]])</f>
        <v>3.952569169960474E-3</v>
      </c>
    </row>
    <row r="169" spans="1:14" x14ac:dyDescent="0.25">
      <c r="A169">
        <v>1212</v>
      </c>
      <c r="B169" s="2">
        <v>42177</v>
      </c>
      <c r="C169" s="2" t="str">
        <f>TEXT(consolidatedsales[[#This Row],[Date]],"MMMM")</f>
        <v>June</v>
      </c>
      <c r="D169" t="s">
        <v>1400</v>
      </c>
      <c r="E169">
        <v>1</v>
      </c>
      <c r="F169" s="3">
        <v>5259.87</v>
      </c>
      <c r="G169" t="s">
        <v>20</v>
      </c>
      <c r="H169" t="str">
        <f>INDEX(producttable[Product Name],MATCH(consolidatedsales[[#This Row],[ProductID]],producttable[ProductID],0))</f>
        <v>Pirum UC-14</v>
      </c>
      <c r="I169" t="str">
        <f>INDEX(producttable[Category],MATCH(consolidatedsales[[#This Row],[ProductID]],producttable[ProductID],0))</f>
        <v>Urban</v>
      </c>
      <c r="J169" t="str">
        <f>INDEX(producttable[Segment],MATCH(consolidatedsales[[#This Row],[ProductID]],producttable[ProductID],0))</f>
        <v>Convenience</v>
      </c>
      <c r="K169">
        <f>INDEX(producttable[ManufacturerID],MATCH(consolidatedsales[[#This Row],[ProductID]],producttable[ProductID],0))</f>
        <v>10</v>
      </c>
      <c r="L169" s="4" t="str">
        <f>INDEX(locationtable[State],MATCH(consolidatedsales[[#This Row],[Zip]],locationtable[Zip],0))</f>
        <v>Alberta</v>
      </c>
      <c r="M169" s="4" t="str">
        <f>INDEX(manufacturertable[Manufacturer Name],MATCH(consolidatedsales[[#This Row],[ManufacturerID]],manufacturertable[ManufacturerID],0))</f>
        <v>Pirum</v>
      </c>
      <c r="N169" s="4">
        <f>1/COUNTIFS(consolidatedsales[Manufacturer Name],consolidatedsales[[#This Row],[Manufacturer Name]])</f>
        <v>3.8022813688212928E-3</v>
      </c>
    </row>
    <row r="170" spans="1:14" x14ac:dyDescent="0.25">
      <c r="A170">
        <v>207</v>
      </c>
      <c r="B170" s="2">
        <v>42177</v>
      </c>
      <c r="C170" s="2" t="str">
        <f>TEXT(consolidatedsales[[#This Row],[Date]],"MMMM")</f>
        <v>June</v>
      </c>
      <c r="D170" t="s">
        <v>1378</v>
      </c>
      <c r="E170">
        <v>1</v>
      </c>
      <c r="F170" s="3">
        <v>11843.37</v>
      </c>
      <c r="G170" t="s">
        <v>20</v>
      </c>
      <c r="H170" t="str">
        <f>INDEX(producttable[Product Name],MATCH(consolidatedsales[[#This Row],[ProductID]],producttable[ProductID],0))</f>
        <v>Barba UM-09</v>
      </c>
      <c r="I170" t="str">
        <f>INDEX(producttable[Category],MATCH(consolidatedsales[[#This Row],[ProductID]],producttable[ProductID],0))</f>
        <v>Urban</v>
      </c>
      <c r="J170" t="str">
        <f>INDEX(producttable[Segment],MATCH(consolidatedsales[[#This Row],[ProductID]],producttable[ProductID],0))</f>
        <v>Moderation</v>
      </c>
      <c r="K170">
        <f>INDEX(producttable[ManufacturerID],MATCH(consolidatedsales[[#This Row],[ProductID]],producttable[ProductID],0))</f>
        <v>3</v>
      </c>
      <c r="L170" s="4" t="str">
        <f>INDEX(locationtable[State],MATCH(consolidatedsales[[#This Row],[Zip]],locationtable[Zip],0))</f>
        <v>Alberta</v>
      </c>
      <c r="M170" s="4" t="str">
        <f>INDEX(manufacturertable[Manufacturer Name],MATCH(consolidatedsales[[#This Row],[ManufacturerID]],manufacturertable[ManufacturerID],0))</f>
        <v>Barba</v>
      </c>
      <c r="N170" s="4">
        <f>1/COUNTIFS(consolidatedsales[Manufacturer Name],consolidatedsales[[#This Row],[Manufacturer Name]])</f>
        <v>0.1111111111111111</v>
      </c>
    </row>
    <row r="171" spans="1:14" x14ac:dyDescent="0.25">
      <c r="A171">
        <v>793</v>
      </c>
      <c r="B171" s="2">
        <v>42177</v>
      </c>
      <c r="C171" s="2" t="str">
        <f>TEXT(consolidatedsales[[#This Row],[Date]],"MMMM")</f>
        <v>June</v>
      </c>
      <c r="D171" t="s">
        <v>1583</v>
      </c>
      <c r="E171">
        <v>1</v>
      </c>
      <c r="F171" s="3">
        <v>1070.3699999999999</v>
      </c>
      <c r="G171" t="s">
        <v>20</v>
      </c>
      <c r="H171" t="str">
        <f>INDEX(producttable[Product Name],MATCH(consolidatedsales[[#This Row],[ProductID]],producttable[ProductID],0))</f>
        <v>Natura RP-81</v>
      </c>
      <c r="I171" t="str">
        <f>INDEX(producttable[Category],MATCH(consolidatedsales[[#This Row],[ProductID]],producttable[ProductID],0))</f>
        <v>Rural</v>
      </c>
      <c r="J171" t="str">
        <f>INDEX(producttable[Segment],MATCH(consolidatedsales[[#This Row],[ProductID]],producttable[ProductID],0))</f>
        <v>Productivity</v>
      </c>
      <c r="K171">
        <f>INDEX(producttable[ManufacturerID],MATCH(consolidatedsales[[#This Row],[ProductID]],producttable[ProductID],0))</f>
        <v>8</v>
      </c>
      <c r="L171" s="4" t="str">
        <f>INDEX(locationtable[State],MATCH(consolidatedsales[[#This Row],[Zip]],locationtable[Zip],0))</f>
        <v>British Columbia</v>
      </c>
      <c r="M171" s="4" t="str">
        <f>INDEX(manufacturertable[Manufacturer Name],MATCH(consolidatedsales[[#This Row],[ManufacturerID]],manufacturertable[ManufacturerID],0))</f>
        <v>Natura</v>
      </c>
      <c r="N171" s="4">
        <f>1/COUNTIFS(consolidatedsales[Manufacturer Name],consolidatedsales[[#This Row],[Manufacturer Name]])</f>
        <v>3.952569169960474E-3</v>
      </c>
    </row>
    <row r="172" spans="1:14" x14ac:dyDescent="0.25">
      <c r="A172">
        <v>782</v>
      </c>
      <c r="B172" s="2">
        <v>42177</v>
      </c>
      <c r="C172" s="2" t="str">
        <f>TEXT(consolidatedsales[[#This Row],[Date]],"MMMM")</f>
        <v>June</v>
      </c>
      <c r="D172" t="s">
        <v>1379</v>
      </c>
      <c r="E172">
        <v>1</v>
      </c>
      <c r="F172" s="3">
        <v>1322.37</v>
      </c>
      <c r="G172" t="s">
        <v>20</v>
      </c>
      <c r="H172" t="str">
        <f>INDEX(producttable[Product Name],MATCH(consolidatedsales[[#This Row],[ProductID]],producttable[ProductID],0))</f>
        <v>Natura RP-70</v>
      </c>
      <c r="I172" t="str">
        <f>INDEX(producttable[Category],MATCH(consolidatedsales[[#This Row],[ProductID]],producttable[ProductID],0))</f>
        <v>Rural</v>
      </c>
      <c r="J172" t="str">
        <f>INDEX(producttable[Segment],MATCH(consolidatedsales[[#This Row],[ProductID]],producttable[ProductID],0))</f>
        <v>Productivity</v>
      </c>
      <c r="K172">
        <f>INDEX(producttable[ManufacturerID],MATCH(consolidatedsales[[#This Row],[ProductID]],producttable[ProductID],0))</f>
        <v>8</v>
      </c>
      <c r="L172" s="4" t="str">
        <f>INDEX(locationtable[State],MATCH(consolidatedsales[[#This Row],[Zip]],locationtable[Zip],0))</f>
        <v>Alberta</v>
      </c>
      <c r="M172" s="4" t="str">
        <f>INDEX(manufacturertable[Manufacturer Name],MATCH(consolidatedsales[[#This Row],[ManufacturerID]],manufacturertable[ManufacturerID],0))</f>
        <v>Natura</v>
      </c>
      <c r="N172" s="4">
        <f>1/COUNTIFS(consolidatedsales[Manufacturer Name],consolidatedsales[[#This Row],[Manufacturer Name]])</f>
        <v>3.952569169960474E-3</v>
      </c>
    </row>
    <row r="173" spans="1:14" x14ac:dyDescent="0.25">
      <c r="A173">
        <v>2219</v>
      </c>
      <c r="B173" s="2">
        <v>42177</v>
      </c>
      <c r="C173" s="2" t="str">
        <f>TEXT(consolidatedsales[[#This Row],[Date]],"MMMM")</f>
        <v>June</v>
      </c>
      <c r="D173" t="s">
        <v>1573</v>
      </c>
      <c r="E173">
        <v>1</v>
      </c>
      <c r="F173" s="3">
        <v>1763.37</v>
      </c>
      <c r="G173" t="s">
        <v>20</v>
      </c>
      <c r="H173" t="str">
        <f>INDEX(producttable[Product Name],MATCH(consolidatedsales[[#This Row],[ProductID]],producttable[ProductID],0))</f>
        <v>Aliqui RP-16</v>
      </c>
      <c r="I173" t="str">
        <f>INDEX(producttable[Category],MATCH(consolidatedsales[[#This Row],[ProductID]],producttable[ProductID],0))</f>
        <v>Rural</v>
      </c>
      <c r="J173" t="str">
        <f>INDEX(producttable[Segment],MATCH(consolidatedsales[[#This Row],[ProductID]],producttable[ProductID],0))</f>
        <v>Productivity</v>
      </c>
      <c r="K173">
        <f>INDEX(producttable[ManufacturerID],MATCH(consolidatedsales[[#This Row],[ProductID]],producttable[ProductID],0))</f>
        <v>2</v>
      </c>
      <c r="L173" s="4" t="str">
        <f>INDEX(locationtable[State],MATCH(consolidatedsales[[#This Row],[Zip]],locationtable[Zip],0))</f>
        <v>British Columbia</v>
      </c>
      <c r="M173" s="4" t="str">
        <f>INDEX(manufacturertable[Manufacturer Name],MATCH(consolidatedsales[[#This Row],[ManufacturerID]],manufacturertable[ManufacturerID],0))</f>
        <v>Aliqui</v>
      </c>
      <c r="N173" s="4">
        <f>1/COUNTIFS(consolidatedsales[Manufacturer Name],consolidatedsales[[#This Row],[Manufacturer Name]])</f>
        <v>4.7169811320754715E-3</v>
      </c>
    </row>
    <row r="174" spans="1:14" x14ac:dyDescent="0.25">
      <c r="A174">
        <v>487</v>
      </c>
      <c r="B174" s="2">
        <v>42178</v>
      </c>
      <c r="C174" s="2" t="str">
        <f>TEXT(consolidatedsales[[#This Row],[Date]],"MMMM")</f>
        <v>June</v>
      </c>
      <c r="D174" t="s">
        <v>1561</v>
      </c>
      <c r="E174">
        <v>1</v>
      </c>
      <c r="F174" s="3">
        <v>13229.37</v>
      </c>
      <c r="G174" t="s">
        <v>20</v>
      </c>
      <c r="H174" t="str">
        <f>INDEX(producttable[Product Name],MATCH(consolidatedsales[[#This Row],[ProductID]],producttable[ProductID],0))</f>
        <v>Maximus UM-92</v>
      </c>
      <c r="I174" t="str">
        <f>INDEX(producttable[Category],MATCH(consolidatedsales[[#This Row],[ProductID]],producttable[ProductID],0))</f>
        <v>Urban</v>
      </c>
      <c r="J174" t="str">
        <f>INDEX(producttable[Segment],MATCH(consolidatedsales[[#This Row],[ProductID]],producttable[ProductID],0))</f>
        <v>Moderation</v>
      </c>
      <c r="K174">
        <f>INDEX(producttable[ManufacturerID],MATCH(consolidatedsales[[#This Row],[ProductID]],producttable[ProductID],0))</f>
        <v>7</v>
      </c>
      <c r="L174" s="4" t="str">
        <f>INDEX(locationtable[State],MATCH(consolidatedsales[[#This Row],[Zip]],locationtable[Zip],0))</f>
        <v>British Columbia</v>
      </c>
      <c r="M174" s="4" t="str">
        <f>INDEX(manufacturertable[Manufacturer Name],MATCH(consolidatedsales[[#This Row],[ManufacturerID]],manufacturertable[ManufacturerID],0))</f>
        <v>VanArsdel</v>
      </c>
      <c r="N174" s="4">
        <f>1/COUNTIFS(consolidatedsales[Manufacturer Name],consolidatedsales[[#This Row],[Manufacturer Name]])</f>
        <v>2.4570024570024569E-3</v>
      </c>
    </row>
    <row r="175" spans="1:14" x14ac:dyDescent="0.25">
      <c r="A175">
        <v>2219</v>
      </c>
      <c r="B175" s="2">
        <v>42102</v>
      </c>
      <c r="C175" s="2" t="str">
        <f>TEXT(consolidatedsales[[#This Row],[Date]],"MMMM")</f>
        <v>April</v>
      </c>
      <c r="D175" t="s">
        <v>1554</v>
      </c>
      <c r="E175">
        <v>1</v>
      </c>
      <c r="F175" s="3">
        <v>1826.37</v>
      </c>
      <c r="G175" t="s">
        <v>20</v>
      </c>
      <c r="H175" t="str">
        <f>INDEX(producttable[Product Name],MATCH(consolidatedsales[[#This Row],[ProductID]],producttable[ProductID],0))</f>
        <v>Aliqui RP-16</v>
      </c>
      <c r="I175" t="str">
        <f>INDEX(producttable[Category],MATCH(consolidatedsales[[#This Row],[ProductID]],producttable[ProductID],0))</f>
        <v>Rural</v>
      </c>
      <c r="J175" t="str">
        <f>INDEX(producttable[Segment],MATCH(consolidatedsales[[#This Row],[ProductID]],producttable[ProductID],0))</f>
        <v>Productivity</v>
      </c>
      <c r="K175">
        <f>INDEX(producttable[ManufacturerID],MATCH(consolidatedsales[[#This Row],[ProductID]],producttable[ProductID],0))</f>
        <v>2</v>
      </c>
      <c r="L175" s="4" t="str">
        <f>INDEX(locationtable[State],MATCH(consolidatedsales[[#This Row],[Zip]],locationtable[Zip],0))</f>
        <v>British Columbia</v>
      </c>
      <c r="M175" s="4" t="str">
        <f>INDEX(manufacturertable[Manufacturer Name],MATCH(consolidatedsales[[#This Row],[ManufacturerID]],manufacturertable[ManufacturerID],0))</f>
        <v>Aliqui</v>
      </c>
      <c r="N175" s="4">
        <f>1/COUNTIFS(consolidatedsales[Manufacturer Name],consolidatedsales[[#This Row],[Manufacturer Name]])</f>
        <v>4.7169811320754715E-3</v>
      </c>
    </row>
    <row r="176" spans="1:14" x14ac:dyDescent="0.25">
      <c r="A176">
        <v>2412</v>
      </c>
      <c r="B176" s="2">
        <v>42102</v>
      </c>
      <c r="C176" s="2" t="str">
        <f>TEXT(consolidatedsales[[#This Row],[Date]],"MMMM")</f>
        <v>April</v>
      </c>
      <c r="D176" t="s">
        <v>1564</v>
      </c>
      <c r="E176">
        <v>1</v>
      </c>
      <c r="F176" s="3">
        <v>1290.8699999999999</v>
      </c>
      <c r="G176" t="s">
        <v>20</v>
      </c>
      <c r="H176" t="str">
        <f>INDEX(producttable[Product Name],MATCH(consolidatedsales[[#This Row],[ProductID]],producttable[ProductID],0))</f>
        <v>Aliqui YY-21</v>
      </c>
      <c r="I176" t="str">
        <f>INDEX(producttable[Category],MATCH(consolidatedsales[[#This Row],[ProductID]],producttable[ProductID],0))</f>
        <v>Youth</v>
      </c>
      <c r="J176" t="str">
        <f>INDEX(producttable[Segment],MATCH(consolidatedsales[[#This Row],[ProductID]],producttable[ProductID],0))</f>
        <v>Youth</v>
      </c>
      <c r="K176">
        <f>INDEX(producttable[ManufacturerID],MATCH(consolidatedsales[[#This Row],[ProductID]],producttable[ProductID],0))</f>
        <v>2</v>
      </c>
      <c r="L176" s="4" t="str">
        <f>INDEX(locationtable[State],MATCH(consolidatedsales[[#This Row],[Zip]],locationtable[Zip],0))</f>
        <v>British Columbia</v>
      </c>
      <c r="M176" s="4" t="str">
        <f>INDEX(manufacturertable[Manufacturer Name],MATCH(consolidatedsales[[#This Row],[ManufacturerID]],manufacturertable[ManufacturerID],0))</f>
        <v>Aliqui</v>
      </c>
      <c r="N176" s="4">
        <f>1/COUNTIFS(consolidatedsales[Manufacturer Name],consolidatedsales[[#This Row],[Manufacturer Name]])</f>
        <v>4.7169811320754715E-3</v>
      </c>
    </row>
    <row r="177" spans="1:14" x14ac:dyDescent="0.25">
      <c r="A177">
        <v>1344</v>
      </c>
      <c r="B177" s="2">
        <v>42148</v>
      </c>
      <c r="C177" s="2" t="str">
        <f>TEXT(consolidatedsales[[#This Row],[Date]],"MMMM")</f>
        <v>May</v>
      </c>
      <c r="D177" t="s">
        <v>994</v>
      </c>
      <c r="E177">
        <v>1</v>
      </c>
      <c r="F177" s="3">
        <v>4408.74</v>
      </c>
      <c r="G177" t="s">
        <v>20</v>
      </c>
      <c r="H177" t="str">
        <f>INDEX(producttable[Product Name],MATCH(consolidatedsales[[#This Row],[ProductID]],producttable[ProductID],0))</f>
        <v>Quibus RP-36</v>
      </c>
      <c r="I177" t="str">
        <f>INDEX(producttable[Category],MATCH(consolidatedsales[[#This Row],[ProductID]],producttable[ProductID],0))</f>
        <v>Rural</v>
      </c>
      <c r="J177" t="str">
        <f>INDEX(producttable[Segment],MATCH(consolidatedsales[[#This Row],[ProductID]],producttable[ProductID],0))</f>
        <v>Productivity</v>
      </c>
      <c r="K177">
        <f>INDEX(producttable[ManufacturerID],MATCH(consolidatedsales[[#This Row],[ProductID]],producttable[ProductID],0))</f>
        <v>12</v>
      </c>
      <c r="L177" s="4" t="str">
        <f>INDEX(locationtable[State],MATCH(consolidatedsales[[#This Row],[Zip]],locationtable[Zip],0))</f>
        <v>Ontario</v>
      </c>
      <c r="M177" s="4" t="str">
        <f>INDEX(manufacturertable[Manufacturer Name],MATCH(consolidatedsales[[#This Row],[ManufacturerID]],manufacturertable[ManufacturerID],0))</f>
        <v>Quibus</v>
      </c>
      <c r="N177" s="4">
        <f>1/COUNTIFS(consolidatedsales[Manufacturer Name],consolidatedsales[[#This Row],[Manufacturer Name]])</f>
        <v>1.3333333333333334E-2</v>
      </c>
    </row>
    <row r="178" spans="1:14" x14ac:dyDescent="0.25">
      <c r="A178">
        <v>491</v>
      </c>
      <c r="B178" s="2">
        <v>42148</v>
      </c>
      <c r="C178" s="2" t="str">
        <f>TEXT(consolidatedsales[[#This Row],[Date]],"MMMM")</f>
        <v>May</v>
      </c>
      <c r="D178" t="s">
        <v>1219</v>
      </c>
      <c r="E178">
        <v>1</v>
      </c>
      <c r="F178" s="3">
        <v>10709.37</v>
      </c>
      <c r="G178" t="s">
        <v>20</v>
      </c>
      <c r="H178" t="str">
        <f>INDEX(producttable[Product Name],MATCH(consolidatedsales[[#This Row],[ProductID]],producttable[ProductID],0))</f>
        <v>Maximus UM-96</v>
      </c>
      <c r="I178" t="str">
        <f>INDEX(producttable[Category],MATCH(consolidatedsales[[#This Row],[ProductID]],producttable[ProductID],0))</f>
        <v>Urban</v>
      </c>
      <c r="J178" t="str">
        <f>INDEX(producttable[Segment],MATCH(consolidatedsales[[#This Row],[ProductID]],producttable[ProductID],0))</f>
        <v>Moderation</v>
      </c>
      <c r="K178">
        <f>INDEX(producttable[ManufacturerID],MATCH(consolidatedsales[[#This Row],[ProductID]],producttable[ProductID],0))</f>
        <v>7</v>
      </c>
      <c r="L178" s="4" t="str">
        <f>INDEX(locationtable[State],MATCH(consolidatedsales[[#This Row],[Zip]],locationtable[Zip],0))</f>
        <v>Manitoba</v>
      </c>
      <c r="M178" s="4" t="str">
        <f>INDEX(manufacturertable[Manufacturer Name],MATCH(consolidatedsales[[#This Row],[ManufacturerID]],manufacturertable[ManufacturerID],0))</f>
        <v>VanArsdel</v>
      </c>
      <c r="N178" s="4">
        <f>1/COUNTIFS(consolidatedsales[Manufacturer Name],consolidatedsales[[#This Row],[Manufacturer Name]])</f>
        <v>2.4570024570024569E-3</v>
      </c>
    </row>
    <row r="179" spans="1:14" x14ac:dyDescent="0.25">
      <c r="A179">
        <v>1223</v>
      </c>
      <c r="B179" s="2">
        <v>42149</v>
      </c>
      <c r="C179" s="2" t="str">
        <f>TEXT(consolidatedsales[[#This Row],[Date]],"MMMM")</f>
        <v>May</v>
      </c>
      <c r="D179" t="s">
        <v>839</v>
      </c>
      <c r="E179">
        <v>1</v>
      </c>
      <c r="F179" s="3">
        <v>4787.37</v>
      </c>
      <c r="G179" t="s">
        <v>20</v>
      </c>
      <c r="H179" t="str">
        <f>INDEX(producttable[Product Name],MATCH(consolidatedsales[[#This Row],[ProductID]],producttable[ProductID],0))</f>
        <v>Pirum UC-25</v>
      </c>
      <c r="I179" t="str">
        <f>INDEX(producttable[Category],MATCH(consolidatedsales[[#This Row],[ProductID]],producttable[ProductID],0))</f>
        <v>Urban</v>
      </c>
      <c r="J179" t="str">
        <f>INDEX(producttable[Segment],MATCH(consolidatedsales[[#This Row],[ProductID]],producttable[ProductID],0))</f>
        <v>Convenience</v>
      </c>
      <c r="K179">
        <f>INDEX(producttable[ManufacturerID],MATCH(consolidatedsales[[#This Row],[ProductID]],producttable[ProductID],0))</f>
        <v>10</v>
      </c>
      <c r="L179" s="4" t="str">
        <f>INDEX(locationtable[State],MATCH(consolidatedsales[[#This Row],[Zip]],locationtable[Zip],0))</f>
        <v>Ontario</v>
      </c>
      <c r="M179" s="4" t="str">
        <f>INDEX(manufacturertable[Manufacturer Name],MATCH(consolidatedsales[[#This Row],[ManufacturerID]],manufacturertable[ManufacturerID],0))</f>
        <v>Pirum</v>
      </c>
      <c r="N179" s="4">
        <f>1/COUNTIFS(consolidatedsales[Manufacturer Name],consolidatedsales[[#This Row],[Manufacturer Name]])</f>
        <v>3.8022813688212928E-3</v>
      </c>
    </row>
    <row r="180" spans="1:14" x14ac:dyDescent="0.25">
      <c r="A180">
        <v>407</v>
      </c>
      <c r="B180" s="2">
        <v>42149</v>
      </c>
      <c r="C180" s="2" t="str">
        <f>TEXT(consolidatedsales[[#This Row],[Date]],"MMMM")</f>
        <v>May</v>
      </c>
      <c r="D180" t="s">
        <v>1220</v>
      </c>
      <c r="E180">
        <v>1</v>
      </c>
      <c r="F180" s="3">
        <v>20505.87</v>
      </c>
      <c r="G180" t="s">
        <v>20</v>
      </c>
      <c r="H180" t="str">
        <f>INDEX(producttable[Product Name],MATCH(consolidatedsales[[#This Row],[ProductID]],producttable[ProductID],0))</f>
        <v>Maximus UM-12</v>
      </c>
      <c r="I180" t="str">
        <f>INDEX(producttable[Category],MATCH(consolidatedsales[[#This Row],[ProductID]],producttable[ProductID],0))</f>
        <v>Urban</v>
      </c>
      <c r="J180" t="str">
        <f>INDEX(producttable[Segment],MATCH(consolidatedsales[[#This Row],[ProductID]],producttable[ProductID],0))</f>
        <v>Moderation</v>
      </c>
      <c r="K180">
        <f>INDEX(producttable[ManufacturerID],MATCH(consolidatedsales[[#This Row],[ProductID]],producttable[ProductID],0))</f>
        <v>7</v>
      </c>
      <c r="L180" s="4" t="str">
        <f>INDEX(locationtable[State],MATCH(consolidatedsales[[#This Row],[Zip]],locationtable[Zip],0))</f>
        <v>Manitoba</v>
      </c>
      <c r="M180" s="4" t="str">
        <f>INDEX(manufacturertable[Manufacturer Name],MATCH(consolidatedsales[[#This Row],[ManufacturerID]],manufacturertable[ManufacturerID],0))</f>
        <v>VanArsdel</v>
      </c>
      <c r="N180" s="4">
        <f>1/COUNTIFS(consolidatedsales[Manufacturer Name],consolidatedsales[[#This Row],[Manufacturer Name]])</f>
        <v>2.4570024570024569E-3</v>
      </c>
    </row>
    <row r="181" spans="1:14" x14ac:dyDescent="0.25">
      <c r="A181">
        <v>2368</v>
      </c>
      <c r="B181" s="2">
        <v>42179</v>
      </c>
      <c r="C181" s="2" t="str">
        <f>TEXT(consolidatedsales[[#This Row],[Date]],"MMMM")</f>
        <v>June</v>
      </c>
      <c r="D181" t="s">
        <v>978</v>
      </c>
      <c r="E181">
        <v>1</v>
      </c>
      <c r="F181" s="3">
        <v>8687.7000000000007</v>
      </c>
      <c r="G181" t="s">
        <v>20</v>
      </c>
      <c r="H181" t="str">
        <f>INDEX(producttable[Product Name],MATCH(consolidatedsales[[#This Row],[ProductID]],producttable[ProductID],0))</f>
        <v>Aliqui UC-16</v>
      </c>
      <c r="I181" t="str">
        <f>INDEX(producttable[Category],MATCH(consolidatedsales[[#This Row],[ProductID]],producttable[ProductID],0))</f>
        <v>Urban</v>
      </c>
      <c r="J181" t="str">
        <f>INDEX(producttable[Segment],MATCH(consolidatedsales[[#This Row],[ProductID]],producttable[ProductID],0))</f>
        <v>Convenience</v>
      </c>
      <c r="K181">
        <f>INDEX(producttable[ManufacturerID],MATCH(consolidatedsales[[#This Row],[ProductID]],producttable[ProductID],0))</f>
        <v>2</v>
      </c>
      <c r="L181" s="4" t="str">
        <f>INDEX(locationtable[State],MATCH(consolidatedsales[[#This Row],[Zip]],locationtable[Zip],0))</f>
        <v>Ontario</v>
      </c>
      <c r="M181" s="4" t="str">
        <f>INDEX(manufacturertable[Manufacturer Name],MATCH(consolidatedsales[[#This Row],[ManufacturerID]],manufacturertable[ManufacturerID],0))</f>
        <v>Aliqui</v>
      </c>
      <c r="N181" s="4">
        <f>1/COUNTIFS(consolidatedsales[Manufacturer Name],consolidatedsales[[#This Row],[Manufacturer Name]])</f>
        <v>4.7169811320754715E-3</v>
      </c>
    </row>
    <row r="182" spans="1:14" x14ac:dyDescent="0.25">
      <c r="A182">
        <v>2350</v>
      </c>
      <c r="B182" s="2">
        <v>42179</v>
      </c>
      <c r="C182" s="2" t="str">
        <f>TEXT(consolidatedsales[[#This Row],[Date]],"MMMM")</f>
        <v>June</v>
      </c>
      <c r="D182" t="s">
        <v>1220</v>
      </c>
      <c r="E182">
        <v>1</v>
      </c>
      <c r="F182" s="3">
        <v>4466.7</v>
      </c>
      <c r="G182" t="s">
        <v>20</v>
      </c>
      <c r="H182" t="str">
        <f>INDEX(producttable[Product Name],MATCH(consolidatedsales[[#This Row],[ProductID]],producttable[ProductID],0))</f>
        <v>Aliqui UE-24</v>
      </c>
      <c r="I182" t="str">
        <f>INDEX(producttable[Category],MATCH(consolidatedsales[[#This Row],[ProductID]],producttable[ProductID],0))</f>
        <v>Urban</v>
      </c>
      <c r="J182" t="str">
        <f>INDEX(producttable[Segment],MATCH(consolidatedsales[[#This Row],[ProductID]],producttable[ProductID],0))</f>
        <v>Extreme</v>
      </c>
      <c r="K182">
        <f>INDEX(producttable[ManufacturerID],MATCH(consolidatedsales[[#This Row],[ProductID]],producttable[ProductID],0))</f>
        <v>2</v>
      </c>
      <c r="L182" s="4" t="str">
        <f>INDEX(locationtable[State],MATCH(consolidatedsales[[#This Row],[Zip]],locationtable[Zip],0))</f>
        <v>Manitoba</v>
      </c>
      <c r="M182" s="4" t="str">
        <f>INDEX(manufacturertable[Manufacturer Name],MATCH(consolidatedsales[[#This Row],[ManufacturerID]],manufacturertable[ManufacturerID],0))</f>
        <v>Aliqui</v>
      </c>
      <c r="N182" s="4">
        <f>1/COUNTIFS(consolidatedsales[Manufacturer Name],consolidatedsales[[#This Row],[Manufacturer Name]])</f>
        <v>4.7169811320754715E-3</v>
      </c>
    </row>
    <row r="183" spans="1:14" x14ac:dyDescent="0.25">
      <c r="A183">
        <v>545</v>
      </c>
      <c r="B183" s="2">
        <v>42179</v>
      </c>
      <c r="C183" s="2" t="str">
        <f>TEXT(consolidatedsales[[#This Row],[Date]],"MMMM")</f>
        <v>June</v>
      </c>
      <c r="D183" t="s">
        <v>969</v>
      </c>
      <c r="E183">
        <v>1</v>
      </c>
      <c r="F183" s="3">
        <v>10835.37</v>
      </c>
      <c r="G183" t="s">
        <v>20</v>
      </c>
      <c r="H183" t="str">
        <f>INDEX(producttable[Product Name],MATCH(consolidatedsales[[#This Row],[ProductID]],producttable[ProductID],0))</f>
        <v>Maximus UC-10</v>
      </c>
      <c r="I183" t="str">
        <f>INDEX(producttable[Category],MATCH(consolidatedsales[[#This Row],[ProductID]],producttable[ProductID],0))</f>
        <v>Urban</v>
      </c>
      <c r="J183" t="str">
        <f>INDEX(producttable[Segment],MATCH(consolidatedsales[[#This Row],[ProductID]],producttable[ProductID],0))</f>
        <v>Convenience</v>
      </c>
      <c r="K183">
        <f>INDEX(producttable[ManufacturerID],MATCH(consolidatedsales[[#This Row],[ProductID]],producttable[ProductID],0))</f>
        <v>7</v>
      </c>
      <c r="L183" s="4" t="str">
        <f>INDEX(locationtable[State],MATCH(consolidatedsales[[#This Row],[Zip]],locationtable[Zip],0))</f>
        <v>Ontario</v>
      </c>
      <c r="M183" s="4" t="str">
        <f>INDEX(manufacturertable[Manufacturer Name],MATCH(consolidatedsales[[#This Row],[ManufacturerID]],manufacturertable[ManufacturerID],0))</f>
        <v>VanArsdel</v>
      </c>
      <c r="N183" s="4">
        <f>1/COUNTIFS(consolidatedsales[Manufacturer Name],consolidatedsales[[#This Row],[Manufacturer Name]])</f>
        <v>2.4570024570024569E-3</v>
      </c>
    </row>
    <row r="184" spans="1:14" x14ac:dyDescent="0.25">
      <c r="A184">
        <v>926</v>
      </c>
      <c r="B184" s="2">
        <v>42179</v>
      </c>
      <c r="C184" s="2" t="str">
        <f>TEXT(consolidatedsales[[#This Row],[Date]],"MMMM")</f>
        <v>June</v>
      </c>
      <c r="D184" t="s">
        <v>687</v>
      </c>
      <c r="E184">
        <v>1</v>
      </c>
      <c r="F184" s="3">
        <v>6803.37</v>
      </c>
      <c r="G184" t="s">
        <v>20</v>
      </c>
      <c r="H184" t="str">
        <f>INDEX(producttable[Product Name],MATCH(consolidatedsales[[#This Row],[ProductID]],producttable[ProductID],0))</f>
        <v>Natura UE-35</v>
      </c>
      <c r="I184" t="str">
        <f>INDEX(producttable[Category],MATCH(consolidatedsales[[#This Row],[ProductID]],producttable[ProductID],0))</f>
        <v>Urban</v>
      </c>
      <c r="J184" t="str">
        <f>INDEX(producttable[Segment],MATCH(consolidatedsales[[#This Row],[ProductID]],producttable[ProductID],0))</f>
        <v>Extreme</v>
      </c>
      <c r="K184">
        <f>INDEX(producttable[ManufacturerID],MATCH(consolidatedsales[[#This Row],[ProductID]],producttable[ProductID],0))</f>
        <v>8</v>
      </c>
      <c r="L184" s="4" t="str">
        <f>INDEX(locationtable[State],MATCH(consolidatedsales[[#This Row],[Zip]],locationtable[Zip],0))</f>
        <v>Ontario</v>
      </c>
      <c r="M184" s="4" t="str">
        <f>INDEX(manufacturertable[Manufacturer Name],MATCH(consolidatedsales[[#This Row],[ManufacturerID]],manufacturertable[ManufacturerID],0))</f>
        <v>Natura</v>
      </c>
      <c r="N184" s="4">
        <f>1/COUNTIFS(consolidatedsales[Manufacturer Name],consolidatedsales[[#This Row],[Manufacturer Name]])</f>
        <v>3.952569169960474E-3</v>
      </c>
    </row>
    <row r="185" spans="1:14" x14ac:dyDescent="0.25">
      <c r="A185">
        <v>2393</v>
      </c>
      <c r="B185" s="2">
        <v>42179</v>
      </c>
      <c r="C185" s="2" t="str">
        <f>TEXT(consolidatedsales[[#This Row],[Date]],"MMMM")</f>
        <v>June</v>
      </c>
      <c r="D185" t="s">
        <v>840</v>
      </c>
      <c r="E185">
        <v>2</v>
      </c>
      <c r="F185" s="3">
        <v>2702.07</v>
      </c>
      <c r="G185" t="s">
        <v>20</v>
      </c>
      <c r="H185" t="str">
        <f>INDEX(producttable[Product Name],MATCH(consolidatedsales[[#This Row],[ProductID]],producttable[ProductID],0))</f>
        <v>Aliqui YY-02</v>
      </c>
      <c r="I185" t="str">
        <f>INDEX(producttable[Category],MATCH(consolidatedsales[[#This Row],[ProductID]],producttable[ProductID],0))</f>
        <v>Youth</v>
      </c>
      <c r="J185" t="str">
        <f>INDEX(producttable[Segment],MATCH(consolidatedsales[[#This Row],[ProductID]],producttable[ProductID],0))</f>
        <v>Youth</v>
      </c>
      <c r="K185">
        <f>INDEX(producttable[ManufacturerID],MATCH(consolidatedsales[[#This Row],[ProductID]],producttable[ProductID],0))</f>
        <v>2</v>
      </c>
      <c r="L185" s="4" t="str">
        <f>INDEX(locationtable[State],MATCH(consolidatedsales[[#This Row],[Zip]],locationtable[Zip],0))</f>
        <v>Ontario</v>
      </c>
      <c r="M185" s="4" t="str">
        <f>INDEX(manufacturertable[Manufacturer Name],MATCH(consolidatedsales[[#This Row],[ManufacturerID]],manufacturertable[ManufacturerID],0))</f>
        <v>Aliqui</v>
      </c>
      <c r="N185" s="4">
        <f>1/COUNTIFS(consolidatedsales[Manufacturer Name],consolidatedsales[[#This Row],[Manufacturer Name]])</f>
        <v>4.7169811320754715E-3</v>
      </c>
    </row>
    <row r="186" spans="1:14" x14ac:dyDescent="0.25">
      <c r="A186">
        <v>549</v>
      </c>
      <c r="B186" s="2">
        <v>42179</v>
      </c>
      <c r="C186" s="2" t="str">
        <f>TEXT(consolidatedsales[[#This Row],[Date]],"MMMM")</f>
        <v>June</v>
      </c>
      <c r="D186" t="s">
        <v>992</v>
      </c>
      <c r="E186">
        <v>1</v>
      </c>
      <c r="F186" s="3">
        <v>6614.37</v>
      </c>
      <c r="G186" t="s">
        <v>20</v>
      </c>
      <c r="H186" t="str">
        <f>INDEX(producttable[Product Name],MATCH(consolidatedsales[[#This Row],[ProductID]],producttable[ProductID],0))</f>
        <v>Maximus UC-14</v>
      </c>
      <c r="I186" t="str">
        <f>INDEX(producttable[Category],MATCH(consolidatedsales[[#This Row],[ProductID]],producttable[ProductID],0))</f>
        <v>Urban</v>
      </c>
      <c r="J186" t="str">
        <f>INDEX(producttable[Segment],MATCH(consolidatedsales[[#This Row],[ProductID]],producttable[ProductID],0))</f>
        <v>Convenience</v>
      </c>
      <c r="K186">
        <f>INDEX(producttable[ManufacturerID],MATCH(consolidatedsales[[#This Row],[ProductID]],producttable[ProductID],0))</f>
        <v>7</v>
      </c>
      <c r="L186" s="4" t="str">
        <f>INDEX(locationtable[State],MATCH(consolidatedsales[[#This Row],[Zip]],locationtable[Zip],0))</f>
        <v>Ontario</v>
      </c>
      <c r="M186" s="4" t="str">
        <f>INDEX(manufacturertable[Manufacturer Name],MATCH(consolidatedsales[[#This Row],[ManufacturerID]],manufacturertable[ManufacturerID],0))</f>
        <v>VanArsdel</v>
      </c>
      <c r="N186" s="4">
        <f>1/COUNTIFS(consolidatedsales[Manufacturer Name],consolidatedsales[[#This Row],[Manufacturer Name]])</f>
        <v>2.4570024570024569E-3</v>
      </c>
    </row>
    <row r="187" spans="1:14" x14ac:dyDescent="0.25">
      <c r="A187">
        <v>2354</v>
      </c>
      <c r="B187" s="2">
        <v>42180</v>
      </c>
      <c r="C187" s="2" t="str">
        <f>TEXT(consolidatedsales[[#This Row],[Date]],"MMMM")</f>
        <v>June</v>
      </c>
      <c r="D187" t="s">
        <v>955</v>
      </c>
      <c r="E187">
        <v>1</v>
      </c>
      <c r="F187" s="3">
        <v>4661.37</v>
      </c>
      <c r="G187" t="s">
        <v>20</v>
      </c>
      <c r="H187" t="str">
        <f>INDEX(producttable[Product Name],MATCH(consolidatedsales[[#This Row],[ProductID]],producttable[ProductID],0))</f>
        <v>Aliqui UC-02</v>
      </c>
      <c r="I187" t="str">
        <f>INDEX(producttable[Category],MATCH(consolidatedsales[[#This Row],[ProductID]],producttable[ProductID],0))</f>
        <v>Urban</v>
      </c>
      <c r="J187" t="str">
        <f>INDEX(producttable[Segment],MATCH(consolidatedsales[[#This Row],[ProductID]],producttable[ProductID],0))</f>
        <v>Convenience</v>
      </c>
      <c r="K187">
        <f>INDEX(producttable[ManufacturerID],MATCH(consolidatedsales[[#This Row],[ProductID]],producttable[ProductID],0))</f>
        <v>2</v>
      </c>
      <c r="L187" s="4" t="str">
        <f>INDEX(locationtable[State],MATCH(consolidatedsales[[#This Row],[Zip]],locationtable[Zip],0))</f>
        <v>Ontario</v>
      </c>
      <c r="M187" s="4" t="str">
        <f>INDEX(manufacturertable[Manufacturer Name],MATCH(consolidatedsales[[#This Row],[ManufacturerID]],manufacturertable[ManufacturerID],0))</f>
        <v>Aliqui</v>
      </c>
      <c r="N187" s="4">
        <f>1/COUNTIFS(consolidatedsales[Manufacturer Name],consolidatedsales[[#This Row],[Manufacturer Name]])</f>
        <v>4.7169811320754715E-3</v>
      </c>
    </row>
    <row r="188" spans="1:14" x14ac:dyDescent="0.25">
      <c r="A188">
        <v>407</v>
      </c>
      <c r="B188" s="2">
        <v>42180</v>
      </c>
      <c r="C188" s="2" t="str">
        <f>TEXT(consolidatedsales[[#This Row],[Date]],"MMMM")</f>
        <v>June</v>
      </c>
      <c r="D188" t="s">
        <v>839</v>
      </c>
      <c r="E188">
        <v>1</v>
      </c>
      <c r="F188" s="3">
        <v>20505.87</v>
      </c>
      <c r="G188" t="s">
        <v>20</v>
      </c>
      <c r="H188" t="str">
        <f>INDEX(producttable[Product Name],MATCH(consolidatedsales[[#This Row],[ProductID]],producttable[ProductID],0))</f>
        <v>Maximus UM-12</v>
      </c>
      <c r="I188" t="str">
        <f>INDEX(producttable[Category],MATCH(consolidatedsales[[#This Row],[ProductID]],producttable[ProductID],0))</f>
        <v>Urban</v>
      </c>
      <c r="J188" t="str">
        <f>INDEX(producttable[Segment],MATCH(consolidatedsales[[#This Row],[ProductID]],producttable[ProductID],0))</f>
        <v>Moderation</v>
      </c>
      <c r="K188">
        <f>INDEX(producttable[ManufacturerID],MATCH(consolidatedsales[[#This Row],[ProductID]],producttable[ProductID],0))</f>
        <v>7</v>
      </c>
      <c r="L188" s="4" t="str">
        <f>INDEX(locationtable[State],MATCH(consolidatedsales[[#This Row],[Zip]],locationtable[Zip],0))</f>
        <v>Ontario</v>
      </c>
      <c r="M188" s="4" t="str">
        <f>INDEX(manufacturertable[Manufacturer Name],MATCH(consolidatedsales[[#This Row],[ManufacturerID]],manufacturertable[ManufacturerID],0))</f>
        <v>VanArsdel</v>
      </c>
      <c r="N188" s="4">
        <f>1/COUNTIFS(consolidatedsales[Manufacturer Name],consolidatedsales[[#This Row],[Manufacturer Name]])</f>
        <v>2.4570024570024569E-3</v>
      </c>
    </row>
    <row r="189" spans="1:14" x14ac:dyDescent="0.25">
      <c r="A189">
        <v>2045</v>
      </c>
      <c r="B189" s="2">
        <v>42180</v>
      </c>
      <c r="C189" s="2" t="str">
        <f>TEXT(consolidatedsales[[#This Row],[Date]],"MMMM")</f>
        <v>June</v>
      </c>
      <c r="D189" t="s">
        <v>984</v>
      </c>
      <c r="E189">
        <v>1</v>
      </c>
      <c r="F189" s="3">
        <v>6173.37</v>
      </c>
      <c r="G189" t="s">
        <v>20</v>
      </c>
      <c r="H189" t="str">
        <f>INDEX(producttable[Product Name],MATCH(consolidatedsales[[#This Row],[ProductID]],producttable[ProductID],0))</f>
        <v>Currus UE-05</v>
      </c>
      <c r="I189" t="str">
        <f>INDEX(producttable[Category],MATCH(consolidatedsales[[#This Row],[ProductID]],producttable[ProductID],0))</f>
        <v>Urban</v>
      </c>
      <c r="J189" t="str">
        <f>INDEX(producttable[Segment],MATCH(consolidatedsales[[#This Row],[ProductID]],producttable[ProductID],0))</f>
        <v>Extreme</v>
      </c>
      <c r="K189">
        <f>INDEX(producttable[ManufacturerID],MATCH(consolidatedsales[[#This Row],[ProductID]],producttable[ProductID],0))</f>
        <v>4</v>
      </c>
      <c r="L189" s="4" t="str">
        <f>INDEX(locationtable[State],MATCH(consolidatedsales[[#This Row],[Zip]],locationtable[Zip],0))</f>
        <v>Ontario</v>
      </c>
      <c r="M189" s="4" t="str">
        <f>INDEX(manufacturertable[Manufacturer Name],MATCH(consolidatedsales[[#This Row],[ManufacturerID]],manufacturertable[ManufacturerID],0))</f>
        <v>Currus</v>
      </c>
      <c r="N189" s="4">
        <f>1/COUNTIFS(consolidatedsales[Manufacturer Name],consolidatedsales[[#This Row],[Manufacturer Name]])</f>
        <v>1.1764705882352941E-2</v>
      </c>
    </row>
    <row r="190" spans="1:14" x14ac:dyDescent="0.25">
      <c r="A190">
        <v>599</v>
      </c>
      <c r="B190" s="2">
        <v>42180</v>
      </c>
      <c r="C190" s="2" t="str">
        <f>TEXT(consolidatedsales[[#This Row],[Date]],"MMMM")</f>
        <v>June</v>
      </c>
      <c r="D190" t="s">
        <v>1228</v>
      </c>
      <c r="E190">
        <v>1</v>
      </c>
      <c r="F190" s="3">
        <v>10643.85</v>
      </c>
      <c r="G190" t="s">
        <v>20</v>
      </c>
      <c r="H190" t="str">
        <f>INDEX(producttable[Product Name],MATCH(consolidatedsales[[#This Row],[ProductID]],producttable[ProductID],0))</f>
        <v>Maximus UC-64</v>
      </c>
      <c r="I190" t="str">
        <f>INDEX(producttable[Category],MATCH(consolidatedsales[[#This Row],[ProductID]],producttable[ProductID],0))</f>
        <v>Urban</v>
      </c>
      <c r="J190" t="str">
        <f>INDEX(producttable[Segment],MATCH(consolidatedsales[[#This Row],[ProductID]],producttable[ProductID],0))</f>
        <v>Convenience</v>
      </c>
      <c r="K190">
        <f>INDEX(producttable[ManufacturerID],MATCH(consolidatedsales[[#This Row],[ProductID]],producttable[ProductID],0))</f>
        <v>7</v>
      </c>
      <c r="L190" s="4" t="str">
        <f>INDEX(locationtable[State],MATCH(consolidatedsales[[#This Row],[Zip]],locationtable[Zip],0))</f>
        <v>Manitoba</v>
      </c>
      <c r="M190" s="4" t="str">
        <f>INDEX(manufacturertable[Manufacturer Name],MATCH(consolidatedsales[[#This Row],[ManufacturerID]],manufacturertable[ManufacturerID],0))</f>
        <v>VanArsdel</v>
      </c>
      <c r="N190" s="4">
        <f>1/COUNTIFS(consolidatedsales[Manufacturer Name],consolidatedsales[[#This Row],[Manufacturer Name]])</f>
        <v>2.4570024570024569E-3</v>
      </c>
    </row>
    <row r="191" spans="1:14" x14ac:dyDescent="0.25">
      <c r="A191">
        <v>1180</v>
      </c>
      <c r="B191" s="2">
        <v>42180</v>
      </c>
      <c r="C191" s="2" t="str">
        <f>TEXT(consolidatedsales[[#This Row],[Date]],"MMMM")</f>
        <v>June</v>
      </c>
      <c r="D191" t="s">
        <v>838</v>
      </c>
      <c r="E191">
        <v>1</v>
      </c>
      <c r="F191" s="3">
        <v>6299.37</v>
      </c>
      <c r="G191" t="s">
        <v>20</v>
      </c>
      <c r="H191" t="str">
        <f>INDEX(producttable[Product Name],MATCH(consolidatedsales[[#This Row],[ProductID]],producttable[ProductID],0))</f>
        <v>Pirum UE-16</v>
      </c>
      <c r="I191" t="str">
        <f>INDEX(producttable[Category],MATCH(consolidatedsales[[#This Row],[ProductID]],producttable[ProductID],0))</f>
        <v>Urban</v>
      </c>
      <c r="J191" t="str">
        <f>INDEX(producttable[Segment],MATCH(consolidatedsales[[#This Row],[ProductID]],producttable[ProductID],0))</f>
        <v>Extreme</v>
      </c>
      <c r="K191">
        <f>INDEX(producttable[ManufacturerID],MATCH(consolidatedsales[[#This Row],[ProductID]],producttable[ProductID],0))</f>
        <v>10</v>
      </c>
      <c r="L191" s="4" t="str">
        <f>INDEX(locationtable[State],MATCH(consolidatedsales[[#This Row],[Zip]],locationtable[Zip],0))</f>
        <v>Ontario</v>
      </c>
      <c r="M191" s="4" t="str">
        <f>INDEX(manufacturertable[Manufacturer Name],MATCH(consolidatedsales[[#This Row],[ManufacturerID]],manufacturertable[ManufacturerID],0))</f>
        <v>Pirum</v>
      </c>
      <c r="N191" s="4">
        <f>1/COUNTIFS(consolidatedsales[Manufacturer Name],consolidatedsales[[#This Row],[Manufacturer Name]])</f>
        <v>3.8022813688212928E-3</v>
      </c>
    </row>
    <row r="192" spans="1:14" x14ac:dyDescent="0.25">
      <c r="A192">
        <v>506</v>
      </c>
      <c r="B192" s="2">
        <v>42180</v>
      </c>
      <c r="C192" s="2" t="str">
        <f>TEXT(consolidatedsales[[#This Row],[Date]],"MMMM")</f>
        <v>June</v>
      </c>
      <c r="D192" t="s">
        <v>1215</v>
      </c>
      <c r="E192">
        <v>1</v>
      </c>
      <c r="F192" s="3">
        <v>15560.37</v>
      </c>
      <c r="G192" t="s">
        <v>20</v>
      </c>
      <c r="H192" t="str">
        <f>INDEX(producttable[Product Name],MATCH(consolidatedsales[[#This Row],[ProductID]],producttable[ProductID],0))</f>
        <v>Maximus UM-11</v>
      </c>
      <c r="I192" t="str">
        <f>INDEX(producttable[Category],MATCH(consolidatedsales[[#This Row],[ProductID]],producttable[ProductID],0))</f>
        <v>Urban</v>
      </c>
      <c r="J192" t="str">
        <f>INDEX(producttable[Segment],MATCH(consolidatedsales[[#This Row],[ProductID]],producttable[ProductID],0))</f>
        <v>Moderation</v>
      </c>
      <c r="K192">
        <f>INDEX(producttable[ManufacturerID],MATCH(consolidatedsales[[#This Row],[ProductID]],producttable[ProductID],0))</f>
        <v>7</v>
      </c>
      <c r="L192" s="4" t="str">
        <f>INDEX(locationtable[State],MATCH(consolidatedsales[[#This Row],[Zip]],locationtable[Zip],0))</f>
        <v>Manitoba</v>
      </c>
      <c r="M192" s="4" t="str">
        <f>INDEX(manufacturertable[Manufacturer Name],MATCH(consolidatedsales[[#This Row],[ManufacturerID]],manufacturertable[ManufacturerID],0))</f>
        <v>VanArsdel</v>
      </c>
      <c r="N192" s="4">
        <f>1/COUNTIFS(consolidatedsales[Manufacturer Name],consolidatedsales[[#This Row],[Manufacturer Name]])</f>
        <v>2.4570024570024569E-3</v>
      </c>
    </row>
    <row r="193" spans="1:14" x14ac:dyDescent="0.25">
      <c r="A193">
        <v>1022</v>
      </c>
      <c r="B193" s="2">
        <v>42094</v>
      </c>
      <c r="C193" s="2" t="str">
        <f>TEXT(consolidatedsales[[#This Row],[Date]],"MMMM")</f>
        <v>March</v>
      </c>
      <c r="D193" t="s">
        <v>1232</v>
      </c>
      <c r="E193">
        <v>1</v>
      </c>
      <c r="F193" s="3">
        <v>1889.37</v>
      </c>
      <c r="G193" t="s">
        <v>20</v>
      </c>
      <c r="H193" t="str">
        <f>INDEX(producttable[Product Name],MATCH(consolidatedsales[[#This Row],[ProductID]],producttable[ProductID],0))</f>
        <v>Natura YY-23</v>
      </c>
      <c r="I193" t="str">
        <f>INDEX(producttable[Category],MATCH(consolidatedsales[[#This Row],[ProductID]],producttable[ProductID],0))</f>
        <v>Youth</v>
      </c>
      <c r="J193" t="str">
        <f>INDEX(producttable[Segment],MATCH(consolidatedsales[[#This Row],[ProductID]],producttable[ProductID],0))</f>
        <v>Youth</v>
      </c>
      <c r="K193">
        <f>INDEX(producttable[ManufacturerID],MATCH(consolidatedsales[[#This Row],[ProductID]],producttable[ProductID],0))</f>
        <v>8</v>
      </c>
      <c r="L193" s="4" t="str">
        <f>INDEX(locationtable[State],MATCH(consolidatedsales[[#This Row],[Zip]],locationtable[Zip],0))</f>
        <v>Manitoba</v>
      </c>
      <c r="M193" s="4" t="str">
        <f>INDEX(manufacturertable[Manufacturer Name],MATCH(consolidatedsales[[#This Row],[ManufacturerID]],manufacturertable[ManufacturerID],0))</f>
        <v>Natura</v>
      </c>
      <c r="N193" s="4">
        <f>1/COUNTIFS(consolidatedsales[Manufacturer Name],consolidatedsales[[#This Row],[Manufacturer Name]])</f>
        <v>3.952569169960474E-3</v>
      </c>
    </row>
    <row r="194" spans="1:14" x14ac:dyDescent="0.25">
      <c r="A194">
        <v>1077</v>
      </c>
      <c r="B194" s="2">
        <v>42094</v>
      </c>
      <c r="C194" s="2" t="str">
        <f>TEXT(consolidatedsales[[#This Row],[Date]],"MMMM")</f>
        <v>March</v>
      </c>
      <c r="D194" t="s">
        <v>842</v>
      </c>
      <c r="E194">
        <v>1</v>
      </c>
      <c r="F194" s="3">
        <v>4220.37</v>
      </c>
      <c r="G194" t="s">
        <v>20</v>
      </c>
      <c r="H194" t="str">
        <f>INDEX(producttable[Product Name],MATCH(consolidatedsales[[#This Row],[ProductID]],producttable[ProductID],0))</f>
        <v>Pirum RP-23</v>
      </c>
      <c r="I194" t="str">
        <f>INDEX(producttable[Category],MATCH(consolidatedsales[[#This Row],[ProductID]],producttable[ProductID],0))</f>
        <v>Rural</v>
      </c>
      <c r="J194" t="str">
        <f>INDEX(producttable[Segment],MATCH(consolidatedsales[[#This Row],[ProductID]],producttable[ProductID],0))</f>
        <v>Productivity</v>
      </c>
      <c r="K194">
        <f>INDEX(producttable[ManufacturerID],MATCH(consolidatedsales[[#This Row],[ProductID]],producttable[ProductID],0))</f>
        <v>10</v>
      </c>
      <c r="L194" s="4" t="str">
        <f>INDEX(locationtable[State],MATCH(consolidatedsales[[#This Row],[Zip]],locationtable[Zip],0))</f>
        <v>Ontario</v>
      </c>
      <c r="M194" s="4" t="str">
        <f>INDEX(manufacturertable[Manufacturer Name],MATCH(consolidatedsales[[#This Row],[ManufacturerID]],manufacturertable[ManufacturerID],0))</f>
        <v>Pirum</v>
      </c>
      <c r="N194" s="4">
        <f>1/COUNTIFS(consolidatedsales[Manufacturer Name],consolidatedsales[[#This Row],[Manufacturer Name]])</f>
        <v>3.8022813688212928E-3</v>
      </c>
    </row>
    <row r="195" spans="1:14" x14ac:dyDescent="0.25">
      <c r="A195">
        <v>1180</v>
      </c>
      <c r="B195" s="2">
        <v>42094</v>
      </c>
      <c r="C195" s="2" t="str">
        <f>TEXT(consolidatedsales[[#This Row],[Date]],"MMMM")</f>
        <v>March</v>
      </c>
      <c r="D195" t="s">
        <v>973</v>
      </c>
      <c r="E195">
        <v>1</v>
      </c>
      <c r="F195" s="3">
        <v>6173.37</v>
      </c>
      <c r="G195" t="s">
        <v>20</v>
      </c>
      <c r="H195" t="str">
        <f>INDEX(producttable[Product Name],MATCH(consolidatedsales[[#This Row],[ProductID]],producttable[ProductID],0))</f>
        <v>Pirum UE-16</v>
      </c>
      <c r="I195" t="str">
        <f>INDEX(producttable[Category],MATCH(consolidatedsales[[#This Row],[ProductID]],producttable[ProductID],0))</f>
        <v>Urban</v>
      </c>
      <c r="J195" t="str">
        <f>INDEX(producttable[Segment],MATCH(consolidatedsales[[#This Row],[ProductID]],producttable[ProductID],0))</f>
        <v>Extreme</v>
      </c>
      <c r="K195">
        <f>INDEX(producttable[ManufacturerID],MATCH(consolidatedsales[[#This Row],[ProductID]],producttable[ProductID],0))</f>
        <v>10</v>
      </c>
      <c r="L195" s="4" t="str">
        <f>INDEX(locationtable[State],MATCH(consolidatedsales[[#This Row],[Zip]],locationtable[Zip],0))</f>
        <v>Ontario</v>
      </c>
      <c r="M195" s="4" t="str">
        <f>INDEX(manufacturertable[Manufacturer Name],MATCH(consolidatedsales[[#This Row],[ManufacturerID]],manufacturertable[ManufacturerID],0))</f>
        <v>Pirum</v>
      </c>
      <c r="N195" s="4">
        <f>1/COUNTIFS(consolidatedsales[Manufacturer Name],consolidatedsales[[#This Row],[Manufacturer Name]])</f>
        <v>3.8022813688212928E-3</v>
      </c>
    </row>
    <row r="196" spans="1:14" x14ac:dyDescent="0.25">
      <c r="A196">
        <v>1183</v>
      </c>
      <c r="B196" s="2">
        <v>42094</v>
      </c>
      <c r="C196" s="2" t="str">
        <f>TEXT(consolidatedsales[[#This Row],[Date]],"MMMM")</f>
        <v>March</v>
      </c>
      <c r="D196" t="s">
        <v>945</v>
      </c>
      <c r="E196">
        <v>1</v>
      </c>
      <c r="F196" s="3">
        <v>7559.37</v>
      </c>
      <c r="G196" t="s">
        <v>20</v>
      </c>
      <c r="H196" t="str">
        <f>INDEX(producttable[Product Name],MATCH(consolidatedsales[[#This Row],[ProductID]],producttable[ProductID],0))</f>
        <v>Pirum UE-19</v>
      </c>
      <c r="I196" t="str">
        <f>INDEX(producttable[Category],MATCH(consolidatedsales[[#This Row],[ProductID]],producttable[ProductID],0))</f>
        <v>Urban</v>
      </c>
      <c r="J196" t="str">
        <f>INDEX(producttable[Segment],MATCH(consolidatedsales[[#This Row],[ProductID]],producttable[ProductID],0))</f>
        <v>Extreme</v>
      </c>
      <c r="K196">
        <f>INDEX(producttable[ManufacturerID],MATCH(consolidatedsales[[#This Row],[ProductID]],producttable[ProductID],0))</f>
        <v>10</v>
      </c>
      <c r="L196" s="4" t="str">
        <f>INDEX(locationtable[State],MATCH(consolidatedsales[[#This Row],[Zip]],locationtable[Zip],0))</f>
        <v>Ontario</v>
      </c>
      <c r="M196" s="4" t="str">
        <f>INDEX(manufacturertable[Manufacturer Name],MATCH(consolidatedsales[[#This Row],[ManufacturerID]],manufacturertable[ManufacturerID],0))</f>
        <v>Pirum</v>
      </c>
      <c r="N196" s="4">
        <f>1/COUNTIFS(consolidatedsales[Manufacturer Name],consolidatedsales[[#This Row],[Manufacturer Name]])</f>
        <v>3.8022813688212928E-3</v>
      </c>
    </row>
    <row r="197" spans="1:14" x14ac:dyDescent="0.25">
      <c r="A197">
        <v>1879</v>
      </c>
      <c r="B197" s="2">
        <v>42095</v>
      </c>
      <c r="C197" s="2" t="str">
        <f>TEXT(consolidatedsales[[#This Row],[Date]],"MMMM")</f>
        <v>April</v>
      </c>
      <c r="D197" t="s">
        <v>984</v>
      </c>
      <c r="E197">
        <v>1</v>
      </c>
      <c r="F197" s="3">
        <v>11339.37</v>
      </c>
      <c r="G197" t="s">
        <v>20</v>
      </c>
      <c r="H197" t="str">
        <f>INDEX(producttable[Product Name],MATCH(consolidatedsales[[#This Row],[ProductID]],producttable[ProductID],0))</f>
        <v>Leo UM-17</v>
      </c>
      <c r="I197" t="str">
        <f>INDEX(producttable[Category],MATCH(consolidatedsales[[#This Row],[ProductID]],producttable[ProductID],0))</f>
        <v>Urban</v>
      </c>
      <c r="J197" t="str">
        <f>INDEX(producttable[Segment],MATCH(consolidatedsales[[#This Row],[ProductID]],producttable[ProductID],0))</f>
        <v>Moderation</v>
      </c>
      <c r="K197">
        <f>INDEX(producttable[ManufacturerID],MATCH(consolidatedsales[[#This Row],[ProductID]],producttable[ProductID],0))</f>
        <v>6</v>
      </c>
      <c r="L197" s="4" t="str">
        <f>INDEX(locationtable[State],MATCH(consolidatedsales[[#This Row],[Zip]],locationtable[Zip],0))</f>
        <v>Ontario</v>
      </c>
      <c r="M197" s="4" t="str">
        <f>INDEX(manufacturertable[Manufacturer Name],MATCH(consolidatedsales[[#This Row],[ManufacturerID]],manufacturertable[ManufacturerID],0))</f>
        <v>Leo</v>
      </c>
      <c r="N197" s="4">
        <f>1/COUNTIFS(consolidatedsales[Manufacturer Name],consolidatedsales[[#This Row],[Manufacturer Name]])</f>
        <v>8.3333333333333329E-2</v>
      </c>
    </row>
    <row r="198" spans="1:14" x14ac:dyDescent="0.25">
      <c r="A198">
        <v>556</v>
      </c>
      <c r="B198" s="2">
        <v>42095</v>
      </c>
      <c r="C198" s="2" t="str">
        <f>TEXT(consolidatedsales[[#This Row],[Date]],"MMMM")</f>
        <v>April</v>
      </c>
      <c r="D198" t="s">
        <v>1219</v>
      </c>
      <c r="E198">
        <v>1</v>
      </c>
      <c r="F198" s="3">
        <v>10268.370000000001</v>
      </c>
      <c r="G198" t="s">
        <v>20</v>
      </c>
      <c r="H198" t="str">
        <f>INDEX(producttable[Product Name],MATCH(consolidatedsales[[#This Row],[ProductID]],producttable[ProductID],0))</f>
        <v>Maximus UC-21</v>
      </c>
      <c r="I198" t="str">
        <f>INDEX(producttable[Category],MATCH(consolidatedsales[[#This Row],[ProductID]],producttable[ProductID],0))</f>
        <v>Urban</v>
      </c>
      <c r="J198" t="str">
        <f>INDEX(producttable[Segment],MATCH(consolidatedsales[[#This Row],[ProductID]],producttable[ProductID],0))</f>
        <v>Convenience</v>
      </c>
      <c r="K198">
        <f>INDEX(producttable[ManufacturerID],MATCH(consolidatedsales[[#This Row],[ProductID]],producttable[ProductID],0))</f>
        <v>7</v>
      </c>
      <c r="L198" s="4" t="str">
        <f>INDEX(locationtable[State],MATCH(consolidatedsales[[#This Row],[Zip]],locationtable[Zip],0))</f>
        <v>Manitoba</v>
      </c>
      <c r="M198" s="4" t="str">
        <f>INDEX(manufacturertable[Manufacturer Name],MATCH(consolidatedsales[[#This Row],[ManufacturerID]],manufacturertable[ManufacturerID],0))</f>
        <v>VanArsdel</v>
      </c>
      <c r="N198" s="4">
        <f>1/COUNTIFS(consolidatedsales[Manufacturer Name],consolidatedsales[[#This Row],[Manufacturer Name]])</f>
        <v>2.4570024570024569E-3</v>
      </c>
    </row>
    <row r="199" spans="1:14" x14ac:dyDescent="0.25">
      <c r="A199">
        <v>674</v>
      </c>
      <c r="B199" s="2">
        <v>42022</v>
      </c>
      <c r="C199" s="2" t="str">
        <f>TEXT(consolidatedsales[[#This Row],[Date]],"MMMM")</f>
        <v>January</v>
      </c>
      <c r="D199" t="s">
        <v>984</v>
      </c>
      <c r="E199">
        <v>1</v>
      </c>
      <c r="F199" s="3">
        <v>8189.37</v>
      </c>
      <c r="G199" t="s">
        <v>20</v>
      </c>
      <c r="H199" t="str">
        <f>INDEX(producttable[Product Name],MATCH(consolidatedsales[[#This Row],[ProductID]],producttable[ProductID],0))</f>
        <v>Maximus UC-39</v>
      </c>
      <c r="I199" t="str">
        <f>INDEX(producttable[Category],MATCH(consolidatedsales[[#This Row],[ProductID]],producttable[ProductID],0))</f>
        <v>Urban</v>
      </c>
      <c r="J199" t="str">
        <f>INDEX(producttable[Segment],MATCH(consolidatedsales[[#This Row],[ProductID]],producttable[ProductID],0))</f>
        <v>Convenience</v>
      </c>
      <c r="K199">
        <f>INDEX(producttable[ManufacturerID],MATCH(consolidatedsales[[#This Row],[ProductID]],producttable[ProductID],0))</f>
        <v>7</v>
      </c>
      <c r="L199" s="4" t="str">
        <f>INDEX(locationtable[State],MATCH(consolidatedsales[[#This Row],[Zip]],locationtable[Zip],0))</f>
        <v>Ontario</v>
      </c>
      <c r="M199" s="4" t="str">
        <f>INDEX(manufacturertable[Manufacturer Name],MATCH(consolidatedsales[[#This Row],[ManufacturerID]],manufacturertable[ManufacturerID],0))</f>
        <v>VanArsdel</v>
      </c>
      <c r="N199" s="4">
        <f>1/COUNTIFS(consolidatedsales[Manufacturer Name],consolidatedsales[[#This Row],[Manufacturer Name]])</f>
        <v>2.4570024570024569E-3</v>
      </c>
    </row>
    <row r="200" spans="1:14" x14ac:dyDescent="0.25">
      <c r="A200">
        <v>578</v>
      </c>
      <c r="B200" s="2">
        <v>42058</v>
      </c>
      <c r="C200" s="2" t="str">
        <f>TEXT(consolidatedsales[[#This Row],[Date]],"MMMM")</f>
        <v>February</v>
      </c>
      <c r="D200" t="s">
        <v>978</v>
      </c>
      <c r="E200">
        <v>1</v>
      </c>
      <c r="F200" s="3">
        <v>9449.3700000000008</v>
      </c>
      <c r="G200" t="s">
        <v>20</v>
      </c>
      <c r="H200" t="str">
        <f>INDEX(producttable[Product Name],MATCH(consolidatedsales[[#This Row],[ProductID]],producttable[ProductID],0))</f>
        <v>Maximus UC-43</v>
      </c>
      <c r="I200" t="str">
        <f>INDEX(producttable[Category],MATCH(consolidatedsales[[#This Row],[ProductID]],producttable[ProductID],0))</f>
        <v>Urban</v>
      </c>
      <c r="J200" t="str">
        <f>INDEX(producttable[Segment],MATCH(consolidatedsales[[#This Row],[ProductID]],producttable[ProductID],0))</f>
        <v>Convenience</v>
      </c>
      <c r="K200">
        <f>INDEX(producttable[ManufacturerID],MATCH(consolidatedsales[[#This Row],[ProductID]],producttable[ProductID],0))</f>
        <v>7</v>
      </c>
      <c r="L200" s="4" t="str">
        <f>INDEX(locationtable[State],MATCH(consolidatedsales[[#This Row],[Zip]],locationtable[Zip],0))</f>
        <v>Ontario</v>
      </c>
      <c r="M200" s="4" t="str">
        <f>INDEX(manufacturertable[Manufacturer Name],MATCH(consolidatedsales[[#This Row],[ManufacturerID]],manufacturertable[ManufacturerID],0))</f>
        <v>VanArsdel</v>
      </c>
      <c r="N200" s="4">
        <f>1/COUNTIFS(consolidatedsales[Manufacturer Name],consolidatedsales[[#This Row],[Manufacturer Name]])</f>
        <v>2.4570024570024569E-3</v>
      </c>
    </row>
    <row r="201" spans="1:14" x14ac:dyDescent="0.25">
      <c r="A201">
        <v>1180</v>
      </c>
      <c r="B201" s="2">
        <v>42059</v>
      </c>
      <c r="C201" s="2" t="str">
        <f>TEXT(consolidatedsales[[#This Row],[Date]],"MMMM")</f>
        <v>February</v>
      </c>
      <c r="D201" t="s">
        <v>838</v>
      </c>
      <c r="E201">
        <v>1</v>
      </c>
      <c r="F201" s="3">
        <v>6173.37</v>
      </c>
      <c r="G201" t="s">
        <v>20</v>
      </c>
      <c r="H201" t="str">
        <f>INDEX(producttable[Product Name],MATCH(consolidatedsales[[#This Row],[ProductID]],producttable[ProductID],0))</f>
        <v>Pirum UE-16</v>
      </c>
      <c r="I201" t="str">
        <f>INDEX(producttable[Category],MATCH(consolidatedsales[[#This Row],[ProductID]],producttable[ProductID],0))</f>
        <v>Urban</v>
      </c>
      <c r="J201" t="str">
        <f>INDEX(producttable[Segment],MATCH(consolidatedsales[[#This Row],[ProductID]],producttable[ProductID],0))</f>
        <v>Extreme</v>
      </c>
      <c r="K201">
        <f>INDEX(producttable[ManufacturerID],MATCH(consolidatedsales[[#This Row],[ProductID]],producttable[ProductID],0))</f>
        <v>10</v>
      </c>
      <c r="L201" s="4" t="str">
        <f>INDEX(locationtable[State],MATCH(consolidatedsales[[#This Row],[Zip]],locationtable[Zip],0))</f>
        <v>Ontario</v>
      </c>
      <c r="M201" s="4" t="str">
        <f>INDEX(manufacturertable[Manufacturer Name],MATCH(consolidatedsales[[#This Row],[ManufacturerID]],manufacturertable[ManufacturerID],0))</f>
        <v>Pirum</v>
      </c>
      <c r="N201" s="4">
        <f>1/COUNTIFS(consolidatedsales[Manufacturer Name],consolidatedsales[[#This Row],[Manufacturer Name]])</f>
        <v>3.8022813688212928E-3</v>
      </c>
    </row>
    <row r="202" spans="1:14" x14ac:dyDescent="0.25">
      <c r="A202">
        <v>443</v>
      </c>
      <c r="B202" s="2">
        <v>42059</v>
      </c>
      <c r="C202" s="2" t="str">
        <f>TEXT(consolidatedsales[[#This Row],[Date]],"MMMM")</f>
        <v>February</v>
      </c>
      <c r="D202" t="s">
        <v>838</v>
      </c>
      <c r="E202">
        <v>1</v>
      </c>
      <c r="F202" s="3">
        <v>11084.85</v>
      </c>
      <c r="G202" t="s">
        <v>20</v>
      </c>
      <c r="H202" t="str">
        <f>INDEX(producttable[Product Name],MATCH(consolidatedsales[[#This Row],[ProductID]],producttable[ProductID],0))</f>
        <v>Maximus UM-48</v>
      </c>
      <c r="I202" t="str">
        <f>INDEX(producttable[Category],MATCH(consolidatedsales[[#This Row],[ProductID]],producttable[ProductID],0))</f>
        <v>Urban</v>
      </c>
      <c r="J202" t="str">
        <f>INDEX(producttable[Segment],MATCH(consolidatedsales[[#This Row],[ProductID]],producttable[ProductID],0))</f>
        <v>Moderation</v>
      </c>
      <c r="K202">
        <f>INDEX(producttable[ManufacturerID],MATCH(consolidatedsales[[#This Row],[ProductID]],producttable[ProductID],0))</f>
        <v>7</v>
      </c>
      <c r="L202" s="4" t="str">
        <f>INDEX(locationtable[State],MATCH(consolidatedsales[[#This Row],[Zip]],locationtable[Zip],0))</f>
        <v>Ontario</v>
      </c>
      <c r="M202" s="4" t="str">
        <f>INDEX(manufacturertable[Manufacturer Name],MATCH(consolidatedsales[[#This Row],[ManufacturerID]],manufacturertable[ManufacturerID],0))</f>
        <v>VanArsdel</v>
      </c>
      <c r="N202" s="4">
        <f>1/COUNTIFS(consolidatedsales[Manufacturer Name],consolidatedsales[[#This Row],[Manufacturer Name]])</f>
        <v>2.4570024570024569E-3</v>
      </c>
    </row>
    <row r="203" spans="1:14" x14ac:dyDescent="0.25">
      <c r="A203">
        <v>947</v>
      </c>
      <c r="B203" s="2">
        <v>42059</v>
      </c>
      <c r="C203" s="2" t="str">
        <f>TEXT(consolidatedsales[[#This Row],[Date]],"MMMM")</f>
        <v>February</v>
      </c>
      <c r="D203" t="s">
        <v>1230</v>
      </c>
      <c r="E203">
        <v>1</v>
      </c>
      <c r="F203" s="3">
        <v>8504.3700000000008</v>
      </c>
      <c r="G203" t="s">
        <v>20</v>
      </c>
      <c r="H203" t="str">
        <f>INDEX(producttable[Product Name],MATCH(consolidatedsales[[#This Row],[ProductID]],producttable[ProductID],0))</f>
        <v>Natura UC-10</v>
      </c>
      <c r="I203" t="str">
        <f>INDEX(producttable[Category],MATCH(consolidatedsales[[#This Row],[ProductID]],producttable[ProductID],0))</f>
        <v>Urban</v>
      </c>
      <c r="J203" t="str">
        <f>INDEX(producttable[Segment],MATCH(consolidatedsales[[#This Row],[ProductID]],producttable[ProductID],0))</f>
        <v>Convenience</v>
      </c>
      <c r="K203">
        <f>INDEX(producttable[ManufacturerID],MATCH(consolidatedsales[[#This Row],[ProductID]],producttable[ProductID],0))</f>
        <v>8</v>
      </c>
      <c r="L203" s="4" t="str">
        <f>INDEX(locationtable[State],MATCH(consolidatedsales[[#This Row],[Zip]],locationtable[Zip],0))</f>
        <v>Manitoba</v>
      </c>
      <c r="M203" s="4" t="str">
        <f>INDEX(manufacturertable[Manufacturer Name],MATCH(consolidatedsales[[#This Row],[ManufacturerID]],manufacturertable[ManufacturerID],0))</f>
        <v>Natura</v>
      </c>
      <c r="N203" s="4">
        <f>1/COUNTIFS(consolidatedsales[Manufacturer Name],consolidatedsales[[#This Row],[Manufacturer Name]])</f>
        <v>3.952569169960474E-3</v>
      </c>
    </row>
    <row r="204" spans="1:14" x14ac:dyDescent="0.25">
      <c r="A204">
        <v>2365</v>
      </c>
      <c r="B204" s="2">
        <v>42059</v>
      </c>
      <c r="C204" s="2" t="str">
        <f>TEXT(consolidatedsales[[#This Row],[Date]],"MMMM")</f>
        <v>February</v>
      </c>
      <c r="D204" t="s">
        <v>687</v>
      </c>
      <c r="E204">
        <v>1</v>
      </c>
      <c r="F204" s="3">
        <v>6356.7</v>
      </c>
      <c r="G204" t="s">
        <v>20</v>
      </c>
      <c r="H204" t="str">
        <f>INDEX(producttable[Product Name],MATCH(consolidatedsales[[#This Row],[ProductID]],producttable[ProductID],0))</f>
        <v>Aliqui UC-13</v>
      </c>
      <c r="I204" t="str">
        <f>INDEX(producttable[Category],MATCH(consolidatedsales[[#This Row],[ProductID]],producttable[ProductID],0))</f>
        <v>Urban</v>
      </c>
      <c r="J204" t="str">
        <f>INDEX(producttable[Segment],MATCH(consolidatedsales[[#This Row],[ProductID]],producttable[ProductID],0))</f>
        <v>Convenience</v>
      </c>
      <c r="K204">
        <f>INDEX(producttable[ManufacturerID],MATCH(consolidatedsales[[#This Row],[ProductID]],producttable[ProductID],0))</f>
        <v>2</v>
      </c>
      <c r="L204" s="4" t="str">
        <f>INDEX(locationtable[State],MATCH(consolidatedsales[[#This Row],[Zip]],locationtable[Zip],0))</f>
        <v>Ontario</v>
      </c>
      <c r="M204" s="4" t="str">
        <f>INDEX(manufacturertable[Manufacturer Name],MATCH(consolidatedsales[[#This Row],[ManufacturerID]],manufacturertable[ManufacturerID],0))</f>
        <v>Aliqui</v>
      </c>
      <c r="N204" s="4">
        <f>1/COUNTIFS(consolidatedsales[Manufacturer Name],consolidatedsales[[#This Row],[Manufacturer Name]])</f>
        <v>4.7169811320754715E-3</v>
      </c>
    </row>
    <row r="205" spans="1:14" x14ac:dyDescent="0.25">
      <c r="A205">
        <v>967</v>
      </c>
      <c r="B205" s="2">
        <v>42059</v>
      </c>
      <c r="C205" s="2" t="str">
        <f>TEXT(consolidatedsales[[#This Row],[Date]],"MMMM")</f>
        <v>February</v>
      </c>
      <c r="D205" t="s">
        <v>1220</v>
      </c>
      <c r="E205">
        <v>1</v>
      </c>
      <c r="F205" s="3">
        <v>8126.37</v>
      </c>
      <c r="G205" t="s">
        <v>20</v>
      </c>
      <c r="H205" t="str">
        <f>INDEX(producttable[Product Name],MATCH(consolidatedsales[[#This Row],[ProductID]],producttable[ProductID],0))</f>
        <v>Natura UC-30</v>
      </c>
      <c r="I205" t="str">
        <f>INDEX(producttable[Category],MATCH(consolidatedsales[[#This Row],[ProductID]],producttable[ProductID],0))</f>
        <v>Urban</v>
      </c>
      <c r="J205" t="str">
        <f>INDEX(producttable[Segment],MATCH(consolidatedsales[[#This Row],[ProductID]],producttable[ProductID],0))</f>
        <v>Convenience</v>
      </c>
      <c r="K205">
        <f>INDEX(producttable[ManufacturerID],MATCH(consolidatedsales[[#This Row],[ProductID]],producttable[ProductID],0))</f>
        <v>8</v>
      </c>
      <c r="L205" s="4" t="str">
        <f>INDEX(locationtable[State],MATCH(consolidatedsales[[#This Row],[Zip]],locationtable[Zip],0))</f>
        <v>Manitoba</v>
      </c>
      <c r="M205" s="4" t="str">
        <f>INDEX(manufacturertable[Manufacturer Name],MATCH(consolidatedsales[[#This Row],[ManufacturerID]],manufacturertable[ManufacturerID],0))</f>
        <v>Natura</v>
      </c>
      <c r="N205" s="4">
        <f>1/COUNTIFS(consolidatedsales[Manufacturer Name],consolidatedsales[[#This Row],[Manufacturer Name]])</f>
        <v>3.952569169960474E-3</v>
      </c>
    </row>
    <row r="206" spans="1:14" x14ac:dyDescent="0.25">
      <c r="A206">
        <v>590</v>
      </c>
      <c r="B206" s="2">
        <v>42023</v>
      </c>
      <c r="C206" s="2" t="str">
        <f>TEXT(consolidatedsales[[#This Row],[Date]],"MMMM")</f>
        <v>January</v>
      </c>
      <c r="D206" t="s">
        <v>1220</v>
      </c>
      <c r="E206">
        <v>1</v>
      </c>
      <c r="F206" s="3">
        <v>10709.37</v>
      </c>
      <c r="G206" t="s">
        <v>20</v>
      </c>
      <c r="H206" t="str">
        <f>INDEX(producttable[Product Name],MATCH(consolidatedsales[[#This Row],[ProductID]],producttable[ProductID],0))</f>
        <v>Maximus UC-55</v>
      </c>
      <c r="I206" t="str">
        <f>INDEX(producttable[Category],MATCH(consolidatedsales[[#This Row],[ProductID]],producttable[ProductID],0))</f>
        <v>Urban</v>
      </c>
      <c r="J206" t="str">
        <f>INDEX(producttable[Segment],MATCH(consolidatedsales[[#This Row],[ProductID]],producttable[ProductID],0))</f>
        <v>Convenience</v>
      </c>
      <c r="K206">
        <f>INDEX(producttable[ManufacturerID],MATCH(consolidatedsales[[#This Row],[ProductID]],producttable[ProductID],0))</f>
        <v>7</v>
      </c>
      <c r="L206" s="4" t="str">
        <f>INDEX(locationtable[State],MATCH(consolidatedsales[[#This Row],[Zip]],locationtable[Zip],0))</f>
        <v>Manitoba</v>
      </c>
      <c r="M206" s="4" t="str">
        <f>INDEX(manufacturertable[Manufacturer Name],MATCH(consolidatedsales[[#This Row],[ManufacturerID]],manufacturertable[ManufacturerID],0))</f>
        <v>VanArsdel</v>
      </c>
      <c r="N206" s="4">
        <f>1/COUNTIFS(consolidatedsales[Manufacturer Name],consolidatedsales[[#This Row],[Manufacturer Name]])</f>
        <v>2.4570024570024569E-3</v>
      </c>
    </row>
    <row r="207" spans="1:14" x14ac:dyDescent="0.25">
      <c r="A207">
        <v>1182</v>
      </c>
      <c r="B207" s="2">
        <v>42023</v>
      </c>
      <c r="C207" s="2" t="str">
        <f>TEXT(consolidatedsales[[#This Row],[Date]],"MMMM")</f>
        <v>January</v>
      </c>
      <c r="D207" t="s">
        <v>840</v>
      </c>
      <c r="E207">
        <v>1</v>
      </c>
      <c r="F207" s="3">
        <v>2519.37</v>
      </c>
      <c r="G207" t="s">
        <v>20</v>
      </c>
      <c r="H207" t="str">
        <f>INDEX(producttable[Product Name],MATCH(consolidatedsales[[#This Row],[ProductID]],producttable[ProductID],0))</f>
        <v>Pirum UE-18</v>
      </c>
      <c r="I207" t="str">
        <f>INDEX(producttable[Category],MATCH(consolidatedsales[[#This Row],[ProductID]],producttable[ProductID],0))</f>
        <v>Urban</v>
      </c>
      <c r="J207" t="str">
        <f>INDEX(producttable[Segment],MATCH(consolidatedsales[[#This Row],[ProductID]],producttable[ProductID],0))</f>
        <v>Extreme</v>
      </c>
      <c r="K207">
        <f>INDEX(producttable[ManufacturerID],MATCH(consolidatedsales[[#This Row],[ProductID]],producttable[ProductID],0))</f>
        <v>10</v>
      </c>
      <c r="L207" s="4" t="str">
        <f>INDEX(locationtable[State],MATCH(consolidatedsales[[#This Row],[Zip]],locationtable[Zip],0))</f>
        <v>Ontario</v>
      </c>
      <c r="M207" s="4" t="str">
        <f>INDEX(manufacturertable[Manufacturer Name],MATCH(consolidatedsales[[#This Row],[ManufacturerID]],manufacturertable[ManufacturerID],0))</f>
        <v>Pirum</v>
      </c>
      <c r="N207" s="4">
        <f>1/COUNTIFS(consolidatedsales[Manufacturer Name],consolidatedsales[[#This Row],[Manufacturer Name]])</f>
        <v>3.8022813688212928E-3</v>
      </c>
    </row>
    <row r="208" spans="1:14" x14ac:dyDescent="0.25">
      <c r="A208">
        <v>1522</v>
      </c>
      <c r="B208" s="2">
        <v>42023</v>
      </c>
      <c r="C208" s="2" t="str">
        <f>TEXT(consolidatedsales[[#This Row],[Date]],"MMMM")</f>
        <v>January</v>
      </c>
      <c r="D208" t="s">
        <v>840</v>
      </c>
      <c r="E208">
        <v>2</v>
      </c>
      <c r="F208" s="3">
        <v>12597.48</v>
      </c>
      <c r="G208" t="s">
        <v>20</v>
      </c>
      <c r="H208" t="str">
        <f>INDEX(producttable[Product Name],MATCH(consolidatedsales[[#This Row],[ProductID]],producttable[ProductID],0))</f>
        <v>Quibus RP-14</v>
      </c>
      <c r="I208" t="str">
        <f>INDEX(producttable[Category],MATCH(consolidatedsales[[#This Row],[ProductID]],producttable[ProductID],0))</f>
        <v>Rural</v>
      </c>
      <c r="J208" t="str">
        <f>INDEX(producttable[Segment],MATCH(consolidatedsales[[#This Row],[ProductID]],producttable[ProductID],0))</f>
        <v>Productivity</v>
      </c>
      <c r="K208">
        <f>INDEX(producttable[ManufacturerID],MATCH(consolidatedsales[[#This Row],[ProductID]],producttable[ProductID],0))</f>
        <v>12</v>
      </c>
      <c r="L208" s="4" t="str">
        <f>INDEX(locationtable[State],MATCH(consolidatedsales[[#This Row],[Zip]],locationtable[Zip],0))</f>
        <v>Ontario</v>
      </c>
      <c r="M208" s="4" t="str">
        <f>INDEX(manufacturertable[Manufacturer Name],MATCH(consolidatedsales[[#This Row],[ManufacturerID]],manufacturertable[ManufacturerID],0))</f>
        <v>Quibus</v>
      </c>
      <c r="N208" s="4">
        <f>1/COUNTIFS(consolidatedsales[Manufacturer Name],consolidatedsales[[#This Row],[Manufacturer Name]])</f>
        <v>1.3333333333333334E-2</v>
      </c>
    </row>
    <row r="209" spans="1:14" x14ac:dyDescent="0.25">
      <c r="A209">
        <v>1521</v>
      </c>
      <c r="B209" s="2">
        <v>42023</v>
      </c>
      <c r="C209" s="2" t="str">
        <f>TEXT(consolidatedsales[[#This Row],[Date]],"MMMM")</f>
        <v>January</v>
      </c>
      <c r="D209" t="s">
        <v>840</v>
      </c>
      <c r="E209">
        <v>2</v>
      </c>
      <c r="F209" s="3">
        <v>12597.48</v>
      </c>
      <c r="G209" t="s">
        <v>20</v>
      </c>
      <c r="H209" t="str">
        <f>INDEX(producttable[Product Name],MATCH(consolidatedsales[[#This Row],[ProductID]],producttable[ProductID],0))</f>
        <v>Quibus RP-13</v>
      </c>
      <c r="I209" t="str">
        <f>INDEX(producttable[Category],MATCH(consolidatedsales[[#This Row],[ProductID]],producttable[ProductID],0))</f>
        <v>Rural</v>
      </c>
      <c r="J209" t="str">
        <f>INDEX(producttable[Segment],MATCH(consolidatedsales[[#This Row],[ProductID]],producttable[ProductID],0))</f>
        <v>Productivity</v>
      </c>
      <c r="K209">
        <f>INDEX(producttable[ManufacturerID],MATCH(consolidatedsales[[#This Row],[ProductID]],producttable[ProductID],0))</f>
        <v>12</v>
      </c>
      <c r="L209" s="4" t="str">
        <f>INDEX(locationtable[State],MATCH(consolidatedsales[[#This Row],[Zip]],locationtable[Zip],0))</f>
        <v>Ontario</v>
      </c>
      <c r="M209" s="4" t="str">
        <f>INDEX(manufacturertable[Manufacturer Name],MATCH(consolidatedsales[[#This Row],[ManufacturerID]],manufacturertable[ManufacturerID],0))</f>
        <v>Quibus</v>
      </c>
      <c r="N209" s="4">
        <f>1/COUNTIFS(consolidatedsales[Manufacturer Name],consolidatedsales[[#This Row],[Manufacturer Name]])</f>
        <v>1.3333333333333334E-2</v>
      </c>
    </row>
    <row r="210" spans="1:14" x14ac:dyDescent="0.25">
      <c r="A210">
        <v>674</v>
      </c>
      <c r="B210" s="2">
        <v>42118</v>
      </c>
      <c r="C210" s="2" t="str">
        <f>TEXT(consolidatedsales[[#This Row],[Date]],"MMMM")</f>
        <v>April</v>
      </c>
      <c r="D210" t="s">
        <v>838</v>
      </c>
      <c r="E210">
        <v>1</v>
      </c>
      <c r="F210" s="3">
        <v>8315.3700000000008</v>
      </c>
      <c r="G210" t="s">
        <v>20</v>
      </c>
      <c r="H210" t="str">
        <f>INDEX(producttable[Product Name],MATCH(consolidatedsales[[#This Row],[ProductID]],producttable[ProductID],0))</f>
        <v>Maximus UC-39</v>
      </c>
      <c r="I210" t="str">
        <f>INDEX(producttable[Category],MATCH(consolidatedsales[[#This Row],[ProductID]],producttable[ProductID],0))</f>
        <v>Urban</v>
      </c>
      <c r="J210" t="str">
        <f>INDEX(producttable[Segment],MATCH(consolidatedsales[[#This Row],[ProductID]],producttable[ProductID],0))</f>
        <v>Convenience</v>
      </c>
      <c r="K210">
        <f>INDEX(producttable[ManufacturerID],MATCH(consolidatedsales[[#This Row],[ProductID]],producttable[ProductID],0))</f>
        <v>7</v>
      </c>
      <c r="L210" s="4" t="str">
        <f>INDEX(locationtable[State],MATCH(consolidatedsales[[#This Row],[Zip]],locationtable[Zip],0))</f>
        <v>Ontario</v>
      </c>
      <c r="M210" s="4" t="str">
        <f>INDEX(manufacturertable[Manufacturer Name],MATCH(consolidatedsales[[#This Row],[ManufacturerID]],manufacturertable[ManufacturerID],0))</f>
        <v>VanArsdel</v>
      </c>
      <c r="N210" s="4">
        <f>1/COUNTIFS(consolidatedsales[Manufacturer Name],consolidatedsales[[#This Row],[Manufacturer Name]])</f>
        <v>2.4570024570024569E-3</v>
      </c>
    </row>
    <row r="211" spans="1:14" x14ac:dyDescent="0.25">
      <c r="A211">
        <v>549</v>
      </c>
      <c r="B211" s="2">
        <v>42118</v>
      </c>
      <c r="C211" s="2" t="str">
        <f>TEXT(consolidatedsales[[#This Row],[Date]],"MMMM")</f>
        <v>April</v>
      </c>
      <c r="D211" t="s">
        <v>945</v>
      </c>
      <c r="E211">
        <v>1</v>
      </c>
      <c r="F211" s="3">
        <v>6614.37</v>
      </c>
      <c r="G211" t="s">
        <v>20</v>
      </c>
      <c r="H211" t="str">
        <f>INDEX(producttable[Product Name],MATCH(consolidatedsales[[#This Row],[ProductID]],producttable[ProductID],0))</f>
        <v>Maximus UC-14</v>
      </c>
      <c r="I211" t="str">
        <f>INDEX(producttable[Category],MATCH(consolidatedsales[[#This Row],[ProductID]],producttable[ProductID],0))</f>
        <v>Urban</v>
      </c>
      <c r="J211" t="str">
        <f>INDEX(producttable[Segment],MATCH(consolidatedsales[[#This Row],[ProductID]],producttable[ProductID],0))</f>
        <v>Convenience</v>
      </c>
      <c r="K211">
        <f>INDEX(producttable[ManufacturerID],MATCH(consolidatedsales[[#This Row],[ProductID]],producttable[ProductID],0))</f>
        <v>7</v>
      </c>
      <c r="L211" s="4" t="str">
        <f>INDEX(locationtable[State],MATCH(consolidatedsales[[#This Row],[Zip]],locationtable[Zip],0))</f>
        <v>Ontario</v>
      </c>
      <c r="M211" s="4" t="str">
        <f>INDEX(manufacturertable[Manufacturer Name],MATCH(consolidatedsales[[#This Row],[ManufacturerID]],manufacturertable[ManufacturerID],0))</f>
        <v>VanArsdel</v>
      </c>
      <c r="N211" s="4">
        <f>1/COUNTIFS(consolidatedsales[Manufacturer Name],consolidatedsales[[#This Row],[Manufacturer Name]])</f>
        <v>2.4570024570024569E-3</v>
      </c>
    </row>
    <row r="212" spans="1:14" x14ac:dyDescent="0.25">
      <c r="A212">
        <v>2275</v>
      </c>
      <c r="B212" s="2">
        <v>42118</v>
      </c>
      <c r="C212" s="2" t="str">
        <f>TEXT(consolidatedsales[[#This Row],[Date]],"MMMM")</f>
        <v>April</v>
      </c>
      <c r="D212" t="s">
        <v>1219</v>
      </c>
      <c r="E212">
        <v>1</v>
      </c>
      <c r="F212" s="3">
        <v>4724.37</v>
      </c>
      <c r="G212" t="s">
        <v>20</v>
      </c>
      <c r="H212" t="str">
        <f>INDEX(producttable[Product Name],MATCH(consolidatedsales[[#This Row],[ProductID]],producttable[ProductID],0))</f>
        <v>Aliqui RS-08</v>
      </c>
      <c r="I212" t="str">
        <f>INDEX(producttable[Category],MATCH(consolidatedsales[[#This Row],[ProductID]],producttable[ProductID],0))</f>
        <v>Rural</v>
      </c>
      <c r="J212" t="str">
        <f>INDEX(producttable[Segment],MATCH(consolidatedsales[[#This Row],[ProductID]],producttable[ProductID],0))</f>
        <v>Select</v>
      </c>
      <c r="K212">
        <f>INDEX(producttable[ManufacturerID],MATCH(consolidatedsales[[#This Row],[ProductID]],producttable[ProductID],0))</f>
        <v>2</v>
      </c>
      <c r="L212" s="4" t="str">
        <f>INDEX(locationtable[State],MATCH(consolidatedsales[[#This Row],[Zip]],locationtable[Zip],0))</f>
        <v>Manitoba</v>
      </c>
      <c r="M212" s="4" t="str">
        <f>INDEX(manufacturertable[Manufacturer Name],MATCH(consolidatedsales[[#This Row],[ManufacturerID]],manufacturertable[ManufacturerID],0))</f>
        <v>Aliqui</v>
      </c>
      <c r="N212" s="4">
        <f>1/COUNTIFS(consolidatedsales[Manufacturer Name],consolidatedsales[[#This Row],[Manufacturer Name]])</f>
        <v>4.7169811320754715E-3</v>
      </c>
    </row>
    <row r="213" spans="1:14" x14ac:dyDescent="0.25">
      <c r="A213">
        <v>1022</v>
      </c>
      <c r="B213" s="2">
        <v>42078</v>
      </c>
      <c r="C213" s="2" t="str">
        <f>TEXT(consolidatedsales[[#This Row],[Date]],"MMMM")</f>
        <v>March</v>
      </c>
      <c r="D213" t="s">
        <v>1577</v>
      </c>
      <c r="E213">
        <v>1</v>
      </c>
      <c r="F213" s="3">
        <v>1889.37</v>
      </c>
      <c r="G213" t="s">
        <v>20</v>
      </c>
      <c r="H213" t="str">
        <f>INDEX(producttable[Product Name],MATCH(consolidatedsales[[#This Row],[ProductID]],producttable[ProductID],0))</f>
        <v>Natura YY-23</v>
      </c>
      <c r="I213" t="str">
        <f>INDEX(producttable[Category],MATCH(consolidatedsales[[#This Row],[ProductID]],producttable[ProductID],0))</f>
        <v>Youth</v>
      </c>
      <c r="J213" t="str">
        <f>INDEX(producttable[Segment],MATCH(consolidatedsales[[#This Row],[ProductID]],producttable[ProductID],0))</f>
        <v>Youth</v>
      </c>
      <c r="K213">
        <f>INDEX(producttable[ManufacturerID],MATCH(consolidatedsales[[#This Row],[ProductID]],producttable[ProductID],0))</f>
        <v>8</v>
      </c>
      <c r="L213" s="4" t="str">
        <f>INDEX(locationtable[State],MATCH(consolidatedsales[[#This Row],[Zip]],locationtable[Zip],0))</f>
        <v>British Columbia</v>
      </c>
      <c r="M213" s="4" t="str">
        <f>INDEX(manufacturertable[Manufacturer Name],MATCH(consolidatedsales[[#This Row],[ManufacturerID]],manufacturertable[ManufacturerID],0))</f>
        <v>Natura</v>
      </c>
      <c r="N213" s="4">
        <f>1/COUNTIFS(consolidatedsales[Manufacturer Name],consolidatedsales[[#This Row],[Manufacturer Name]])</f>
        <v>3.952569169960474E-3</v>
      </c>
    </row>
    <row r="214" spans="1:14" x14ac:dyDescent="0.25">
      <c r="A214">
        <v>1183</v>
      </c>
      <c r="B214" s="2">
        <v>42078</v>
      </c>
      <c r="C214" s="2" t="str">
        <f>TEXT(consolidatedsales[[#This Row],[Date]],"MMMM")</f>
        <v>March</v>
      </c>
      <c r="D214" t="s">
        <v>1383</v>
      </c>
      <c r="E214">
        <v>1</v>
      </c>
      <c r="F214" s="3">
        <v>7433.37</v>
      </c>
      <c r="G214" t="s">
        <v>20</v>
      </c>
      <c r="H214" t="str">
        <f>INDEX(producttable[Product Name],MATCH(consolidatedsales[[#This Row],[ProductID]],producttable[ProductID],0))</f>
        <v>Pirum UE-19</v>
      </c>
      <c r="I214" t="str">
        <f>INDEX(producttable[Category],MATCH(consolidatedsales[[#This Row],[ProductID]],producttable[ProductID],0))</f>
        <v>Urban</v>
      </c>
      <c r="J214" t="str">
        <f>INDEX(producttable[Segment],MATCH(consolidatedsales[[#This Row],[ProductID]],producttable[ProductID],0))</f>
        <v>Extreme</v>
      </c>
      <c r="K214">
        <f>INDEX(producttable[ManufacturerID],MATCH(consolidatedsales[[#This Row],[ProductID]],producttable[ProductID],0))</f>
        <v>10</v>
      </c>
      <c r="L214" s="4" t="str">
        <f>INDEX(locationtable[State],MATCH(consolidatedsales[[#This Row],[Zip]],locationtable[Zip],0))</f>
        <v>Alberta</v>
      </c>
      <c r="M214" s="4" t="str">
        <f>INDEX(manufacturertable[Manufacturer Name],MATCH(consolidatedsales[[#This Row],[ManufacturerID]],manufacturertable[ManufacturerID],0))</f>
        <v>Pirum</v>
      </c>
      <c r="N214" s="4">
        <f>1/COUNTIFS(consolidatedsales[Manufacturer Name],consolidatedsales[[#This Row],[Manufacturer Name]])</f>
        <v>3.8022813688212928E-3</v>
      </c>
    </row>
    <row r="215" spans="1:14" x14ac:dyDescent="0.25">
      <c r="A215">
        <v>2055</v>
      </c>
      <c r="B215" s="2">
        <v>42078</v>
      </c>
      <c r="C215" s="2" t="str">
        <f>TEXT(consolidatedsales[[#This Row],[Date]],"MMMM")</f>
        <v>March</v>
      </c>
      <c r="D215" t="s">
        <v>1569</v>
      </c>
      <c r="E215">
        <v>1</v>
      </c>
      <c r="F215" s="3">
        <v>7874.37</v>
      </c>
      <c r="G215" t="s">
        <v>20</v>
      </c>
      <c r="H215" t="str">
        <f>INDEX(producttable[Product Name],MATCH(consolidatedsales[[#This Row],[ProductID]],producttable[ProductID],0))</f>
        <v>Currus UE-15</v>
      </c>
      <c r="I215" t="str">
        <f>INDEX(producttable[Category],MATCH(consolidatedsales[[#This Row],[ProductID]],producttable[ProductID],0))</f>
        <v>Urban</v>
      </c>
      <c r="J215" t="str">
        <f>INDEX(producttable[Segment],MATCH(consolidatedsales[[#This Row],[ProductID]],producttable[ProductID],0))</f>
        <v>Extreme</v>
      </c>
      <c r="K215">
        <f>INDEX(producttable[ManufacturerID],MATCH(consolidatedsales[[#This Row],[ProductID]],producttable[ProductID],0))</f>
        <v>4</v>
      </c>
      <c r="L215" s="4" t="str">
        <f>INDEX(locationtable[State],MATCH(consolidatedsales[[#This Row],[Zip]],locationtable[Zip],0))</f>
        <v>British Columbia</v>
      </c>
      <c r="M215" s="4" t="str">
        <f>INDEX(manufacturertable[Manufacturer Name],MATCH(consolidatedsales[[#This Row],[ManufacturerID]],manufacturertable[ManufacturerID],0))</f>
        <v>Currus</v>
      </c>
      <c r="N215" s="4">
        <f>1/COUNTIFS(consolidatedsales[Manufacturer Name],consolidatedsales[[#This Row],[Manufacturer Name]])</f>
        <v>1.1764705882352941E-2</v>
      </c>
    </row>
    <row r="216" spans="1:14" x14ac:dyDescent="0.25">
      <c r="A216">
        <v>826</v>
      </c>
      <c r="B216" s="2">
        <v>42034</v>
      </c>
      <c r="C216" s="2" t="str">
        <f>TEXT(consolidatedsales[[#This Row],[Date]],"MMMM")</f>
        <v>January</v>
      </c>
      <c r="D216" t="s">
        <v>1411</v>
      </c>
      <c r="E216">
        <v>1</v>
      </c>
      <c r="F216" s="3">
        <v>14426.37</v>
      </c>
      <c r="G216" t="s">
        <v>20</v>
      </c>
      <c r="H216" t="str">
        <f>INDEX(producttable[Product Name],MATCH(consolidatedsales[[#This Row],[ProductID]],producttable[ProductID],0))</f>
        <v>Natura UM-10</v>
      </c>
      <c r="I216" t="str">
        <f>INDEX(producttable[Category],MATCH(consolidatedsales[[#This Row],[ProductID]],producttable[ProductID],0))</f>
        <v>Urban</v>
      </c>
      <c r="J216" t="str">
        <f>INDEX(producttable[Segment],MATCH(consolidatedsales[[#This Row],[ProductID]],producttable[ProductID],0))</f>
        <v>Moderation</v>
      </c>
      <c r="K216">
        <f>INDEX(producttable[ManufacturerID],MATCH(consolidatedsales[[#This Row],[ProductID]],producttable[ProductID],0))</f>
        <v>8</v>
      </c>
      <c r="L216" s="4" t="str">
        <f>INDEX(locationtable[State],MATCH(consolidatedsales[[#This Row],[Zip]],locationtable[Zip],0))</f>
        <v>Alberta</v>
      </c>
      <c r="M216" s="4" t="str">
        <f>INDEX(manufacturertable[Manufacturer Name],MATCH(consolidatedsales[[#This Row],[ManufacturerID]],manufacturertable[ManufacturerID],0))</f>
        <v>Natura</v>
      </c>
      <c r="N216" s="4">
        <f>1/COUNTIFS(consolidatedsales[Manufacturer Name],consolidatedsales[[#This Row],[Manufacturer Name]])</f>
        <v>3.952569169960474E-3</v>
      </c>
    </row>
    <row r="217" spans="1:14" x14ac:dyDescent="0.25">
      <c r="A217">
        <v>978</v>
      </c>
      <c r="B217" s="2">
        <v>42034</v>
      </c>
      <c r="C217" s="2" t="str">
        <f>TEXT(consolidatedsales[[#This Row],[Date]],"MMMM")</f>
        <v>January</v>
      </c>
      <c r="D217" t="s">
        <v>1401</v>
      </c>
      <c r="E217">
        <v>1</v>
      </c>
      <c r="F217" s="3">
        <v>9638.3700000000008</v>
      </c>
      <c r="G217" t="s">
        <v>20</v>
      </c>
      <c r="H217" t="str">
        <f>INDEX(producttable[Product Name],MATCH(consolidatedsales[[#This Row],[ProductID]],producttable[ProductID],0))</f>
        <v>Natura UC-41</v>
      </c>
      <c r="I217" t="str">
        <f>INDEX(producttable[Category],MATCH(consolidatedsales[[#This Row],[ProductID]],producttable[ProductID],0))</f>
        <v>Urban</v>
      </c>
      <c r="J217" t="str">
        <f>INDEX(producttable[Segment],MATCH(consolidatedsales[[#This Row],[ProductID]],producttable[ProductID],0))</f>
        <v>Convenience</v>
      </c>
      <c r="K217">
        <f>INDEX(producttable[ManufacturerID],MATCH(consolidatedsales[[#This Row],[ProductID]],producttable[ProductID],0))</f>
        <v>8</v>
      </c>
      <c r="L217" s="4" t="str">
        <f>INDEX(locationtable[State],MATCH(consolidatedsales[[#This Row],[Zip]],locationtable[Zip],0))</f>
        <v>Alberta</v>
      </c>
      <c r="M217" s="4" t="str">
        <f>INDEX(manufacturertable[Manufacturer Name],MATCH(consolidatedsales[[#This Row],[ManufacturerID]],manufacturertable[ManufacturerID],0))</f>
        <v>Natura</v>
      </c>
      <c r="N217" s="4">
        <f>1/COUNTIFS(consolidatedsales[Manufacturer Name],consolidatedsales[[#This Row],[Manufacturer Name]])</f>
        <v>3.952569169960474E-3</v>
      </c>
    </row>
    <row r="218" spans="1:14" x14ac:dyDescent="0.25">
      <c r="A218">
        <v>1883</v>
      </c>
      <c r="B218" s="2">
        <v>42034</v>
      </c>
      <c r="C218" s="2" t="str">
        <f>TEXT(consolidatedsales[[#This Row],[Date]],"MMMM")</f>
        <v>January</v>
      </c>
      <c r="D218" t="s">
        <v>1400</v>
      </c>
      <c r="E218">
        <v>1</v>
      </c>
      <c r="F218" s="3">
        <v>9134.3700000000008</v>
      </c>
      <c r="G218" t="s">
        <v>20</v>
      </c>
      <c r="H218" t="str">
        <f>INDEX(producttable[Product Name],MATCH(consolidatedsales[[#This Row],[ProductID]],producttable[ProductID],0))</f>
        <v>Leo UC-02</v>
      </c>
      <c r="I218" t="str">
        <f>INDEX(producttable[Category],MATCH(consolidatedsales[[#This Row],[ProductID]],producttable[ProductID],0))</f>
        <v>Urban</v>
      </c>
      <c r="J218" t="str">
        <f>INDEX(producttable[Segment],MATCH(consolidatedsales[[#This Row],[ProductID]],producttable[ProductID],0))</f>
        <v>Convenience</v>
      </c>
      <c r="K218">
        <f>INDEX(producttable[ManufacturerID],MATCH(consolidatedsales[[#This Row],[ProductID]],producttable[ProductID],0))</f>
        <v>6</v>
      </c>
      <c r="L218" s="4" t="str">
        <f>INDEX(locationtable[State],MATCH(consolidatedsales[[#This Row],[Zip]],locationtable[Zip],0))</f>
        <v>Alberta</v>
      </c>
      <c r="M218" s="4" t="str">
        <f>INDEX(manufacturertable[Manufacturer Name],MATCH(consolidatedsales[[#This Row],[ManufacturerID]],manufacturertable[ManufacturerID],0))</f>
        <v>Leo</v>
      </c>
      <c r="N218" s="4">
        <f>1/COUNTIFS(consolidatedsales[Manufacturer Name],consolidatedsales[[#This Row],[Manufacturer Name]])</f>
        <v>8.3333333333333329E-2</v>
      </c>
    </row>
    <row r="219" spans="1:14" x14ac:dyDescent="0.25">
      <c r="A219">
        <v>407</v>
      </c>
      <c r="B219" s="2">
        <v>42043</v>
      </c>
      <c r="C219" s="2" t="str">
        <f>TEXT(consolidatedsales[[#This Row],[Date]],"MMMM")</f>
        <v>February</v>
      </c>
      <c r="D219" t="s">
        <v>1576</v>
      </c>
      <c r="E219">
        <v>1</v>
      </c>
      <c r="F219" s="3">
        <v>20505.87</v>
      </c>
      <c r="G219" t="s">
        <v>20</v>
      </c>
      <c r="H219" t="str">
        <f>INDEX(producttable[Product Name],MATCH(consolidatedsales[[#This Row],[ProductID]],producttable[ProductID],0))</f>
        <v>Maximus UM-12</v>
      </c>
      <c r="I219" t="str">
        <f>INDEX(producttable[Category],MATCH(consolidatedsales[[#This Row],[ProductID]],producttable[ProductID],0))</f>
        <v>Urban</v>
      </c>
      <c r="J219" t="str">
        <f>INDEX(producttable[Segment],MATCH(consolidatedsales[[#This Row],[ProductID]],producttable[ProductID],0))</f>
        <v>Moderation</v>
      </c>
      <c r="K219">
        <f>INDEX(producttable[ManufacturerID],MATCH(consolidatedsales[[#This Row],[ProductID]],producttable[ProductID],0))</f>
        <v>7</v>
      </c>
      <c r="L219" s="4" t="str">
        <f>INDEX(locationtable[State],MATCH(consolidatedsales[[#This Row],[Zip]],locationtable[Zip],0))</f>
        <v>British Columbia</v>
      </c>
      <c r="M219" s="4" t="str">
        <f>INDEX(manufacturertable[Manufacturer Name],MATCH(consolidatedsales[[#This Row],[ManufacturerID]],manufacturertable[ManufacturerID],0))</f>
        <v>VanArsdel</v>
      </c>
      <c r="N219" s="4">
        <f>1/COUNTIFS(consolidatedsales[Manufacturer Name],consolidatedsales[[#This Row],[Manufacturer Name]])</f>
        <v>2.4570024570024569E-3</v>
      </c>
    </row>
    <row r="220" spans="1:14" x14ac:dyDescent="0.25">
      <c r="A220">
        <v>2055</v>
      </c>
      <c r="B220" s="2">
        <v>42043</v>
      </c>
      <c r="C220" s="2" t="str">
        <f>TEXT(consolidatedsales[[#This Row],[Date]],"MMMM")</f>
        <v>February</v>
      </c>
      <c r="D220" t="s">
        <v>1560</v>
      </c>
      <c r="E220">
        <v>1</v>
      </c>
      <c r="F220" s="3">
        <v>7874.37</v>
      </c>
      <c r="G220" t="s">
        <v>20</v>
      </c>
      <c r="H220" t="str">
        <f>INDEX(producttable[Product Name],MATCH(consolidatedsales[[#This Row],[ProductID]],producttable[ProductID],0))</f>
        <v>Currus UE-15</v>
      </c>
      <c r="I220" t="str">
        <f>INDEX(producttable[Category],MATCH(consolidatedsales[[#This Row],[ProductID]],producttable[ProductID],0))</f>
        <v>Urban</v>
      </c>
      <c r="J220" t="str">
        <f>INDEX(producttable[Segment],MATCH(consolidatedsales[[#This Row],[ProductID]],producttable[ProductID],0))</f>
        <v>Extreme</v>
      </c>
      <c r="K220">
        <f>INDEX(producttable[ManufacturerID],MATCH(consolidatedsales[[#This Row],[ProductID]],producttable[ProductID],0))</f>
        <v>4</v>
      </c>
      <c r="L220" s="4" t="str">
        <f>INDEX(locationtable[State],MATCH(consolidatedsales[[#This Row],[Zip]],locationtable[Zip],0))</f>
        <v>British Columbia</v>
      </c>
      <c r="M220" s="4" t="str">
        <f>INDEX(manufacturertable[Manufacturer Name],MATCH(consolidatedsales[[#This Row],[ManufacturerID]],manufacturertable[ManufacturerID],0))</f>
        <v>Currus</v>
      </c>
      <c r="N220" s="4">
        <f>1/COUNTIFS(consolidatedsales[Manufacturer Name],consolidatedsales[[#This Row],[Manufacturer Name]])</f>
        <v>1.1764705882352941E-2</v>
      </c>
    </row>
    <row r="221" spans="1:14" x14ac:dyDescent="0.25">
      <c r="A221">
        <v>443</v>
      </c>
      <c r="B221" s="2">
        <v>42044</v>
      </c>
      <c r="C221" s="2" t="str">
        <f>TEXT(consolidatedsales[[#This Row],[Date]],"MMMM")</f>
        <v>February</v>
      </c>
      <c r="D221" t="s">
        <v>1202</v>
      </c>
      <c r="E221">
        <v>1</v>
      </c>
      <c r="F221" s="3">
        <v>11084.85</v>
      </c>
      <c r="G221" t="s">
        <v>20</v>
      </c>
      <c r="H221" t="str">
        <f>INDEX(producttable[Product Name],MATCH(consolidatedsales[[#This Row],[ProductID]],producttable[ProductID],0))</f>
        <v>Maximus UM-48</v>
      </c>
      <c r="I221" t="str">
        <f>INDEX(producttable[Category],MATCH(consolidatedsales[[#This Row],[ProductID]],producttable[ProductID],0))</f>
        <v>Urban</v>
      </c>
      <c r="J221" t="str">
        <f>INDEX(producttable[Segment],MATCH(consolidatedsales[[#This Row],[ProductID]],producttable[ProductID],0))</f>
        <v>Moderation</v>
      </c>
      <c r="K221">
        <f>INDEX(producttable[ManufacturerID],MATCH(consolidatedsales[[#This Row],[ProductID]],producttable[ProductID],0))</f>
        <v>7</v>
      </c>
      <c r="L221" s="4" t="str">
        <f>INDEX(locationtable[State],MATCH(consolidatedsales[[#This Row],[Zip]],locationtable[Zip],0))</f>
        <v>Manitoba</v>
      </c>
      <c r="M221" s="4" t="str">
        <f>INDEX(manufacturertable[Manufacturer Name],MATCH(consolidatedsales[[#This Row],[ManufacturerID]],manufacturertable[ManufacturerID],0))</f>
        <v>VanArsdel</v>
      </c>
      <c r="N221" s="4">
        <f>1/COUNTIFS(consolidatedsales[Manufacturer Name],consolidatedsales[[#This Row],[Manufacturer Name]])</f>
        <v>2.4570024570024569E-3</v>
      </c>
    </row>
    <row r="222" spans="1:14" x14ac:dyDescent="0.25">
      <c r="A222">
        <v>2263</v>
      </c>
      <c r="B222" s="2">
        <v>42089</v>
      </c>
      <c r="C222" s="2" t="str">
        <f>TEXT(consolidatedsales[[#This Row],[Date]],"MMMM")</f>
        <v>March</v>
      </c>
      <c r="D222" t="s">
        <v>1413</v>
      </c>
      <c r="E222">
        <v>1</v>
      </c>
      <c r="F222" s="3">
        <v>4220.37</v>
      </c>
      <c r="G222" t="s">
        <v>20</v>
      </c>
      <c r="H222" t="str">
        <f>INDEX(producttable[Product Name],MATCH(consolidatedsales[[#This Row],[ProductID]],producttable[ProductID],0))</f>
        <v>Aliqui RP-60</v>
      </c>
      <c r="I222" t="str">
        <f>INDEX(producttable[Category],MATCH(consolidatedsales[[#This Row],[ProductID]],producttable[ProductID],0))</f>
        <v>Rural</v>
      </c>
      <c r="J222" t="str">
        <f>INDEX(producttable[Segment],MATCH(consolidatedsales[[#This Row],[ProductID]],producttable[ProductID],0))</f>
        <v>Productivity</v>
      </c>
      <c r="K222">
        <f>INDEX(producttable[ManufacturerID],MATCH(consolidatedsales[[#This Row],[ProductID]],producttable[ProductID],0))</f>
        <v>2</v>
      </c>
      <c r="L222" s="4" t="str">
        <f>INDEX(locationtable[State],MATCH(consolidatedsales[[#This Row],[Zip]],locationtable[Zip],0))</f>
        <v>Alberta</v>
      </c>
      <c r="M222" s="4" t="str">
        <f>INDEX(manufacturertable[Manufacturer Name],MATCH(consolidatedsales[[#This Row],[ManufacturerID]],manufacturertable[ManufacturerID],0))</f>
        <v>Aliqui</v>
      </c>
      <c r="N222" s="4">
        <f>1/COUNTIFS(consolidatedsales[Manufacturer Name],consolidatedsales[[#This Row],[Manufacturer Name]])</f>
        <v>4.7169811320754715E-3</v>
      </c>
    </row>
    <row r="223" spans="1:14" x14ac:dyDescent="0.25">
      <c r="A223">
        <v>1009</v>
      </c>
      <c r="B223" s="2">
        <v>42073</v>
      </c>
      <c r="C223" s="2" t="str">
        <f>TEXT(consolidatedsales[[#This Row],[Date]],"MMMM")</f>
        <v>March</v>
      </c>
      <c r="D223" t="s">
        <v>1600</v>
      </c>
      <c r="E223">
        <v>1</v>
      </c>
      <c r="F223" s="3">
        <v>1353.87</v>
      </c>
      <c r="G223" t="s">
        <v>20</v>
      </c>
      <c r="H223" t="str">
        <f>INDEX(producttable[Product Name],MATCH(consolidatedsales[[#This Row],[ProductID]],producttable[ProductID],0))</f>
        <v>Natura YY-10</v>
      </c>
      <c r="I223" t="str">
        <f>INDEX(producttable[Category],MATCH(consolidatedsales[[#This Row],[ProductID]],producttable[ProductID],0))</f>
        <v>Youth</v>
      </c>
      <c r="J223" t="str">
        <f>INDEX(producttable[Segment],MATCH(consolidatedsales[[#This Row],[ProductID]],producttable[ProductID],0))</f>
        <v>Youth</v>
      </c>
      <c r="K223">
        <f>INDEX(producttable[ManufacturerID],MATCH(consolidatedsales[[#This Row],[ProductID]],producttable[ProductID],0))</f>
        <v>8</v>
      </c>
      <c r="L223" s="4" t="str">
        <f>INDEX(locationtable[State],MATCH(consolidatedsales[[#This Row],[Zip]],locationtable[Zip],0))</f>
        <v>British Columbia</v>
      </c>
      <c r="M223" s="4" t="str">
        <f>INDEX(manufacturertable[Manufacturer Name],MATCH(consolidatedsales[[#This Row],[ManufacturerID]],manufacturertable[ManufacturerID],0))</f>
        <v>Natura</v>
      </c>
      <c r="N223" s="4">
        <f>1/COUNTIFS(consolidatedsales[Manufacturer Name],consolidatedsales[[#This Row],[Manufacturer Name]])</f>
        <v>3.952569169960474E-3</v>
      </c>
    </row>
    <row r="224" spans="1:14" x14ac:dyDescent="0.25">
      <c r="A224">
        <v>229</v>
      </c>
      <c r="B224" s="2">
        <v>42073</v>
      </c>
      <c r="C224" s="2" t="str">
        <f>TEXT(consolidatedsales[[#This Row],[Date]],"MMMM")</f>
        <v>March</v>
      </c>
      <c r="D224" t="s">
        <v>1383</v>
      </c>
      <c r="E224">
        <v>1</v>
      </c>
      <c r="F224" s="3">
        <v>7241.85</v>
      </c>
      <c r="G224" t="s">
        <v>20</v>
      </c>
      <c r="H224" t="str">
        <f>INDEX(producttable[Product Name],MATCH(consolidatedsales[[#This Row],[ProductID]],producttable[ProductID],0))</f>
        <v>Fama UR-01</v>
      </c>
      <c r="I224" t="str">
        <f>INDEX(producttable[Category],MATCH(consolidatedsales[[#This Row],[ProductID]],producttable[ProductID],0))</f>
        <v>Urban</v>
      </c>
      <c r="J224" t="str">
        <f>INDEX(producttable[Segment],MATCH(consolidatedsales[[#This Row],[ProductID]],producttable[ProductID],0))</f>
        <v>Regular</v>
      </c>
      <c r="K224">
        <f>INDEX(producttable[ManufacturerID],MATCH(consolidatedsales[[#This Row],[ProductID]],producttable[ProductID],0))</f>
        <v>5</v>
      </c>
      <c r="L224" s="4" t="str">
        <f>INDEX(locationtable[State],MATCH(consolidatedsales[[#This Row],[Zip]],locationtable[Zip],0))</f>
        <v>Alberta</v>
      </c>
      <c r="M224" s="4" t="str">
        <f>INDEX(manufacturertable[Manufacturer Name],MATCH(consolidatedsales[[#This Row],[ManufacturerID]],manufacturertable[ManufacturerID],0))</f>
        <v>Fama</v>
      </c>
      <c r="N224" s="4">
        <f>1/COUNTIFS(consolidatedsales[Manufacturer Name],consolidatedsales[[#This Row],[Manufacturer Name]])</f>
        <v>7.1428571428571425E-2</v>
      </c>
    </row>
    <row r="225" spans="1:14" x14ac:dyDescent="0.25">
      <c r="A225">
        <v>1519</v>
      </c>
      <c r="B225" s="2">
        <v>42073</v>
      </c>
      <c r="C225" s="2" t="str">
        <f>TEXT(consolidatedsales[[#This Row],[Date]],"MMMM")</f>
        <v>March</v>
      </c>
      <c r="D225" t="s">
        <v>1395</v>
      </c>
      <c r="E225">
        <v>1</v>
      </c>
      <c r="F225" s="3">
        <v>2707.74</v>
      </c>
      <c r="G225" t="s">
        <v>20</v>
      </c>
      <c r="H225" t="str">
        <f>INDEX(producttable[Product Name],MATCH(consolidatedsales[[#This Row],[ProductID]],producttable[ProductID],0))</f>
        <v>Quibus RP-11</v>
      </c>
      <c r="I225" t="str">
        <f>INDEX(producttable[Category],MATCH(consolidatedsales[[#This Row],[ProductID]],producttable[ProductID],0))</f>
        <v>Rural</v>
      </c>
      <c r="J225" t="str">
        <f>INDEX(producttable[Segment],MATCH(consolidatedsales[[#This Row],[ProductID]],producttable[ProductID],0))</f>
        <v>Productivity</v>
      </c>
      <c r="K225">
        <f>INDEX(producttable[ManufacturerID],MATCH(consolidatedsales[[#This Row],[ProductID]],producttable[ProductID],0))</f>
        <v>12</v>
      </c>
      <c r="L225" s="4" t="str">
        <f>INDEX(locationtable[State],MATCH(consolidatedsales[[#This Row],[Zip]],locationtable[Zip],0))</f>
        <v>Alberta</v>
      </c>
      <c r="M225" s="4" t="str">
        <f>INDEX(manufacturertable[Manufacturer Name],MATCH(consolidatedsales[[#This Row],[ManufacturerID]],manufacturertable[ManufacturerID],0))</f>
        <v>Quibus</v>
      </c>
      <c r="N225" s="4">
        <f>1/COUNTIFS(consolidatedsales[Manufacturer Name],consolidatedsales[[#This Row],[Manufacturer Name]])</f>
        <v>1.3333333333333334E-2</v>
      </c>
    </row>
    <row r="226" spans="1:14" x14ac:dyDescent="0.25">
      <c r="A226">
        <v>438</v>
      </c>
      <c r="B226" s="2">
        <v>42086</v>
      </c>
      <c r="C226" s="2" t="str">
        <f>TEXT(consolidatedsales[[#This Row],[Date]],"MMMM")</f>
        <v>March</v>
      </c>
      <c r="D226" t="s">
        <v>1570</v>
      </c>
      <c r="E226">
        <v>1</v>
      </c>
      <c r="F226" s="3">
        <v>11969.37</v>
      </c>
      <c r="G226" t="s">
        <v>20</v>
      </c>
      <c r="H226" t="str">
        <f>INDEX(producttable[Product Name],MATCH(consolidatedsales[[#This Row],[ProductID]],producttable[ProductID],0))</f>
        <v>Maximus UM-43</v>
      </c>
      <c r="I226" t="str">
        <f>INDEX(producttable[Category],MATCH(consolidatedsales[[#This Row],[ProductID]],producttable[ProductID],0))</f>
        <v>Urban</v>
      </c>
      <c r="J226" t="str">
        <f>INDEX(producttable[Segment],MATCH(consolidatedsales[[#This Row],[ProductID]],producttable[ProductID],0))</f>
        <v>Moderation</v>
      </c>
      <c r="K226">
        <f>INDEX(producttable[ManufacturerID],MATCH(consolidatedsales[[#This Row],[ProductID]],producttable[ProductID],0))</f>
        <v>7</v>
      </c>
      <c r="L226" s="4" t="str">
        <f>INDEX(locationtable[State],MATCH(consolidatedsales[[#This Row],[Zip]],locationtable[Zip],0))</f>
        <v>British Columbia</v>
      </c>
      <c r="M226" s="4" t="str">
        <f>INDEX(manufacturertable[Manufacturer Name],MATCH(consolidatedsales[[#This Row],[ManufacturerID]],manufacturertable[ManufacturerID],0))</f>
        <v>VanArsdel</v>
      </c>
      <c r="N226" s="4">
        <f>1/COUNTIFS(consolidatedsales[Manufacturer Name],consolidatedsales[[#This Row],[Manufacturer Name]])</f>
        <v>2.4570024570024569E-3</v>
      </c>
    </row>
    <row r="227" spans="1:14" x14ac:dyDescent="0.25">
      <c r="A227">
        <v>457</v>
      </c>
      <c r="B227" s="2">
        <v>42086</v>
      </c>
      <c r="C227" s="2" t="str">
        <f>TEXT(consolidatedsales[[#This Row],[Date]],"MMMM")</f>
        <v>March</v>
      </c>
      <c r="D227" t="s">
        <v>1384</v>
      </c>
      <c r="E227">
        <v>1</v>
      </c>
      <c r="F227" s="3">
        <v>11969.37</v>
      </c>
      <c r="G227" t="s">
        <v>20</v>
      </c>
      <c r="H227" t="str">
        <f>INDEX(producttable[Product Name],MATCH(consolidatedsales[[#This Row],[ProductID]],producttable[ProductID],0))</f>
        <v>Maximus UM-62</v>
      </c>
      <c r="I227" t="str">
        <f>INDEX(producttable[Category],MATCH(consolidatedsales[[#This Row],[ProductID]],producttable[ProductID],0))</f>
        <v>Urban</v>
      </c>
      <c r="J227" t="str">
        <f>INDEX(producttable[Segment],MATCH(consolidatedsales[[#This Row],[ProductID]],producttable[ProductID],0))</f>
        <v>Moderation</v>
      </c>
      <c r="K227">
        <f>INDEX(producttable[ManufacturerID],MATCH(consolidatedsales[[#This Row],[ProductID]],producttable[ProductID],0))</f>
        <v>7</v>
      </c>
      <c r="L227" s="4" t="str">
        <f>INDEX(locationtable[State],MATCH(consolidatedsales[[#This Row],[Zip]],locationtable[Zip],0))</f>
        <v>Alberta</v>
      </c>
      <c r="M227" s="4" t="str">
        <f>INDEX(manufacturertable[Manufacturer Name],MATCH(consolidatedsales[[#This Row],[ManufacturerID]],manufacturertable[ManufacturerID],0))</f>
        <v>VanArsdel</v>
      </c>
      <c r="N227" s="4">
        <f>1/COUNTIFS(consolidatedsales[Manufacturer Name],consolidatedsales[[#This Row],[Manufacturer Name]])</f>
        <v>2.4570024570024569E-3</v>
      </c>
    </row>
    <row r="228" spans="1:14" x14ac:dyDescent="0.25">
      <c r="A228">
        <v>487</v>
      </c>
      <c r="B228" s="2">
        <v>42086</v>
      </c>
      <c r="C228" s="2" t="str">
        <f>TEXT(consolidatedsales[[#This Row],[Date]],"MMMM")</f>
        <v>March</v>
      </c>
      <c r="D228" t="s">
        <v>1400</v>
      </c>
      <c r="E228">
        <v>1</v>
      </c>
      <c r="F228" s="3">
        <v>13229.37</v>
      </c>
      <c r="G228" t="s">
        <v>20</v>
      </c>
      <c r="H228" t="str">
        <f>INDEX(producttable[Product Name],MATCH(consolidatedsales[[#This Row],[ProductID]],producttable[ProductID],0))</f>
        <v>Maximus UM-92</v>
      </c>
      <c r="I228" t="str">
        <f>INDEX(producttable[Category],MATCH(consolidatedsales[[#This Row],[ProductID]],producttable[ProductID],0))</f>
        <v>Urban</v>
      </c>
      <c r="J228" t="str">
        <f>INDEX(producttable[Segment],MATCH(consolidatedsales[[#This Row],[ProductID]],producttable[ProductID],0))</f>
        <v>Moderation</v>
      </c>
      <c r="K228">
        <f>INDEX(producttable[ManufacturerID],MATCH(consolidatedsales[[#This Row],[ProductID]],producttable[ProductID],0))</f>
        <v>7</v>
      </c>
      <c r="L228" s="4" t="str">
        <f>INDEX(locationtable[State],MATCH(consolidatedsales[[#This Row],[Zip]],locationtable[Zip],0))</f>
        <v>Alberta</v>
      </c>
      <c r="M228" s="4" t="str">
        <f>INDEX(manufacturertable[Manufacturer Name],MATCH(consolidatedsales[[#This Row],[ManufacturerID]],manufacturertable[ManufacturerID],0))</f>
        <v>VanArsdel</v>
      </c>
      <c r="N228" s="4">
        <f>1/COUNTIFS(consolidatedsales[Manufacturer Name],consolidatedsales[[#This Row],[Manufacturer Name]])</f>
        <v>2.4570024570024569E-3</v>
      </c>
    </row>
    <row r="229" spans="1:14" x14ac:dyDescent="0.25">
      <c r="A229">
        <v>332</v>
      </c>
      <c r="B229" s="2">
        <v>42097</v>
      </c>
      <c r="C229" s="2" t="str">
        <f>TEXT(consolidatedsales[[#This Row],[Date]],"MMMM")</f>
        <v>April</v>
      </c>
      <c r="D229" t="s">
        <v>1556</v>
      </c>
      <c r="E229">
        <v>1</v>
      </c>
      <c r="F229" s="3">
        <v>11336.85</v>
      </c>
      <c r="G229" t="s">
        <v>20</v>
      </c>
      <c r="H229" t="str">
        <f>INDEX(producttable[Product Name],MATCH(consolidatedsales[[#This Row],[ProductID]],producttable[ProductID],0))</f>
        <v>Fama UE-53</v>
      </c>
      <c r="I229" t="str">
        <f>INDEX(producttable[Category],MATCH(consolidatedsales[[#This Row],[ProductID]],producttable[ProductID],0))</f>
        <v>Urban</v>
      </c>
      <c r="J229" t="str">
        <f>INDEX(producttable[Segment],MATCH(consolidatedsales[[#This Row],[ProductID]],producttable[ProductID],0))</f>
        <v>Extreme</v>
      </c>
      <c r="K229">
        <f>INDEX(producttable[ManufacturerID],MATCH(consolidatedsales[[#This Row],[ProductID]],producttable[ProductID],0))</f>
        <v>5</v>
      </c>
      <c r="L229" s="4" t="str">
        <f>INDEX(locationtable[State],MATCH(consolidatedsales[[#This Row],[Zip]],locationtable[Zip],0))</f>
        <v>British Columbia</v>
      </c>
      <c r="M229" s="4" t="str">
        <f>INDEX(manufacturertable[Manufacturer Name],MATCH(consolidatedsales[[#This Row],[ManufacturerID]],manufacturertable[ManufacturerID],0))</f>
        <v>Fama</v>
      </c>
      <c r="N229" s="4">
        <f>1/COUNTIFS(consolidatedsales[Manufacturer Name],consolidatedsales[[#This Row],[Manufacturer Name]])</f>
        <v>7.1428571428571425E-2</v>
      </c>
    </row>
    <row r="230" spans="1:14" x14ac:dyDescent="0.25">
      <c r="A230">
        <v>585</v>
      </c>
      <c r="B230" s="2">
        <v>42097</v>
      </c>
      <c r="C230" s="2" t="str">
        <f>TEXT(consolidatedsales[[#This Row],[Date]],"MMMM")</f>
        <v>April</v>
      </c>
      <c r="D230" t="s">
        <v>1570</v>
      </c>
      <c r="E230">
        <v>1</v>
      </c>
      <c r="F230" s="3">
        <v>5039.37</v>
      </c>
      <c r="G230" t="s">
        <v>20</v>
      </c>
      <c r="H230" t="str">
        <f>INDEX(producttable[Product Name],MATCH(consolidatedsales[[#This Row],[ProductID]],producttable[ProductID],0))</f>
        <v>Maximus UC-50</v>
      </c>
      <c r="I230" t="str">
        <f>INDEX(producttable[Category],MATCH(consolidatedsales[[#This Row],[ProductID]],producttable[ProductID],0))</f>
        <v>Urban</v>
      </c>
      <c r="J230" t="str">
        <f>INDEX(producttable[Segment],MATCH(consolidatedsales[[#This Row],[ProductID]],producttable[ProductID],0))</f>
        <v>Convenience</v>
      </c>
      <c r="K230">
        <f>INDEX(producttable[ManufacturerID],MATCH(consolidatedsales[[#This Row],[ProductID]],producttable[ProductID],0))</f>
        <v>7</v>
      </c>
      <c r="L230" s="4" t="str">
        <f>INDEX(locationtable[State],MATCH(consolidatedsales[[#This Row],[Zip]],locationtable[Zip],0))</f>
        <v>British Columbia</v>
      </c>
      <c r="M230" s="4" t="str">
        <f>INDEX(manufacturertable[Manufacturer Name],MATCH(consolidatedsales[[#This Row],[ManufacturerID]],manufacturertable[ManufacturerID],0))</f>
        <v>VanArsdel</v>
      </c>
      <c r="N230" s="4">
        <f>1/COUNTIFS(consolidatedsales[Manufacturer Name],consolidatedsales[[#This Row],[Manufacturer Name]])</f>
        <v>2.4570024570024569E-3</v>
      </c>
    </row>
    <row r="231" spans="1:14" x14ac:dyDescent="0.25">
      <c r="A231">
        <v>359</v>
      </c>
      <c r="B231" s="2">
        <v>42097</v>
      </c>
      <c r="C231" s="2" t="str">
        <f>TEXT(consolidatedsales[[#This Row],[Date]],"MMMM")</f>
        <v>April</v>
      </c>
      <c r="D231" t="s">
        <v>1350</v>
      </c>
      <c r="E231">
        <v>1</v>
      </c>
      <c r="F231" s="3">
        <v>13730.85</v>
      </c>
      <c r="G231" t="s">
        <v>20</v>
      </c>
      <c r="H231" t="str">
        <f>INDEX(producttable[Product Name],MATCH(consolidatedsales[[#This Row],[ProductID]],producttable[ProductID],0))</f>
        <v>Fama UE-80</v>
      </c>
      <c r="I231" t="str">
        <f>INDEX(producttable[Category],MATCH(consolidatedsales[[#This Row],[ProductID]],producttable[ProductID],0))</f>
        <v>Urban</v>
      </c>
      <c r="J231" t="str">
        <f>INDEX(producttable[Segment],MATCH(consolidatedsales[[#This Row],[ProductID]],producttable[ProductID],0))</f>
        <v>Extreme</v>
      </c>
      <c r="K231">
        <f>INDEX(producttable[ManufacturerID],MATCH(consolidatedsales[[#This Row],[ProductID]],producttable[ProductID],0))</f>
        <v>5</v>
      </c>
      <c r="L231" s="4" t="str">
        <f>INDEX(locationtable[State],MATCH(consolidatedsales[[#This Row],[Zip]],locationtable[Zip],0))</f>
        <v>Alberta</v>
      </c>
      <c r="M231" s="4" t="str">
        <f>INDEX(manufacturertable[Manufacturer Name],MATCH(consolidatedsales[[#This Row],[ManufacturerID]],manufacturertable[ManufacturerID],0))</f>
        <v>Fama</v>
      </c>
      <c r="N231" s="4">
        <f>1/COUNTIFS(consolidatedsales[Manufacturer Name],consolidatedsales[[#This Row],[Manufacturer Name]])</f>
        <v>7.1428571428571425E-2</v>
      </c>
    </row>
    <row r="232" spans="1:14" x14ac:dyDescent="0.25">
      <c r="A232">
        <v>1172</v>
      </c>
      <c r="B232" s="2">
        <v>42099</v>
      </c>
      <c r="C232" s="2" t="str">
        <f>TEXT(consolidatedsales[[#This Row],[Date]],"MMMM")</f>
        <v>April</v>
      </c>
      <c r="D232" t="s">
        <v>1384</v>
      </c>
      <c r="E232">
        <v>1</v>
      </c>
      <c r="F232" s="3">
        <v>5921.37</v>
      </c>
      <c r="G232" t="s">
        <v>20</v>
      </c>
      <c r="H232" t="str">
        <f>INDEX(producttable[Product Name],MATCH(consolidatedsales[[#This Row],[ProductID]],producttable[ProductID],0))</f>
        <v>Pirum UE-08</v>
      </c>
      <c r="I232" t="str">
        <f>INDEX(producttable[Category],MATCH(consolidatedsales[[#This Row],[ProductID]],producttable[ProductID],0))</f>
        <v>Urban</v>
      </c>
      <c r="J232" t="str">
        <f>INDEX(producttable[Segment],MATCH(consolidatedsales[[#This Row],[ProductID]],producttable[ProductID],0))</f>
        <v>Extreme</v>
      </c>
      <c r="K232">
        <f>INDEX(producttable[ManufacturerID],MATCH(consolidatedsales[[#This Row],[ProductID]],producttable[ProductID],0))</f>
        <v>10</v>
      </c>
      <c r="L232" s="4" t="str">
        <f>INDEX(locationtable[State],MATCH(consolidatedsales[[#This Row],[Zip]],locationtable[Zip],0))</f>
        <v>Alberta</v>
      </c>
      <c r="M232" s="4" t="str">
        <f>INDEX(manufacturertable[Manufacturer Name],MATCH(consolidatedsales[[#This Row],[ManufacturerID]],manufacturertable[ManufacturerID],0))</f>
        <v>Pirum</v>
      </c>
      <c r="N232" s="4">
        <f>1/COUNTIFS(consolidatedsales[Manufacturer Name],consolidatedsales[[#This Row],[Manufacturer Name]])</f>
        <v>3.8022813688212928E-3</v>
      </c>
    </row>
    <row r="233" spans="1:14" x14ac:dyDescent="0.25">
      <c r="A233">
        <v>1529</v>
      </c>
      <c r="B233" s="2">
        <v>42103</v>
      </c>
      <c r="C233" s="2" t="str">
        <f>TEXT(consolidatedsales[[#This Row],[Date]],"MMMM")</f>
        <v>April</v>
      </c>
      <c r="D233" t="s">
        <v>973</v>
      </c>
      <c r="E233">
        <v>1</v>
      </c>
      <c r="F233" s="3">
        <v>5038.74</v>
      </c>
      <c r="G233" t="s">
        <v>20</v>
      </c>
      <c r="H233" t="str">
        <f>INDEX(producttable[Product Name],MATCH(consolidatedsales[[#This Row],[ProductID]],producttable[ProductID],0))</f>
        <v>Quibus RP-21</v>
      </c>
      <c r="I233" t="str">
        <f>INDEX(producttable[Category],MATCH(consolidatedsales[[#This Row],[ProductID]],producttable[ProductID],0))</f>
        <v>Rural</v>
      </c>
      <c r="J233" t="str">
        <f>INDEX(producttable[Segment],MATCH(consolidatedsales[[#This Row],[ProductID]],producttable[ProductID],0))</f>
        <v>Productivity</v>
      </c>
      <c r="K233">
        <f>INDEX(producttable[ManufacturerID],MATCH(consolidatedsales[[#This Row],[ProductID]],producttable[ProductID],0))</f>
        <v>12</v>
      </c>
      <c r="L233" s="4" t="str">
        <f>INDEX(locationtable[State],MATCH(consolidatedsales[[#This Row],[Zip]],locationtable[Zip],0))</f>
        <v>Ontario</v>
      </c>
      <c r="M233" s="4" t="str">
        <f>INDEX(manufacturertable[Manufacturer Name],MATCH(consolidatedsales[[#This Row],[ManufacturerID]],manufacturertable[ManufacturerID],0))</f>
        <v>Quibus</v>
      </c>
      <c r="N233" s="4">
        <f>1/COUNTIFS(consolidatedsales[Manufacturer Name],consolidatedsales[[#This Row],[Manufacturer Name]])</f>
        <v>1.3333333333333334E-2</v>
      </c>
    </row>
    <row r="234" spans="1:14" x14ac:dyDescent="0.25">
      <c r="A234">
        <v>674</v>
      </c>
      <c r="B234" s="2">
        <v>42040</v>
      </c>
      <c r="C234" s="2" t="str">
        <f>TEXT(consolidatedsales[[#This Row],[Date]],"MMMM")</f>
        <v>February</v>
      </c>
      <c r="D234" t="s">
        <v>1219</v>
      </c>
      <c r="E234">
        <v>1</v>
      </c>
      <c r="F234" s="3">
        <v>8189.37</v>
      </c>
      <c r="G234" t="s">
        <v>20</v>
      </c>
      <c r="H234" t="str">
        <f>INDEX(producttable[Product Name],MATCH(consolidatedsales[[#This Row],[ProductID]],producttable[ProductID],0))</f>
        <v>Maximus UC-39</v>
      </c>
      <c r="I234" t="str">
        <f>INDEX(producttable[Category],MATCH(consolidatedsales[[#This Row],[ProductID]],producttable[ProductID],0))</f>
        <v>Urban</v>
      </c>
      <c r="J234" t="str">
        <f>INDEX(producttable[Segment],MATCH(consolidatedsales[[#This Row],[ProductID]],producttable[ProductID],0))</f>
        <v>Convenience</v>
      </c>
      <c r="K234">
        <f>INDEX(producttable[ManufacturerID],MATCH(consolidatedsales[[#This Row],[ProductID]],producttable[ProductID],0))</f>
        <v>7</v>
      </c>
      <c r="L234" s="4" t="str">
        <f>INDEX(locationtable[State],MATCH(consolidatedsales[[#This Row],[Zip]],locationtable[Zip],0))</f>
        <v>Manitoba</v>
      </c>
      <c r="M234" s="4" t="str">
        <f>INDEX(manufacturertable[Manufacturer Name],MATCH(consolidatedsales[[#This Row],[ManufacturerID]],manufacturertable[ManufacturerID],0))</f>
        <v>VanArsdel</v>
      </c>
      <c r="N234" s="4">
        <f>1/COUNTIFS(consolidatedsales[Manufacturer Name],consolidatedsales[[#This Row],[Manufacturer Name]])</f>
        <v>2.4570024570024569E-3</v>
      </c>
    </row>
    <row r="235" spans="1:14" x14ac:dyDescent="0.25">
      <c r="A235">
        <v>2225</v>
      </c>
      <c r="B235" s="2">
        <v>42080</v>
      </c>
      <c r="C235" s="2" t="str">
        <f>TEXT(consolidatedsales[[#This Row],[Date]],"MMMM")</f>
        <v>March</v>
      </c>
      <c r="D235" t="s">
        <v>839</v>
      </c>
      <c r="E235">
        <v>1</v>
      </c>
      <c r="F235" s="3">
        <v>723.87</v>
      </c>
      <c r="G235" t="s">
        <v>20</v>
      </c>
      <c r="H235" t="str">
        <f>INDEX(producttable[Product Name],MATCH(consolidatedsales[[#This Row],[ProductID]],producttable[ProductID],0))</f>
        <v>Aliqui RP-22</v>
      </c>
      <c r="I235" t="str">
        <f>INDEX(producttable[Category],MATCH(consolidatedsales[[#This Row],[ProductID]],producttable[ProductID],0))</f>
        <v>Rural</v>
      </c>
      <c r="J235" t="str">
        <f>INDEX(producttable[Segment],MATCH(consolidatedsales[[#This Row],[ProductID]],producttable[ProductID],0))</f>
        <v>Productivity</v>
      </c>
      <c r="K235">
        <f>INDEX(producttable[ManufacturerID],MATCH(consolidatedsales[[#This Row],[ProductID]],producttable[ProductID],0))</f>
        <v>2</v>
      </c>
      <c r="L235" s="4" t="str">
        <f>INDEX(locationtable[State],MATCH(consolidatedsales[[#This Row],[Zip]],locationtable[Zip],0))</f>
        <v>Ontario</v>
      </c>
      <c r="M235" s="4" t="str">
        <f>INDEX(manufacturertable[Manufacturer Name],MATCH(consolidatedsales[[#This Row],[ManufacturerID]],manufacturertable[ManufacturerID],0))</f>
        <v>Aliqui</v>
      </c>
      <c r="N235" s="4">
        <f>1/COUNTIFS(consolidatedsales[Manufacturer Name],consolidatedsales[[#This Row],[Manufacturer Name]])</f>
        <v>4.7169811320754715E-3</v>
      </c>
    </row>
    <row r="236" spans="1:14" x14ac:dyDescent="0.25">
      <c r="A236">
        <v>945</v>
      </c>
      <c r="B236" s="2">
        <v>42080</v>
      </c>
      <c r="C236" s="2" t="str">
        <f>TEXT(consolidatedsales[[#This Row],[Date]],"MMMM")</f>
        <v>March</v>
      </c>
      <c r="D236" t="s">
        <v>838</v>
      </c>
      <c r="E236">
        <v>1</v>
      </c>
      <c r="F236" s="3">
        <v>8189.37</v>
      </c>
      <c r="G236" t="s">
        <v>20</v>
      </c>
      <c r="H236" t="str">
        <f>INDEX(producttable[Product Name],MATCH(consolidatedsales[[#This Row],[ProductID]],producttable[ProductID],0))</f>
        <v>Natura UC-08</v>
      </c>
      <c r="I236" t="str">
        <f>INDEX(producttable[Category],MATCH(consolidatedsales[[#This Row],[ProductID]],producttable[ProductID],0))</f>
        <v>Urban</v>
      </c>
      <c r="J236" t="str">
        <f>INDEX(producttable[Segment],MATCH(consolidatedsales[[#This Row],[ProductID]],producttable[ProductID],0))</f>
        <v>Convenience</v>
      </c>
      <c r="K236">
        <f>INDEX(producttable[ManufacturerID],MATCH(consolidatedsales[[#This Row],[ProductID]],producttable[ProductID],0))</f>
        <v>8</v>
      </c>
      <c r="L236" s="4" t="str">
        <f>INDEX(locationtable[State],MATCH(consolidatedsales[[#This Row],[Zip]],locationtable[Zip],0))</f>
        <v>Ontario</v>
      </c>
      <c r="M236" s="4" t="str">
        <f>INDEX(manufacturertable[Manufacturer Name],MATCH(consolidatedsales[[#This Row],[ManufacturerID]],manufacturertable[ManufacturerID],0))</f>
        <v>Natura</v>
      </c>
      <c r="N236" s="4">
        <f>1/COUNTIFS(consolidatedsales[Manufacturer Name],consolidatedsales[[#This Row],[Manufacturer Name]])</f>
        <v>3.952569169960474E-3</v>
      </c>
    </row>
    <row r="237" spans="1:14" x14ac:dyDescent="0.25">
      <c r="A237">
        <v>438</v>
      </c>
      <c r="B237" s="2">
        <v>42056</v>
      </c>
      <c r="C237" s="2" t="str">
        <f>TEXT(consolidatedsales[[#This Row],[Date]],"MMMM")</f>
        <v>February</v>
      </c>
      <c r="D237" t="s">
        <v>687</v>
      </c>
      <c r="E237">
        <v>1</v>
      </c>
      <c r="F237" s="3">
        <v>11969.37</v>
      </c>
      <c r="G237" t="s">
        <v>20</v>
      </c>
      <c r="H237" t="str">
        <f>INDEX(producttable[Product Name],MATCH(consolidatedsales[[#This Row],[ProductID]],producttable[ProductID],0))</f>
        <v>Maximus UM-43</v>
      </c>
      <c r="I237" t="str">
        <f>INDEX(producttable[Category],MATCH(consolidatedsales[[#This Row],[ProductID]],producttable[ProductID],0))</f>
        <v>Urban</v>
      </c>
      <c r="J237" t="str">
        <f>INDEX(producttable[Segment],MATCH(consolidatedsales[[#This Row],[ProductID]],producttable[ProductID],0))</f>
        <v>Moderation</v>
      </c>
      <c r="K237">
        <f>INDEX(producttable[ManufacturerID],MATCH(consolidatedsales[[#This Row],[ProductID]],producttable[ProductID],0))</f>
        <v>7</v>
      </c>
      <c r="L237" s="4" t="str">
        <f>INDEX(locationtable[State],MATCH(consolidatedsales[[#This Row],[Zip]],locationtable[Zip],0))</f>
        <v>Ontario</v>
      </c>
      <c r="M237" s="4" t="str">
        <f>INDEX(manufacturertable[Manufacturer Name],MATCH(consolidatedsales[[#This Row],[ManufacturerID]],manufacturertable[ManufacturerID],0))</f>
        <v>VanArsdel</v>
      </c>
      <c r="N237" s="4">
        <f>1/COUNTIFS(consolidatedsales[Manufacturer Name],consolidatedsales[[#This Row],[Manufacturer Name]])</f>
        <v>2.4570024570024569E-3</v>
      </c>
    </row>
    <row r="238" spans="1:14" x14ac:dyDescent="0.25">
      <c r="A238">
        <v>585</v>
      </c>
      <c r="B238" s="2">
        <v>42056</v>
      </c>
      <c r="C238" s="2" t="str">
        <f>TEXT(consolidatedsales[[#This Row],[Date]],"MMMM")</f>
        <v>February</v>
      </c>
      <c r="D238" t="s">
        <v>840</v>
      </c>
      <c r="E238">
        <v>1</v>
      </c>
      <c r="F238" s="3">
        <v>5039.37</v>
      </c>
      <c r="G238" t="s">
        <v>20</v>
      </c>
      <c r="H238" t="str">
        <f>INDEX(producttable[Product Name],MATCH(consolidatedsales[[#This Row],[ProductID]],producttable[ProductID],0))</f>
        <v>Maximus UC-50</v>
      </c>
      <c r="I238" t="str">
        <f>INDEX(producttable[Category],MATCH(consolidatedsales[[#This Row],[ProductID]],producttable[ProductID],0))</f>
        <v>Urban</v>
      </c>
      <c r="J238" t="str">
        <f>INDEX(producttable[Segment],MATCH(consolidatedsales[[#This Row],[ProductID]],producttable[ProductID],0))</f>
        <v>Convenience</v>
      </c>
      <c r="K238">
        <f>INDEX(producttable[ManufacturerID],MATCH(consolidatedsales[[#This Row],[ProductID]],producttable[ProductID],0))</f>
        <v>7</v>
      </c>
      <c r="L238" s="4" t="str">
        <f>INDEX(locationtable[State],MATCH(consolidatedsales[[#This Row],[Zip]],locationtable[Zip],0))</f>
        <v>Ontario</v>
      </c>
      <c r="M238" s="4" t="str">
        <f>INDEX(manufacturertable[Manufacturer Name],MATCH(consolidatedsales[[#This Row],[ManufacturerID]],manufacturertable[ManufacturerID],0))</f>
        <v>VanArsdel</v>
      </c>
      <c r="N238" s="4">
        <f>1/COUNTIFS(consolidatedsales[Manufacturer Name],consolidatedsales[[#This Row],[Manufacturer Name]])</f>
        <v>2.4570024570024569E-3</v>
      </c>
    </row>
    <row r="239" spans="1:14" x14ac:dyDescent="0.25">
      <c r="A239">
        <v>438</v>
      </c>
      <c r="B239" s="2">
        <v>42057</v>
      </c>
      <c r="C239" s="2" t="str">
        <f>TEXT(consolidatedsales[[#This Row],[Date]],"MMMM")</f>
        <v>February</v>
      </c>
      <c r="D239" t="s">
        <v>1230</v>
      </c>
      <c r="E239">
        <v>1</v>
      </c>
      <c r="F239" s="3">
        <v>11969.37</v>
      </c>
      <c r="G239" t="s">
        <v>20</v>
      </c>
      <c r="H239" t="str">
        <f>INDEX(producttable[Product Name],MATCH(consolidatedsales[[#This Row],[ProductID]],producttable[ProductID],0))</f>
        <v>Maximus UM-43</v>
      </c>
      <c r="I239" t="str">
        <f>INDEX(producttable[Category],MATCH(consolidatedsales[[#This Row],[ProductID]],producttable[ProductID],0))</f>
        <v>Urban</v>
      </c>
      <c r="J239" t="str">
        <f>INDEX(producttable[Segment],MATCH(consolidatedsales[[#This Row],[ProductID]],producttable[ProductID],0))</f>
        <v>Moderation</v>
      </c>
      <c r="K239">
        <f>INDEX(producttable[ManufacturerID],MATCH(consolidatedsales[[#This Row],[ProductID]],producttable[ProductID],0))</f>
        <v>7</v>
      </c>
      <c r="L239" s="4" t="str">
        <f>INDEX(locationtable[State],MATCH(consolidatedsales[[#This Row],[Zip]],locationtable[Zip],0))</f>
        <v>Manitoba</v>
      </c>
      <c r="M239" s="4" t="str">
        <f>INDEX(manufacturertable[Manufacturer Name],MATCH(consolidatedsales[[#This Row],[ManufacturerID]],manufacturertable[ManufacturerID],0))</f>
        <v>VanArsdel</v>
      </c>
      <c r="N239" s="4">
        <f>1/COUNTIFS(consolidatedsales[Manufacturer Name],consolidatedsales[[#This Row],[Manufacturer Name]])</f>
        <v>2.4570024570024569E-3</v>
      </c>
    </row>
    <row r="240" spans="1:14" x14ac:dyDescent="0.25">
      <c r="A240">
        <v>556</v>
      </c>
      <c r="B240" s="2">
        <v>42057</v>
      </c>
      <c r="C240" s="2" t="str">
        <f>TEXT(consolidatedsales[[#This Row],[Date]],"MMMM")</f>
        <v>February</v>
      </c>
      <c r="D240" t="s">
        <v>1229</v>
      </c>
      <c r="E240">
        <v>1</v>
      </c>
      <c r="F240" s="3">
        <v>10268.370000000001</v>
      </c>
      <c r="G240" t="s">
        <v>20</v>
      </c>
      <c r="H240" t="str">
        <f>INDEX(producttable[Product Name],MATCH(consolidatedsales[[#This Row],[ProductID]],producttable[ProductID],0))</f>
        <v>Maximus UC-21</v>
      </c>
      <c r="I240" t="str">
        <f>INDEX(producttable[Category],MATCH(consolidatedsales[[#This Row],[ProductID]],producttable[ProductID],0))</f>
        <v>Urban</v>
      </c>
      <c r="J240" t="str">
        <f>INDEX(producttable[Segment],MATCH(consolidatedsales[[#This Row],[ProductID]],producttable[ProductID],0))</f>
        <v>Convenience</v>
      </c>
      <c r="K240">
        <f>INDEX(producttable[ManufacturerID],MATCH(consolidatedsales[[#This Row],[ProductID]],producttable[ProductID],0))</f>
        <v>7</v>
      </c>
      <c r="L240" s="4" t="str">
        <f>INDEX(locationtable[State],MATCH(consolidatedsales[[#This Row],[Zip]],locationtable[Zip],0))</f>
        <v>Manitoba</v>
      </c>
      <c r="M240" s="4" t="str">
        <f>INDEX(manufacturertable[Manufacturer Name],MATCH(consolidatedsales[[#This Row],[ManufacturerID]],manufacturertable[ManufacturerID],0))</f>
        <v>VanArsdel</v>
      </c>
      <c r="N240" s="4">
        <f>1/COUNTIFS(consolidatedsales[Manufacturer Name],consolidatedsales[[#This Row],[Manufacturer Name]])</f>
        <v>2.4570024570024569E-3</v>
      </c>
    </row>
    <row r="241" spans="1:14" x14ac:dyDescent="0.25">
      <c r="A241">
        <v>1472</v>
      </c>
      <c r="B241" s="2">
        <v>42058</v>
      </c>
      <c r="C241" s="2" t="str">
        <f>TEXT(consolidatedsales[[#This Row],[Date]],"MMMM")</f>
        <v>February</v>
      </c>
      <c r="D241" t="s">
        <v>1229</v>
      </c>
      <c r="E241">
        <v>1</v>
      </c>
      <c r="F241" s="3">
        <v>3526.74</v>
      </c>
      <c r="G241" t="s">
        <v>20</v>
      </c>
      <c r="H241" t="str">
        <f>INDEX(producttable[Product Name],MATCH(consolidatedsales[[#This Row],[ProductID]],producttable[ProductID],0))</f>
        <v>Quibus RP-64</v>
      </c>
      <c r="I241" t="str">
        <f>INDEX(producttable[Category],MATCH(consolidatedsales[[#This Row],[ProductID]],producttable[ProductID],0))</f>
        <v>Rural</v>
      </c>
      <c r="J241" t="str">
        <f>INDEX(producttable[Segment],MATCH(consolidatedsales[[#This Row],[ProductID]],producttable[ProductID],0))</f>
        <v>Productivity</v>
      </c>
      <c r="K241">
        <f>INDEX(producttable[ManufacturerID],MATCH(consolidatedsales[[#This Row],[ProductID]],producttable[ProductID],0))</f>
        <v>12</v>
      </c>
      <c r="L241" s="4" t="str">
        <f>INDEX(locationtable[State],MATCH(consolidatedsales[[#This Row],[Zip]],locationtable[Zip],0))</f>
        <v>Manitoba</v>
      </c>
      <c r="M241" s="4" t="str">
        <f>INDEX(manufacturertable[Manufacturer Name],MATCH(consolidatedsales[[#This Row],[ManufacturerID]],manufacturertable[ManufacturerID],0))</f>
        <v>Quibus</v>
      </c>
      <c r="N241" s="4">
        <f>1/COUNTIFS(consolidatedsales[Manufacturer Name],consolidatedsales[[#This Row],[Manufacturer Name]])</f>
        <v>1.3333333333333334E-2</v>
      </c>
    </row>
    <row r="242" spans="1:14" x14ac:dyDescent="0.25">
      <c r="A242">
        <v>2379</v>
      </c>
      <c r="B242" s="2">
        <v>42058</v>
      </c>
      <c r="C242" s="2" t="str">
        <f>TEXT(consolidatedsales[[#This Row],[Date]],"MMMM")</f>
        <v>February</v>
      </c>
      <c r="D242" t="s">
        <v>394</v>
      </c>
      <c r="E242">
        <v>1</v>
      </c>
      <c r="F242" s="3">
        <v>2330.37</v>
      </c>
      <c r="G242" t="s">
        <v>20</v>
      </c>
      <c r="H242" t="str">
        <f>INDEX(producttable[Product Name],MATCH(consolidatedsales[[#This Row],[ProductID]],producttable[ProductID],0))</f>
        <v>Aliqui UC-27</v>
      </c>
      <c r="I242" t="str">
        <f>INDEX(producttable[Category],MATCH(consolidatedsales[[#This Row],[ProductID]],producttable[ProductID],0))</f>
        <v>Urban</v>
      </c>
      <c r="J242" t="str">
        <f>INDEX(producttable[Segment],MATCH(consolidatedsales[[#This Row],[ProductID]],producttable[ProductID],0))</f>
        <v>Convenience</v>
      </c>
      <c r="K242">
        <f>INDEX(producttable[ManufacturerID],MATCH(consolidatedsales[[#This Row],[ProductID]],producttable[ProductID],0))</f>
        <v>2</v>
      </c>
      <c r="L242" s="4" t="str">
        <f>INDEX(locationtable[State],MATCH(consolidatedsales[[#This Row],[Zip]],locationtable[Zip],0))</f>
        <v>Quebec</v>
      </c>
      <c r="M242" s="4" t="str">
        <f>INDEX(manufacturertable[Manufacturer Name],MATCH(consolidatedsales[[#This Row],[ManufacturerID]],manufacturertable[ManufacturerID],0))</f>
        <v>Aliqui</v>
      </c>
      <c r="N242" s="4">
        <f>1/COUNTIFS(consolidatedsales[Manufacturer Name],consolidatedsales[[#This Row],[Manufacturer Name]])</f>
        <v>4.7169811320754715E-3</v>
      </c>
    </row>
    <row r="243" spans="1:14" x14ac:dyDescent="0.25">
      <c r="A243">
        <v>963</v>
      </c>
      <c r="B243" s="2">
        <v>42094</v>
      </c>
      <c r="C243" s="2" t="str">
        <f>TEXT(consolidatedsales[[#This Row],[Date]],"MMMM")</f>
        <v>March</v>
      </c>
      <c r="D243" t="s">
        <v>1216</v>
      </c>
      <c r="E243">
        <v>1</v>
      </c>
      <c r="F243" s="3">
        <v>5039.37</v>
      </c>
      <c r="G243" t="s">
        <v>20</v>
      </c>
      <c r="H243" t="str">
        <f>INDEX(producttable[Product Name],MATCH(consolidatedsales[[#This Row],[ProductID]],producttable[ProductID],0))</f>
        <v>Natura UC-26</v>
      </c>
      <c r="I243" t="str">
        <f>INDEX(producttable[Category],MATCH(consolidatedsales[[#This Row],[ProductID]],producttable[ProductID],0))</f>
        <v>Urban</v>
      </c>
      <c r="J243" t="str">
        <f>INDEX(producttable[Segment],MATCH(consolidatedsales[[#This Row],[ProductID]],producttable[ProductID],0))</f>
        <v>Convenience</v>
      </c>
      <c r="K243">
        <f>INDEX(producttable[ManufacturerID],MATCH(consolidatedsales[[#This Row],[ProductID]],producttable[ProductID],0))</f>
        <v>8</v>
      </c>
      <c r="L243" s="4" t="str">
        <f>INDEX(locationtable[State],MATCH(consolidatedsales[[#This Row],[Zip]],locationtable[Zip],0))</f>
        <v>Manitoba</v>
      </c>
      <c r="M243" s="4" t="str">
        <f>INDEX(manufacturertable[Manufacturer Name],MATCH(consolidatedsales[[#This Row],[ManufacturerID]],manufacturertable[ManufacturerID],0))</f>
        <v>Natura</v>
      </c>
      <c r="N243" s="4">
        <f>1/COUNTIFS(consolidatedsales[Manufacturer Name],consolidatedsales[[#This Row],[Manufacturer Name]])</f>
        <v>3.952569169960474E-3</v>
      </c>
    </row>
    <row r="244" spans="1:14" x14ac:dyDescent="0.25">
      <c r="A244">
        <v>993</v>
      </c>
      <c r="B244" s="2">
        <v>42094</v>
      </c>
      <c r="C244" s="2" t="str">
        <f>TEXT(consolidatedsales[[#This Row],[Date]],"MMMM")</f>
        <v>March</v>
      </c>
      <c r="D244" t="s">
        <v>1212</v>
      </c>
      <c r="E244">
        <v>1</v>
      </c>
      <c r="F244" s="3">
        <v>4598.37</v>
      </c>
      <c r="G244" t="s">
        <v>20</v>
      </c>
      <c r="H244" t="str">
        <f>INDEX(producttable[Product Name],MATCH(consolidatedsales[[#This Row],[ProductID]],producttable[ProductID],0))</f>
        <v>Natura UC-56</v>
      </c>
      <c r="I244" t="str">
        <f>INDEX(producttable[Category],MATCH(consolidatedsales[[#This Row],[ProductID]],producttable[ProductID],0))</f>
        <v>Urban</v>
      </c>
      <c r="J244" t="str">
        <f>INDEX(producttable[Segment],MATCH(consolidatedsales[[#This Row],[ProductID]],producttable[ProductID],0))</f>
        <v>Convenience</v>
      </c>
      <c r="K244">
        <f>INDEX(producttable[ManufacturerID],MATCH(consolidatedsales[[#This Row],[ProductID]],producttable[ProductID],0))</f>
        <v>8</v>
      </c>
      <c r="L244" s="4" t="str">
        <f>INDEX(locationtable[State],MATCH(consolidatedsales[[#This Row],[Zip]],locationtable[Zip],0))</f>
        <v>Manitoba</v>
      </c>
      <c r="M244" s="4" t="str">
        <f>INDEX(manufacturertable[Manufacturer Name],MATCH(consolidatedsales[[#This Row],[ManufacturerID]],manufacturertable[ManufacturerID],0))</f>
        <v>Natura</v>
      </c>
      <c r="N244" s="4">
        <f>1/COUNTIFS(consolidatedsales[Manufacturer Name],consolidatedsales[[#This Row],[Manufacturer Name]])</f>
        <v>3.952569169960474E-3</v>
      </c>
    </row>
    <row r="245" spans="1:14" x14ac:dyDescent="0.25">
      <c r="A245">
        <v>1223</v>
      </c>
      <c r="B245" s="2">
        <v>42094</v>
      </c>
      <c r="C245" s="2" t="str">
        <f>TEXT(consolidatedsales[[#This Row],[Date]],"MMMM")</f>
        <v>March</v>
      </c>
      <c r="D245" t="s">
        <v>391</v>
      </c>
      <c r="E245">
        <v>1</v>
      </c>
      <c r="F245" s="3">
        <v>4787.37</v>
      </c>
      <c r="G245" t="s">
        <v>20</v>
      </c>
      <c r="H245" t="str">
        <f>INDEX(producttable[Product Name],MATCH(consolidatedsales[[#This Row],[ProductID]],producttable[ProductID],0))</f>
        <v>Pirum UC-25</v>
      </c>
      <c r="I245" t="str">
        <f>INDEX(producttable[Category],MATCH(consolidatedsales[[#This Row],[ProductID]],producttable[ProductID],0))</f>
        <v>Urban</v>
      </c>
      <c r="J245" t="str">
        <f>INDEX(producttable[Segment],MATCH(consolidatedsales[[#This Row],[ProductID]],producttable[ProductID],0))</f>
        <v>Convenience</v>
      </c>
      <c r="K245">
        <f>INDEX(producttable[ManufacturerID],MATCH(consolidatedsales[[#This Row],[ProductID]],producttable[ProductID],0))</f>
        <v>10</v>
      </c>
      <c r="L245" s="4" t="str">
        <f>INDEX(locationtable[State],MATCH(consolidatedsales[[#This Row],[Zip]],locationtable[Zip],0))</f>
        <v>Quebec</v>
      </c>
      <c r="M245" s="4" t="str">
        <f>INDEX(manufacturertable[Manufacturer Name],MATCH(consolidatedsales[[#This Row],[ManufacturerID]],manufacturertable[ManufacturerID],0))</f>
        <v>Pirum</v>
      </c>
      <c r="N245" s="4">
        <f>1/COUNTIFS(consolidatedsales[Manufacturer Name],consolidatedsales[[#This Row],[Manufacturer Name]])</f>
        <v>3.8022813688212928E-3</v>
      </c>
    </row>
    <row r="246" spans="1:14" x14ac:dyDescent="0.25">
      <c r="A246">
        <v>2061</v>
      </c>
      <c r="B246" s="2">
        <v>42009</v>
      </c>
      <c r="C246" s="2" t="str">
        <f>TEXT(consolidatedsales[[#This Row],[Date]],"MMMM")</f>
        <v>January</v>
      </c>
      <c r="D246" t="s">
        <v>839</v>
      </c>
      <c r="E246">
        <v>1</v>
      </c>
      <c r="F246" s="3">
        <v>4409.37</v>
      </c>
      <c r="G246" t="s">
        <v>20</v>
      </c>
      <c r="H246" t="str">
        <f>INDEX(producttable[Product Name],MATCH(consolidatedsales[[#This Row],[ProductID]],producttable[ProductID],0))</f>
        <v>Currus UE-21</v>
      </c>
      <c r="I246" t="str">
        <f>INDEX(producttable[Category],MATCH(consolidatedsales[[#This Row],[ProductID]],producttable[ProductID],0))</f>
        <v>Urban</v>
      </c>
      <c r="J246" t="str">
        <f>INDEX(producttable[Segment],MATCH(consolidatedsales[[#This Row],[ProductID]],producttable[ProductID],0))</f>
        <v>Extreme</v>
      </c>
      <c r="K246">
        <f>INDEX(producttable[ManufacturerID],MATCH(consolidatedsales[[#This Row],[ProductID]],producttable[ProductID],0))</f>
        <v>4</v>
      </c>
      <c r="L246" s="4" t="str">
        <f>INDEX(locationtable[State],MATCH(consolidatedsales[[#This Row],[Zip]],locationtable[Zip],0))</f>
        <v>Ontario</v>
      </c>
      <c r="M246" s="4" t="str">
        <f>INDEX(manufacturertable[Manufacturer Name],MATCH(consolidatedsales[[#This Row],[ManufacturerID]],manufacturertable[ManufacturerID],0))</f>
        <v>Currus</v>
      </c>
      <c r="N246" s="4">
        <f>1/COUNTIFS(consolidatedsales[Manufacturer Name],consolidatedsales[[#This Row],[Manufacturer Name]])</f>
        <v>1.1764705882352941E-2</v>
      </c>
    </row>
    <row r="247" spans="1:14" x14ac:dyDescent="0.25">
      <c r="A247">
        <v>1114</v>
      </c>
      <c r="B247" s="2">
        <v>42009</v>
      </c>
      <c r="C247" s="2" t="str">
        <f>TEXT(consolidatedsales[[#This Row],[Date]],"MMMM")</f>
        <v>January</v>
      </c>
      <c r="D247" t="s">
        <v>1215</v>
      </c>
      <c r="E247">
        <v>1</v>
      </c>
      <c r="F247" s="3">
        <v>2424.87</v>
      </c>
      <c r="G247" t="s">
        <v>20</v>
      </c>
      <c r="H247" t="str">
        <f>INDEX(producttable[Product Name],MATCH(consolidatedsales[[#This Row],[ProductID]],producttable[ProductID],0))</f>
        <v>Pirum RS-02</v>
      </c>
      <c r="I247" t="str">
        <f>INDEX(producttable[Category],MATCH(consolidatedsales[[#This Row],[ProductID]],producttable[ProductID],0))</f>
        <v>Rural</v>
      </c>
      <c r="J247" t="str">
        <f>INDEX(producttable[Segment],MATCH(consolidatedsales[[#This Row],[ProductID]],producttable[ProductID],0))</f>
        <v>Select</v>
      </c>
      <c r="K247">
        <f>INDEX(producttable[ManufacturerID],MATCH(consolidatedsales[[#This Row],[ProductID]],producttable[ProductID],0))</f>
        <v>10</v>
      </c>
      <c r="L247" s="4" t="str">
        <f>INDEX(locationtable[State],MATCH(consolidatedsales[[#This Row],[Zip]],locationtable[Zip],0))</f>
        <v>Manitoba</v>
      </c>
      <c r="M247" s="4" t="str">
        <f>INDEX(manufacturertable[Manufacturer Name],MATCH(consolidatedsales[[#This Row],[ManufacturerID]],manufacturertable[ManufacturerID],0))</f>
        <v>Pirum</v>
      </c>
      <c r="N247" s="4">
        <f>1/COUNTIFS(consolidatedsales[Manufacturer Name],consolidatedsales[[#This Row],[Manufacturer Name]])</f>
        <v>3.8022813688212928E-3</v>
      </c>
    </row>
    <row r="248" spans="1:14" x14ac:dyDescent="0.25">
      <c r="A248">
        <v>1180</v>
      </c>
      <c r="B248" s="2">
        <v>42010</v>
      </c>
      <c r="C248" s="2" t="str">
        <f>TEXT(consolidatedsales[[#This Row],[Date]],"MMMM")</f>
        <v>January</v>
      </c>
      <c r="D248" t="s">
        <v>1214</v>
      </c>
      <c r="E248">
        <v>1</v>
      </c>
      <c r="F248" s="3">
        <v>6299.37</v>
      </c>
      <c r="G248" t="s">
        <v>20</v>
      </c>
      <c r="H248" t="str">
        <f>INDEX(producttable[Product Name],MATCH(consolidatedsales[[#This Row],[ProductID]],producttable[ProductID],0))</f>
        <v>Pirum UE-16</v>
      </c>
      <c r="I248" t="str">
        <f>INDEX(producttable[Category],MATCH(consolidatedsales[[#This Row],[ProductID]],producttable[ProductID],0))</f>
        <v>Urban</v>
      </c>
      <c r="J248" t="str">
        <f>INDEX(producttable[Segment],MATCH(consolidatedsales[[#This Row],[ProductID]],producttable[ProductID],0))</f>
        <v>Extreme</v>
      </c>
      <c r="K248">
        <f>INDEX(producttable[ManufacturerID],MATCH(consolidatedsales[[#This Row],[ProductID]],producttable[ProductID],0))</f>
        <v>10</v>
      </c>
      <c r="L248" s="4" t="str">
        <f>INDEX(locationtable[State],MATCH(consolidatedsales[[#This Row],[Zip]],locationtable[Zip],0))</f>
        <v>Manitoba</v>
      </c>
      <c r="M248" s="4" t="str">
        <f>INDEX(manufacturertable[Manufacturer Name],MATCH(consolidatedsales[[#This Row],[ManufacturerID]],manufacturertable[ManufacturerID],0))</f>
        <v>Pirum</v>
      </c>
      <c r="N248" s="4">
        <f>1/COUNTIFS(consolidatedsales[Manufacturer Name],consolidatedsales[[#This Row],[Manufacturer Name]])</f>
        <v>3.8022813688212928E-3</v>
      </c>
    </row>
    <row r="249" spans="1:14" x14ac:dyDescent="0.25">
      <c r="A249">
        <v>12</v>
      </c>
      <c r="B249" s="2">
        <v>42010</v>
      </c>
      <c r="C249" s="2" t="str">
        <f>TEXT(consolidatedsales[[#This Row],[Date]],"MMMM")</f>
        <v>January</v>
      </c>
      <c r="D249" t="s">
        <v>838</v>
      </c>
      <c r="E249">
        <v>1</v>
      </c>
      <c r="F249" s="3">
        <v>5480.37</v>
      </c>
      <c r="G249" t="s">
        <v>20</v>
      </c>
      <c r="H249" t="str">
        <f>INDEX(producttable[Product Name],MATCH(consolidatedsales[[#This Row],[ProductID]],producttable[ProductID],0))</f>
        <v>Abbas MA-12</v>
      </c>
      <c r="I249" t="str">
        <f>INDEX(producttable[Category],MATCH(consolidatedsales[[#This Row],[ProductID]],producttable[ProductID],0))</f>
        <v>Mix</v>
      </c>
      <c r="J249" t="str">
        <f>INDEX(producttable[Segment],MATCH(consolidatedsales[[#This Row],[ProductID]],producttable[ProductID],0))</f>
        <v>All Season</v>
      </c>
      <c r="K249">
        <f>INDEX(producttable[ManufacturerID],MATCH(consolidatedsales[[#This Row],[ProductID]],producttable[ProductID],0))</f>
        <v>1</v>
      </c>
      <c r="L249" s="4" t="str">
        <f>INDEX(locationtable[State],MATCH(consolidatedsales[[#This Row],[Zip]],locationtable[Zip],0))</f>
        <v>Ontario</v>
      </c>
      <c r="M249" s="4" t="str">
        <f>INDEX(manufacturertable[Manufacturer Name],MATCH(consolidatedsales[[#This Row],[ManufacturerID]],manufacturertable[ManufacturerID],0))</f>
        <v>Abbas</v>
      </c>
      <c r="N249" s="4">
        <f>1/COUNTIFS(consolidatedsales[Manufacturer Name],consolidatedsales[[#This Row],[Manufacturer Name]])</f>
        <v>0.04</v>
      </c>
    </row>
    <row r="250" spans="1:14" x14ac:dyDescent="0.25">
      <c r="A250">
        <v>1124</v>
      </c>
      <c r="B250" s="2">
        <v>42058</v>
      </c>
      <c r="C250" s="2" t="str">
        <f>TEXT(consolidatedsales[[#This Row],[Date]],"MMMM")</f>
        <v>February</v>
      </c>
      <c r="D250" t="s">
        <v>840</v>
      </c>
      <c r="E250">
        <v>1</v>
      </c>
      <c r="F250" s="3">
        <v>8315.3700000000008</v>
      </c>
      <c r="G250" t="s">
        <v>20</v>
      </c>
      <c r="H250" t="str">
        <f>INDEX(producttable[Product Name],MATCH(consolidatedsales[[#This Row],[ProductID]],producttable[ProductID],0))</f>
        <v>Pirum UM-01</v>
      </c>
      <c r="I250" t="str">
        <f>INDEX(producttable[Category],MATCH(consolidatedsales[[#This Row],[ProductID]],producttable[ProductID],0))</f>
        <v>Urban</v>
      </c>
      <c r="J250" t="str">
        <f>INDEX(producttable[Segment],MATCH(consolidatedsales[[#This Row],[ProductID]],producttable[ProductID],0))</f>
        <v>Moderation</v>
      </c>
      <c r="K250">
        <f>INDEX(producttable[ManufacturerID],MATCH(consolidatedsales[[#This Row],[ProductID]],producttable[ProductID],0))</f>
        <v>10</v>
      </c>
      <c r="L250" s="4" t="str">
        <f>INDEX(locationtable[State],MATCH(consolidatedsales[[#This Row],[Zip]],locationtable[Zip],0))</f>
        <v>Ontario</v>
      </c>
      <c r="M250" s="4" t="str">
        <f>INDEX(manufacturertable[Manufacturer Name],MATCH(consolidatedsales[[#This Row],[ManufacturerID]],manufacturertable[ManufacturerID],0))</f>
        <v>Pirum</v>
      </c>
      <c r="N250" s="4">
        <f>1/COUNTIFS(consolidatedsales[Manufacturer Name],consolidatedsales[[#This Row],[Manufacturer Name]])</f>
        <v>3.8022813688212928E-3</v>
      </c>
    </row>
    <row r="251" spans="1:14" x14ac:dyDescent="0.25">
      <c r="A251">
        <v>407</v>
      </c>
      <c r="B251" s="2">
        <v>42058</v>
      </c>
      <c r="C251" s="2" t="str">
        <f>TEXT(consolidatedsales[[#This Row],[Date]],"MMMM")</f>
        <v>February</v>
      </c>
      <c r="D251" t="s">
        <v>394</v>
      </c>
      <c r="E251">
        <v>1</v>
      </c>
      <c r="F251" s="3">
        <v>20505.87</v>
      </c>
      <c r="G251" t="s">
        <v>20</v>
      </c>
      <c r="H251" t="str">
        <f>INDEX(producttable[Product Name],MATCH(consolidatedsales[[#This Row],[ProductID]],producttable[ProductID],0))</f>
        <v>Maximus UM-12</v>
      </c>
      <c r="I251" t="str">
        <f>INDEX(producttable[Category],MATCH(consolidatedsales[[#This Row],[ProductID]],producttable[ProductID],0))</f>
        <v>Urban</v>
      </c>
      <c r="J251" t="str">
        <f>INDEX(producttable[Segment],MATCH(consolidatedsales[[#This Row],[ProductID]],producttable[ProductID],0))</f>
        <v>Moderation</v>
      </c>
      <c r="K251">
        <f>INDEX(producttable[ManufacturerID],MATCH(consolidatedsales[[#This Row],[ProductID]],producttable[ProductID],0))</f>
        <v>7</v>
      </c>
      <c r="L251" s="4" t="str">
        <f>INDEX(locationtable[State],MATCH(consolidatedsales[[#This Row],[Zip]],locationtable[Zip],0))</f>
        <v>Quebec</v>
      </c>
      <c r="M251" s="4" t="str">
        <f>INDEX(manufacturertable[Manufacturer Name],MATCH(consolidatedsales[[#This Row],[ManufacturerID]],manufacturertable[ManufacturerID],0))</f>
        <v>VanArsdel</v>
      </c>
      <c r="N251" s="4">
        <f>1/COUNTIFS(consolidatedsales[Manufacturer Name],consolidatedsales[[#This Row],[Manufacturer Name]])</f>
        <v>2.4570024570024569E-3</v>
      </c>
    </row>
    <row r="252" spans="1:14" x14ac:dyDescent="0.25">
      <c r="A252">
        <v>487</v>
      </c>
      <c r="B252" s="2">
        <v>42058</v>
      </c>
      <c r="C252" s="2" t="str">
        <f>TEXT(consolidatedsales[[#This Row],[Date]],"MMMM")</f>
        <v>February</v>
      </c>
      <c r="D252" t="s">
        <v>832</v>
      </c>
      <c r="E252">
        <v>1</v>
      </c>
      <c r="F252" s="3">
        <v>13229.37</v>
      </c>
      <c r="G252" t="s">
        <v>20</v>
      </c>
      <c r="H252" t="str">
        <f>INDEX(producttable[Product Name],MATCH(consolidatedsales[[#This Row],[ProductID]],producttable[ProductID],0))</f>
        <v>Maximus UM-92</v>
      </c>
      <c r="I252" t="str">
        <f>INDEX(producttable[Category],MATCH(consolidatedsales[[#This Row],[ProductID]],producttable[ProductID],0))</f>
        <v>Urban</v>
      </c>
      <c r="J252" t="str">
        <f>INDEX(producttable[Segment],MATCH(consolidatedsales[[#This Row],[ProductID]],producttable[ProductID],0))</f>
        <v>Moderation</v>
      </c>
      <c r="K252">
        <f>INDEX(producttable[ManufacturerID],MATCH(consolidatedsales[[#This Row],[ProductID]],producttable[ProductID],0))</f>
        <v>7</v>
      </c>
      <c r="L252" s="4" t="str">
        <f>INDEX(locationtable[State],MATCH(consolidatedsales[[#This Row],[Zip]],locationtable[Zip],0))</f>
        <v>Ontario</v>
      </c>
      <c r="M252" s="4" t="str">
        <f>INDEX(manufacturertable[Manufacturer Name],MATCH(consolidatedsales[[#This Row],[ManufacturerID]],manufacturertable[ManufacturerID],0))</f>
        <v>VanArsdel</v>
      </c>
      <c r="N252" s="4">
        <f>1/COUNTIFS(consolidatedsales[Manufacturer Name],consolidatedsales[[#This Row],[Manufacturer Name]])</f>
        <v>2.4570024570024569E-3</v>
      </c>
    </row>
    <row r="253" spans="1:14" x14ac:dyDescent="0.25">
      <c r="A253">
        <v>1471</v>
      </c>
      <c r="B253" s="2">
        <v>42058</v>
      </c>
      <c r="C253" s="2" t="str">
        <f>TEXT(consolidatedsales[[#This Row],[Date]],"MMMM")</f>
        <v>February</v>
      </c>
      <c r="D253" t="s">
        <v>1229</v>
      </c>
      <c r="E253">
        <v>1</v>
      </c>
      <c r="F253" s="3">
        <v>3526.74</v>
      </c>
      <c r="G253" t="s">
        <v>20</v>
      </c>
      <c r="H253" t="str">
        <f>INDEX(producttable[Product Name],MATCH(consolidatedsales[[#This Row],[ProductID]],producttable[ProductID],0))</f>
        <v>Quibus RP-63</v>
      </c>
      <c r="I253" t="str">
        <f>INDEX(producttable[Category],MATCH(consolidatedsales[[#This Row],[ProductID]],producttable[ProductID],0))</f>
        <v>Rural</v>
      </c>
      <c r="J253" t="str">
        <f>INDEX(producttable[Segment],MATCH(consolidatedsales[[#This Row],[ProductID]],producttable[ProductID],0))</f>
        <v>Productivity</v>
      </c>
      <c r="K253">
        <f>INDEX(producttable[ManufacturerID],MATCH(consolidatedsales[[#This Row],[ProductID]],producttable[ProductID],0))</f>
        <v>12</v>
      </c>
      <c r="L253" s="4" t="str">
        <f>INDEX(locationtable[State],MATCH(consolidatedsales[[#This Row],[Zip]],locationtable[Zip],0))</f>
        <v>Manitoba</v>
      </c>
      <c r="M253" s="4" t="str">
        <f>INDEX(manufacturertable[Manufacturer Name],MATCH(consolidatedsales[[#This Row],[ManufacturerID]],manufacturertable[ManufacturerID],0))</f>
        <v>Quibus</v>
      </c>
      <c r="N253" s="4">
        <f>1/COUNTIFS(consolidatedsales[Manufacturer Name],consolidatedsales[[#This Row],[Manufacturer Name]])</f>
        <v>1.3333333333333334E-2</v>
      </c>
    </row>
    <row r="254" spans="1:14" x14ac:dyDescent="0.25">
      <c r="A254">
        <v>826</v>
      </c>
      <c r="B254" s="2">
        <v>42058</v>
      </c>
      <c r="C254" s="2" t="str">
        <f>TEXT(consolidatedsales[[#This Row],[Date]],"MMMM")</f>
        <v>February</v>
      </c>
      <c r="D254" t="s">
        <v>1229</v>
      </c>
      <c r="E254">
        <v>1</v>
      </c>
      <c r="F254" s="3">
        <v>14426.37</v>
      </c>
      <c r="G254" t="s">
        <v>20</v>
      </c>
      <c r="H254" t="str">
        <f>INDEX(producttable[Product Name],MATCH(consolidatedsales[[#This Row],[ProductID]],producttable[ProductID],0))</f>
        <v>Natura UM-10</v>
      </c>
      <c r="I254" t="str">
        <f>INDEX(producttable[Category],MATCH(consolidatedsales[[#This Row],[ProductID]],producttable[ProductID],0))</f>
        <v>Urban</v>
      </c>
      <c r="J254" t="str">
        <f>INDEX(producttable[Segment],MATCH(consolidatedsales[[#This Row],[ProductID]],producttable[ProductID],0))</f>
        <v>Moderation</v>
      </c>
      <c r="K254">
        <f>INDEX(producttable[ManufacturerID],MATCH(consolidatedsales[[#This Row],[ProductID]],producttable[ProductID],0))</f>
        <v>8</v>
      </c>
      <c r="L254" s="4" t="str">
        <f>INDEX(locationtable[State],MATCH(consolidatedsales[[#This Row],[Zip]],locationtable[Zip],0))</f>
        <v>Manitoba</v>
      </c>
      <c r="M254" s="4" t="str">
        <f>INDEX(manufacturertable[Manufacturer Name],MATCH(consolidatedsales[[#This Row],[ManufacturerID]],manufacturertable[ManufacturerID],0))</f>
        <v>Natura</v>
      </c>
      <c r="N254" s="4">
        <f>1/COUNTIFS(consolidatedsales[Manufacturer Name],consolidatedsales[[#This Row],[Manufacturer Name]])</f>
        <v>3.952569169960474E-3</v>
      </c>
    </row>
    <row r="255" spans="1:14" x14ac:dyDescent="0.25">
      <c r="A255">
        <v>202</v>
      </c>
      <c r="B255" s="2">
        <v>42094</v>
      </c>
      <c r="C255" s="2" t="str">
        <f>TEXT(consolidatedsales[[#This Row],[Date]],"MMMM")</f>
        <v>March</v>
      </c>
      <c r="D255" t="s">
        <v>839</v>
      </c>
      <c r="E255">
        <v>1</v>
      </c>
      <c r="F255" s="3">
        <v>15749.37</v>
      </c>
      <c r="G255" t="s">
        <v>20</v>
      </c>
      <c r="H255" t="str">
        <f>INDEX(producttable[Product Name],MATCH(consolidatedsales[[#This Row],[ProductID]],producttable[ProductID],0))</f>
        <v>Barba UM-04</v>
      </c>
      <c r="I255" t="str">
        <f>INDEX(producttable[Category],MATCH(consolidatedsales[[#This Row],[ProductID]],producttable[ProductID],0))</f>
        <v>Urban</v>
      </c>
      <c r="J255" t="str">
        <f>INDEX(producttable[Segment],MATCH(consolidatedsales[[#This Row],[ProductID]],producttable[ProductID],0))</f>
        <v>Moderation</v>
      </c>
      <c r="K255">
        <f>INDEX(producttable[ManufacturerID],MATCH(consolidatedsales[[#This Row],[ProductID]],producttable[ProductID],0))</f>
        <v>3</v>
      </c>
      <c r="L255" s="4" t="str">
        <f>INDEX(locationtable[State],MATCH(consolidatedsales[[#This Row],[Zip]],locationtable[Zip],0))</f>
        <v>Ontario</v>
      </c>
      <c r="M255" s="4" t="str">
        <f>INDEX(manufacturertable[Manufacturer Name],MATCH(consolidatedsales[[#This Row],[ManufacturerID]],manufacturertable[ManufacturerID],0))</f>
        <v>Barba</v>
      </c>
      <c r="N255" s="4">
        <f>1/COUNTIFS(consolidatedsales[Manufacturer Name],consolidatedsales[[#This Row],[Manufacturer Name]])</f>
        <v>0.1111111111111111</v>
      </c>
    </row>
    <row r="256" spans="1:14" x14ac:dyDescent="0.25">
      <c r="A256">
        <v>487</v>
      </c>
      <c r="B256" s="2">
        <v>42094</v>
      </c>
      <c r="C256" s="2" t="str">
        <f>TEXT(consolidatedsales[[#This Row],[Date]],"MMMM")</f>
        <v>March</v>
      </c>
      <c r="D256" t="s">
        <v>834</v>
      </c>
      <c r="E256">
        <v>1</v>
      </c>
      <c r="F256" s="3">
        <v>13229.37</v>
      </c>
      <c r="G256" t="s">
        <v>20</v>
      </c>
      <c r="H256" t="str">
        <f>INDEX(producttable[Product Name],MATCH(consolidatedsales[[#This Row],[ProductID]],producttable[ProductID],0))</f>
        <v>Maximus UM-92</v>
      </c>
      <c r="I256" t="str">
        <f>INDEX(producttable[Category],MATCH(consolidatedsales[[#This Row],[ProductID]],producttable[ProductID],0))</f>
        <v>Urban</v>
      </c>
      <c r="J256" t="str">
        <f>INDEX(producttable[Segment],MATCH(consolidatedsales[[#This Row],[ProductID]],producttable[ProductID],0))</f>
        <v>Moderation</v>
      </c>
      <c r="K256">
        <f>INDEX(producttable[ManufacturerID],MATCH(consolidatedsales[[#This Row],[ProductID]],producttable[ProductID],0))</f>
        <v>7</v>
      </c>
      <c r="L256" s="4" t="str">
        <f>INDEX(locationtable[State],MATCH(consolidatedsales[[#This Row],[Zip]],locationtable[Zip],0))</f>
        <v>Ontario</v>
      </c>
      <c r="M256" s="4" t="str">
        <f>INDEX(manufacturertable[Manufacturer Name],MATCH(consolidatedsales[[#This Row],[ManufacturerID]],manufacturertable[ManufacturerID],0))</f>
        <v>VanArsdel</v>
      </c>
      <c r="N256" s="4">
        <f>1/COUNTIFS(consolidatedsales[Manufacturer Name],consolidatedsales[[#This Row],[Manufacturer Name]])</f>
        <v>2.4570024570024569E-3</v>
      </c>
    </row>
    <row r="257" spans="1:14" x14ac:dyDescent="0.25">
      <c r="A257">
        <v>1086</v>
      </c>
      <c r="B257" s="2">
        <v>42094</v>
      </c>
      <c r="C257" s="2" t="str">
        <f>TEXT(consolidatedsales[[#This Row],[Date]],"MMMM")</f>
        <v>March</v>
      </c>
      <c r="D257" t="s">
        <v>1219</v>
      </c>
      <c r="E257">
        <v>1</v>
      </c>
      <c r="F257" s="3">
        <v>1164.8699999999999</v>
      </c>
      <c r="G257" t="s">
        <v>20</v>
      </c>
      <c r="H257" t="str">
        <f>INDEX(producttable[Product Name],MATCH(consolidatedsales[[#This Row],[ProductID]],producttable[ProductID],0))</f>
        <v>Pirum RP-32</v>
      </c>
      <c r="I257" t="str">
        <f>INDEX(producttable[Category],MATCH(consolidatedsales[[#This Row],[ProductID]],producttable[ProductID],0))</f>
        <v>Rural</v>
      </c>
      <c r="J257" t="str">
        <f>INDEX(producttable[Segment],MATCH(consolidatedsales[[#This Row],[ProductID]],producttable[ProductID],0))</f>
        <v>Productivity</v>
      </c>
      <c r="K257">
        <f>INDEX(producttable[ManufacturerID],MATCH(consolidatedsales[[#This Row],[ProductID]],producttable[ProductID],0))</f>
        <v>10</v>
      </c>
      <c r="L257" s="4" t="str">
        <f>INDEX(locationtable[State],MATCH(consolidatedsales[[#This Row],[Zip]],locationtable[Zip],0))</f>
        <v>Manitoba</v>
      </c>
      <c r="M257" s="4" t="str">
        <f>INDEX(manufacturertable[Manufacturer Name],MATCH(consolidatedsales[[#This Row],[ManufacturerID]],manufacturertable[ManufacturerID],0))</f>
        <v>Pirum</v>
      </c>
      <c r="N257" s="4">
        <f>1/COUNTIFS(consolidatedsales[Manufacturer Name],consolidatedsales[[#This Row],[Manufacturer Name]])</f>
        <v>3.8022813688212928E-3</v>
      </c>
    </row>
    <row r="258" spans="1:14" x14ac:dyDescent="0.25">
      <c r="A258">
        <v>2054</v>
      </c>
      <c r="B258" s="2">
        <v>42094</v>
      </c>
      <c r="C258" s="2" t="str">
        <f>TEXT(consolidatedsales[[#This Row],[Date]],"MMMM")</f>
        <v>March</v>
      </c>
      <c r="D258" t="s">
        <v>838</v>
      </c>
      <c r="E258">
        <v>1</v>
      </c>
      <c r="F258" s="3">
        <v>7685.37</v>
      </c>
      <c r="G258" t="s">
        <v>20</v>
      </c>
      <c r="H258" t="str">
        <f>INDEX(producttable[Product Name],MATCH(consolidatedsales[[#This Row],[ProductID]],producttable[ProductID],0))</f>
        <v>Currus UE-14</v>
      </c>
      <c r="I258" t="str">
        <f>INDEX(producttable[Category],MATCH(consolidatedsales[[#This Row],[ProductID]],producttable[ProductID],0))</f>
        <v>Urban</v>
      </c>
      <c r="J258" t="str">
        <f>INDEX(producttable[Segment],MATCH(consolidatedsales[[#This Row],[ProductID]],producttable[ProductID],0))</f>
        <v>Extreme</v>
      </c>
      <c r="K258">
        <f>INDEX(producttable[ManufacturerID],MATCH(consolidatedsales[[#This Row],[ProductID]],producttable[ProductID],0))</f>
        <v>4</v>
      </c>
      <c r="L258" s="4" t="str">
        <f>INDEX(locationtable[State],MATCH(consolidatedsales[[#This Row],[Zip]],locationtable[Zip],0))</f>
        <v>Ontario</v>
      </c>
      <c r="M258" s="4" t="str">
        <f>INDEX(manufacturertable[Manufacturer Name],MATCH(consolidatedsales[[#This Row],[ManufacturerID]],manufacturertable[ManufacturerID],0))</f>
        <v>Currus</v>
      </c>
      <c r="N258" s="4">
        <f>1/COUNTIFS(consolidatedsales[Manufacturer Name],consolidatedsales[[#This Row],[Manufacturer Name]])</f>
        <v>1.1764705882352941E-2</v>
      </c>
    </row>
    <row r="259" spans="1:14" x14ac:dyDescent="0.25">
      <c r="A259">
        <v>2055</v>
      </c>
      <c r="B259" s="2">
        <v>42103</v>
      </c>
      <c r="C259" s="2" t="str">
        <f>TEXT(consolidatedsales[[#This Row],[Date]],"MMMM")</f>
        <v>April</v>
      </c>
      <c r="D259" t="s">
        <v>839</v>
      </c>
      <c r="E259">
        <v>1</v>
      </c>
      <c r="F259" s="3">
        <v>7874.37</v>
      </c>
      <c r="G259" t="s">
        <v>20</v>
      </c>
      <c r="H259" t="str">
        <f>INDEX(producttable[Product Name],MATCH(consolidatedsales[[#This Row],[ProductID]],producttable[ProductID],0))</f>
        <v>Currus UE-15</v>
      </c>
      <c r="I259" t="str">
        <f>INDEX(producttable[Category],MATCH(consolidatedsales[[#This Row],[ProductID]],producttable[ProductID],0))</f>
        <v>Urban</v>
      </c>
      <c r="J259" t="str">
        <f>INDEX(producttable[Segment],MATCH(consolidatedsales[[#This Row],[ProductID]],producttable[ProductID],0))</f>
        <v>Extreme</v>
      </c>
      <c r="K259">
        <f>INDEX(producttable[ManufacturerID],MATCH(consolidatedsales[[#This Row],[ProductID]],producttable[ProductID],0))</f>
        <v>4</v>
      </c>
      <c r="L259" s="4" t="str">
        <f>INDEX(locationtable[State],MATCH(consolidatedsales[[#This Row],[Zip]],locationtable[Zip],0))</f>
        <v>Ontario</v>
      </c>
      <c r="M259" s="4" t="str">
        <f>INDEX(manufacturertable[Manufacturer Name],MATCH(consolidatedsales[[#This Row],[ManufacturerID]],manufacturertable[ManufacturerID],0))</f>
        <v>Currus</v>
      </c>
      <c r="N259" s="4">
        <f>1/COUNTIFS(consolidatedsales[Manufacturer Name],consolidatedsales[[#This Row],[Manufacturer Name]])</f>
        <v>1.1764705882352941E-2</v>
      </c>
    </row>
    <row r="260" spans="1:14" x14ac:dyDescent="0.25">
      <c r="A260">
        <v>1348</v>
      </c>
      <c r="B260" s="2">
        <v>42106</v>
      </c>
      <c r="C260" s="2" t="str">
        <f>TEXT(consolidatedsales[[#This Row],[Date]],"MMMM")</f>
        <v>April</v>
      </c>
      <c r="D260" t="s">
        <v>705</v>
      </c>
      <c r="E260">
        <v>1</v>
      </c>
      <c r="F260" s="3">
        <v>4156.74</v>
      </c>
      <c r="G260" t="s">
        <v>20</v>
      </c>
      <c r="H260" t="str">
        <f>INDEX(producttable[Product Name],MATCH(consolidatedsales[[#This Row],[ProductID]],producttable[ProductID],0))</f>
        <v>Quibus RP-40</v>
      </c>
      <c r="I260" t="str">
        <f>INDEX(producttable[Category],MATCH(consolidatedsales[[#This Row],[ProductID]],producttable[ProductID],0))</f>
        <v>Rural</v>
      </c>
      <c r="J260" t="str">
        <f>INDEX(producttable[Segment],MATCH(consolidatedsales[[#This Row],[ProductID]],producttable[ProductID],0))</f>
        <v>Productivity</v>
      </c>
      <c r="K260">
        <f>INDEX(producttable[ManufacturerID],MATCH(consolidatedsales[[#This Row],[ProductID]],producttable[ProductID],0))</f>
        <v>12</v>
      </c>
      <c r="L260" s="4" t="str">
        <f>INDEX(locationtable[State],MATCH(consolidatedsales[[#This Row],[Zip]],locationtable[Zip],0))</f>
        <v>Ontario</v>
      </c>
      <c r="M260" s="4" t="str">
        <f>INDEX(manufacturertable[Manufacturer Name],MATCH(consolidatedsales[[#This Row],[ManufacturerID]],manufacturertable[ManufacturerID],0))</f>
        <v>Quibus</v>
      </c>
      <c r="N260" s="4">
        <f>1/COUNTIFS(consolidatedsales[Manufacturer Name],consolidatedsales[[#This Row],[Manufacturer Name]])</f>
        <v>1.3333333333333334E-2</v>
      </c>
    </row>
    <row r="261" spans="1:14" x14ac:dyDescent="0.25">
      <c r="A261">
        <v>1114</v>
      </c>
      <c r="B261" s="2">
        <v>42011</v>
      </c>
      <c r="C261" s="2" t="str">
        <f>TEXT(consolidatedsales[[#This Row],[Date]],"MMMM")</f>
        <v>January</v>
      </c>
      <c r="D261" t="s">
        <v>960</v>
      </c>
      <c r="E261">
        <v>1</v>
      </c>
      <c r="F261" s="3">
        <v>2424.87</v>
      </c>
      <c r="G261" t="s">
        <v>20</v>
      </c>
      <c r="H261" t="str">
        <f>INDEX(producttable[Product Name],MATCH(consolidatedsales[[#This Row],[ProductID]],producttable[ProductID],0))</f>
        <v>Pirum RS-02</v>
      </c>
      <c r="I261" t="str">
        <f>INDEX(producttable[Category],MATCH(consolidatedsales[[#This Row],[ProductID]],producttable[ProductID],0))</f>
        <v>Rural</v>
      </c>
      <c r="J261" t="str">
        <f>INDEX(producttable[Segment],MATCH(consolidatedsales[[#This Row],[ProductID]],producttable[ProductID],0))</f>
        <v>Select</v>
      </c>
      <c r="K261">
        <f>INDEX(producttable[ManufacturerID],MATCH(consolidatedsales[[#This Row],[ProductID]],producttable[ProductID],0))</f>
        <v>10</v>
      </c>
      <c r="L261" s="4" t="str">
        <f>INDEX(locationtable[State],MATCH(consolidatedsales[[#This Row],[Zip]],locationtable[Zip],0))</f>
        <v>Ontario</v>
      </c>
      <c r="M261" s="4" t="str">
        <f>INDEX(manufacturertable[Manufacturer Name],MATCH(consolidatedsales[[#This Row],[ManufacturerID]],manufacturertable[ManufacturerID],0))</f>
        <v>Pirum</v>
      </c>
      <c r="N261" s="4">
        <f>1/COUNTIFS(consolidatedsales[Manufacturer Name],consolidatedsales[[#This Row],[Manufacturer Name]])</f>
        <v>3.8022813688212928E-3</v>
      </c>
    </row>
    <row r="262" spans="1:14" x14ac:dyDescent="0.25">
      <c r="A262">
        <v>2215</v>
      </c>
      <c r="B262" s="2">
        <v>42062</v>
      </c>
      <c r="C262" s="2" t="str">
        <f>TEXT(consolidatedsales[[#This Row],[Date]],"MMMM")</f>
        <v>February</v>
      </c>
      <c r="D262" t="s">
        <v>838</v>
      </c>
      <c r="E262">
        <v>1</v>
      </c>
      <c r="F262" s="3">
        <v>4535.37</v>
      </c>
      <c r="G262" t="s">
        <v>20</v>
      </c>
      <c r="H262" t="str">
        <f>INDEX(producttable[Product Name],MATCH(consolidatedsales[[#This Row],[ProductID]],producttable[ProductID],0))</f>
        <v>Aliqui RP-12</v>
      </c>
      <c r="I262" t="str">
        <f>INDEX(producttable[Category],MATCH(consolidatedsales[[#This Row],[ProductID]],producttable[ProductID],0))</f>
        <v>Rural</v>
      </c>
      <c r="J262" t="str">
        <f>INDEX(producttable[Segment],MATCH(consolidatedsales[[#This Row],[ProductID]],producttable[ProductID],0))</f>
        <v>Productivity</v>
      </c>
      <c r="K262">
        <f>INDEX(producttable[ManufacturerID],MATCH(consolidatedsales[[#This Row],[ProductID]],producttable[ProductID],0))</f>
        <v>2</v>
      </c>
      <c r="L262" s="4" t="str">
        <f>INDEX(locationtable[State],MATCH(consolidatedsales[[#This Row],[Zip]],locationtable[Zip],0))</f>
        <v>Ontario</v>
      </c>
      <c r="M262" s="4" t="str">
        <f>INDEX(manufacturertable[Manufacturer Name],MATCH(consolidatedsales[[#This Row],[ManufacturerID]],manufacturertable[ManufacturerID],0))</f>
        <v>Aliqui</v>
      </c>
      <c r="N262" s="4">
        <f>1/COUNTIFS(consolidatedsales[Manufacturer Name],consolidatedsales[[#This Row],[Manufacturer Name]])</f>
        <v>4.7169811320754715E-3</v>
      </c>
    </row>
    <row r="263" spans="1:14" x14ac:dyDescent="0.25">
      <c r="A263">
        <v>2214</v>
      </c>
      <c r="B263" s="2">
        <v>42062</v>
      </c>
      <c r="C263" s="2" t="str">
        <f>TEXT(consolidatedsales[[#This Row],[Date]],"MMMM")</f>
        <v>February</v>
      </c>
      <c r="D263" t="s">
        <v>838</v>
      </c>
      <c r="E263">
        <v>1</v>
      </c>
      <c r="F263" s="3">
        <v>4535.37</v>
      </c>
      <c r="G263" t="s">
        <v>20</v>
      </c>
      <c r="H263" t="str">
        <f>INDEX(producttable[Product Name],MATCH(consolidatedsales[[#This Row],[ProductID]],producttable[ProductID],0))</f>
        <v>Aliqui RP-11</v>
      </c>
      <c r="I263" t="str">
        <f>INDEX(producttable[Category],MATCH(consolidatedsales[[#This Row],[ProductID]],producttable[ProductID],0))</f>
        <v>Rural</v>
      </c>
      <c r="J263" t="str">
        <f>INDEX(producttable[Segment],MATCH(consolidatedsales[[#This Row],[ProductID]],producttable[ProductID],0))</f>
        <v>Productivity</v>
      </c>
      <c r="K263">
        <f>INDEX(producttable[ManufacturerID],MATCH(consolidatedsales[[#This Row],[ProductID]],producttable[ProductID],0))</f>
        <v>2</v>
      </c>
      <c r="L263" s="4" t="str">
        <f>INDEX(locationtable[State],MATCH(consolidatedsales[[#This Row],[Zip]],locationtable[Zip],0))</f>
        <v>Ontario</v>
      </c>
      <c r="M263" s="4" t="str">
        <f>INDEX(manufacturertable[Manufacturer Name],MATCH(consolidatedsales[[#This Row],[ManufacturerID]],manufacturertable[ManufacturerID],0))</f>
        <v>Aliqui</v>
      </c>
      <c r="N263" s="4">
        <f>1/COUNTIFS(consolidatedsales[Manufacturer Name],consolidatedsales[[#This Row],[Manufacturer Name]])</f>
        <v>4.7169811320754715E-3</v>
      </c>
    </row>
    <row r="264" spans="1:14" x14ac:dyDescent="0.25">
      <c r="A264">
        <v>2367</v>
      </c>
      <c r="B264" s="2">
        <v>42062</v>
      </c>
      <c r="C264" s="2" t="str">
        <f>TEXT(consolidatedsales[[#This Row],[Date]],"MMMM")</f>
        <v>February</v>
      </c>
      <c r="D264" t="s">
        <v>391</v>
      </c>
      <c r="E264">
        <v>1</v>
      </c>
      <c r="F264" s="3">
        <v>5663.7</v>
      </c>
      <c r="G264" t="s">
        <v>20</v>
      </c>
      <c r="H264" t="str">
        <f>INDEX(producttable[Product Name],MATCH(consolidatedsales[[#This Row],[ProductID]],producttable[ProductID],0))</f>
        <v>Aliqui UC-15</v>
      </c>
      <c r="I264" t="str">
        <f>INDEX(producttable[Category],MATCH(consolidatedsales[[#This Row],[ProductID]],producttable[ProductID],0))</f>
        <v>Urban</v>
      </c>
      <c r="J264" t="str">
        <f>INDEX(producttable[Segment],MATCH(consolidatedsales[[#This Row],[ProductID]],producttable[ProductID],0))</f>
        <v>Convenience</v>
      </c>
      <c r="K264">
        <f>INDEX(producttable[ManufacturerID],MATCH(consolidatedsales[[#This Row],[ProductID]],producttable[ProductID],0))</f>
        <v>2</v>
      </c>
      <c r="L264" s="4" t="str">
        <f>INDEX(locationtable[State],MATCH(consolidatedsales[[#This Row],[Zip]],locationtable[Zip],0))</f>
        <v>Quebec</v>
      </c>
      <c r="M264" s="4" t="str">
        <f>INDEX(manufacturertable[Manufacturer Name],MATCH(consolidatedsales[[#This Row],[ManufacturerID]],manufacturertable[ManufacturerID],0))</f>
        <v>Aliqui</v>
      </c>
      <c r="N264" s="4">
        <f>1/COUNTIFS(consolidatedsales[Manufacturer Name],consolidatedsales[[#This Row],[Manufacturer Name]])</f>
        <v>4.7169811320754715E-3</v>
      </c>
    </row>
    <row r="265" spans="1:14" x14ac:dyDescent="0.25">
      <c r="A265">
        <v>2395</v>
      </c>
      <c r="B265" s="2">
        <v>42062</v>
      </c>
      <c r="C265" s="2" t="str">
        <f>TEXT(consolidatedsales[[#This Row],[Date]],"MMMM")</f>
        <v>February</v>
      </c>
      <c r="D265" t="s">
        <v>984</v>
      </c>
      <c r="E265">
        <v>1</v>
      </c>
      <c r="F265" s="3">
        <v>1889.37</v>
      </c>
      <c r="G265" t="s">
        <v>20</v>
      </c>
      <c r="H265" t="str">
        <f>INDEX(producttable[Product Name],MATCH(consolidatedsales[[#This Row],[ProductID]],producttable[ProductID],0))</f>
        <v>Aliqui YY-04</v>
      </c>
      <c r="I265" t="str">
        <f>INDEX(producttable[Category],MATCH(consolidatedsales[[#This Row],[ProductID]],producttable[ProductID],0))</f>
        <v>Youth</v>
      </c>
      <c r="J265" t="str">
        <f>INDEX(producttable[Segment],MATCH(consolidatedsales[[#This Row],[ProductID]],producttable[ProductID],0))</f>
        <v>Youth</v>
      </c>
      <c r="K265">
        <f>INDEX(producttable[ManufacturerID],MATCH(consolidatedsales[[#This Row],[ProductID]],producttable[ProductID],0))</f>
        <v>2</v>
      </c>
      <c r="L265" s="4" t="str">
        <f>INDEX(locationtable[State],MATCH(consolidatedsales[[#This Row],[Zip]],locationtable[Zip],0))</f>
        <v>Ontario</v>
      </c>
      <c r="M265" s="4" t="str">
        <f>INDEX(manufacturertable[Manufacturer Name],MATCH(consolidatedsales[[#This Row],[ManufacturerID]],manufacturertable[ManufacturerID],0))</f>
        <v>Aliqui</v>
      </c>
      <c r="N265" s="4">
        <f>1/COUNTIFS(consolidatedsales[Manufacturer Name],consolidatedsales[[#This Row],[Manufacturer Name]])</f>
        <v>4.7169811320754715E-3</v>
      </c>
    </row>
    <row r="266" spans="1:14" x14ac:dyDescent="0.25">
      <c r="A266">
        <v>2284</v>
      </c>
      <c r="B266" s="2">
        <v>42029</v>
      </c>
      <c r="C266" s="2" t="str">
        <f>TEXT(consolidatedsales[[#This Row],[Date]],"MMMM")</f>
        <v>January</v>
      </c>
      <c r="D266" t="s">
        <v>687</v>
      </c>
      <c r="E266">
        <v>1</v>
      </c>
      <c r="F266" s="3">
        <v>4157.37</v>
      </c>
      <c r="G266" t="s">
        <v>20</v>
      </c>
      <c r="H266" t="str">
        <f>INDEX(producttable[Product Name],MATCH(consolidatedsales[[#This Row],[ProductID]],producttable[ProductID],0))</f>
        <v>Aliqui RS-17</v>
      </c>
      <c r="I266" t="str">
        <f>INDEX(producttable[Category],MATCH(consolidatedsales[[#This Row],[ProductID]],producttable[ProductID],0))</f>
        <v>Rural</v>
      </c>
      <c r="J266" t="str">
        <f>INDEX(producttable[Segment],MATCH(consolidatedsales[[#This Row],[ProductID]],producttable[ProductID],0))</f>
        <v>Select</v>
      </c>
      <c r="K266">
        <f>INDEX(producttable[ManufacturerID],MATCH(consolidatedsales[[#This Row],[ProductID]],producttable[ProductID],0))</f>
        <v>2</v>
      </c>
      <c r="L266" s="4" t="str">
        <f>INDEX(locationtable[State],MATCH(consolidatedsales[[#This Row],[Zip]],locationtable[Zip],0))</f>
        <v>Ontario</v>
      </c>
      <c r="M266" s="4" t="str">
        <f>INDEX(manufacturertable[Manufacturer Name],MATCH(consolidatedsales[[#This Row],[ManufacturerID]],manufacturertable[ManufacturerID],0))</f>
        <v>Aliqui</v>
      </c>
      <c r="N266" s="4">
        <f>1/COUNTIFS(consolidatedsales[Manufacturer Name],consolidatedsales[[#This Row],[Manufacturer Name]])</f>
        <v>4.7169811320754715E-3</v>
      </c>
    </row>
    <row r="267" spans="1:14" x14ac:dyDescent="0.25">
      <c r="A267">
        <v>2186</v>
      </c>
      <c r="B267" s="2">
        <v>42030</v>
      </c>
      <c r="C267" s="2" t="str">
        <f>TEXT(consolidatedsales[[#This Row],[Date]],"MMMM")</f>
        <v>January</v>
      </c>
      <c r="D267" t="s">
        <v>969</v>
      </c>
      <c r="E267">
        <v>1</v>
      </c>
      <c r="F267" s="3">
        <v>5606.37</v>
      </c>
      <c r="G267" t="s">
        <v>20</v>
      </c>
      <c r="H267" t="str">
        <f>INDEX(producttable[Product Name],MATCH(consolidatedsales[[#This Row],[ProductID]],producttable[ProductID],0))</f>
        <v>Victoria UC-16</v>
      </c>
      <c r="I267" t="str">
        <f>INDEX(producttable[Category],MATCH(consolidatedsales[[#This Row],[ProductID]],producttable[ProductID],0))</f>
        <v>Urban</v>
      </c>
      <c r="J267" t="str">
        <f>INDEX(producttable[Segment],MATCH(consolidatedsales[[#This Row],[ProductID]],producttable[ProductID],0))</f>
        <v>Convenience</v>
      </c>
      <c r="K267">
        <f>INDEX(producttable[ManufacturerID],MATCH(consolidatedsales[[#This Row],[ProductID]],producttable[ProductID],0))</f>
        <v>14</v>
      </c>
      <c r="L267" s="4" t="str">
        <f>INDEX(locationtable[State],MATCH(consolidatedsales[[#This Row],[Zip]],locationtable[Zip],0))</f>
        <v>Ontario</v>
      </c>
      <c r="M267" s="4" t="str">
        <f>INDEX(manufacturertable[Manufacturer Name],MATCH(consolidatedsales[[#This Row],[ManufacturerID]],manufacturertable[ManufacturerID],0))</f>
        <v>Victoria</v>
      </c>
      <c r="N267" s="4">
        <f>1/COUNTIFS(consolidatedsales[Manufacturer Name],consolidatedsales[[#This Row],[Manufacturer Name]])</f>
        <v>6.25E-2</v>
      </c>
    </row>
    <row r="268" spans="1:14" x14ac:dyDescent="0.25">
      <c r="A268">
        <v>735</v>
      </c>
      <c r="B268" s="2">
        <v>42030</v>
      </c>
      <c r="C268" s="2" t="str">
        <f>TEXT(consolidatedsales[[#This Row],[Date]],"MMMM")</f>
        <v>January</v>
      </c>
      <c r="D268" t="s">
        <v>1212</v>
      </c>
      <c r="E268">
        <v>1</v>
      </c>
      <c r="F268" s="3">
        <v>4724.37</v>
      </c>
      <c r="G268" t="s">
        <v>20</v>
      </c>
      <c r="H268" t="str">
        <f>INDEX(producttable[Product Name],MATCH(consolidatedsales[[#This Row],[ProductID]],producttable[ProductID],0))</f>
        <v>Natura RP-23</v>
      </c>
      <c r="I268" t="str">
        <f>INDEX(producttable[Category],MATCH(consolidatedsales[[#This Row],[ProductID]],producttable[ProductID],0))</f>
        <v>Rural</v>
      </c>
      <c r="J268" t="str">
        <f>INDEX(producttable[Segment],MATCH(consolidatedsales[[#This Row],[ProductID]],producttable[ProductID],0))</f>
        <v>Productivity</v>
      </c>
      <c r="K268">
        <f>INDEX(producttable[ManufacturerID],MATCH(consolidatedsales[[#This Row],[ProductID]],producttable[ProductID],0))</f>
        <v>8</v>
      </c>
      <c r="L268" s="4" t="str">
        <f>INDEX(locationtable[State],MATCH(consolidatedsales[[#This Row],[Zip]],locationtable[Zip],0))</f>
        <v>Manitoba</v>
      </c>
      <c r="M268" s="4" t="str">
        <f>INDEX(manufacturertable[Manufacturer Name],MATCH(consolidatedsales[[#This Row],[ManufacturerID]],manufacturertable[ManufacturerID],0))</f>
        <v>Natura</v>
      </c>
      <c r="N268" s="4">
        <f>1/COUNTIFS(consolidatedsales[Manufacturer Name],consolidatedsales[[#This Row],[Manufacturer Name]])</f>
        <v>3.952569169960474E-3</v>
      </c>
    </row>
    <row r="269" spans="1:14" x14ac:dyDescent="0.25">
      <c r="A269">
        <v>736</v>
      </c>
      <c r="B269" s="2">
        <v>42030</v>
      </c>
      <c r="C269" s="2" t="str">
        <f>TEXT(consolidatedsales[[#This Row],[Date]],"MMMM")</f>
        <v>January</v>
      </c>
      <c r="D269" t="s">
        <v>1212</v>
      </c>
      <c r="E269">
        <v>1</v>
      </c>
      <c r="F269" s="3">
        <v>4724.37</v>
      </c>
      <c r="G269" t="s">
        <v>20</v>
      </c>
      <c r="H269" t="str">
        <f>INDEX(producttable[Product Name],MATCH(consolidatedsales[[#This Row],[ProductID]],producttable[ProductID],0))</f>
        <v>Natura RP-24</v>
      </c>
      <c r="I269" t="str">
        <f>INDEX(producttable[Category],MATCH(consolidatedsales[[#This Row],[ProductID]],producttable[ProductID],0))</f>
        <v>Rural</v>
      </c>
      <c r="J269" t="str">
        <f>INDEX(producttable[Segment],MATCH(consolidatedsales[[#This Row],[ProductID]],producttable[ProductID],0))</f>
        <v>Productivity</v>
      </c>
      <c r="K269">
        <f>INDEX(producttable[ManufacturerID],MATCH(consolidatedsales[[#This Row],[ProductID]],producttable[ProductID],0))</f>
        <v>8</v>
      </c>
      <c r="L269" s="4" t="str">
        <f>INDEX(locationtable[State],MATCH(consolidatedsales[[#This Row],[Zip]],locationtable[Zip],0))</f>
        <v>Manitoba</v>
      </c>
      <c r="M269" s="4" t="str">
        <f>INDEX(manufacturertable[Manufacturer Name],MATCH(consolidatedsales[[#This Row],[ManufacturerID]],manufacturertable[ManufacturerID],0))</f>
        <v>Natura</v>
      </c>
      <c r="N269" s="4">
        <f>1/COUNTIFS(consolidatedsales[Manufacturer Name],consolidatedsales[[#This Row],[Manufacturer Name]])</f>
        <v>3.952569169960474E-3</v>
      </c>
    </row>
    <row r="270" spans="1:14" x14ac:dyDescent="0.25">
      <c r="A270">
        <v>1350</v>
      </c>
      <c r="B270" s="2">
        <v>42155</v>
      </c>
      <c r="C270" s="2" t="str">
        <f>TEXT(consolidatedsales[[#This Row],[Date]],"MMMM")</f>
        <v>May</v>
      </c>
      <c r="D270" t="s">
        <v>1230</v>
      </c>
      <c r="E270">
        <v>2</v>
      </c>
      <c r="F270" s="3">
        <v>10077.48</v>
      </c>
      <c r="G270" t="s">
        <v>20</v>
      </c>
      <c r="H270" t="str">
        <f>INDEX(producttable[Product Name],MATCH(consolidatedsales[[#This Row],[ProductID]],producttable[ProductID],0))</f>
        <v>Quibus RP-42</v>
      </c>
      <c r="I270" t="str">
        <f>INDEX(producttable[Category],MATCH(consolidatedsales[[#This Row],[ProductID]],producttable[ProductID],0))</f>
        <v>Rural</v>
      </c>
      <c r="J270" t="str">
        <f>INDEX(producttable[Segment],MATCH(consolidatedsales[[#This Row],[ProductID]],producttable[ProductID],0))</f>
        <v>Productivity</v>
      </c>
      <c r="K270">
        <f>INDEX(producttable[ManufacturerID],MATCH(consolidatedsales[[#This Row],[ProductID]],producttable[ProductID],0))</f>
        <v>12</v>
      </c>
      <c r="L270" s="4" t="str">
        <f>INDEX(locationtable[State],MATCH(consolidatedsales[[#This Row],[Zip]],locationtable[Zip],0))</f>
        <v>Manitoba</v>
      </c>
      <c r="M270" s="4" t="str">
        <f>INDEX(manufacturertable[Manufacturer Name],MATCH(consolidatedsales[[#This Row],[ManufacturerID]],manufacturertable[ManufacturerID],0))</f>
        <v>Quibus</v>
      </c>
      <c r="N270" s="4">
        <f>1/COUNTIFS(consolidatedsales[Manufacturer Name],consolidatedsales[[#This Row],[Manufacturer Name]])</f>
        <v>1.3333333333333334E-2</v>
      </c>
    </row>
    <row r="271" spans="1:14" x14ac:dyDescent="0.25">
      <c r="A271">
        <v>1496</v>
      </c>
      <c r="B271" s="2">
        <v>42155</v>
      </c>
      <c r="C271" s="2" t="str">
        <f>TEXT(consolidatedsales[[#This Row],[Date]],"MMMM")</f>
        <v>May</v>
      </c>
      <c r="D271" t="s">
        <v>957</v>
      </c>
      <c r="E271">
        <v>1</v>
      </c>
      <c r="F271" s="3">
        <v>4408.74</v>
      </c>
      <c r="G271" t="s">
        <v>20</v>
      </c>
      <c r="H271" t="str">
        <f>INDEX(producttable[Product Name],MATCH(consolidatedsales[[#This Row],[ProductID]],producttable[ProductID],0))</f>
        <v>Quibus RP-88</v>
      </c>
      <c r="I271" t="str">
        <f>INDEX(producttable[Category],MATCH(consolidatedsales[[#This Row],[ProductID]],producttable[ProductID],0))</f>
        <v>Rural</v>
      </c>
      <c r="J271" t="str">
        <f>INDEX(producttable[Segment],MATCH(consolidatedsales[[#This Row],[ProductID]],producttable[ProductID],0))</f>
        <v>Productivity</v>
      </c>
      <c r="K271">
        <f>INDEX(producttable[ManufacturerID],MATCH(consolidatedsales[[#This Row],[ProductID]],producttable[ProductID],0))</f>
        <v>12</v>
      </c>
      <c r="L271" s="4" t="str">
        <f>INDEX(locationtable[State],MATCH(consolidatedsales[[#This Row],[Zip]],locationtable[Zip],0))</f>
        <v>Ontario</v>
      </c>
      <c r="M271" s="4" t="str">
        <f>INDEX(manufacturertable[Manufacturer Name],MATCH(consolidatedsales[[#This Row],[ManufacturerID]],manufacturertable[ManufacturerID],0))</f>
        <v>Quibus</v>
      </c>
      <c r="N271" s="4">
        <f>1/COUNTIFS(consolidatedsales[Manufacturer Name],consolidatedsales[[#This Row],[Manufacturer Name]])</f>
        <v>1.3333333333333334E-2</v>
      </c>
    </row>
    <row r="272" spans="1:14" x14ac:dyDescent="0.25">
      <c r="A272">
        <v>1529</v>
      </c>
      <c r="B272" s="2">
        <v>42155</v>
      </c>
      <c r="C272" s="2" t="str">
        <f>TEXT(consolidatedsales[[#This Row],[Date]],"MMMM")</f>
        <v>May</v>
      </c>
      <c r="D272" t="s">
        <v>1220</v>
      </c>
      <c r="E272">
        <v>1</v>
      </c>
      <c r="F272" s="3">
        <v>4282.74</v>
      </c>
      <c r="G272" t="s">
        <v>20</v>
      </c>
      <c r="H272" t="str">
        <f>INDEX(producttable[Product Name],MATCH(consolidatedsales[[#This Row],[ProductID]],producttable[ProductID],0))</f>
        <v>Quibus RP-21</v>
      </c>
      <c r="I272" t="str">
        <f>INDEX(producttable[Category],MATCH(consolidatedsales[[#This Row],[ProductID]],producttable[ProductID],0))</f>
        <v>Rural</v>
      </c>
      <c r="J272" t="str">
        <f>INDEX(producttable[Segment],MATCH(consolidatedsales[[#This Row],[ProductID]],producttable[ProductID],0))</f>
        <v>Productivity</v>
      </c>
      <c r="K272">
        <f>INDEX(producttable[ManufacturerID],MATCH(consolidatedsales[[#This Row],[ProductID]],producttable[ProductID],0))</f>
        <v>12</v>
      </c>
      <c r="L272" s="4" t="str">
        <f>INDEX(locationtable[State],MATCH(consolidatedsales[[#This Row],[Zip]],locationtable[Zip],0))</f>
        <v>Manitoba</v>
      </c>
      <c r="M272" s="4" t="str">
        <f>INDEX(manufacturertable[Manufacturer Name],MATCH(consolidatedsales[[#This Row],[ManufacturerID]],manufacturertable[ManufacturerID],0))</f>
        <v>Quibus</v>
      </c>
      <c r="N272" s="4">
        <f>1/COUNTIFS(consolidatedsales[Manufacturer Name],consolidatedsales[[#This Row],[Manufacturer Name]])</f>
        <v>1.3333333333333334E-2</v>
      </c>
    </row>
    <row r="273" spans="1:14" x14ac:dyDescent="0.25">
      <c r="A273">
        <v>1703</v>
      </c>
      <c r="B273" s="2">
        <v>42155</v>
      </c>
      <c r="C273" s="2" t="str">
        <f>TEXT(consolidatedsales[[#This Row],[Date]],"MMMM")</f>
        <v>May</v>
      </c>
      <c r="D273" t="s">
        <v>680</v>
      </c>
      <c r="E273">
        <v>1</v>
      </c>
      <c r="F273" s="3">
        <v>1290.8699999999999</v>
      </c>
      <c r="G273" t="s">
        <v>20</v>
      </c>
      <c r="H273" t="str">
        <f>INDEX(producttable[Product Name],MATCH(consolidatedsales[[#This Row],[ProductID]],producttable[ProductID],0))</f>
        <v>Salvus YY-14</v>
      </c>
      <c r="I273" t="str">
        <f>INDEX(producttable[Category],MATCH(consolidatedsales[[#This Row],[ProductID]],producttable[ProductID],0))</f>
        <v>Youth</v>
      </c>
      <c r="J273" t="str">
        <f>INDEX(producttable[Segment],MATCH(consolidatedsales[[#This Row],[ProductID]],producttable[ProductID],0))</f>
        <v>Youth</v>
      </c>
      <c r="K273">
        <f>INDEX(producttable[ManufacturerID],MATCH(consolidatedsales[[#This Row],[ProductID]],producttable[ProductID],0))</f>
        <v>13</v>
      </c>
      <c r="L273" s="4" t="str">
        <f>INDEX(locationtable[State],MATCH(consolidatedsales[[#This Row],[Zip]],locationtable[Zip],0))</f>
        <v>Ontario</v>
      </c>
      <c r="M273" s="4" t="str">
        <f>INDEX(manufacturertable[Manufacturer Name],MATCH(consolidatedsales[[#This Row],[ManufacturerID]],manufacturertable[ManufacturerID],0))</f>
        <v>Salvus</v>
      </c>
      <c r="N273" s="4">
        <f>1/COUNTIFS(consolidatedsales[Manufacturer Name],consolidatedsales[[#This Row],[Manufacturer Name]])</f>
        <v>4.3478260869565216E-2</v>
      </c>
    </row>
    <row r="274" spans="1:14" x14ac:dyDescent="0.25">
      <c r="A274">
        <v>1343</v>
      </c>
      <c r="B274" s="2">
        <v>42155</v>
      </c>
      <c r="C274" s="2" t="str">
        <f>TEXT(consolidatedsales[[#This Row],[Date]],"MMMM")</f>
        <v>May</v>
      </c>
      <c r="D274" t="s">
        <v>957</v>
      </c>
      <c r="E274">
        <v>1</v>
      </c>
      <c r="F274" s="3">
        <v>3778.74</v>
      </c>
      <c r="G274" t="s">
        <v>20</v>
      </c>
      <c r="H274" t="str">
        <f>INDEX(producttable[Product Name],MATCH(consolidatedsales[[#This Row],[ProductID]],producttable[ProductID],0))</f>
        <v>Quibus RP-35</v>
      </c>
      <c r="I274" t="str">
        <f>INDEX(producttable[Category],MATCH(consolidatedsales[[#This Row],[ProductID]],producttable[ProductID],0))</f>
        <v>Rural</v>
      </c>
      <c r="J274" t="str">
        <f>INDEX(producttable[Segment],MATCH(consolidatedsales[[#This Row],[ProductID]],producttable[ProductID],0))</f>
        <v>Productivity</v>
      </c>
      <c r="K274">
        <f>INDEX(producttable[ManufacturerID],MATCH(consolidatedsales[[#This Row],[ProductID]],producttable[ProductID],0))</f>
        <v>12</v>
      </c>
      <c r="L274" s="4" t="str">
        <f>INDEX(locationtable[State],MATCH(consolidatedsales[[#This Row],[Zip]],locationtable[Zip],0))</f>
        <v>Ontario</v>
      </c>
      <c r="M274" s="4" t="str">
        <f>INDEX(manufacturertable[Manufacturer Name],MATCH(consolidatedsales[[#This Row],[ManufacturerID]],manufacturertable[ManufacturerID],0))</f>
        <v>Quibus</v>
      </c>
      <c r="N274" s="4">
        <f>1/COUNTIFS(consolidatedsales[Manufacturer Name],consolidatedsales[[#This Row],[Manufacturer Name]])</f>
        <v>1.3333333333333334E-2</v>
      </c>
    </row>
    <row r="275" spans="1:14" x14ac:dyDescent="0.25">
      <c r="A275">
        <v>1363</v>
      </c>
      <c r="B275" s="2">
        <v>42155</v>
      </c>
      <c r="C275" s="2" t="str">
        <f>TEXT(consolidatedsales[[#This Row],[Date]],"MMMM")</f>
        <v>May</v>
      </c>
      <c r="D275" t="s">
        <v>1228</v>
      </c>
      <c r="E275">
        <v>1</v>
      </c>
      <c r="F275" s="3">
        <v>2455.7399999999998</v>
      </c>
      <c r="G275" t="s">
        <v>20</v>
      </c>
      <c r="H275" t="str">
        <f>INDEX(producttable[Product Name],MATCH(consolidatedsales[[#This Row],[ProductID]],producttable[ProductID],0))</f>
        <v>Quibus RP-55</v>
      </c>
      <c r="I275" t="str">
        <f>INDEX(producttable[Category],MATCH(consolidatedsales[[#This Row],[ProductID]],producttable[ProductID],0))</f>
        <v>Rural</v>
      </c>
      <c r="J275" t="str">
        <f>INDEX(producttable[Segment],MATCH(consolidatedsales[[#This Row],[ProductID]],producttable[ProductID],0))</f>
        <v>Productivity</v>
      </c>
      <c r="K275">
        <f>INDEX(producttable[ManufacturerID],MATCH(consolidatedsales[[#This Row],[ProductID]],producttable[ProductID],0))</f>
        <v>12</v>
      </c>
      <c r="L275" s="4" t="str">
        <f>INDEX(locationtable[State],MATCH(consolidatedsales[[#This Row],[Zip]],locationtable[Zip],0))</f>
        <v>Manitoba</v>
      </c>
      <c r="M275" s="4" t="str">
        <f>INDEX(manufacturertable[Manufacturer Name],MATCH(consolidatedsales[[#This Row],[ManufacturerID]],manufacturertable[ManufacturerID],0))</f>
        <v>Quibus</v>
      </c>
      <c r="N275" s="4">
        <f>1/COUNTIFS(consolidatedsales[Manufacturer Name],consolidatedsales[[#This Row],[Manufacturer Name]])</f>
        <v>1.3333333333333334E-2</v>
      </c>
    </row>
    <row r="276" spans="1:14" x14ac:dyDescent="0.25">
      <c r="A276">
        <v>438</v>
      </c>
      <c r="B276" s="2">
        <v>42155</v>
      </c>
      <c r="C276" s="2" t="str">
        <f>TEXT(consolidatedsales[[#This Row],[Date]],"MMMM")</f>
        <v>May</v>
      </c>
      <c r="D276" t="s">
        <v>1220</v>
      </c>
      <c r="E276">
        <v>1</v>
      </c>
      <c r="F276" s="3">
        <v>11969.37</v>
      </c>
      <c r="G276" t="s">
        <v>20</v>
      </c>
      <c r="H276" t="str">
        <f>INDEX(producttable[Product Name],MATCH(consolidatedsales[[#This Row],[ProductID]],producttable[ProductID],0))</f>
        <v>Maximus UM-43</v>
      </c>
      <c r="I276" t="str">
        <f>INDEX(producttable[Category],MATCH(consolidatedsales[[#This Row],[ProductID]],producttable[ProductID],0))</f>
        <v>Urban</v>
      </c>
      <c r="J276" t="str">
        <f>INDEX(producttable[Segment],MATCH(consolidatedsales[[#This Row],[ProductID]],producttable[ProductID],0))</f>
        <v>Moderation</v>
      </c>
      <c r="K276">
        <f>INDEX(producttable[ManufacturerID],MATCH(consolidatedsales[[#This Row],[ProductID]],producttable[ProductID],0))</f>
        <v>7</v>
      </c>
      <c r="L276" s="4" t="str">
        <f>INDEX(locationtable[State],MATCH(consolidatedsales[[#This Row],[Zip]],locationtable[Zip],0))</f>
        <v>Manitoba</v>
      </c>
      <c r="M276" s="4" t="str">
        <f>INDEX(manufacturertable[Manufacturer Name],MATCH(consolidatedsales[[#This Row],[ManufacturerID]],manufacturertable[ManufacturerID],0))</f>
        <v>VanArsdel</v>
      </c>
      <c r="N276" s="4">
        <f>1/COUNTIFS(consolidatedsales[Manufacturer Name],consolidatedsales[[#This Row],[Manufacturer Name]])</f>
        <v>2.4570024570024569E-3</v>
      </c>
    </row>
    <row r="277" spans="1:14" x14ac:dyDescent="0.25">
      <c r="A277">
        <v>1823</v>
      </c>
      <c r="B277" s="2">
        <v>42156</v>
      </c>
      <c r="C277" s="2" t="str">
        <f>TEXT(consolidatedsales[[#This Row],[Date]],"MMMM")</f>
        <v>June</v>
      </c>
      <c r="D277" t="s">
        <v>839</v>
      </c>
      <c r="E277">
        <v>1</v>
      </c>
      <c r="F277" s="3">
        <v>5480.37</v>
      </c>
      <c r="G277" t="s">
        <v>20</v>
      </c>
      <c r="H277" t="str">
        <f>INDEX(producttable[Product Name],MATCH(consolidatedsales[[#This Row],[ProductID]],producttable[ProductID],0))</f>
        <v>Pomum YY-18</v>
      </c>
      <c r="I277" t="str">
        <f>INDEX(producttable[Category],MATCH(consolidatedsales[[#This Row],[ProductID]],producttable[ProductID],0))</f>
        <v>Youth</v>
      </c>
      <c r="J277" t="str">
        <f>INDEX(producttable[Segment],MATCH(consolidatedsales[[#This Row],[ProductID]],producttable[ProductID],0))</f>
        <v>Youth</v>
      </c>
      <c r="K277">
        <f>INDEX(producttable[ManufacturerID],MATCH(consolidatedsales[[#This Row],[ProductID]],producttable[ProductID],0))</f>
        <v>11</v>
      </c>
      <c r="L277" s="4" t="str">
        <f>INDEX(locationtable[State],MATCH(consolidatedsales[[#This Row],[Zip]],locationtable[Zip],0))</f>
        <v>Ontario</v>
      </c>
      <c r="M277" s="4" t="str">
        <f>INDEX(manufacturertable[Manufacturer Name],MATCH(consolidatedsales[[#This Row],[ManufacturerID]],manufacturertable[ManufacturerID],0))</f>
        <v>Pomum</v>
      </c>
      <c r="N277" s="4">
        <f>1/COUNTIFS(consolidatedsales[Manufacturer Name],consolidatedsales[[#This Row],[Manufacturer Name]])</f>
        <v>5.5555555555555552E-2</v>
      </c>
    </row>
    <row r="278" spans="1:14" x14ac:dyDescent="0.25">
      <c r="A278">
        <v>1172</v>
      </c>
      <c r="B278" s="2">
        <v>42117</v>
      </c>
      <c r="C278" s="2" t="str">
        <f>TEXT(consolidatedsales[[#This Row],[Date]],"MMMM")</f>
        <v>April</v>
      </c>
      <c r="D278" t="s">
        <v>994</v>
      </c>
      <c r="E278">
        <v>1</v>
      </c>
      <c r="F278" s="3">
        <v>5732.37</v>
      </c>
      <c r="G278" t="s">
        <v>20</v>
      </c>
      <c r="H278" t="str">
        <f>INDEX(producttable[Product Name],MATCH(consolidatedsales[[#This Row],[ProductID]],producttable[ProductID],0))</f>
        <v>Pirum UE-08</v>
      </c>
      <c r="I278" t="str">
        <f>INDEX(producttable[Category],MATCH(consolidatedsales[[#This Row],[ProductID]],producttable[ProductID],0))</f>
        <v>Urban</v>
      </c>
      <c r="J278" t="str">
        <f>INDEX(producttable[Segment],MATCH(consolidatedsales[[#This Row],[ProductID]],producttable[ProductID],0))</f>
        <v>Extreme</v>
      </c>
      <c r="K278">
        <f>INDEX(producttable[ManufacturerID],MATCH(consolidatedsales[[#This Row],[ProductID]],producttable[ProductID],0))</f>
        <v>10</v>
      </c>
      <c r="L278" s="4" t="str">
        <f>INDEX(locationtable[State],MATCH(consolidatedsales[[#This Row],[Zip]],locationtable[Zip],0))</f>
        <v>Ontario</v>
      </c>
      <c r="M278" s="4" t="str">
        <f>INDEX(manufacturertable[Manufacturer Name],MATCH(consolidatedsales[[#This Row],[ManufacturerID]],manufacturertable[ManufacturerID],0))</f>
        <v>Pirum</v>
      </c>
      <c r="N278" s="4">
        <f>1/COUNTIFS(consolidatedsales[Manufacturer Name],consolidatedsales[[#This Row],[Manufacturer Name]])</f>
        <v>3.8022813688212928E-3</v>
      </c>
    </row>
    <row r="279" spans="1:14" x14ac:dyDescent="0.25">
      <c r="A279">
        <v>1223</v>
      </c>
      <c r="B279" s="2">
        <v>42117</v>
      </c>
      <c r="C279" s="2" t="str">
        <f>TEXT(consolidatedsales[[#This Row],[Date]],"MMMM")</f>
        <v>April</v>
      </c>
      <c r="D279" t="s">
        <v>973</v>
      </c>
      <c r="E279">
        <v>1</v>
      </c>
      <c r="F279" s="3">
        <v>4787.37</v>
      </c>
      <c r="G279" t="s">
        <v>20</v>
      </c>
      <c r="H279" t="str">
        <f>INDEX(producttable[Product Name],MATCH(consolidatedsales[[#This Row],[ProductID]],producttable[ProductID],0))</f>
        <v>Pirum UC-25</v>
      </c>
      <c r="I279" t="str">
        <f>INDEX(producttable[Category],MATCH(consolidatedsales[[#This Row],[ProductID]],producttable[ProductID],0))</f>
        <v>Urban</v>
      </c>
      <c r="J279" t="str">
        <f>INDEX(producttable[Segment],MATCH(consolidatedsales[[#This Row],[ProductID]],producttable[ProductID],0))</f>
        <v>Convenience</v>
      </c>
      <c r="K279">
        <f>INDEX(producttable[ManufacturerID],MATCH(consolidatedsales[[#This Row],[ProductID]],producttable[ProductID],0))</f>
        <v>10</v>
      </c>
      <c r="L279" s="4" t="str">
        <f>INDEX(locationtable[State],MATCH(consolidatedsales[[#This Row],[Zip]],locationtable[Zip],0))</f>
        <v>Ontario</v>
      </c>
      <c r="M279" s="4" t="str">
        <f>INDEX(manufacturertable[Manufacturer Name],MATCH(consolidatedsales[[#This Row],[ManufacturerID]],manufacturertable[ManufacturerID],0))</f>
        <v>Pirum</v>
      </c>
      <c r="N279" s="4">
        <f>1/COUNTIFS(consolidatedsales[Manufacturer Name],consolidatedsales[[#This Row],[Manufacturer Name]])</f>
        <v>3.8022813688212928E-3</v>
      </c>
    </row>
    <row r="280" spans="1:14" x14ac:dyDescent="0.25">
      <c r="A280">
        <v>676</v>
      </c>
      <c r="B280" s="2">
        <v>42117</v>
      </c>
      <c r="C280" s="2" t="str">
        <f>TEXT(consolidatedsales[[#This Row],[Date]],"MMMM")</f>
        <v>April</v>
      </c>
      <c r="D280" t="s">
        <v>838</v>
      </c>
      <c r="E280">
        <v>1</v>
      </c>
      <c r="F280" s="3">
        <v>9134.3700000000008</v>
      </c>
      <c r="G280" t="s">
        <v>20</v>
      </c>
      <c r="H280" t="str">
        <f>INDEX(producttable[Product Name],MATCH(consolidatedsales[[#This Row],[ProductID]],producttable[ProductID],0))</f>
        <v>Maximus UC-41</v>
      </c>
      <c r="I280" t="str">
        <f>INDEX(producttable[Category],MATCH(consolidatedsales[[#This Row],[ProductID]],producttable[ProductID],0))</f>
        <v>Urban</v>
      </c>
      <c r="J280" t="str">
        <f>INDEX(producttable[Segment],MATCH(consolidatedsales[[#This Row],[ProductID]],producttable[ProductID],0))</f>
        <v>Convenience</v>
      </c>
      <c r="K280">
        <f>INDEX(producttable[ManufacturerID],MATCH(consolidatedsales[[#This Row],[ProductID]],producttable[ProductID],0))</f>
        <v>7</v>
      </c>
      <c r="L280" s="4" t="str">
        <f>INDEX(locationtable[State],MATCH(consolidatedsales[[#This Row],[Zip]],locationtable[Zip],0))</f>
        <v>Ontario</v>
      </c>
      <c r="M280" s="4" t="str">
        <f>INDEX(manufacturertable[Manufacturer Name],MATCH(consolidatedsales[[#This Row],[ManufacturerID]],manufacturertable[ManufacturerID],0))</f>
        <v>VanArsdel</v>
      </c>
      <c r="N280" s="4">
        <f>1/COUNTIFS(consolidatedsales[Manufacturer Name],consolidatedsales[[#This Row],[Manufacturer Name]])</f>
        <v>2.4570024570024569E-3</v>
      </c>
    </row>
    <row r="281" spans="1:14" x14ac:dyDescent="0.25">
      <c r="A281">
        <v>1175</v>
      </c>
      <c r="B281" s="2">
        <v>42117</v>
      </c>
      <c r="C281" s="2" t="str">
        <f>TEXT(consolidatedsales[[#This Row],[Date]],"MMMM")</f>
        <v>April</v>
      </c>
      <c r="D281" t="s">
        <v>693</v>
      </c>
      <c r="E281">
        <v>1</v>
      </c>
      <c r="F281" s="3">
        <v>7622.37</v>
      </c>
      <c r="G281" t="s">
        <v>20</v>
      </c>
      <c r="H281" t="str">
        <f>INDEX(producttable[Product Name],MATCH(consolidatedsales[[#This Row],[ProductID]],producttable[ProductID],0))</f>
        <v>Pirum UE-11</v>
      </c>
      <c r="I281" t="str">
        <f>INDEX(producttable[Category],MATCH(consolidatedsales[[#This Row],[ProductID]],producttable[ProductID],0))</f>
        <v>Urban</v>
      </c>
      <c r="J281" t="str">
        <f>INDEX(producttable[Segment],MATCH(consolidatedsales[[#This Row],[ProductID]],producttable[ProductID],0))</f>
        <v>Extreme</v>
      </c>
      <c r="K281">
        <f>INDEX(producttable[ManufacturerID],MATCH(consolidatedsales[[#This Row],[ProductID]],producttable[ProductID],0))</f>
        <v>10</v>
      </c>
      <c r="L281" s="4" t="str">
        <f>INDEX(locationtable[State],MATCH(consolidatedsales[[#This Row],[Zip]],locationtable[Zip],0))</f>
        <v>Ontario</v>
      </c>
      <c r="M281" s="4" t="str">
        <f>INDEX(manufacturertable[Manufacturer Name],MATCH(consolidatedsales[[#This Row],[ManufacturerID]],manufacturertable[ManufacturerID],0))</f>
        <v>Pirum</v>
      </c>
      <c r="N281" s="4">
        <f>1/COUNTIFS(consolidatedsales[Manufacturer Name],consolidatedsales[[#This Row],[Manufacturer Name]])</f>
        <v>3.8022813688212928E-3</v>
      </c>
    </row>
    <row r="282" spans="1:14" x14ac:dyDescent="0.25">
      <c r="A282">
        <v>405</v>
      </c>
      <c r="B282" s="2">
        <v>42117</v>
      </c>
      <c r="C282" s="2" t="str">
        <f>TEXT(consolidatedsales[[#This Row],[Date]],"MMMM")</f>
        <v>April</v>
      </c>
      <c r="D282" t="s">
        <v>984</v>
      </c>
      <c r="E282">
        <v>1</v>
      </c>
      <c r="F282" s="3">
        <v>22994.37</v>
      </c>
      <c r="G282" t="s">
        <v>20</v>
      </c>
      <c r="H282" t="str">
        <f>INDEX(producttable[Product Name],MATCH(consolidatedsales[[#This Row],[ProductID]],producttable[ProductID],0))</f>
        <v>Maximus UM-10</v>
      </c>
      <c r="I282" t="str">
        <f>INDEX(producttable[Category],MATCH(consolidatedsales[[#This Row],[ProductID]],producttable[ProductID],0))</f>
        <v>Urban</v>
      </c>
      <c r="J282" t="str">
        <f>INDEX(producttable[Segment],MATCH(consolidatedsales[[#This Row],[ProductID]],producttable[ProductID],0))</f>
        <v>Moderation</v>
      </c>
      <c r="K282">
        <f>INDEX(producttable[ManufacturerID],MATCH(consolidatedsales[[#This Row],[ProductID]],producttable[ProductID],0))</f>
        <v>7</v>
      </c>
      <c r="L282" s="4" t="str">
        <f>INDEX(locationtable[State],MATCH(consolidatedsales[[#This Row],[Zip]],locationtable[Zip],0))</f>
        <v>Ontario</v>
      </c>
      <c r="M282" s="4" t="str">
        <f>INDEX(manufacturertable[Manufacturer Name],MATCH(consolidatedsales[[#This Row],[ManufacturerID]],manufacturertable[ManufacturerID],0))</f>
        <v>VanArsdel</v>
      </c>
      <c r="N282" s="4">
        <f>1/COUNTIFS(consolidatedsales[Manufacturer Name],consolidatedsales[[#This Row],[Manufacturer Name]])</f>
        <v>2.4570024570024569E-3</v>
      </c>
    </row>
    <row r="283" spans="1:14" x14ac:dyDescent="0.25">
      <c r="A283">
        <v>438</v>
      </c>
      <c r="B283" s="2">
        <v>42156</v>
      </c>
      <c r="C283" s="2" t="str">
        <f>TEXT(consolidatedsales[[#This Row],[Date]],"MMMM")</f>
        <v>June</v>
      </c>
      <c r="D283" t="s">
        <v>953</v>
      </c>
      <c r="E283">
        <v>1</v>
      </c>
      <c r="F283" s="3">
        <v>11969.37</v>
      </c>
      <c r="G283" t="s">
        <v>20</v>
      </c>
      <c r="H283" t="str">
        <f>INDEX(producttable[Product Name],MATCH(consolidatedsales[[#This Row],[ProductID]],producttable[ProductID],0))</f>
        <v>Maximus UM-43</v>
      </c>
      <c r="I283" t="str">
        <f>INDEX(producttable[Category],MATCH(consolidatedsales[[#This Row],[ProductID]],producttable[ProductID],0))</f>
        <v>Urban</v>
      </c>
      <c r="J283" t="str">
        <f>INDEX(producttable[Segment],MATCH(consolidatedsales[[#This Row],[ProductID]],producttable[ProductID],0))</f>
        <v>Moderation</v>
      </c>
      <c r="K283">
        <f>INDEX(producttable[ManufacturerID],MATCH(consolidatedsales[[#This Row],[ProductID]],producttable[ProductID],0))</f>
        <v>7</v>
      </c>
      <c r="L283" s="4" t="str">
        <f>INDEX(locationtable[State],MATCH(consolidatedsales[[#This Row],[Zip]],locationtable[Zip],0))</f>
        <v>Ontario</v>
      </c>
      <c r="M283" s="4" t="str">
        <f>INDEX(manufacturertable[Manufacturer Name],MATCH(consolidatedsales[[#This Row],[ManufacturerID]],manufacturertable[ManufacturerID],0))</f>
        <v>VanArsdel</v>
      </c>
      <c r="N283" s="4">
        <f>1/COUNTIFS(consolidatedsales[Manufacturer Name],consolidatedsales[[#This Row],[Manufacturer Name]])</f>
        <v>2.4570024570024569E-3</v>
      </c>
    </row>
    <row r="284" spans="1:14" x14ac:dyDescent="0.25">
      <c r="A284">
        <v>1852</v>
      </c>
      <c r="B284" s="2">
        <v>42156</v>
      </c>
      <c r="C284" s="2" t="str">
        <f>TEXT(consolidatedsales[[#This Row],[Date]],"MMMM")</f>
        <v>June</v>
      </c>
      <c r="D284" t="s">
        <v>838</v>
      </c>
      <c r="E284">
        <v>1</v>
      </c>
      <c r="F284" s="3">
        <v>2078.37</v>
      </c>
      <c r="G284" t="s">
        <v>20</v>
      </c>
      <c r="H284" t="str">
        <f>INDEX(producttable[Product Name],MATCH(consolidatedsales[[#This Row],[ProductID]],producttable[ProductID],0))</f>
        <v>Pomum YY-47</v>
      </c>
      <c r="I284" t="str">
        <f>INDEX(producttable[Category],MATCH(consolidatedsales[[#This Row],[ProductID]],producttable[ProductID],0))</f>
        <v>Youth</v>
      </c>
      <c r="J284" t="str">
        <f>INDEX(producttable[Segment],MATCH(consolidatedsales[[#This Row],[ProductID]],producttable[ProductID],0))</f>
        <v>Youth</v>
      </c>
      <c r="K284">
        <f>INDEX(producttable[ManufacturerID],MATCH(consolidatedsales[[#This Row],[ProductID]],producttable[ProductID],0))</f>
        <v>11</v>
      </c>
      <c r="L284" s="4" t="str">
        <f>INDEX(locationtable[State],MATCH(consolidatedsales[[#This Row],[Zip]],locationtable[Zip],0))</f>
        <v>Ontario</v>
      </c>
      <c r="M284" s="4" t="str">
        <f>INDEX(manufacturertable[Manufacturer Name],MATCH(consolidatedsales[[#This Row],[ManufacturerID]],manufacturertable[ManufacturerID],0))</f>
        <v>Pomum</v>
      </c>
      <c r="N284" s="4">
        <f>1/COUNTIFS(consolidatedsales[Manufacturer Name],consolidatedsales[[#This Row],[Manufacturer Name]])</f>
        <v>5.5555555555555552E-2</v>
      </c>
    </row>
    <row r="285" spans="1:14" x14ac:dyDescent="0.25">
      <c r="A285">
        <v>761</v>
      </c>
      <c r="B285" s="2">
        <v>42157</v>
      </c>
      <c r="C285" s="2" t="str">
        <f>TEXT(consolidatedsales[[#This Row],[Date]],"MMMM")</f>
        <v>June</v>
      </c>
      <c r="D285" t="s">
        <v>1220</v>
      </c>
      <c r="E285">
        <v>1</v>
      </c>
      <c r="F285" s="3">
        <v>2330.37</v>
      </c>
      <c r="G285" t="s">
        <v>20</v>
      </c>
      <c r="H285" t="str">
        <f>INDEX(producttable[Product Name],MATCH(consolidatedsales[[#This Row],[ProductID]],producttable[ProductID],0))</f>
        <v>Natura RP-49</v>
      </c>
      <c r="I285" t="str">
        <f>INDEX(producttable[Category],MATCH(consolidatedsales[[#This Row],[ProductID]],producttable[ProductID],0))</f>
        <v>Rural</v>
      </c>
      <c r="J285" t="str">
        <f>INDEX(producttable[Segment],MATCH(consolidatedsales[[#This Row],[ProductID]],producttable[ProductID],0))</f>
        <v>Productivity</v>
      </c>
      <c r="K285">
        <f>INDEX(producttable[ManufacturerID],MATCH(consolidatedsales[[#This Row],[ProductID]],producttable[ProductID],0))</f>
        <v>8</v>
      </c>
      <c r="L285" s="4" t="str">
        <f>INDEX(locationtable[State],MATCH(consolidatedsales[[#This Row],[Zip]],locationtable[Zip],0))</f>
        <v>Manitoba</v>
      </c>
      <c r="M285" s="4" t="str">
        <f>INDEX(manufacturertable[Manufacturer Name],MATCH(consolidatedsales[[#This Row],[ManufacturerID]],manufacturertable[ManufacturerID],0))</f>
        <v>Natura</v>
      </c>
      <c r="N285" s="4">
        <f>1/COUNTIFS(consolidatedsales[Manufacturer Name],consolidatedsales[[#This Row],[Manufacturer Name]])</f>
        <v>3.952569169960474E-3</v>
      </c>
    </row>
    <row r="286" spans="1:14" x14ac:dyDescent="0.25">
      <c r="A286">
        <v>762</v>
      </c>
      <c r="B286" s="2">
        <v>42157</v>
      </c>
      <c r="C286" s="2" t="str">
        <f>TEXT(consolidatedsales[[#This Row],[Date]],"MMMM")</f>
        <v>June</v>
      </c>
      <c r="D286" t="s">
        <v>1220</v>
      </c>
      <c r="E286">
        <v>1</v>
      </c>
      <c r="F286" s="3">
        <v>2330.37</v>
      </c>
      <c r="G286" t="s">
        <v>20</v>
      </c>
      <c r="H286" t="str">
        <f>INDEX(producttable[Product Name],MATCH(consolidatedsales[[#This Row],[ProductID]],producttable[ProductID],0))</f>
        <v>Natura RP-50</v>
      </c>
      <c r="I286" t="str">
        <f>INDEX(producttable[Category],MATCH(consolidatedsales[[#This Row],[ProductID]],producttable[ProductID],0))</f>
        <v>Rural</v>
      </c>
      <c r="J286" t="str">
        <f>INDEX(producttable[Segment],MATCH(consolidatedsales[[#This Row],[ProductID]],producttable[ProductID],0))</f>
        <v>Productivity</v>
      </c>
      <c r="K286">
        <f>INDEX(producttable[ManufacturerID],MATCH(consolidatedsales[[#This Row],[ProductID]],producttable[ProductID],0))</f>
        <v>8</v>
      </c>
      <c r="L286" s="4" t="str">
        <f>INDEX(locationtable[State],MATCH(consolidatedsales[[#This Row],[Zip]],locationtable[Zip],0))</f>
        <v>Manitoba</v>
      </c>
      <c r="M286" s="4" t="str">
        <f>INDEX(manufacturertable[Manufacturer Name],MATCH(consolidatedsales[[#This Row],[ManufacturerID]],manufacturertable[ManufacturerID],0))</f>
        <v>Natura</v>
      </c>
      <c r="N286" s="4">
        <f>1/COUNTIFS(consolidatedsales[Manufacturer Name],consolidatedsales[[#This Row],[Manufacturer Name]])</f>
        <v>3.952569169960474E-3</v>
      </c>
    </row>
    <row r="287" spans="1:14" x14ac:dyDescent="0.25">
      <c r="A287">
        <v>548</v>
      </c>
      <c r="B287" s="2">
        <v>42118</v>
      </c>
      <c r="C287" s="2" t="str">
        <f>TEXT(consolidatedsales[[#This Row],[Date]],"MMMM")</f>
        <v>April</v>
      </c>
      <c r="D287" t="s">
        <v>969</v>
      </c>
      <c r="E287">
        <v>1</v>
      </c>
      <c r="F287" s="3">
        <v>6236.37</v>
      </c>
      <c r="G287" t="s">
        <v>20</v>
      </c>
      <c r="H287" t="str">
        <f>INDEX(producttable[Product Name],MATCH(consolidatedsales[[#This Row],[ProductID]],producttable[ProductID],0))</f>
        <v>Maximus UC-13</v>
      </c>
      <c r="I287" t="str">
        <f>INDEX(producttable[Category],MATCH(consolidatedsales[[#This Row],[ProductID]],producttable[ProductID],0))</f>
        <v>Urban</v>
      </c>
      <c r="J287" t="str">
        <f>INDEX(producttable[Segment],MATCH(consolidatedsales[[#This Row],[ProductID]],producttable[ProductID],0))</f>
        <v>Convenience</v>
      </c>
      <c r="K287">
        <f>INDEX(producttable[ManufacturerID],MATCH(consolidatedsales[[#This Row],[ProductID]],producttable[ProductID],0))</f>
        <v>7</v>
      </c>
      <c r="L287" s="4" t="str">
        <f>INDEX(locationtable[State],MATCH(consolidatedsales[[#This Row],[Zip]],locationtable[Zip],0))</f>
        <v>Ontario</v>
      </c>
      <c r="M287" s="4" t="str">
        <f>INDEX(manufacturertable[Manufacturer Name],MATCH(consolidatedsales[[#This Row],[ManufacturerID]],manufacturertable[ManufacturerID],0))</f>
        <v>VanArsdel</v>
      </c>
      <c r="N287" s="4">
        <f>1/COUNTIFS(consolidatedsales[Manufacturer Name],consolidatedsales[[#This Row],[Manufacturer Name]])</f>
        <v>2.4570024570024569E-3</v>
      </c>
    </row>
    <row r="288" spans="1:14" x14ac:dyDescent="0.25">
      <c r="A288">
        <v>407</v>
      </c>
      <c r="B288" s="2">
        <v>42118</v>
      </c>
      <c r="C288" s="2" t="str">
        <f>TEXT(consolidatedsales[[#This Row],[Date]],"MMMM")</f>
        <v>April</v>
      </c>
      <c r="D288" t="s">
        <v>973</v>
      </c>
      <c r="E288">
        <v>1</v>
      </c>
      <c r="F288" s="3">
        <v>20505.87</v>
      </c>
      <c r="G288" t="s">
        <v>20</v>
      </c>
      <c r="H288" t="str">
        <f>INDEX(producttable[Product Name],MATCH(consolidatedsales[[#This Row],[ProductID]],producttable[ProductID],0))</f>
        <v>Maximus UM-12</v>
      </c>
      <c r="I288" t="str">
        <f>INDEX(producttable[Category],MATCH(consolidatedsales[[#This Row],[ProductID]],producttable[ProductID],0))</f>
        <v>Urban</v>
      </c>
      <c r="J288" t="str">
        <f>INDEX(producttable[Segment],MATCH(consolidatedsales[[#This Row],[ProductID]],producttable[ProductID],0))</f>
        <v>Moderation</v>
      </c>
      <c r="K288">
        <f>INDEX(producttable[ManufacturerID],MATCH(consolidatedsales[[#This Row],[ProductID]],producttable[ProductID],0))</f>
        <v>7</v>
      </c>
      <c r="L288" s="4" t="str">
        <f>INDEX(locationtable[State],MATCH(consolidatedsales[[#This Row],[Zip]],locationtable[Zip],0))</f>
        <v>Ontario</v>
      </c>
      <c r="M288" s="4" t="str">
        <f>INDEX(manufacturertable[Manufacturer Name],MATCH(consolidatedsales[[#This Row],[ManufacturerID]],manufacturertable[ManufacturerID],0))</f>
        <v>VanArsdel</v>
      </c>
      <c r="N288" s="4">
        <f>1/COUNTIFS(consolidatedsales[Manufacturer Name],consolidatedsales[[#This Row],[Manufacturer Name]])</f>
        <v>2.4570024570024569E-3</v>
      </c>
    </row>
    <row r="289" spans="1:14" x14ac:dyDescent="0.25">
      <c r="A289">
        <v>907</v>
      </c>
      <c r="B289" s="2">
        <v>42054</v>
      </c>
      <c r="C289" s="2" t="str">
        <f>TEXT(consolidatedsales[[#This Row],[Date]],"MMMM")</f>
        <v>February</v>
      </c>
      <c r="D289" t="s">
        <v>840</v>
      </c>
      <c r="E289">
        <v>1</v>
      </c>
      <c r="F289" s="3">
        <v>7307.37</v>
      </c>
      <c r="G289" t="s">
        <v>20</v>
      </c>
      <c r="H289" t="str">
        <f>INDEX(producttable[Product Name],MATCH(consolidatedsales[[#This Row],[ProductID]],producttable[ProductID],0))</f>
        <v>Natura UE-16</v>
      </c>
      <c r="I289" t="str">
        <f>INDEX(producttable[Category],MATCH(consolidatedsales[[#This Row],[ProductID]],producttable[ProductID],0))</f>
        <v>Urban</v>
      </c>
      <c r="J289" t="str">
        <f>INDEX(producttable[Segment],MATCH(consolidatedsales[[#This Row],[ProductID]],producttable[ProductID],0))</f>
        <v>Extreme</v>
      </c>
      <c r="K289">
        <f>INDEX(producttable[ManufacturerID],MATCH(consolidatedsales[[#This Row],[ProductID]],producttable[ProductID],0))</f>
        <v>8</v>
      </c>
      <c r="L289" s="4" t="str">
        <f>INDEX(locationtable[State],MATCH(consolidatedsales[[#This Row],[Zip]],locationtable[Zip],0))</f>
        <v>Ontario</v>
      </c>
      <c r="M289" s="4" t="str">
        <f>INDEX(manufacturertable[Manufacturer Name],MATCH(consolidatedsales[[#This Row],[ManufacturerID]],manufacturertable[ManufacturerID],0))</f>
        <v>Natura</v>
      </c>
      <c r="N289" s="4">
        <f>1/COUNTIFS(consolidatedsales[Manufacturer Name],consolidatedsales[[#This Row],[Manufacturer Name]])</f>
        <v>3.952569169960474E-3</v>
      </c>
    </row>
    <row r="290" spans="1:14" x14ac:dyDescent="0.25">
      <c r="A290">
        <v>183</v>
      </c>
      <c r="B290" s="2">
        <v>42054</v>
      </c>
      <c r="C290" s="2" t="str">
        <f>TEXT(consolidatedsales[[#This Row],[Date]],"MMMM")</f>
        <v>February</v>
      </c>
      <c r="D290" t="s">
        <v>1219</v>
      </c>
      <c r="E290">
        <v>1</v>
      </c>
      <c r="F290" s="3">
        <v>8694</v>
      </c>
      <c r="G290" t="s">
        <v>20</v>
      </c>
      <c r="H290" t="str">
        <f>INDEX(producttable[Product Name],MATCH(consolidatedsales[[#This Row],[ProductID]],producttable[ProductID],0))</f>
        <v>Abbas UE-11</v>
      </c>
      <c r="I290" t="str">
        <f>INDEX(producttable[Category],MATCH(consolidatedsales[[#This Row],[ProductID]],producttable[ProductID],0))</f>
        <v>Urban</v>
      </c>
      <c r="J290" t="str">
        <f>INDEX(producttable[Segment],MATCH(consolidatedsales[[#This Row],[ProductID]],producttable[ProductID],0))</f>
        <v>Extreme</v>
      </c>
      <c r="K290">
        <f>INDEX(producttable[ManufacturerID],MATCH(consolidatedsales[[#This Row],[ProductID]],producttable[ProductID],0))</f>
        <v>1</v>
      </c>
      <c r="L290" s="4" t="str">
        <f>INDEX(locationtable[State],MATCH(consolidatedsales[[#This Row],[Zip]],locationtable[Zip],0))</f>
        <v>Manitoba</v>
      </c>
      <c r="M290" s="4" t="str">
        <f>INDEX(manufacturertable[Manufacturer Name],MATCH(consolidatedsales[[#This Row],[ManufacturerID]],manufacturertable[ManufacturerID],0))</f>
        <v>Abbas</v>
      </c>
      <c r="N290" s="4">
        <f>1/COUNTIFS(consolidatedsales[Manufacturer Name],consolidatedsales[[#This Row],[Manufacturer Name]])</f>
        <v>0.04</v>
      </c>
    </row>
    <row r="291" spans="1:14" x14ac:dyDescent="0.25">
      <c r="A291">
        <v>359</v>
      </c>
      <c r="B291" s="2">
        <v>42054</v>
      </c>
      <c r="C291" s="2" t="str">
        <f>TEXT(consolidatedsales[[#This Row],[Date]],"MMMM")</f>
        <v>February</v>
      </c>
      <c r="D291" t="s">
        <v>992</v>
      </c>
      <c r="E291">
        <v>1</v>
      </c>
      <c r="F291" s="3">
        <v>13730.85</v>
      </c>
      <c r="G291" t="s">
        <v>20</v>
      </c>
      <c r="H291" t="str">
        <f>INDEX(producttable[Product Name],MATCH(consolidatedsales[[#This Row],[ProductID]],producttable[ProductID],0))</f>
        <v>Fama UE-80</v>
      </c>
      <c r="I291" t="str">
        <f>INDEX(producttable[Category],MATCH(consolidatedsales[[#This Row],[ProductID]],producttable[ProductID],0))</f>
        <v>Urban</v>
      </c>
      <c r="J291" t="str">
        <f>INDEX(producttable[Segment],MATCH(consolidatedsales[[#This Row],[ProductID]],producttable[ProductID],0))</f>
        <v>Extreme</v>
      </c>
      <c r="K291">
        <f>INDEX(producttable[ManufacturerID],MATCH(consolidatedsales[[#This Row],[ProductID]],producttable[ProductID],0))</f>
        <v>5</v>
      </c>
      <c r="L291" s="4" t="str">
        <f>INDEX(locationtable[State],MATCH(consolidatedsales[[#This Row],[Zip]],locationtable[Zip],0))</f>
        <v>Ontario</v>
      </c>
      <c r="M291" s="4" t="str">
        <f>INDEX(manufacturertable[Manufacturer Name],MATCH(consolidatedsales[[#This Row],[ManufacturerID]],manufacturertable[ManufacturerID],0))</f>
        <v>Fama</v>
      </c>
      <c r="N291" s="4">
        <f>1/COUNTIFS(consolidatedsales[Manufacturer Name],consolidatedsales[[#This Row],[Manufacturer Name]])</f>
        <v>7.1428571428571425E-2</v>
      </c>
    </row>
    <row r="292" spans="1:14" x14ac:dyDescent="0.25">
      <c r="A292">
        <v>1060</v>
      </c>
      <c r="B292" s="2">
        <v>42064</v>
      </c>
      <c r="C292" s="2" t="str">
        <f>TEXT(consolidatedsales[[#This Row],[Date]],"MMMM")</f>
        <v>March</v>
      </c>
      <c r="D292" t="s">
        <v>945</v>
      </c>
      <c r="E292">
        <v>1</v>
      </c>
      <c r="F292" s="3">
        <v>1952.37</v>
      </c>
      <c r="G292" t="s">
        <v>20</v>
      </c>
      <c r="H292" t="str">
        <f>INDEX(producttable[Product Name],MATCH(consolidatedsales[[#This Row],[ProductID]],producttable[ProductID],0))</f>
        <v>Pirum RP-06</v>
      </c>
      <c r="I292" t="str">
        <f>INDEX(producttable[Category],MATCH(consolidatedsales[[#This Row],[ProductID]],producttable[ProductID],0))</f>
        <v>Rural</v>
      </c>
      <c r="J292" t="str">
        <f>INDEX(producttable[Segment],MATCH(consolidatedsales[[#This Row],[ProductID]],producttable[ProductID],0))</f>
        <v>Productivity</v>
      </c>
      <c r="K292">
        <f>INDEX(producttable[ManufacturerID],MATCH(consolidatedsales[[#This Row],[ProductID]],producttable[ProductID],0))</f>
        <v>10</v>
      </c>
      <c r="L292" s="4" t="str">
        <f>INDEX(locationtable[State],MATCH(consolidatedsales[[#This Row],[Zip]],locationtable[Zip],0))</f>
        <v>Ontario</v>
      </c>
      <c r="M292" s="4" t="str">
        <f>INDEX(manufacturertable[Manufacturer Name],MATCH(consolidatedsales[[#This Row],[ManufacturerID]],manufacturertable[ManufacturerID],0))</f>
        <v>Pirum</v>
      </c>
      <c r="N292" s="4">
        <f>1/COUNTIFS(consolidatedsales[Manufacturer Name],consolidatedsales[[#This Row],[Manufacturer Name]])</f>
        <v>3.8022813688212928E-3</v>
      </c>
    </row>
    <row r="293" spans="1:14" x14ac:dyDescent="0.25">
      <c r="A293">
        <v>1137</v>
      </c>
      <c r="B293" s="2">
        <v>42064</v>
      </c>
      <c r="C293" s="2" t="str">
        <f>TEXT(consolidatedsales[[#This Row],[Date]],"MMMM")</f>
        <v>March</v>
      </c>
      <c r="D293" t="s">
        <v>687</v>
      </c>
      <c r="E293">
        <v>1</v>
      </c>
      <c r="F293" s="3">
        <v>8693.3700000000008</v>
      </c>
      <c r="G293" t="s">
        <v>20</v>
      </c>
      <c r="H293" t="str">
        <f>INDEX(producttable[Product Name],MATCH(consolidatedsales[[#This Row],[ProductID]],producttable[ProductID],0))</f>
        <v>Pirum UM-14</v>
      </c>
      <c r="I293" t="str">
        <f>INDEX(producttable[Category],MATCH(consolidatedsales[[#This Row],[ProductID]],producttable[ProductID],0))</f>
        <v>Urban</v>
      </c>
      <c r="J293" t="str">
        <f>INDEX(producttable[Segment],MATCH(consolidatedsales[[#This Row],[ProductID]],producttable[ProductID],0))</f>
        <v>Moderation</v>
      </c>
      <c r="K293">
        <f>INDEX(producttable[ManufacturerID],MATCH(consolidatedsales[[#This Row],[ProductID]],producttable[ProductID],0))</f>
        <v>10</v>
      </c>
      <c r="L293" s="4" t="str">
        <f>INDEX(locationtable[State],MATCH(consolidatedsales[[#This Row],[Zip]],locationtable[Zip],0))</f>
        <v>Ontario</v>
      </c>
      <c r="M293" s="4" t="str">
        <f>INDEX(manufacturertable[Manufacturer Name],MATCH(consolidatedsales[[#This Row],[ManufacturerID]],manufacturertable[ManufacturerID],0))</f>
        <v>Pirum</v>
      </c>
      <c r="N293" s="4">
        <f>1/COUNTIFS(consolidatedsales[Manufacturer Name],consolidatedsales[[#This Row],[Manufacturer Name]])</f>
        <v>3.8022813688212928E-3</v>
      </c>
    </row>
    <row r="294" spans="1:14" x14ac:dyDescent="0.25">
      <c r="A294">
        <v>1180</v>
      </c>
      <c r="B294" s="2">
        <v>42064</v>
      </c>
      <c r="C294" s="2" t="str">
        <f>TEXT(consolidatedsales[[#This Row],[Date]],"MMMM")</f>
        <v>March</v>
      </c>
      <c r="D294" t="s">
        <v>685</v>
      </c>
      <c r="E294">
        <v>1</v>
      </c>
      <c r="F294" s="3">
        <v>6299.37</v>
      </c>
      <c r="G294" t="s">
        <v>20</v>
      </c>
      <c r="H294" t="str">
        <f>INDEX(producttable[Product Name],MATCH(consolidatedsales[[#This Row],[ProductID]],producttable[ProductID],0))</f>
        <v>Pirum UE-16</v>
      </c>
      <c r="I294" t="str">
        <f>INDEX(producttable[Category],MATCH(consolidatedsales[[#This Row],[ProductID]],producttable[ProductID],0))</f>
        <v>Urban</v>
      </c>
      <c r="J294" t="str">
        <f>INDEX(producttable[Segment],MATCH(consolidatedsales[[#This Row],[ProductID]],producttable[ProductID],0))</f>
        <v>Extreme</v>
      </c>
      <c r="K294">
        <f>INDEX(producttable[ManufacturerID],MATCH(consolidatedsales[[#This Row],[ProductID]],producttable[ProductID],0))</f>
        <v>10</v>
      </c>
      <c r="L294" s="4" t="str">
        <f>INDEX(locationtable[State],MATCH(consolidatedsales[[#This Row],[Zip]],locationtable[Zip],0))</f>
        <v>Ontario</v>
      </c>
      <c r="M294" s="4" t="str">
        <f>INDEX(manufacturertable[Manufacturer Name],MATCH(consolidatedsales[[#This Row],[ManufacturerID]],manufacturertable[ManufacturerID],0))</f>
        <v>Pirum</v>
      </c>
      <c r="N294" s="4">
        <f>1/COUNTIFS(consolidatedsales[Manufacturer Name],consolidatedsales[[#This Row],[Manufacturer Name]])</f>
        <v>3.8022813688212928E-3</v>
      </c>
    </row>
    <row r="295" spans="1:14" x14ac:dyDescent="0.25">
      <c r="A295">
        <v>2073</v>
      </c>
      <c r="B295" s="2">
        <v>42064</v>
      </c>
      <c r="C295" s="2" t="str">
        <f>TEXT(consolidatedsales[[#This Row],[Date]],"MMMM")</f>
        <v>March</v>
      </c>
      <c r="D295" t="s">
        <v>836</v>
      </c>
      <c r="E295">
        <v>1</v>
      </c>
      <c r="F295" s="3">
        <v>4535.37</v>
      </c>
      <c r="G295" t="s">
        <v>20</v>
      </c>
      <c r="H295" t="str">
        <f>INDEX(producttable[Product Name],MATCH(consolidatedsales[[#This Row],[ProductID]],producttable[ProductID],0))</f>
        <v>Currus UC-08</v>
      </c>
      <c r="I295" t="str">
        <f>INDEX(producttable[Category],MATCH(consolidatedsales[[#This Row],[ProductID]],producttable[ProductID],0))</f>
        <v>Urban</v>
      </c>
      <c r="J295" t="str">
        <f>INDEX(producttable[Segment],MATCH(consolidatedsales[[#This Row],[ProductID]],producttable[ProductID],0))</f>
        <v>Convenience</v>
      </c>
      <c r="K295">
        <f>INDEX(producttable[ManufacturerID],MATCH(consolidatedsales[[#This Row],[ProductID]],producttable[ProductID],0))</f>
        <v>4</v>
      </c>
      <c r="L295" s="4" t="str">
        <f>INDEX(locationtable[State],MATCH(consolidatedsales[[#This Row],[Zip]],locationtable[Zip],0))</f>
        <v>Ontario</v>
      </c>
      <c r="M295" s="4" t="str">
        <f>INDEX(manufacturertable[Manufacturer Name],MATCH(consolidatedsales[[#This Row],[ManufacturerID]],manufacturertable[ManufacturerID],0))</f>
        <v>Currus</v>
      </c>
      <c r="N295" s="4">
        <f>1/COUNTIFS(consolidatedsales[Manufacturer Name],consolidatedsales[[#This Row],[Manufacturer Name]])</f>
        <v>1.1764705882352941E-2</v>
      </c>
    </row>
    <row r="296" spans="1:14" x14ac:dyDescent="0.25">
      <c r="A296">
        <v>556</v>
      </c>
      <c r="B296" s="2">
        <v>42065</v>
      </c>
      <c r="C296" s="2" t="str">
        <f>TEXT(consolidatedsales[[#This Row],[Date]],"MMMM")</f>
        <v>March</v>
      </c>
      <c r="D296" t="s">
        <v>391</v>
      </c>
      <c r="E296">
        <v>1</v>
      </c>
      <c r="F296" s="3">
        <v>10268.370000000001</v>
      </c>
      <c r="G296" t="s">
        <v>20</v>
      </c>
      <c r="H296" t="str">
        <f>INDEX(producttable[Product Name],MATCH(consolidatedsales[[#This Row],[ProductID]],producttable[ProductID],0))</f>
        <v>Maximus UC-21</v>
      </c>
      <c r="I296" t="str">
        <f>INDEX(producttable[Category],MATCH(consolidatedsales[[#This Row],[ProductID]],producttable[ProductID],0))</f>
        <v>Urban</v>
      </c>
      <c r="J296" t="str">
        <f>INDEX(producttable[Segment],MATCH(consolidatedsales[[#This Row],[ProductID]],producttable[ProductID],0))</f>
        <v>Convenience</v>
      </c>
      <c r="K296">
        <f>INDEX(producttable[ManufacturerID],MATCH(consolidatedsales[[#This Row],[ProductID]],producttable[ProductID],0))</f>
        <v>7</v>
      </c>
      <c r="L296" s="4" t="str">
        <f>INDEX(locationtable[State],MATCH(consolidatedsales[[#This Row],[Zip]],locationtable[Zip],0))</f>
        <v>Quebec</v>
      </c>
      <c r="M296" s="4" t="str">
        <f>INDEX(manufacturertable[Manufacturer Name],MATCH(consolidatedsales[[#This Row],[ManufacturerID]],manufacturertable[ManufacturerID],0))</f>
        <v>VanArsdel</v>
      </c>
      <c r="N296" s="4">
        <f>1/COUNTIFS(consolidatedsales[Manufacturer Name],consolidatedsales[[#This Row],[Manufacturer Name]])</f>
        <v>2.4570024570024569E-3</v>
      </c>
    </row>
    <row r="297" spans="1:14" x14ac:dyDescent="0.25">
      <c r="A297">
        <v>1942</v>
      </c>
      <c r="B297" s="2">
        <v>42065</v>
      </c>
      <c r="C297" s="2" t="str">
        <f>TEXT(consolidatedsales[[#This Row],[Date]],"MMMM")</f>
        <v>March</v>
      </c>
      <c r="D297" t="s">
        <v>1230</v>
      </c>
      <c r="E297">
        <v>1</v>
      </c>
      <c r="F297" s="3">
        <v>1448.37</v>
      </c>
      <c r="G297" t="s">
        <v>20</v>
      </c>
      <c r="H297" t="str">
        <f>INDEX(producttable[Product Name],MATCH(consolidatedsales[[#This Row],[ProductID]],producttable[ProductID],0))</f>
        <v>Currus RP-17</v>
      </c>
      <c r="I297" t="str">
        <f>INDEX(producttable[Category],MATCH(consolidatedsales[[#This Row],[ProductID]],producttable[ProductID],0))</f>
        <v>Rural</v>
      </c>
      <c r="J297" t="str">
        <f>INDEX(producttable[Segment],MATCH(consolidatedsales[[#This Row],[ProductID]],producttable[ProductID],0))</f>
        <v>Productivity</v>
      </c>
      <c r="K297">
        <f>INDEX(producttable[ManufacturerID],MATCH(consolidatedsales[[#This Row],[ProductID]],producttable[ProductID],0))</f>
        <v>4</v>
      </c>
      <c r="L297" s="4" t="str">
        <f>INDEX(locationtable[State],MATCH(consolidatedsales[[#This Row],[Zip]],locationtable[Zip],0))</f>
        <v>Manitoba</v>
      </c>
      <c r="M297" s="4" t="str">
        <f>INDEX(manufacturertable[Manufacturer Name],MATCH(consolidatedsales[[#This Row],[ManufacturerID]],manufacturertable[ManufacturerID],0))</f>
        <v>Currus</v>
      </c>
      <c r="N297" s="4">
        <f>1/COUNTIFS(consolidatedsales[Manufacturer Name],consolidatedsales[[#This Row],[Manufacturer Name]])</f>
        <v>1.1764705882352941E-2</v>
      </c>
    </row>
    <row r="298" spans="1:14" x14ac:dyDescent="0.25">
      <c r="A298">
        <v>559</v>
      </c>
      <c r="B298" s="2">
        <v>42065</v>
      </c>
      <c r="C298" s="2" t="str">
        <f>TEXT(consolidatedsales[[#This Row],[Date]],"MMMM")</f>
        <v>March</v>
      </c>
      <c r="D298" t="s">
        <v>839</v>
      </c>
      <c r="E298">
        <v>1</v>
      </c>
      <c r="F298" s="3">
        <v>7559.37</v>
      </c>
      <c r="G298" t="s">
        <v>20</v>
      </c>
      <c r="H298" t="str">
        <f>INDEX(producttable[Product Name],MATCH(consolidatedsales[[#This Row],[ProductID]],producttable[ProductID],0))</f>
        <v>Maximus UC-24</v>
      </c>
      <c r="I298" t="str">
        <f>INDEX(producttable[Category],MATCH(consolidatedsales[[#This Row],[ProductID]],producttable[ProductID],0))</f>
        <v>Urban</v>
      </c>
      <c r="J298" t="str">
        <f>INDEX(producttable[Segment],MATCH(consolidatedsales[[#This Row],[ProductID]],producttable[ProductID],0))</f>
        <v>Convenience</v>
      </c>
      <c r="K298">
        <f>INDEX(producttable[ManufacturerID],MATCH(consolidatedsales[[#This Row],[ProductID]],producttable[ProductID],0))</f>
        <v>7</v>
      </c>
      <c r="L298" s="4" t="str">
        <f>INDEX(locationtable[State],MATCH(consolidatedsales[[#This Row],[Zip]],locationtable[Zip],0))</f>
        <v>Ontario</v>
      </c>
      <c r="M298" s="4" t="str">
        <f>INDEX(manufacturertable[Manufacturer Name],MATCH(consolidatedsales[[#This Row],[ManufacturerID]],manufacturertable[ManufacturerID],0))</f>
        <v>VanArsdel</v>
      </c>
      <c r="N298" s="4">
        <f>1/COUNTIFS(consolidatedsales[Manufacturer Name],consolidatedsales[[#This Row],[Manufacturer Name]])</f>
        <v>2.4570024570024569E-3</v>
      </c>
    </row>
    <row r="299" spans="1:14" x14ac:dyDescent="0.25">
      <c r="A299">
        <v>1995</v>
      </c>
      <c r="B299" s="2">
        <v>42065</v>
      </c>
      <c r="C299" s="2" t="str">
        <f>TEXT(consolidatedsales[[#This Row],[Date]],"MMMM")</f>
        <v>March</v>
      </c>
      <c r="D299" t="s">
        <v>972</v>
      </c>
      <c r="E299">
        <v>1</v>
      </c>
      <c r="F299" s="3">
        <v>5354.37</v>
      </c>
      <c r="G299" t="s">
        <v>20</v>
      </c>
      <c r="H299" t="str">
        <f>INDEX(producttable[Product Name],MATCH(consolidatedsales[[#This Row],[ProductID]],producttable[ProductID],0))</f>
        <v>Currus UM-02</v>
      </c>
      <c r="I299" t="str">
        <f>INDEX(producttable[Category],MATCH(consolidatedsales[[#This Row],[ProductID]],producttable[ProductID],0))</f>
        <v>Urban</v>
      </c>
      <c r="J299" t="str">
        <f>INDEX(producttable[Segment],MATCH(consolidatedsales[[#This Row],[ProductID]],producttable[ProductID],0))</f>
        <v>Moderation</v>
      </c>
      <c r="K299">
        <f>INDEX(producttable[ManufacturerID],MATCH(consolidatedsales[[#This Row],[ProductID]],producttable[ProductID],0))</f>
        <v>4</v>
      </c>
      <c r="L299" s="4" t="str">
        <f>INDEX(locationtable[State],MATCH(consolidatedsales[[#This Row],[Zip]],locationtable[Zip],0))</f>
        <v>Ontario</v>
      </c>
      <c r="M299" s="4" t="str">
        <f>INDEX(manufacturertable[Manufacturer Name],MATCH(consolidatedsales[[#This Row],[ManufacturerID]],manufacturertable[ManufacturerID],0))</f>
        <v>Currus</v>
      </c>
      <c r="N299" s="4">
        <f>1/COUNTIFS(consolidatedsales[Manufacturer Name],consolidatedsales[[#This Row],[Manufacturer Name]])</f>
        <v>1.1764705882352941E-2</v>
      </c>
    </row>
    <row r="300" spans="1:14" x14ac:dyDescent="0.25">
      <c r="A300">
        <v>1943</v>
      </c>
      <c r="B300" s="2">
        <v>42065</v>
      </c>
      <c r="C300" s="2" t="str">
        <f>TEXT(consolidatedsales[[#This Row],[Date]],"MMMM")</f>
        <v>March</v>
      </c>
      <c r="D300" t="s">
        <v>1230</v>
      </c>
      <c r="E300">
        <v>1</v>
      </c>
      <c r="F300" s="3">
        <v>1448.37</v>
      </c>
      <c r="G300" t="s">
        <v>20</v>
      </c>
      <c r="H300" t="str">
        <f>INDEX(producttable[Product Name],MATCH(consolidatedsales[[#This Row],[ProductID]],producttable[ProductID],0))</f>
        <v>Currus RP-18</v>
      </c>
      <c r="I300" t="str">
        <f>INDEX(producttable[Category],MATCH(consolidatedsales[[#This Row],[ProductID]],producttable[ProductID],0))</f>
        <v>Rural</v>
      </c>
      <c r="J300" t="str">
        <f>INDEX(producttable[Segment],MATCH(consolidatedsales[[#This Row],[ProductID]],producttable[ProductID],0))</f>
        <v>Productivity</v>
      </c>
      <c r="K300">
        <f>INDEX(producttable[ManufacturerID],MATCH(consolidatedsales[[#This Row],[ProductID]],producttable[ProductID],0))</f>
        <v>4</v>
      </c>
      <c r="L300" s="4" t="str">
        <f>INDEX(locationtable[State],MATCH(consolidatedsales[[#This Row],[Zip]],locationtable[Zip],0))</f>
        <v>Manitoba</v>
      </c>
      <c r="M300" s="4" t="str">
        <f>INDEX(manufacturertable[Manufacturer Name],MATCH(consolidatedsales[[#This Row],[ManufacturerID]],manufacturertable[ManufacturerID],0))</f>
        <v>Currus</v>
      </c>
      <c r="N300" s="4">
        <f>1/COUNTIFS(consolidatedsales[Manufacturer Name],consolidatedsales[[#This Row],[Manufacturer Name]])</f>
        <v>1.1764705882352941E-2</v>
      </c>
    </row>
    <row r="301" spans="1:14" x14ac:dyDescent="0.25">
      <c r="A301">
        <v>1466</v>
      </c>
      <c r="B301" s="2">
        <v>42074</v>
      </c>
      <c r="C301" s="2" t="str">
        <f>TEXT(consolidatedsales[[#This Row],[Date]],"MMMM")</f>
        <v>March</v>
      </c>
      <c r="D301" t="s">
        <v>954</v>
      </c>
      <c r="E301">
        <v>1</v>
      </c>
      <c r="F301" s="3">
        <v>2802.24</v>
      </c>
      <c r="G301" t="s">
        <v>20</v>
      </c>
      <c r="H301" t="str">
        <f>INDEX(producttable[Product Name],MATCH(consolidatedsales[[#This Row],[ProductID]],producttable[ProductID],0))</f>
        <v>Quibus RP-58</v>
      </c>
      <c r="I301" t="str">
        <f>INDEX(producttable[Category],MATCH(consolidatedsales[[#This Row],[ProductID]],producttable[ProductID],0))</f>
        <v>Rural</v>
      </c>
      <c r="J301" t="str">
        <f>INDEX(producttable[Segment],MATCH(consolidatedsales[[#This Row],[ProductID]],producttable[ProductID],0))</f>
        <v>Productivity</v>
      </c>
      <c r="K301">
        <f>INDEX(producttable[ManufacturerID],MATCH(consolidatedsales[[#This Row],[ProductID]],producttable[ProductID],0))</f>
        <v>12</v>
      </c>
      <c r="L301" s="4" t="str">
        <f>INDEX(locationtable[State],MATCH(consolidatedsales[[#This Row],[Zip]],locationtable[Zip],0))</f>
        <v>Ontario</v>
      </c>
      <c r="M301" s="4" t="str">
        <f>INDEX(manufacturertable[Manufacturer Name],MATCH(consolidatedsales[[#This Row],[ManufacturerID]],manufacturertable[ManufacturerID],0))</f>
        <v>Quibus</v>
      </c>
      <c r="N301" s="4">
        <f>1/COUNTIFS(consolidatedsales[Manufacturer Name],consolidatedsales[[#This Row],[Manufacturer Name]])</f>
        <v>1.3333333333333334E-2</v>
      </c>
    </row>
    <row r="302" spans="1:14" x14ac:dyDescent="0.25">
      <c r="A302">
        <v>478</v>
      </c>
      <c r="B302" s="2">
        <v>42074</v>
      </c>
      <c r="C302" s="2" t="str">
        <f>TEXT(consolidatedsales[[#This Row],[Date]],"MMMM")</f>
        <v>March</v>
      </c>
      <c r="D302" t="s">
        <v>945</v>
      </c>
      <c r="E302">
        <v>1</v>
      </c>
      <c r="F302" s="3">
        <v>17009.37</v>
      </c>
      <c r="G302" t="s">
        <v>20</v>
      </c>
      <c r="H302" t="str">
        <f>INDEX(producttable[Product Name],MATCH(consolidatedsales[[#This Row],[ProductID]],producttable[ProductID],0))</f>
        <v>Maximus UM-83</v>
      </c>
      <c r="I302" t="str">
        <f>INDEX(producttable[Category],MATCH(consolidatedsales[[#This Row],[ProductID]],producttable[ProductID],0))</f>
        <v>Urban</v>
      </c>
      <c r="J302" t="str">
        <f>INDEX(producttable[Segment],MATCH(consolidatedsales[[#This Row],[ProductID]],producttable[ProductID],0))</f>
        <v>Moderation</v>
      </c>
      <c r="K302">
        <f>INDEX(producttable[ManufacturerID],MATCH(consolidatedsales[[#This Row],[ProductID]],producttable[ProductID],0))</f>
        <v>7</v>
      </c>
      <c r="L302" s="4" t="str">
        <f>INDEX(locationtable[State],MATCH(consolidatedsales[[#This Row],[Zip]],locationtable[Zip],0))</f>
        <v>Ontario</v>
      </c>
      <c r="M302" s="4" t="str">
        <f>INDEX(manufacturertable[Manufacturer Name],MATCH(consolidatedsales[[#This Row],[ManufacturerID]],manufacturertable[ManufacturerID],0))</f>
        <v>VanArsdel</v>
      </c>
      <c r="N302" s="4">
        <f>1/COUNTIFS(consolidatedsales[Manufacturer Name],consolidatedsales[[#This Row],[Manufacturer Name]])</f>
        <v>2.4570024570024569E-3</v>
      </c>
    </row>
    <row r="303" spans="1:14" x14ac:dyDescent="0.25">
      <c r="A303">
        <v>2388</v>
      </c>
      <c r="B303" s="2">
        <v>42074</v>
      </c>
      <c r="C303" s="2" t="str">
        <f>TEXT(consolidatedsales[[#This Row],[Date]],"MMMM")</f>
        <v>March</v>
      </c>
      <c r="D303" t="s">
        <v>960</v>
      </c>
      <c r="E303">
        <v>1</v>
      </c>
      <c r="F303" s="3">
        <v>4157.37</v>
      </c>
      <c r="G303" t="s">
        <v>20</v>
      </c>
      <c r="H303" t="str">
        <f>INDEX(producttable[Product Name],MATCH(consolidatedsales[[#This Row],[ProductID]],producttable[ProductID],0))</f>
        <v>Aliqui UC-36</v>
      </c>
      <c r="I303" t="str">
        <f>INDEX(producttable[Category],MATCH(consolidatedsales[[#This Row],[ProductID]],producttable[ProductID],0))</f>
        <v>Urban</v>
      </c>
      <c r="J303" t="str">
        <f>INDEX(producttable[Segment],MATCH(consolidatedsales[[#This Row],[ProductID]],producttable[ProductID],0))</f>
        <v>Convenience</v>
      </c>
      <c r="K303">
        <f>INDEX(producttable[ManufacturerID],MATCH(consolidatedsales[[#This Row],[ProductID]],producttable[ProductID],0))</f>
        <v>2</v>
      </c>
      <c r="L303" s="4" t="str">
        <f>INDEX(locationtable[State],MATCH(consolidatedsales[[#This Row],[Zip]],locationtable[Zip],0))</f>
        <v>Ontario</v>
      </c>
      <c r="M303" s="4" t="str">
        <f>INDEX(manufacturertable[Manufacturer Name],MATCH(consolidatedsales[[#This Row],[ManufacturerID]],manufacturertable[ManufacturerID],0))</f>
        <v>Aliqui</v>
      </c>
      <c r="N303" s="4">
        <f>1/COUNTIFS(consolidatedsales[Manufacturer Name],consolidatedsales[[#This Row],[Manufacturer Name]])</f>
        <v>4.7169811320754715E-3</v>
      </c>
    </row>
    <row r="304" spans="1:14" x14ac:dyDescent="0.25">
      <c r="A304">
        <v>2219</v>
      </c>
      <c r="B304" s="2">
        <v>42074</v>
      </c>
      <c r="C304" s="2" t="str">
        <f>TEXT(consolidatedsales[[#This Row],[Date]],"MMMM")</f>
        <v>March</v>
      </c>
      <c r="D304" t="s">
        <v>833</v>
      </c>
      <c r="E304">
        <v>1</v>
      </c>
      <c r="F304" s="3">
        <v>1763.37</v>
      </c>
      <c r="G304" t="s">
        <v>20</v>
      </c>
      <c r="H304" t="str">
        <f>INDEX(producttable[Product Name],MATCH(consolidatedsales[[#This Row],[ProductID]],producttable[ProductID],0))</f>
        <v>Aliqui RP-16</v>
      </c>
      <c r="I304" t="str">
        <f>INDEX(producttable[Category],MATCH(consolidatedsales[[#This Row],[ProductID]],producttable[ProductID],0))</f>
        <v>Rural</v>
      </c>
      <c r="J304" t="str">
        <f>INDEX(producttable[Segment],MATCH(consolidatedsales[[#This Row],[ProductID]],producttable[ProductID],0))</f>
        <v>Productivity</v>
      </c>
      <c r="K304">
        <f>INDEX(producttable[ManufacturerID],MATCH(consolidatedsales[[#This Row],[ProductID]],producttable[ProductID],0))</f>
        <v>2</v>
      </c>
      <c r="L304" s="4" t="str">
        <f>INDEX(locationtable[State],MATCH(consolidatedsales[[#This Row],[Zip]],locationtable[Zip],0))</f>
        <v>Ontario</v>
      </c>
      <c r="M304" s="4" t="str">
        <f>INDEX(manufacturertable[Manufacturer Name],MATCH(consolidatedsales[[#This Row],[ManufacturerID]],manufacturertable[ManufacturerID],0))</f>
        <v>Aliqui</v>
      </c>
      <c r="N304" s="4">
        <f>1/COUNTIFS(consolidatedsales[Manufacturer Name],consolidatedsales[[#This Row],[Manufacturer Name]])</f>
        <v>4.7169811320754715E-3</v>
      </c>
    </row>
    <row r="305" spans="1:14" x14ac:dyDescent="0.25">
      <c r="A305">
        <v>1226</v>
      </c>
      <c r="B305" s="2">
        <v>42075</v>
      </c>
      <c r="C305" s="2" t="str">
        <f>TEXT(consolidatedsales[[#This Row],[Date]],"MMMM")</f>
        <v>March</v>
      </c>
      <c r="D305" t="s">
        <v>685</v>
      </c>
      <c r="E305">
        <v>1</v>
      </c>
      <c r="F305" s="3">
        <v>6866.37</v>
      </c>
      <c r="G305" t="s">
        <v>20</v>
      </c>
      <c r="H305" t="str">
        <f>INDEX(producttable[Product Name],MATCH(consolidatedsales[[#This Row],[ProductID]],producttable[ProductID],0))</f>
        <v>Pirum UC-28</v>
      </c>
      <c r="I305" t="str">
        <f>INDEX(producttable[Category],MATCH(consolidatedsales[[#This Row],[ProductID]],producttable[ProductID],0))</f>
        <v>Urban</v>
      </c>
      <c r="J305" t="str">
        <f>INDEX(producttable[Segment],MATCH(consolidatedsales[[#This Row],[ProductID]],producttable[ProductID],0))</f>
        <v>Convenience</v>
      </c>
      <c r="K305">
        <f>INDEX(producttable[ManufacturerID],MATCH(consolidatedsales[[#This Row],[ProductID]],producttable[ProductID],0))</f>
        <v>10</v>
      </c>
      <c r="L305" s="4" t="str">
        <f>INDEX(locationtable[State],MATCH(consolidatedsales[[#This Row],[Zip]],locationtable[Zip],0))</f>
        <v>Ontario</v>
      </c>
      <c r="M305" s="4" t="str">
        <f>INDEX(manufacturertable[Manufacturer Name],MATCH(consolidatedsales[[#This Row],[ManufacturerID]],manufacturertable[ManufacturerID],0))</f>
        <v>Pirum</v>
      </c>
      <c r="N305" s="4">
        <f>1/COUNTIFS(consolidatedsales[Manufacturer Name],consolidatedsales[[#This Row],[Manufacturer Name]])</f>
        <v>3.8022813688212928E-3</v>
      </c>
    </row>
    <row r="306" spans="1:14" x14ac:dyDescent="0.25">
      <c r="A306">
        <v>1137</v>
      </c>
      <c r="B306" s="2">
        <v>42075</v>
      </c>
      <c r="C306" s="2" t="str">
        <f>TEXT(consolidatedsales[[#This Row],[Date]],"MMMM")</f>
        <v>March</v>
      </c>
      <c r="D306" t="s">
        <v>391</v>
      </c>
      <c r="E306">
        <v>1</v>
      </c>
      <c r="F306" s="3">
        <v>8945.3700000000008</v>
      </c>
      <c r="G306" t="s">
        <v>20</v>
      </c>
      <c r="H306" t="str">
        <f>INDEX(producttable[Product Name],MATCH(consolidatedsales[[#This Row],[ProductID]],producttable[ProductID],0))</f>
        <v>Pirum UM-14</v>
      </c>
      <c r="I306" t="str">
        <f>INDEX(producttable[Category],MATCH(consolidatedsales[[#This Row],[ProductID]],producttable[ProductID],0))</f>
        <v>Urban</v>
      </c>
      <c r="J306" t="str">
        <f>INDEX(producttable[Segment],MATCH(consolidatedsales[[#This Row],[ProductID]],producttable[ProductID],0))</f>
        <v>Moderation</v>
      </c>
      <c r="K306">
        <f>INDEX(producttable[ManufacturerID],MATCH(consolidatedsales[[#This Row],[ProductID]],producttable[ProductID],0))</f>
        <v>10</v>
      </c>
      <c r="L306" s="4" t="str">
        <f>INDEX(locationtable[State],MATCH(consolidatedsales[[#This Row],[Zip]],locationtable[Zip],0))</f>
        <v>Quebec</v>
      </c>
      <c r="M306" s="4" t="str">
        <f>INDEX(manufacturertable[Manufacturer Name],MATCH(consolidatedsales[[#This Row],[ManufacturerID]],manufacturertable[ManufacturerID],0))</f>
        <v>Pirum</v>
      </c>
      <c r="N306" s="4">
        <f>1/COUNTIFS(consolidatedsales[Manufacturer Name],consolidatedsales[[#This Row],[Manufacturer Name]])</f>
        <v>3.8022813688212928E-3</v>
      </c>
    </row>
    <row r="307" spans="1:14" x14ac:dyDescent="0.25">
      <c r="A307">
        <v>636</v>
      </c>
      <c r="B307" s="2">
        <v>42182</v>
      </c>
      <c r="C307" s="2" t="str">
        <f>TEXT(consolidatedsales[[#This Row],[Date]],"MMMM")</f>
        <v>June</v>
      </c>
      <c r="D307" t="s">
        <v>429</v>
      </c>
      <c r="E307">
        <v>1</v>
      </c>
      <c r="F307" s="3">
        <v>10583.37</v>
      </c>
      <c r="G307" t="s">
        <v>20</v>
      </c>
      <c r="H307" t="str">
        <f>INDEX(producttable[Product Name],MATCH(consolidatedsales[[#This Row],[ProductID]],producttable[ProductID],0))</f>
        <v>Maximus UC-01</v>
      </c>
      <c r="I307" t="str">
        <f>INDEX(producttable[Category],MATCH(consolidatedsales[[#This Row],[ProductID]],producttable[ProductID],0))</f>
        <v>Urban</v>
      </c>
      <c r="J307" t="str">
        <f>INDEX(producttable[Segment],MATCH(consolidatedsales[[#This Row],[ProductID]],producttable[ProductID],0))</f>
        <v>Convenience</v>
      </c>
      <c r="K307">
        <f>INDEX(producttable[ManufacturerID],MATCH(consolidatedsales[[#This Row],[ProductID]],producttable[ProductID],0))</f>
        <v>7</v>
      </c>
      <c r="L307" s="4" t="str">
        <f>INDEX(locationtable[State],MATCH(consolidatedsales[[#This Row],[Zip]],locationtable[Zip],0))</f>
        <v>Quebec</v>
      </c>
      <c r="M307" s="4" t="str">
        <f>INDEX(manufacturertable[Manufacturer Name],MATCH(consolidatedsales[[#This Row],[ManufacturerID]],manufacturertable[ManufacturerID],0))</f>
        <v>VanArsdel</v>
      </c>
      <c r="N307" s="4">
        <f>1/COUNTIFS(consolidatedsales[Manufacturer Name],consolidatedsales[[#This Row],[Manufacturer Name]])</f>
        <v>2.4570024570024569E-3</v>
      </c>
    </row>
    <row r="308" spans="1:14" x14ac:dyDescent="0.25">
      <c r="A308">
        <v>487</v>
      </c>
      <c r="B308" s="2">
        <v>42182</v>
      </c>
      <c r="C308" s="2" t="str">
        <f>TEXT(consolidatedsales[[#This Row],[Date]],"MMMM")</f>
        <v>June</v>
      </c>
      <c r="D308" t="s">
        <v>1230</v>
      </c>
      <c r="E308">
        <v>1</v>
      </c>
      <c r="F308" s="3">
        <v>13229.37</v>
      </c>
      <c r="G308" t="s">
        <v>20</v>
      </c>
      <c r="H308" t="str">
        <f>INDEX(producttable[Product Name],MATCH(consolidatedsales[[#This Row],[ProductID]],producttable[ProductID],0))</f>
        <v>Maximus UM-92</v>
      </c>
      <c r="I308" t="str">
        <f>INDEX(producttable[Category],MATCH(consolidatedsales[[#This Row],[ProductID]],producttable[ProductID],0))</f>
        <v>Urban</v>
      </c>
      <c r="J308" t="str">
        <f>INDEX(producttable[Segment],MATCH(consolidatedsales[[#This Row],[ProductID]],producttable[ProductID],0))</f>
        <v>Moderation</v>
      </c>
      <c r="K308">
        <f>INDEX(producttable[ManufacturerID],MATCH(consolidatedsales[[#This Row],[ProductID]],producttable[ProductID],0))</f>
        <v>7</v>
      </c>
      <c r="L308" s="4" t="str">
        <f>INDEX(locationtable[State],MATCH(consolidatedsales[[#This Row],[Zip]],locationtable[Zip],0))</f>
        <v>Manitoba</v>
      </c>
      <c r="M308" s="4" t="str">
        <f>INDEX(manufacturertable[Manufacturer Name],MATCH(consolidatedsales[[#This Row],[ManufacturerID]],manufacturertable[ManufacturerID],0))</f>
        <v>VanArsdel</v>
      </c>
      <c r="N308" s="4">
        <f>1/COUNTIFS(consolidatedsales[Manufacturer Name],consolidatedsales[[#This Row],[Manufacturer Name]])</f>
        <v>2.4570024570024569E-3</v>
      </c>
    </row>
    <row r="309" spans="1:14" x14ac:dyDescent="0.25">
      <c r="A309">
        <v>1722</v>
      </c>
      <c r="B309" s="2">
        <v>42185</v>
      </c>
      <c r="C309" s="2" t="str">
        <f>TEXT(consolidatedsales[[#This Row],[Date]],"MMMM")</f>
        <v>June</v>
      </c>
      <c r="D309" t="s">
        <v>984</v>
      </c>
      <c r="E309">
        <v>1</v>
      </c>
      <c r="F309" s="3">
        <v>1038.8699999999999</v>
      </c>
      <c r="G309" t="s">
        <v>20</v>
      </c>
      <c r="H309" t="str">
        <f>INDEX(producttable[Product Name],MATCH(consolidatedsales[[#This Row],[ProductID]],producttable[ProductID],0))</f>
        <v>Salvus YY-33</v>
      </c>
      <c r="I309" t="str">
        <f>INDEX(producttable[Category],MATCH(consolidatedsales[[#This Row],[ProductID]],producttable[ProductID],0))</f>
        <v>Youth</v>
      </c>
      <c r="J309" t="str">
        <f>INDEX(producttable[Segment],MATCH(consolidatedsales[[#This Row],[ProductID]],producttable[ProductID],0))</f>
        <v>Youth</v>
      </c>
      <c r="K309">
        <f>INDEX(producttable[ManufacturerID],MATCH(consolidatedsales[[#This Row],[ProductID]],producttable[ProductID],0))</f>
        <v>13</v>
      </c>
      <c r="L309" s="4" t="str">
        <f>INDEX(locationtable[State],MATCH(consolidatedsales[[#This Row],[Zip]],locationtable[Zip],0))</f>
        <v>Ontario</v>
      </c>
      <c r="M309" s="4" t="str">
        <f>INDEX(manufacturertable[Manufacturer Name],MATCH(consolidatedsales[[#This Row],[ManufacturerID]],manufacturertable[ManufacturerID],0))</f>
        <v>Salvus</v>
      </c>
      <c r="N309" s="4">
        <f>1/COUNTIFS(consolidatedsales[Manufacturer Name],consolidatedsales[[#This Row],[Manufacturer Name]])</f>
        <v>4.3478260869565216E-2</v>
      </c>
    </row>
    <row r="310" spans="1:14" x14ac:dyDescent="0.25">
      <c r="A310">
        <v>1304</v>
      </c>
      <c r="B310" s="2">
        <v>42113</v>
      </c>
      <c r="C310" s="2" t="str">
        <f>TEXT(consolidatedsales[[#This Row],[Date]],"MMMM")</f>
        <v>April</v>
      </c>
      <c r="D310" t="s">
        <v>972</v>
      </c>
      <c r="E310">
        <v>1</v>
      </c>
      <c r="F310" s="3">
        <v>4787.37</v>
      </c>
      <c r="G310" t="s">
        <v>20</v>
      </c>
      <c r="H310" t="str">
        <f>INDEX(producttable[Product Name],MATCH(consolidatedsales[[#This Row],[ProductID]],producttable[ProductID],0))</f>
        <v>Quibus MA-40</v>
      </c>
      <c r="I310" t="str">
        <f>INDEX(producttable[Category],MATCH(consolidatedsales[[#This Row],[ProductID]],producttable[ProductID],0))</f>
        <v>Mix</v>
      </c>
      <c r="J310" t="str">
        <f>INDEX(producttable[Segment],MATCH(consolidatedsales[[#This Row],[ProductID]],producttable[ProductID],0))</f>
        <v>All Season</v>
      </c>
      <c r="K310">
        <f>INDEX(producttable[ManufacturerID],MATCH(consolidatedsales[[#This Row],[ProductID]],producttable[ProductID],0))</f>
        <v>12</v>
      </c>
      <c r="L310" s="4" t="str">
        <f>INDEX(locationtable[State],MATCH(consolidatedsales[[#This Row],[Zip]],locationtable[Zip],0))</f>
        <v>Ontario</v>
      </c>
      <c r="M310" s="4" t="str">
        <f>INDEX(manufacturertable[Manufacturer Name],MATCH(consolidatedsales[[#This Row],[ManufacturerID]],manufacturertable[ManufacturerID],0))</f>
        <v>Quibus</v>
      </c>
      <c r="N310" s="4">
        <f>1/COUNTIFS(consolidatedsales[Manufacturer Name],consolidatedsales[[#This Row],[Manufacturer Name]])</f>
        <v>1.3333333333333334E-2</v>
      </c>
    </row>
    <row r="311" spans="1:14" x14ac:dyDescent="0.25">
      <c r="A311">
        <v>1171</v>
      </c>
      <c r="B311" s="2">
        <v>42113</v>
      </c>
      <c r="C311" s="2" t="str">
        <f>TEXT(consolidatedsales[[#This Row],[Date]],"MMMM")</f>
        <v>April</v>
      </c>
      <c r="D311" t="s">
        <v>960</v>
      </c>
      <c r="E311">
        <v>1</v>
      </c>
      <c r="F311" s="3">
        <v>4283.37</v>
      </c>
      <c r="G311" t="s">
        <v>20</v>
      </c>
      <c r="H311" t="str">
        <f>INDEX(producttable[Product Name],MATCH(consolidatedsales[[#This Row],[ProductID]],producttable[ProductID],0))</f>
        <v>Pirum UE-07</v>
      </c>
      <c r="I311" t="str">
        <f>INDEX(producttable[Category],MATCH(consolidatedsales[[#This Row],[ProductID]],producttable[ProductID],0))</f>
        <v>Urban</v>
      </c>
      <c r="J311" t="str">
        <f>INDEX(producttable[Segment],MATCH(consolidatedsales[[#This Row],[ProductID]],producttable[ProductID],0))</f>
        <v>Extreme</v>
      </c>
      <c r="K311">
        <f>INDEX(producttable[ManufacturerID],MATCH(consolidatedsales[[#This Row],[ProductID]],producttable[ProductID],0))</f>
        <v>10</v>
      </c>
      <c r="L311" s="4" t="str">
        <f>INDEX(locationtable[State],MATCH(consolidatedsales[[#This Row],[Zip]],locationtable[Zip],0))</f>
        <v>Ontario</v>
      </c>
      <c r="M311" s="4" t="str">
        <f>INDEX(manufacturertable[Manufacturer Name],MATCH(consolidatedsales[[#This Row],[ManufacturerID]],manufacturertable[ManufacturerID],0))</f>
        <v>Pirum</v>
      </c>
      <c r="N311" s="4">
        <f>1/COUNTIFS(consolidatedsales[Manufacturer Name],consolidatedsales[[#This Row],[Manufacturer Name]])</f>
        <v>3.8022813688212928E-3</v>
      </c>
    </row>
    <row r="312" spans="1:14" x14ac:dyDescent="0.25">
      <c r="A312">
        <v>1180</v>
      </c>
      <c r="B312" s="2">
        <v>42113</v>
      </c>
      <c r="C312" s="2" t="str">
        <f>TEXT(consolidatedsales[[#This Row],[Date]],"MMMM")</f>
        <v>April</v>
      </c>
      <c r="D312" t="s">
        <v>962</v>
      </c>
      <c r="E312">
        <v>1</v>
      </c>
      <c r="F312" s="3">
        <v>6173.37</v>
      </c>
      <c r="G312" t="s">
        <v>20</v>
      </c>
      <c r="H312" t="str">
        <f>INDEX(producttable[Product Name],MATCH(consolidatedsales[[#This Row],[ProductID]],producttable[ProductID],0))</f>
        <v>Pirum UE-16</v>
      </c>
      <c r="I312" t="str">
        <f>INDEX(producttable[Category],MATCH(consolidatedsales[[#This Row],[ProductID]],producttable[ProductID],0))</f>
        <v>Urban</v>
      </c>
      <c r="J312" t="str">
        <f>INDEX(producttable[Segment],MATCH(consolidatedsales[[#This Row],[ProductID]],producttable[ProductID],0))</f>
        <v>Extreme</v>
      </c>
      <c r="K312">
        <f>INDEX(producttable[ManufacturerID],MATCH(consolidatedsales[[#This Row],[ProductID]],producttable[ProductID],0))</f>
        <v>10</v>
      </c>
      <c r="L312" s="4" t="str">
        <f>INDEX(locationtable[State],MATCH(consolidatedsales[[#This Row],[Zip]],locationtable[Zip],0))</f>
        <v>Ontario</v>
      </c>
      <c r="M312" s="4" t="str">
        <f>INDEX(manufacturertable[Manufacturer Name],MATCH(consolidatedsales[[#This Row],[ManufacturerID]],manufacturertable[ManufacturerID],0))</f>
        <v>Pirum</v>
      </c>
      <c r="N312" s="4">
        <f>1/COUNTIFS(consolidatedsales[Manufacturer Name],consolidatedsales[[#This Row],[Manufacturer Name]])</f>
        <v>3.8022813688212928E-3</v>
      </c>
    </row>
    <row r="313" spans="1:14" x14ac:dyDescent="0.25">
      <c r="A313">
        <v>1987</v>
      </c>
      <c r="B313" s="2">
        <v>42113</v>
      </c>
      <c r="C313" s="2" t="str">
        <f>TEXT(consolidatedsales[[#This Row],[Date]],"MMMM")</f>
        <v>April</v>
      </c>
      <c r="D313" t="s">
        <v>983</v>
      </c>
      <c r="E313">
        <v>1</v>
      </c>
      <c r="F313" s="3">
        <v>2204.37</v>
      </c>
      <c r="G313" t="s">
        <v>20</v>
      </c>
      <c r="H313" t="str">
        <f>INDEX(producttable[Product Name],MATCH(consolidatedsales[[#This Row],[ProductID]],producttable[ProductID],0))</f>
        <v>Currus RS-06</v>
      </c>
      <c r="I313" t="str">
        <f>INDEX(producttable[Category],MATCH(consolidatedsales[[#This Row],[ProductID]],producttable[ProductID],0))</f>
        <v>Rural</v>
      </c>
      <c r="J313" t="str">
        <f>INDEX(producttable[Segment],MATCH(consolidatedsales[[#This Row],[ProductID]],producttable[ProductID],0))</f>
        <v>Select</v>
      </c>
      <c r="K313">
        <f>INDEX(producttable[ManufacturerID],MATCH(consolidatedsales[[#This Row],[ProductID]],producttable[ProductID],0))</f>
        <v>4</v>
      </c>
      <c r="L313" s="4" t="str">
        <f>INDEX(locationtable[State],MATCH(consolidatedsales[[#This Row],[Zip]],locationtable[Zip],0))</f>
        <v>Ontario</v>
      </c>
      <c r="M313" s="4" t="str">
        <f>INDEX(manufacturertable[Manufacturer Name],MATCH(consolidatedsales[[#This Row],[ManufacturerID]],manufacturertable[ManufacturerID],0))</f>
        <v>Currus</v>
      </c>
      <c r="N313" s="4">
        <f>1/COUNTIFS(consolidatedsales[Manufacturer Name],consolidatedsales[[#This Row],[Manufacturer Name]])</f>
        <v>1.1764705882352941E-2</v>
      </c>
    </row>
    <row r="314" spans="1:14" x14ac:dyDescent="0.25">
      <c r="A314">
        <v>433</v>
      </c>
      <c r="B314" s="2">
        <v>42114</v>
      </c>
      <c r="C314" s="2" t="str">
        <f>TEXT(consolidatedsales[[#This Row],[Date]],"MMMM")</f>
        <v>April</v>
      </c>
      <c r="D314" t="s">
        <v>945</v>
      </c>
      <c r="E314">
        <v>1</v>
      </c>
      <c r="F314" s="3">
        <v>11969.37</v>
      </c>
      <c r="G314" t="s">
        <v>20</v>
      </c>
      <c r="H314" t="str">
        <f>INDEX(producttable[Product Name],MATCH(consolidatedsales[[#This Row],[ProductID]],producttable[ProductID],0))</f>
        <v>Maximus UM-38</v>
      </c>
      <c r="I314" t="str">
        <f>INDEX(producttable[Category],MATCH(consolidatedsales[[#This Row],[ProductID]],producttable[ProductID],0))</f>
        <v>Urban</v>
      </c>
      <c r="J314" t="str">
        <f>INDEX(producttable[Segment],MATCH(consolidatedsales[[#This Row],[ProductID]],producttable[ProductID],0))</f>
        <v>Moderation</v>
      </c>
      <c r="K314">
        <f>INDEX(producttable[ManufacturerID],MATCH(consolidatedsales[[#This Row],[ProductID]],producttable[ProductID],0))</f>
        <v>7</v>
      </c>
      <c r="L314" s="4" t="str">
        <f>INDEX(locationtable[State],MATCH(consolidatedsales[[#This Row],[Zip]],locationtable[Zip],0))</f>
        <v>Ontario</v>
      </c>
      <c r="M314" s="4" t="str">
        <f>INDEX(manufacturertable[Manufacturer Name],MATCH(consolidatedsales[[#This Row],[ManufacturerID]],manufacturertable[ManufacturerID],0))</f>
        <v>VanArsdel</v>
      </c>
      <c r="N314" s="4">
        <f>1/COUNTIFS(consolidatedsales[Manufacturer Name],consolidatedsales[[#This Row],[Manufacturer Name]])</f>
        <v>2.4570024570024569E-3</v>
      </c>
    </row>
    <row r="315" spans="1:14" x14ac:dyDescent="0.25">
      <c r="A315">
        <v>2361</v>
      </c>
      <c r="B315" s="2">
        <v>42114</v>
      </c>
      <c r="C315" s="2" t="str">
        <f>TEXT(consolidatedsales[[#This Row],[Date]],"MMMM")</f>
        <v>April</v>
      </c>
      <c r="D315" t="s">
        <v>838</v>
      </c>
      <c r="E315">
        <v>1</v>
      </c>
      <c r="F315" s="3">
        <v>7112.7</v>
      </c>
      <c r="G315" t="s">
        <v>20</v>
      </c>
      <c r="H315" t="str">
        <f>INDEX(producttable[Product Name],MATCH(consolidatedsales[[#This Row],[ProductID]],producttable[ProductID],0))</f>
        <v>Aliqui UC-09</v>
      </c>
      <c r="I315" t="str">
        <f>INDEX(producttable[Category],MATCH(consolidatedsales[[#This Row],[ProductID]],producttable[ProductID],0))</f>
        <v>Urban</v>
      </c>
      <c r="J315" t="str">
        <f>INDEX(producttable[Segment],MATCH(consolidatedsales[[#This Row],[ProductID]],producttable[ProductID],0))</f>
        <v>Convenience</v>
      </c>
      <c r="K315">
        <f>INDEX(producttable[ManufacturerID],MATCH(consolidatedsales[[#This Row],[ProductID]],producttable[ProductID],0))</f>
        <v>2</v>
      </c>
      <c r="L315" s="4" t="str">
        <f>INDEX(locationtable[State],MATCH(consolidatedsales[[#This Row],[Zip]],locationtable[Zip],0))</f>
        <v>Ontario</v>
      </c>
      <c r="M315" s="4" t="str">
        <f>INDEX(manufacturertable[Manufacturer Name],MATCH(consolidatedsales[[#This Row],[ManufacturerID]],manufacturertable[ManufacturerID],0))</f>
        <v>Aliqui</v>
      </c>
      <c r="N315" s="4">
        <f>1/COUNTIFS(consolidatedsales[Manufacturer Name],consolidatedsales[[#This Row],[Manufacturer Name]])</f>
        <v>4.7169811320754715E-3</v>
      </c>
    </row>
    <row r="316" spans="1:14" x14ac:dyDescent="0.25">
      <c r="A316">
        <v>734</v>
      </c>
      <c r="B316" s="2">
        <v>42060</v>
      </c>
      <c r="C316" s="2" t="str">
        <f>TEXT(consolidatedsales[[#This Row],[Date]],"MMMM")</f>
        <v>February</v>
      </c>
      <c r="D316" t="s">
        <v>1230</v>
      </c>
      <c r="E316">
        <v>1</v>
      </c>
      <c r="F316" s="3">
        <v>4787.37</v>
      </c>
      <c r="G316" t="s">
        <v>20</v>
      </c>
      <c r="H316" t="str">
        <f>INDEX(producttable[Product Name],MATCH(consolidatedsales[[#This Row],[ProductID]],producttable[ProductID],0))</f>
        <v>Natura RP-22</v>
      </c>
      <c r="I316" t="str">
        <f>INDEX(producttable[Category],MATCH(consolidatedsales[[#This Row],[ProductID]],producttable[ProductID],0))</f>
        <v>Rural</v>
      </c>
      <c r="J316" t="str">
        <f>INDEX(producttable[Segment],MATCH(consolidatedsales[[#This Row],[ProductID]],producttable[ProductID],0))</f>
        <v>Productivity</v>
      </c>
      <c r="K316">
        <f>INDEX(producttable[ManufacturerID],MATCH(consolidatedsales[[#This Row],[ProductID]],producttable[ProductID],0))</f>
        <v>8</v>
      </c>
      <c r="L316" s="4" t="str">
        <f>INDEX(locationtable[State],MATCH(consolidatedsales[[#This Row],[Zip]],locationtable[Zip],0))</f>
        <v>Manitoba</v>
      </c>
      <c r="M316" s="4" t="str">
        <f>INDEX(manufacturertable[Manufacturer Name],MATCH(consolidatedsales[[#This Row],[ManufacturerID]],manufacturertable[ManufacturerID],0))</f>
        <v>Natura</v>
      </c>
      <c r="N316" s="4">
        <f>1/COUNTIFS(consolidatedsales[Manufacturer Name],consolidatedsales[[#This Row],[Manufacturer Name]])</f>
        <v>3.952569169960474E-3</v>
      </c>
    </row>
    <row r="317" spans="1:14" x14ac:dyDescent="0.25">
      <c r="A317">
        <v>1235</v>
      </c>
      <c r="B317" s="2">
        <v>42060</v>
      </c>
      <c r="C317" s="2" t="str">
        <f>TEXT(consolidatedsales[[#This Row],[Date]],"MMMM")</f>
        <v>February</v>
      </c>
      <c r="D317" t="s">
        <v>840</v>
      </c>
      <c r="E317">
        <v>1</v>
      </c>
      <c r="F317" s="3">
        <v>5794.74</v>
      </c>
      <c r="G317" t="s">
        <v>20</v>
      </c>
      <c r="H317" t="str">
        <f>INDEX(producttable[Product Name],MATCH(consolidatedsales[[#This Row],[ProductID]],producttable[ProductID],0))</f>
        <v>Quibus MP-03</v>
      </c>
      <c r="I317" t="str">
        <f>INDEX(producttable[Category],MATCH(consolidatedsales[[#This Row],[ProductID]],producttable[ProductID],0))</f>
        <v>Mix</v>
      </c>
      <c r="J317" t="str">
        <f>INDEX(producttable[Segment],MATCH(consolidatedsales[[#This Row],[ProductID]],producttable[ProductID],0))</f>
        <v>Productivity</v>
      </c>
      <c r="K317">
        <f>INDEX(producttable[ManufacturerID],MATCH(consolidatedsales[[#This Row],[ProductID]],producttable[ProductID],0))</f>
        <v>12</v>
      </c>
      <c r="L317" s="4" t="str">
        <f>INDEX(locationtable[State],MATCH(consolidatedsales[[#This Row],[Zip]],locationtable[Zip],0))</f>
        <v>Ontario</v>
      </c>
      <c r="M317" s="4" t="str">
        <f>INDEX(manufacturertable[Manufacturer Name],MATCH(consolidatedsales[[#This Row],[ManufacturerID]],manufacturertable[ManufacturerID],0))</f>
        <v>Quibus</v>
      </c>
      <c r="N317" s="4">
        <f>1/COUNTIFS(consolidatedsales[Manufacturer Name],consolidatedsales[[#This Row],[Manufacturer Name]])</f>
        <v>1.3333333333333334E-2</v>
      </c>
    </row>
    <row r="318" spans="1:14" x14ac:dyDescent="0.25">
      <c r="A318">
        <v>1349</v>
      </c>
      <c r="B318" s="2">
        <v>42060</v>
      </c>
      <c r="C318" s="2" t="str">
        <f>TEXT(consolidatedsales[[#This Row],[Date]],"MMMM")</f>
        <v>February</v>
      </c>
      <c r="D318" t="s">
        <v>1220</v>
      </c>
      <c r="E318">
        <v>1</v>
      </c>
      <c r="F318" s="3">
        <v>4282.74</v>
      </c>
      <c r="G318" t="s">
        <v>20</v>
      </c>
      <c r="H318" t="str">
        <f>INDEX(producttable[Product Name],MATCH(consolidatedsales[[#This Row],[ProductID]],producttable[ProductID],0))</f>
        <v>Quibus RP-41</v>
      </c>
      <c r="I318" t="str">
        <f>INDEX(producttable[Category],MATCH(consolidatedsales[[#This Row],[ProductID]],producttable[ProductID],0))</f>
        <v>Rural</v>
      </c>
      <c r="J318" t="str">
        <f>INDEX(producttable[Segment],MATCH(consolidatedsales[[#This Row],[ProductID]],producttable[ProductID],0))</f>
        <v>Productivity</v>
      </c>
      <c r="K318">
        <f>INDEX(producttable[ManufacturerID],MATCH(consolidatedsales[[#This Row],[ProductID]],producttable[ProductID],0))</f>
        <v>12</v>
      </c>
      <c r="L318" s="4" t="str">
        <f>INDEX(locationtable[State],MATCH(consolidatedsales[[#This Row],[Zip]],locationtable[Zip],0))</f>
        <v>Manitoba</v>
      </c>
      <c r="M318" s="4" t="str">
        <f>INDEX(manufacturertable[Manufacturer Name],MATCH(consolidatedsales[[#This Row],[ManufacturerID]],manufacturertable[ManufacturerID],0))</f>
        <v>Quibus</v>
      </c>
      <c r="N318" s="4">
        <f>1/COUNTIFS(consolidatedsales[Manufacturer Name],consolidatedsales[[#This Row],[Manufacturer Name]])</f>
        <v>1.3333333333333334E-2</v>
      </c>
    </row>
    <row r="319" spans="1:14" x14ac:dyDescent="0.25">
      <c r="A319">
        <v>733</v>
      </c>
      <c r="B319" s="2">
        <v>42060</v>
      </c>
      <c r="C319" s="2" t="str">
        <f>TEXT(consolidatedsales[[#This Row],[Date]],"MMMM")</f>
        <v>February</v>
      </c>
      <c r="D319" t="s">
        <v>1230</v>
      </c>
      <c r="E319">
        <v>1</v>
      </c>
      <c r="F319" s="3">
        <v>4787.37</v>
      </c>
      <c r="G319" t="s">
        <v>20</v>
      </c>
      <c r="H319" t="str">
        <f>INDEX(producttable[Product Name],MATCH(consolidatedsales[[#This Row],[ProductID]],producttable[ProductID],0))</f>
        <v>Natura RP-21</v>
      </c>
      <c r="I319" t="str">
        <f>INDEX(producttable[Category],MATCH(consolidatedsales[[#This Row],[ProductID]],producttable[ProductID],0))</f>
        <v>Rural</v>
      </c>
      <c r="J319" t="str">
        <f>INDEX(producttable[Segment],MATCH(consolidatedsales[[#This Row],[ProductID]],producttable[ProductID],0))</f>
        <v>Productivity</v>
      </c>
      <c r="K319">
        <f>INDEX(producttable[ManufacturerID],MATCH(consolidatedsales[[#This Row],[ProductID]],producttable[ProductID],0))</f>
        <v>8</v>
      </c>
      <c r="L319" s="4" t="str">
        <f>INDEX(locationtable[State],MATCH(consolidatedsales[[#This Row],[Zip]],locationtable[Zip],0))</f>
        <v>Manitoba</v>
      </c>
      <c r="M319" s="4" t="str">
        <f>INDEX(manufacturertable[Manufacturer Name],MATCH(consolidatedsales[[#This Row],[ManufacturerID]],manufacturertable[ManufacturerID],0))</f>
        <v>Natura</v>
      </c>
      <c r="N319" s="4">
        <f>1/COUNTIFS(consolidatedsales[Manufacturer Name],consolidatedsales[[#This Row],[Manufacturer Name]])</f>
        <v>3.952569169960474E-3</v>
      </c>
    </row>
    <row r="320" spans="1:14" x14ac:dyDescent="0.25">
      <c r="A320">
        <v>2275</v>
      </c>
      <c r="B320" s="2">
        <v>42060</v>
      </c>
      <c r="C320" s="2" t="str">
        <f>TEXT(consolidatedsales[[#This Row],[Date]],"MMMM")</f>
        <v>February</v>
      </c>
      <c r="D320" t="s">
        <v>1219</v>
      </c>
      <c r="E320">
        <v>1</v>
      </c>
      <c r="F320" s="3">
        <v>5096.7</v>
      </c>
      <c r="G320" t="s">
        <v>20</v>
      </c>
      <c r="H320" t="str">
        <f>INDEX(producttable[Product Name],MATCH(consolidatedsales[[#This Row],[ProductID]],producttable[ProductID],0))</f>
        <v>Aliqui RS-08</v>
      </c>
      <c r="I320" t="str">
        <f>INDEX(producttable[Category],MATCH(consolidatedsales[[#This Row],[ProductID]],producttable[ProductID],0))</f>
        <v>Rural</v>
      </c>
      <c r="J320" t="str">
        <f>INDEX(producttable[Segment],MATCH(consolidatedsales[[#This Row],[ProductID]],producttable[ProductID],0))</f>
        <v>Select</v>
      </c>
      <c r="K320">
        <f>INDEX(producttable[ManufacturerID],MATCH(consolidatedsales[[#This Row],[ProductID]],producttable[ProductID],0))</f>
        <v>2</v>
      </c>
      <c r="L320" s="4" t="str">
        <f>INDEX(locationtable[State],MATCH(consolidatedsales[[#This Row],[Zip]],locationtable[Zip],0))</f>
        <v>Manitoba</v>
      </c>
      <c r="M320" s="4" t="str">
        <f>INDEX(manufacturertable[Manufacturer Name],MATCH(consolidatedsales[[#This Row],[ManufacturerID]],manufacturertable[ManufacturerID],0))</f>
        <v>Aliqui</v>
      </c>
      <c r="N320" s="4">
        <f>1/COUNTIFS(consolidatedsales[Manufacturer Name],consolidatedsales[[#This Row],[Manufacturer Name]])</f>
        <v>4.7169811320754715E-3</v>
      </c>
    </row>
    <row r="321" spans="1:14" x14ac:dyDescent="0.25">
      <c r="A321">
        <v>1236</v>
      </c>
      <c r="B321" s="2">
        <v>42060</v>
      </c>
      <c r="C321" s="2" t="str">
        <f>TEXT(consolidatedsales[[#This Row],[Date]],"MMMM")</f>
        <v>February</v>
      </c>
      <c r="D321" t="s">
        <v>840</v>
      </c>
      <c r="E321">
        <v>1</v>
      </c>
      <c r="F321" s="3">
        <v>5794.74</v>
      </c>
      <c r="G321" t="s">
        <v>20</v>
      </c>
      <c r="H321" t="str">
        <f>INDEX(producttable[Product Name],MATCH(consolidatedsales[[#This Row],[ProductID]],producttable[ProductID],0))</f>
        <v>Quibus MP-04</v>
      </c>
      <c r="I321" t="str">
        <f>INDEX(producttable[Category],MATCH(consolidatedsales[[#This Row],[ProductID]],producttable[ProductID],0))</f>
        <v>Mix</v>
      </c>
      <c r="J321" t="str">
        <f>INDEX(producttable[Segment],MATCH(consolidatedsales[[#This Row],[ProductID]],producttable[ProductID],0))</f>
        <v>Productivity</v>
      </c>
      <c r="K321">
        <f>INDEX(producttable[ManufacturerID],MATCH(consolidatedsales[[#This Row],[ProductID]],producttable[ProductID],0))</f>
        <v>12</v>
      </c>
      <c r="L321" s="4" t="str">
        <f>INDEX(locationtable[State],MATCH(consolidatedsales[[#This Row],[Zip]],locationtable[Zip],0))</f>
        <v>Ontario</v>
      </c>
      <c r="M321" s="4" t="str">
        <f>INDEX(manufacturertable[Manufacturer Name],MATCH(consolidatedsales[[#This Row],[ManufacturerID]],manufacturertable[ManufacturerID],0))</f>
        <v>Quibus</v>
      </c>
      <c r="N321" s="4">
        <f>1/COUNTIFS(consolidatedsales[Manufacturer Name],consolidatedsales[[#This Row],[Manufacturer Name]])</f>
        <v>1.3333333333333334E-2</v>
      </c>
    </row>
    <row r="322" spans="1:14" x14ac:dyDescent="0.25">
      <c r="A322">
        <v>1350</v>
      </c>
      <c r="B322" s="2">
        <v>42060</v>
      </c>
      <c r="C322" s="2" t="str">
        <f>TEXT(consolidatedsales[[#This Row],[Date]],"MMMM")</f>
        <v>February</v>
      </c>
      <c r="D322" t="s">
        <v>1220</v>
      </c>
      <c r="E322">
        <v>1</v>
      </c>
      <c r="F322" s="3">
        <v>4282.74</v>
      </c>
      <c r="G322" t="s">
        <v>20</v>
      </c>
      <c r="H322" t="str">
        <f>INDEX(producttable[Product Name],MATCH(consolidatedsales[[#This Row],[ProductID]],producttable[ProductID],0))</f>
        <v>Quibus RP-42</v>
      </c>
      <c r="I322" t="str">
        <f>INDEX(producttable[Category],MATCH(consolidatedsales[[#This Row],[ProductID]],producttable[ProductID],0))</f>
        <v>Rural</v>
      </c>
      <c r="J322" t="str">
        <f>INDEX(producttable[Segment],MATCH(consolidatedsales[[#This Row],[ProductID]],producttable[ProductID],0))</f>
        <v>Productivity</v>
      </c>
      <c r="K322">
        <f>INDEX(producttable[ManufacturerID],MATCH(consolidatedsales[[#This Row],[ProductID]],producttable[ProductID],0))</f>
        <v>12</v>
      </c>
      <c r="L322" s="4" t="str">
        <f>INDEX(locationtable[State],MATCH(consolidatedsales[[#This Row],[Zip]],locationtable[Zip],0))</f>
        <v>Manitoba</v>
      </c>
      <c r="M322" s="4" t="str">
        <f>INDEX(manufacturertable[Manufacturer Name],MATCH(consolidatedsales[[#This Row],[ManufacturerID]],manufacturertable[ManufacturerID],0))</f>
        <v>Quibus</v>
      </c>
      <c r="N322" s="4">
        <f>1/COUNTIFS(consolidatedsales[Manufacturer Name],consolidatedsales[[#This Row],[Manufacturer Name]])</f>
        <v>1.3333333333333334E-2</v>
      </c>
    </row>
    <row r="323" spans="1:14" x14ac:dyDescent="0.25">
      <c r="A323">
        <v>438</v>
      </c>
      <c r="B323" s="2">
        <v>42061</v>
      </c>
      <c r="C323" s="2" t="str">
        <f>TEXT(consolidatedsales[[#This Row],[Date]],"MMMM")</f>
        <v>February</v>
      </c>
      <c r="D323" t="s">
        <v>983</v>
      </c>
      <c r="E323">
        <v>1</v>
      </c>
      <c r="F323" s="3">
        <v>11969.37</v>
      </c>
      <c r="G323" t="s">
        <v>20</v>
      </c>
      <c r="H323" t="str">
        <f>INDEX(producttable[Product Name],MATCH(consolidatedsales[[#This Row],[ProductID]],producttable[ProductID],0))</f>
        <v>Maximus UM-43</v>
      </c>
      <c r="I323" t="str">
        <f>INDEX(producttable[Category],MATCH(consolidatedsales[[#This Row],[ProductID]],producttable[ProductID],0))</f>
        <v>Urban</v>
      </c>
      <c r="J323" t="str">
        <f>INDEX(producttable[Segment],MATCH(consolidatedsales[[#This Row],[ProductID]],producttable[ProductID],0))</f>
        <v>Moderation</v>
      </c>
      <c r="K323">
        <f>INDEX(producttable[ManufacturerID],MATCH(consolidatedsales[[#This Row],[ProductID]],producttable[ProductID],0))</f>
        <v>7</v>
      </c>
      <c r="L323" s="4" t="str">
        <f>INDEX(locationtable[State],MATCH(consolidatedsales[[#This Row],[Zip]],locationtable[Zip],0))</f>
        <v>Ontario</v>
      </c>
      <c r="M323" s="4" t="str">
        <f>INDEX(manufacturertable[Manufacturer Name],MATCH(consolidatedsales[[#This Row],[ManufacturerID]],manufacturertable[ManufacturerID],0))</f>
        <v>VanArsdel</v>
      </c>
      <c r="N323" s="4">
        <f>1/COUNTIFS(consolidatedsales[Manufacturer Name],consolidatedsales[[#This Row],[Manufacturer Name]])</f>
        <v>2.4570024570024569E-3</v>
      </c>
    </row>
    <row r="324" spans="1:14" x14ac:dyDescent="0.25">
      <c r="A324">
        <v>791</v>
      </c>
      <c r="B324" s="2">
        <v>42061</v>
      </c>
      <c r="C324" s="2" t="str">
        <f>TEXT(consolidatedsales[[#This Row],[Date]],"MMMM")</f>
        <v>February</v>
      </c>
      <c r="D324" t="s">
        <v>838</v>
      </c>
      <c r="E324">
        <v>1</v>
      </c>
      <c r="F324" s="3">
        <v>849.87</v>
      </c>
      <c r="G324" t="s">
        <v>20</v>
      </c>
      <c r="H324" t="str">
        <f>INDEX(producttable[Product Name],MATCH(consolidatedsales[[#This Row],[ProductID]],producttable[ProductID],0))</f>
        <v>Natura RP-79</v>
      </c>
      <c r="I324" t="str">
        <f>INDEX(producttable[Category],MATCH(consolidatedsales[[#This Row],[ProductID]],producttable[ProductID],0))</f>
        <v>Rural</v>
      </c>
      <c r="J324" t="str">
        <f>INDEX(producttable[Segment],MATCH(consolidatedsales[[#This Row],[ProductID]],producttable[ProductID],0))</f>
        <v>Productivity</v>
      </c>
      <c r="K324">
        <f>INDEX(producttable[ManufacturerID],MATCH(consolidatedsales[[#This Row],[ProductID]],producttable[ProductID],0))</f>
        <v>8</v>
      </c>
      <c r="L324" s="4" t="str">
        <f>INDEX(locationtable[State],MATCH(consolidatedsales[[#This Row],[Zip]],locationtable[Zip],0))</f>
        <v>Ontario</v>
      </c>
      <c r="M324" s="4" t="str">
        <f>INDEX(manufacturertable[Manufacturer Name],MATCH(consolidatedsales[[#This Row],[ManufacturerID]],manufacturertable[ManufacturerID],0))</f>
        <v>Natura</v>
      </c>
      <c r="N324" s="4">
        <f>1/COUNTIFS(consolidatedsales[Manufacturer Name],consolidatedsales[[#This Row],[Manufacturer Name]])</f>
        <v>3.952569169960474E-3</v>
      </c>
    </row>
    <row r="325" spans="1:14" x14ac:dyDescent="0.25">
      <c r="A325">
        <v>1183</v>
      </c>
      <c r="B325" s="2">
        <v>42024</v>
      </c>
      <c r="C325" s="2" t="str">
        <f>TEXT(consolidatedsales[[#This Row],[Date]],"MMMM")</f>
        <v>January</v>
      </c>
      <c r="D325" t="s">
        <v>687</v>
      </c>
      <c r="E325">
        <v>1</v>
      </c>
      <c r="F325" s="3">
        <v>7433.37</v>
      </c>
      <c r="G325" t="s">
        <v>20</v>
      </c>
      <c r="H325" t="str">
        <f>INDEX(producttable[Product Name],MATCH(consolidatedsales[[#This Row],[ProductID]],producttable[ProductID],0))</f>
        <v>Pirum UE-19</v>
      </c>
      <c r="I325" t="str">
        <f>INDEX(producttable[Category],MATCH(consolidatedsales[[#This Row],[ProductID]],producttable[ProductID],0))</f>
        <v>Urban</v>
      </c>
      <c r="J325" t="str">
        <f>INDEX(producttable[Segment],MATCH(consolidatedsales[[#This Row],[ProductID]],producttable[ProductID],0))</f>
        <v>Extreme</v>
      </c>
      <c r="K325">
        <f>INDEX(producttable[ManufacturerID],MATCH(consolidatedsales[[#This Row],[ProductID]],producttable[ProductID],0))</f>
        <v>10</v>
      </c>
      <c r="L325" s="4" t="str">
        <f>INDEX(locationtable[State],MATCH(consolidatedsales[[#This Row],[Zip]],locationtable[Zip],0))</f>
        <v>Ontario</v>
      </c>
      <c r="M325" s="4" t="str">
        <f>INDEX(manufacturertable[Manufacturer Name],MATCH(consolidatedsales[[#This Row],[ManufacturerID]],manufacturertable[ManufacturerID],0))</f>
        <v>Pirum</v>
      </c>
      <c r="N325" s="4">
        <f>1/COUNTIFS(consolidatedsales[Manufacturer Name],consolidatedsales[[#This Row],[Manufacturer Name]])</f>
        <v>3.8022813688212928E-3</v>
      </c>
    </row>
    <row r="326" spans="1:14" x14ac:dyDescent="0.25">
      <c r="A326">
        <v>1182</v>
      </c>
      <c r="B326" s="2">
        <v>42025</v>
      </c>
      <c r="C326" s="2" t="str">
        <f>TEXT(consolidatedsales[[#This Row],[Date]],"MMMM")</f>
        <v>January</v>
      </c>
      <c r="D326" t="s">
        <v>838</v>
      </c>
      <c r="E326">
        <v>1</v>
      </c>
      <c r="F326" s="3">
        <v>2519.37</v>
      </c>
      <c r="G326" t="s">
        <v>20</v>
      </c>
      <c r="H326" t="str">
        <f>INDEX(producttable[Product Name],MATCH(consolidatedsales[[#This Row],[ProductID]],producttable[ProductID],0))</f>
        <v>Pirum UE-18</v>
      </c>
      <c r="I326" t="str">
        <f>INDEX(producttable[Category],MATCH(consolidatedsales[[#This Row],[ProductID]],producttable[ProductID],0))</f>
        <v>Urban</v>
      </c>
      <c r="J326" t="str">
        <f>INDEX(producttable[Segment],MATCH(consolidatedsales[[#This Row],[ProductID]],producttable[ProductID],0))</f>
        <v>Extreme</v>
      </c>
      <c r="K326">
        <f>INDEX(producttable[ManufacturerID],MATCH(consolidatedsales[[#This Row],[ProductID]],producttable[ProductID],0))</f>
        <v>10</v>
      </c>
      <c r="L326" s="4" t="str">
        <f>INDEX(locationtable[State],MATCH(consolidatedsales[[#This Row],[Zip]],locationtable[Zip],0))</f>
        <v>Ontario</v>
      </c>
      <c r="M326" s="4" t="str">
        <f>INDEX(manufacturertable[Manufacturer Name],MATCH(consolidatedsales[[#This Row],[ManufacturerID]],manufacturertable[ManufacturerID],0))</f>
        <v>Pirum</v>
      </c>
      <c r="N326" s="4">
        <f>1/COUNTIFS(consolidatedsales[Manufacturer Name],consolidatedsales[[#This Row],[Manufacturer Name]])</f>
        <v>3.8022813688212928E-3</v>
      </c>
    </row>
    <row r="327" spans="1:14" x14ac:dyDescent="0.25">
      <c r="A327">
        <v>1853</v>
      </c>
      <c r="B327" s="2">
        <v>42005</v>
      </c>
      <c r="C327" s="2" t="str">
        <f>TEXT(consolidatedsales[[#This Row],[Date]],"MMMM")</f>
        <v>January</v>
      </c>
      <c r="D327" t="s">
        <v>838</v>
      </c>
      <c r="E327">
        <v>1</v>
      </c>
      <c r="F327" s="3">
        <v>4409.37</v>
      </c>
      <c r="G327" t="s">
        <v>20</v>
      </c>
      <c r="H327" t="str">
        <f>INDEX(producttable[Product Name],MATCH(consolidatedsales[[#This Row],[ProductID]],producttable[ProductID],0))</f>
        <v>Pomum YY-48</v>
      </c>
      <c r="I327" t="str">
        <f>INDEX(producttable[Category],MATCH(consolidatedsales[[#This Row],[ProductID]],producttable[ProductID],0))</f>
        <v>Youth</v>
      </c>
      <c r="J327" t="str">
        <f>INDEX(producttable[Segment],MATCH(consolidatedsales[[#This Row],[ProductID]],producttable[ProductID],0))</f>
        <v>Youth</v>
      </c>
      <c r="K327">
        <f>INDEX(producttable[ManufacturerID],MATCH(consolidatedsales[[#This Row],[ProductID]],producttable[ProductID],0))</f>
        <v>11</v>
      </c>
      <c r="L327" s="4" t="str">
        <f>INDEX(locationtable[State],MATCH(consolidatedsales[[#This Row],[Zip]],locationtable[Zip],0))</f>
        <v>Ontario</v>
      </c>
      <c r="M327" s="4" t="str">
        <f>INDEX(manufacturertable[Manufacturer Name],MATCH(consolidatedsales[[#This Row],[ManufacturerID]],manufacturertable[ManufacturerID],0))</f>
        <v>Pomum</v>
      </c>
      <c r="N327" s="4">
        <f>1/COUNTIFS(consolidatedsales[Manufacturer Name],consolidatedsales[[#This Row],[Manufacturer Name]])</f>
        <v>5.5555555555555552E-2</v>
      </c>
    </row>
    <row r="328" spans="1:14" x14ac:dyDescent="0.25">
      <c r="A328">
        <v>1851</v>
      </c>
      <c r="B328" s="2">
        <v>42005</v>
      </c>
      <c r="C328" s="2" t="str">
        <f>TEXT(consolidatedsales[[#This Row],[Date]],"MMMM")</f>
        <v>January</v>
      </c>
      <c r="D328" t="s">
        <v>834</v>
      </c>
      <c r="E328">
        <v>1</v>
      </c>
      <c r="F328" s="3">
        <v>3905.37</v>
      </c>
      <c r="G328" t="s">
        <v>20</v>
      </c>
      <c r="H328" t="str">
        <f>INDEX(producttable[Product Name],MATCH(consolidatedsales[[#This Row],[ProductID]],producttable[ProductID],0))</f>
        <v>Pomum YY-46</v>
      </c>
      <c r="I328" t="str">
        <f>INDEX(producttable[Category],MATCH(consolidatedsales[[#This Row],[ProductID]],producttable[ProductID],0))</f>
        <v>Youth</v>
      </c>
      <c r="J328" t="str">
        <f>INDEX(producttable[Segment],MATCH(consolidatedsales[[#This Row],[ProductID]],producttable[ProductID],0))</f>
        <v>Youth</v>
      </c>
      <c r="K328">
        <f>INDEX(producttable[ManufacturerID],MATCH(consolidatedsales[[#This Row],[ProductID]],producttable[ProductID],0))</f>
        <v>11</v>
      </c>
      <c r="L328" s="4" t="str">
        <f>INDEX(locationtable[State],MATCH(consolidatedsales[[#This Row],[Zip]],locationtable[Zip],0))</f>
        <v>Ontario</v>
      </c>
      <c r="M328" s="4" t="str">
        <f>INDEX(manufacturertable[Manufacturer Name],MATCH(consolidatedsales[[#This Row],[ManufacturerID]],manufacturertable[ManufacturerID],0))</f>
        <v>Pomum</v>
      </c>
      <c r="N328" s="4">
        <f>1/COUNTIFS(consolidatedsales[Manufacturer Name],consolidatedsales[[#This Row],[Manufacturer Name]])</f>
        <v>5.5555555555555552E-2</v>
      </c>
    </row>
    <row r="329" spans="1:14" x14ac:dyDescent="0.25">
      <c r="A329">
        <v>781</v>
      </c>
      <c r="B329" s="2">
        <v>42008</v>
      </c>
      <c r="C329" s="2" t="str">
        <f>TEXT(consolidatedsales[[#This Row],[Date]],"MMMM")</f>
        <v>January</v>
      </c>
      <c r="D329" t="s">
        <v>838</v>
      </c>
      <c r="E329">
        <v>1</v>
      </c>
      <c r="F329" s="3">
        <v>1303.47</v>
      </c>
      <c r="G329" t="s">
        <v>20</v>
      </c>
      <c r="H329" t="str">
        <f>INDEX(producttable[Product Name],MATCH(consolidatedsales[[#This Row],[ProductID]],producttable[ProductID],0))</f>
        <v>Natura RP-69</v>
      </c>
      <c r="I329" t="str">
        <f>INDEX(producttable[Category],MATCH(consolidatedsales[[#This Row],[ProductID]],producttable[ProductID],0))</f>
        <v>Rural</v>
      </c>
      <c r="J329" t="str">
        <f>INDEX(producttable[Segment],MATCH(consolidatedsales[[#This Row],[ProductID]],producttable[ProductID],0))</f>
        <v>Productivity</v>
      </c>
      <c r="K329">
        <f>INDEX(producttable[ManufacturerID],MATCH(consolidatedsales[[#This Row],[ProductID]],producttable[ProductID],0))</f>
        <v>8</v>
      </c>
      <c r="L329" s="4" t="str">
        <f>INDEX(locationtable[State],MATCH(consolidatedsales[[#This Row],[Zip]],locationtable[Zip],0))</f>
        <v>Ontario</v>
      </c>
      <c r="M329" s="4" t="str">
        <f>INDEX(manufacturertable[Manufacturer Name],MATCH(consolidatedsales[[#This Row],[ManufacturerID]],manufacturertable[ManufacturerID],0))</f>
        <v>Natura</v>
      </c>
      <c r="N329" s="4">
        <f>1/COUNTIFS(consolidatedsales[Manufacturer Name],consolidatedsales[[#This Row],[Manufacturer Name]])</f>
        <v>3.952569169960474E-3</v>
      </c>
    </row>
    <row r="330" spans="1:14" x14ac:dyDescent="0.25">
      <c r="A330">
        <v>782</v>
      </c>
      <c r="B330" s="2">
        <v>42008</v>
      </c>
      <c r="C330" s="2" t="str">
        <f>TEXT(consolidatedsales[[#This Row],[Date]],"MMMM")</f>
        <v>January</v>
      </c>
      <c r="D330" t="s">
        <v>838</v>
      </c>
      <c r="E330">
        <v>1</v>
      </c>
      <c r="F330" s="3">
        <v>1303.47</v>
      </c>
      <c r="G330" t="s">
        <v>20</v>
      </c>
      <c r="H330" t="str">
        <f>INDEX(producttable[Product Name],MATCH(consolidatedsales[[#This Row],[ProductID]],producttable[ProductID],0))</f>
        <v>Natura RP-70</v>
      </c>
      <c r="I330" t="str">
        <f>INDEX(producttable[Category],MATCH(consolidatedsales[[#This Row],[ProductID]],producttable[ProductID],0))</f>
        <v>Rural</v>
      </c>
      <c r="J330" t="str">
        <f>INDEX(producttable[Segment],MATCH(consolidatedsales[[#This Row],[ProductID]],producttable[ProductID],0))</f>
        <v>Productivity</v>
      </c>
      <c r="K330">
        <f>INDEX(producttable[ManufacturerID],MATCH(consolidatedsales[[#This Row],[ProductID]],producttable[ProductID],0))</f>
        <v>8</v>
      </c>
      <c r="L330" s="4" t="str">
        <f>INDEX(locationtable[State],MATCH(consolidatedsales[[#This Row],[Zip]],locationtable[Zip],0))</f>
        <v>Ontario</v>
      </c>
      <c r="M330" s="4" t="str">
        <f>INDEX(manufacturertable[Manufacturer Name],MATCH(consolidatedsales[[#This Row],[ManufacturerID]],manufacturertable[ManufacturerID],0))</f>
        <v>Natura</v>
      </c>
      <c r="N330" s="4">
        <f>1/COUNTIFS(consolidatedsales[Manufacturer Name],consolidatedsales[[#This Row],[Manufacturer Name]])</f>
        <v>3.952569169960474E-3</v>
      </c>
    </row>
    <row r="331" spans="1:14" x14ac:dyDescent="0.25">
      <c r="A331">
        <v>1212</v>
      </c>
      <c r="B331" s="2">
        <v>42061</v>
      </c>
      <c r="C331" s="2" t="str">
        <f>TEXT(consolidatedsales[[#This Row],[Date]],"MMMM")</f>
        <v>February</v>
      </c>
      <c r="D331" t="s">
        <v>687</v>
      </c>
      <c r="E331">
        <v>1</v>
      </c>
      <c r="F331" s="3">
        <v>4850.37</v>
      </c>
      <c r="G331" t="s">
        <v>20</v>
      </c>
      <c r="H331" t="str">
        <f>INDEX(producttable[Product Name],MATCH(consolidatedsales[[#This Row],[ProductID]],producttable[ProductID],0))</f>
        <v>Pirum UC-14</v>
      </c>
      <c r="I331" t="str">
        <f>INDEX(producttable[Category],MATCH(consolidatedsales[[#This Row],[ProductID]],producttable[ProductID],0))</f>
        <v>Urban</v>
      </c>
      <c r="J331" t="str">
        <f>INDEX(producttable[Segment],MATCH(consolidatedsales[[#This Row],[ProductID]],producttable[ProductID],0))</f>
        <v>Convenience</v>
      </c>
      <c r="K331">
        <f>INDEX(producttable[ManufacturerID],MATCH(consolidatedsales[[#This Row],[ProductID]],producttable[ProductID],0))</f>
        <v>10</v>
      </c>
      <c r="L331" s="4" t="str">
        <f>INDEX(locationtable[State],MATCH(consolidatedsales[[#This Row],[Zip]],locationtable[Zip],0))</f>
        <v>Ontario</v>
      </c>
      <c r="M331" s="4" t="str">
        <f>INDEX(manufacturertable[Manufacturer Name],MATCH(consolidatedsales[[#This Row],[ManufacturerID]],manufacturertable[ManufacturerID],0))</f>
        <v>Pirum</v>
      </c>
      <c r="N331" s="4">
        <f>1/COUNTIFS(consolidatedsales[Manufacturer Name],consolidatedsales[[#This Row],[Manufacturer Name]])</f>
        <v>3.8022813688212928E-3</v>
      </c>
    </row>
    <row r="332" spans="1:14" x14ac:dyDescent="0.25">
      <c r="A332">
        <v>993</v>
      </c>
      <c r="B332" s="2">
        <v>42061</v>
      </c>
      <c r="C332" s="2" t="str">
        <f>TEXT(consolidatedsales[[#This Row],[Date]],"MMMM")</f>
        <v>February</v>
      </c>
      <c r="D332" t="s">
        <v>1220</v>
      </c>
      <c r="E332">
        <v>2</v>
      </c>
      <c r="F332" s="3">
        <v>9007.74</v>
      </c>
      <c r="G332" t="s">
        <v>20</v>
      </c>
      <c r="H332" t="str">
        <f>INDEX(producttable[Product Name],MATCH(consolidatedsales[[#This Row],[ProductID]],producttable[ProductID],0))</f>
        <v>Natura UC-56</v>
      </c>
      <c r="I332" t="str">
        <f>INDEX(producttable[Category],MATCH(consolidatedsales[[#This Row],[ProductID]],producttable[ProductID],0))</f>
        <v>Urban</v>
      </c>
      <c r="J332" t="str">
        <f>INDEX(producttable[Segment],MATCH(consolidatedsales[[#This Row],[ProductID]],producttable[ProductID],0))</f>
        <v>Convenience</v>
      </c>
      <c r="K332">
        <f>INDEX(producttable[ManufacturerID],MATCH(consolidatedsales[[#This Row],[ProductID]],producttable[ProductID],0))</f>
        <v>8</v>
      </c>
      <c r="L332" s="4" t="str">
        <f>INDEX(locationtable[State],MATCH(consolidatedsales[[#This Row],[Zip]],locationtable[Zip],0))</f>
        <v>Manitoba</v>
      </c>
      <c r="M332" s="4" t="str">
        <f>INDEX(manufacturertable[Manufacturer Name],MATCH(consolidatedsales[[#This Row],[ManufacturerID]],manufacturertable[ManufacturerID],0))</f>
        <v>Natura</v>
      </c>
      <c r="N332" s="4">
        <f>1/COUNTIFS(consolidatedsales[Manufacturer Name],consolidatedsales[[#This Row],[Manufacturer Name]])</f>
        <v>3.952569169960474E-3</v>
      </c>
    </row>
    <row r="333" spans="1:14" x14ac:dyDescent="0.25">
      <c r="A333">
        <v>792</v>
      </c>
      <c r="B333" s="2">
        <v>42061</v>
      </c>
      <c r="C333" s="2" t="str">
        <f>TEXT(consolidatedsales[[#This Row],[Date]],"MMMM")</f>
        <v>February</v>
      </c>
      <c r="D333" t="s">
        <v>838</v>
      </c>
      <c r="E333">
        <v>1</v>
      </c>
      <c r="F333" s="3">
        <v>849.87</v>
      </c>
      <c r="G333" t="s">
        <v>20</v>
      </c>
      <c r="H333" t="str">
        <f>INDEX(producttable[Product Name],MATCH(consolidatedsales[[#This Row],[ProductID]],producttable[ProductID],0))</f>
        <v>Natura RP-80</v>
      </c>
      <c r="I333" t="str">
        <f>INDEX(producttable[Category],MATCH(consolidatedsales[[#This Row],[ProductID]],producttable[ProductID],0))</f>
        <v>Rural</v>
      </c>
      <c r="J333" t="str">
        <f>INDEX(producttable[Segment],MATCH(consolidatedsales[[#This Row],[ProductID]],producttable[ProductID],0))</f>
        <v>Productivity</v>
      </c>
      <c r="K333">
        <f>INDEX(producttable[ManufacturerID],MATCH(consolidatedsales[[#This Row],[ProductID]],producttable[ProductID],0))</f>
        <v>8</v>
      </c>
      <c r="L333" s="4" t="str">
        <f>INDEX(locationtable[State],MATCH(consolidatedsales[[#This Row],[Zip]],locationtable[Zip],0))</f>
        <v>Ontario</v>
      </c>
      <c r="M333" s="4" t="str">
        <f>INDEX(manufacturertable[Manufacturer Name],MATCH(consolidatedsales[[#This Row],[ManufacturerID]],manufacturertable[ManufacturerID],0))</f>
        <v>Natura</v>
      </c>
      <c r="N333" s="4">
        <f>1/COUNTIFS(consolidatedsales[Manufacturer Name],consolidatedsales[[#This Row],[Manufacturer Name]])</f>
        <v>3.952569169960474E-3</v>
      </c>
    </row>
    <row r="334" spans="1:14" x14ac:dyDescent="0.25">
      <c r="A334">
        <v>794</v>
      </c>
      <c r="B334" s="2">
        <v>42027</v>
      </c>
      <c r="C334" s="2" t="str">
        <f>TEXT(consolidatedsales[[#This Row],[Date]],"MMMM")</f>
        <v>January</v>
      </c>
      <c r="D334" t="s">
        <v>838</v>
      </c>
      <c r="E334">
        <v>1</v>
      </c>
      <c r="F334" s="3">
        <v>1070.3699999999999</v>
      </c>
      <c r="G334" t="s">
        <v>20</v>
      </c>
      <c r="H334" t="str">
        <f>INDEX(producttable[Product Name],MATCH(consolidatedsales[[#This Row],[ProductID]],producttable[ProductID],0))</f>
        <v>Natura RP-82</v>
      </c>
      <c r="I334" t="str">
        <f>INDEX(producttable[Category],MATCH(consolidatedsales[[#This Row],[ProductID]],producttable[ProductID],0))</f>
        <v>Rural</v>
      </c>
      <c r="J334" t="str">
        <f>INDEX(producttable[Segment],MATCH(consolidatedsales[[#This Row],[ProductID]],producttable[ProductID],0))</f>
        <v>Productivity</v>
      </c>
      <c r="K334">
        <f>INDEX(producttable[ManufacturerID],MATCH(consolidatedsales[[#This Row],[ProductID]],producttable[ProductID],0))</f>
        <v>8</v>
      </c>
      <c r="L334" s="4" t="str">
        <f>INDEX(locationtable[State],MATCH(consolidatedsales[[#This Row],[Zip]],locationtable[Zip],0))</f>
        <v>Ontario</v>
      </c>
      <c r="M334" s="4" t="str">
        <f>INDEX(manufacturertable[Manufacturer Name],MATCH(consolidatedsales[[#This Row],[ManufacturerID]],manufacturertable[ManufacturerID],0))</f>
        <v>Natura</v>
      </c>
      <c r="N334" s="4">
        <f>1/COUNTIFS(consolidatedsales[Manufacturer Name],consolidatedsales[[#This Row],[Manufacturer Name]])</f>
        <v>3.952569169960474E-3</v>
      </c>
    </row>
    <row r="335" spans="1:14" x14ac:dyDescent="0.25">
      <c r="A335">
        <v>793</v>
      </c>
      <c r="B335" s="2">
        <v>42027</v>
      </c>
      <c r="C335" s="2" t="str">
        <f>TEXT(consolidatedsales[[#This Row],[Date]],"MMMM")</f>
        <v>January</v>
      </c>
      <c r="D335" t="s">
        <v>842</v>
      </c>
      <c r="E335">
        <v>1</v>
      </c>
      <c r="F335" s="3">
        <v>1070.3699999999999</v>
      </c>
      <c r="G335" t="s">
        <v>20</v>
      </c>
      <c r="H335" t="str">
        <f>INDEX(producttable[Product Name],MATCH(consolidatedsales[[#This Row],[ProductID]],producttable[ProductID],0))</f>
        <v>Natura RP-81</v>
      </c>
      <c r="I335" t="str">
        <f>INDEX(producttable[Category],MATCH(consolidatedsales[[#This Row],[ProductID]],producttable[ProductID],0))</f>
        <v>Rural</v>
      </c>
      <c r="J335" t="str">
        <f>INDEX(producttable[Segment],MATCH(consolidatedsales[[#This Row],[ProductID]],producttable[ProductID],0))</f>
        <v>Productivity</v>
      </c>
      <c r="K335">
        <f>INDEX(producttable[ManufacturerID],MATCH(consolidatedsales[[#This Row],[ProductID]],producttable[ProductID],0))</f>
        <v>8</v>
      </c>
      <c r="L335" s="4" t="str">
        <f>INDEX(locationtable[State],MATCH(consolidatedsales[[#This Row],[Zip]],locationtable[Zip],0))</f>
        <v>Ontario</v>
      </c>
      <c r="M335" s="4" t="str">
        <f>INDEX(manufacturertable[Manufacturer Name],MATCH(consolidatedsales[[#This Row],[ManufacturerID]],manufacturertable[ManufacturerID],0))</f>
        <v>Natura</v>
      </c>
      <c r="N335" s="4">
        <f>1/COUNTIFS(consolidatedsales[Manufacturer Name],consolidatedsales[[#This Row],[Manufacturer Name]])</f>
        <v>3.952569169960474E-3</v>
      </c>
    </row>
    <row r="336" spans="1:14" x14ac:dyDescent="0.25">
      <c r="A336">
        <v>794</v>
      </c>
      <c r="B336" s="2">
        <v>42027</v>
      </c>
      <c r="C336" s="2" t="str">
        <f>TEXT(consolidatedsales[[#This Row],[Date]],"MMMM")</f>
        <v>January</v>
      </c>
      <c r="D336" t="s">
        <v>842</v>
      </c>
      <c r="E336">
        <v>1</v>
      </c>
      <c r="F336" s="3">
        <v>1070.3699999999999</v>
      </c>
      <c r="G336" t="s">
        <v>20</v>
      </c>
      <c r="H336" t="str">
        <f>INDEX(producttable[Product Name],MATCH(consolidatedsales[[#This Row],[ProductID]],producttable[ProductID],0))</f>
        <v>Natura RP-82</v>
      </c>
      <c r="I336" t="str">
        <f>INDEX(producttable[Category],MATCH(consolidatedsales[[#This Row],[ProductID]],producttable[ProductID],0))</f>
        <v>Rural</v>
      </c>
      <c r="J336" t="str">
        <f>INDEX(producttable[Segment],MATCH(consolidatedsales[[#This Row],[ProductID]],producttable[ProductID],0))</f>
        <v>Productivity</v>
      </c>
      <c r="K336">
        <f>INDEX(producttable[ManufacturerID],MATCH(consolidatedsales[[#This Row],[ProductID]],producttable[ProductID],0))</f>
        <v>8</v>
      </c>
      <c r="L336" s="4" t="str">
        <f>INDEX(locationtable[State],MATCH(consolidatedsales[[#This Row],[Zip]],locationtable[Zip],0))</f>
        <v>Ontario</v>
      </c>
      <c r="M336" s="4" t="str">
        <f>INDEX(manufacturertable[Manufacturer Name],MATCH(consolidatedsales[[#This Row],[ManufacturerID]],manufacturertable[ManufacturerID],0))</f>
        <v>Natura</v>
      </c>
      <c r="N336" s="4">
        <f>1/COUNTIFS(consolidatedsales[Manufacturer Name],consolidatedsales[[#This Row],[Manufacturer Name]])</f>
        <v>3.952569169960474E-3</v>
      </c>
    </row>
    <row r="337" spans="1:14" x14ac:dyDescent="0.25">
      <c r="A337">
        <v>793</v>
      </c>
      <c r="B337" s="2">
        <v>42027</v>
      </c>
      <c r="C337" s="2" t="str">
        <f>TEXT(consolidatedsales[[#This Row],[Date]],"MMMM")</f>
        <v>January</v>
      </c>
      <c r="D337" t="s">
        <v>838</v>
      </c>
      <c r="E337">
        <v>1</v>
      </c>
      <c r="F337" s="3">
        <v>1070.3699999999999</v>
      </c>
      <c r="G337" t="s">
        <v>20</v>
      </c>
      <c r="H337" t="str">
        <f>INDEX(producttable[Product Name],MATCH(consolidatedsales[[#This Row],[ProductID]],producttable[ProductID],0))</f>
        <v>Natura RP-81</v>
      </c>
      <c r="I337" t="str">
        <f>INDEX(producttable[Category],MATCH(consolidatedsales[[#This Row],[ProductID]],producttable[ProductID],0))</f>
        <v>Rural</v>
      </c>
      <c r="J337" t="str">
        <f>INDEX(producttable[Segment],MATCH(consolidatedsales[[#This Row],[ProductID]],producttable[ProductID],0))</f>
        <v>Productivity</v>
      </c>
      <c r="K337">
        <f>INDEX(producttable[ManufacturerID],MATCH(consolidatedsales[[#This Row],[ProductID]],producttable[ProductID],0))</f>
        <v>8</v>
      </c>
      <c r="L337" s="4" t="str">
        <f>INDEX(locationtable[State],MATCH(consolidatedsales[[#This Row],[Zip]],locationtable[Zip],0))</f>
        <v>Ontario</v>
      </c>
      <c r="M337" s="4" t="str">
        <f>INDEX(manufacturertable[Manufacturer Name],MATCH(consolidatedsales[[#This Row],[ManufacturerID]],manufacturertable[ManufacturerID],0))</f>
        <v>Natura</v>
      </c>
      <c r="N337" s="4">
        <f>1/COUNTIFS(consolidatedsales[Manufacturer Name],consolidatedsales[[#This Row],[Manufacturer Name]])</f>
        <v>3.952569169960474E-3</v>
      </c>
    </row>
    <row r="338" spans="1:14" x14ac:dyDescent="0.25">
      <c r="A338">
        <v>959</v>
      </c>
      <c r="B338" s="2">
        <v>42062</v>
      </c>
      <c r="C338" s="2" t="str">
        <f>TEXT(consolidatedsales[[#This Row],[Date]],"MMMM")</f>
        <v>February</v>
      </c>
      <c r="D338" t="s">
        <v>1230</v>
      </c>
      <c r="E338">
        <v>1</v>
      </c>
      <c r="F338" s="3">
        <v>10362.870000000001</v>
      </c>
      <c r="G338" t="s">
        <v>20</v>
      </c>
      <c r="H338" t="str">
        <f>INDEX(producttable[Product Name],MATCH(consolidatedsales[[#This Row],[ProductID]],producttable[ProductID],0))</f>
        <v>Natura UC-22</v>
      </c>
      <c r="I338" t="str">
        <f>INDEX(producttable[Category],MATCH(consolidatedsales[[#This Row],[ProductID]],producttable[ProductID],0))</f>
        <v>Urban</v>
      </c>
      <c r="J338" t="str">
        <f>INDEX(producttable[Segment],MATCH(consolidatedsales[[#This Row],[ProductID]],producttable[ProductID],0))</f>
        <v>Convenience</v>
      </c>
      <c r="K338">
        <f>INDEX(producttable[ManufacturerID],MATCH(consolidatedsales[[#This Row],[ProductID]],producttable[ProductID],0))</f>
        <v>8</v>
      </c>
      <c r="L338" s="4" t="str">
        <f>INDEX(locationtable[State],MATCH(consolidatedsales[[#This Row],[Zip]],locationtable[Zip],0))</f>
        <v>Manitoba</v>
      </c>
      <c r="M338" s="4" t="str">
        <f>INDEX(manufacturertable[Manufacturer Name],MATCH(consolidatedsales[[#This Row],[ManufacturerID]],manufacturertable[ManufacturerID],0))</f>
        <v>Natura</v>
      </c>
      <c r="N338" s="4">
        <f>1/COUNTIFS(consolidatedsales[Manufacturer Name],consolidatedsales[[#This Row],[Manufacturer Name]])</f>
        <v>3.952569169960474E-3</v>
      </c>
    </row>
    <row r="339" spans="1:14" x14ac:dyDescent="0.25">
      <c r="A339">
        <v>438</v>
      </c>
      <c r="B339" s="2">
        <v>42063</v>
      </c>
      <c r="C339" s="2" t="str">
        <f>TEXT(consolidatedsales[[#This Row],[Date]],"MMMM")</f>
        <v>February</v>
      </c>
      <c r="D339" t="s">
        <v>1218</v>
      </c>
      <c r="E339">
        <v>1</v>
      </c>
      <c r="F339" s="3">
        <v>11969.37</v>
      </c>
      <c r="G339" t="s">
        <v>20</v>
      </c>
      <c r="H339" t="str">
        <f>INDEX(producttable[Product Name],MATCH(consolidatedsales[[#This Row],[ProductID]],producttable[ProductID],0))</f>
        <v>Maximus UM-43</v>
      </c>
      <c r="I339" t="str">
        <f>INDEX(producttable[Category],MATCH(consolidatedsales[[#This Row],[ProductID]],producttable[ProductID],0))</f>
        <v>Urban</v>
      </c>
      <c r="J339" t="str">
        <f>INDEX(producttable[Segment],MATCH(consolidatedsales[[#This Row],[ProductID]],producttable[ProductID],0))</f>
        <v>Moderation</v>
      </c>
      <c r="K339">
        <f>INDEX(producttable[ManufacturerID],MATCH(consolidatedsales[[#This Row],[ProductID]],producttable[ProductID],0))</f>
        <v>7</v>
      </c>
      <c r="L339" s="4" t="str">
        <f>INDEX(locationtable[State],MATCH(consolidatedsales[[#This Row],[Zip]],locationtable[Zip],0))</f>
        <v>Manitoba</v>
      </c>
      <c r="M339" s="4" t="str">
        <f>INDEX(manufacturertable[Manufacturer Name],MATCH(consolidatedsales[[#This Row],[ManufacturerID]],manufacturertable[ManufacturerID],0))</f>
        <v>VanArsdel</v>
      </c>
      <c r="N339" s="4">
        <f>1/COUNTIFS(consolidatedsales[Manufacturer Name],consolidatedsales[[#This Row],[Manufacturer Name]])</f>
        <v>2.4570024570024569E-3</v>
      </c>
    </row>
    <row r="340" spans="1:14" x14ac:dyDescent="0.25">
      <c r="A340">
        <v>440</v>
      </c>
      <c r="B340" s="2">
        <v>42063</v>
      </c>
      <c r="C340" s="2" t="str">
        <f>TEXT(consolidatedsales[[#This Row],[Date]],"MMMM")</f>
        <v>February</v>
      </c>
      <c r="D340" t="s">
        <v>832</v>
      </c>
      <c r="E340">
        <v>1</v>
      </c>
      <c r="F340" s="3">
        <v>19529.37</v>
      </c>
      <c r="G340" t="s">
        <v>20</v>
      </c>
      <c r="H340" t="str">
        <f>INDEX(producttable[Product Name],MATCH(consolidatedsales[[#This Row],[ProductID]],producttable[ProductID],0))</f>
        <v>Maximus UM-45</v>
      </c>
      <c r="I340" t="str">
        <f>INDEX(producttable[Category],MATCH(consolidatedsales[[#This Row],[ProductID]],producttable[ProductID],0))</f>
        <v>Urban</v>
      </c>
      <c r="J340" t="str">
        <f>INDEX(producttable[Segment],MATCH(consolidatedsales[[#This Row],[ProductID]],producttable[ProductID],0))</f>
        <v>Moderation</v>
      </c>
      <c r="K340">
        <f>INDEX(producttable[ManufacturerID],MATCH(consolidatedsales[[#This Row],[ProductID]],producttable[ProductID],0))</f>
        <v>7</v>
      </c>
      <c r="L340" s="4" t="str">
        <f>INDEX(locationtable[State],MATCH(consolidatedsales[[#This Row],[Zip]],locationtable[Zip],0))</f>
        <v>Ontario</v>
      </c>
      <c r="M340" s="4" t="str">
        <f>INDEX(manufacturertable[Manufacturer Name],MATCH(consolidatedsales[[#This Row],[ManufacturerID]],manufacturertable[ManufacturerID],0))</f>
        <v>VanArsdel</v>
      </c>
      <c r="N340" s="4">
        <f>1/COUNTIFS(consolidatedsales[Manufacturer Name],consolidatedsales[[#This Row],[Manufacturer Name]])</f>
        <v>2.4570024570024569E-3</v>
      </c>
    </row>
    <row r="341" spans="1:14" x14ac:dyDescent="0.25">
      <c r="A341">
        <v>548</v>
      </c>
      <c r="B341" s="2">
        <v>42063</v>
      </c>
      <c r="C341" s="2" t="str">
        <f>TEXT(consolidatedsales[[#This Row],[Date]],"MMMM")</f>
        <v>February</v>
      </c>
      <c r="D341" t="s">
        <v>1230</v>
      </c>
      <c r="E341">
        <v>1</v>
      </c>
      <c r="F341" s="3">
        <v>6299.37</v>
      </c>
      <c r="G341" t="s">
        <v>20</v>
      </c>
      <c r="H341" t="str">
        <f>INDEX(producttable[Product Name],MATCH(consolidatedsales[[#This Row],[ProductID]],producttable[ProductID],0))</f>
        <v>Maximus UC-13</v>
      </c>
      <c r="I341" t="str">
        <f>INDEX(producttable[Category],MATCH(consolidatedsales[[#This Row],[ProductID]],producttable[ProductID],0))</f>
        <v>Urban</v>
      </c>
      <c r="J341" t="str">
        <f>INDEX(producttable[Segment],MATCH(consolidatedsales[[#This Row],[ProductID]],producttable[ProductID],0))</f>
        <v>Convenience</v>
      </c>
      <c r="K341">
        <f>INDEX(producttable[ManufacturerID],MATCH(consolidatedsales[[#This Row],[ProductID]],producttable[ProductID],0))</f>
        <v>7</v>
      </c>
      <c r="L341" s="4" t="str">
        <f>INDEX(locationtable[State],MATCH(consolidatedsales[[#This Row],[Zip]],locationtable[Zip],0))</f>
        <v>Manitoba</v>
      </c>
      <c r="M341" s="4" t="str">
        <f>INDEX(manufacturertable[Manufacturer Name],MATCH(consolidatedsales[[#This Row],[ManufacturerID]],manufacturertable[ManufacturerID],0))</f>
        <v>VanArsdel</v>
      </c>
      <c r="N341" s="4">
        <f>1/COUNTIFS(consolidatedsales[Manufacturer Name],consolidatedsales[[#This Row],[Manufacturer Name]])</f>
        <v>2.4570024570024569E-3</v>
      </c>
    </row>
    <row r="342" spans="1:14" x14ac:dyDescent="0.25">
      <c r="A342">
        <v>2359</v>
      </c>
      <c r="B342" s="2">
        <v>42064</v>
      </c>
      <c r="C342" s="2" t="str">
        <f>TEXT(consolidatedsales[[#This Row],[Date]],"MMMM")</f>
        <v>March</v>
      </c>
      <c r="D342" t="s">
        <v>974</v>
      </c>
      <c r="E342">
        <v>1</v>
      </c>
      <c r="F342" s="3">
        <v>5543.37</v>
      </c>
      <c r="G342" t="s">
        <v>20</v>
      </c>
      <c r="H342" t="str">
        <f>INDEX(producttable[Product Name],MATCH(consolidatedsales[[#This Row],[ProductID]],producttable[ProductID],0))</f>
        <v>Aliqui UC-07</v>
      </c>
      <c r="I342" t="str">
        <f>INDEX(producttable[Category],MATCH(consolidatedsales[[#This Row],[ProductID]],producttable[ProductID],0))</f>
        <v>Urban</v>
      </c>
      <c r="J342" t="str">
        <f>INDEX(producttable[Segment],MATCH(consolidatedsales[[#This Row],[ProductID]],producttable[ProductID],0))</f>
        <v>Convenience</v>
      </c>
      <c r="K342">
        <f>INDEX(producttable[ManufacturerID],MATCH(consolidatedsales[[#This Row],[ProductID]],producttable[ProductID],0))</f>
        <v>2</v>
      </c>
      <c r="L342" s="4" t="str">
        <f>INDEX(locationtable[State],MATCH(consolidatedsales[[#This Row],[Zip]],locationtable[Zip],0))</f>
        <v>Ontario</v>
      </c>
      <c r="M342" s="4" t="str">
        <f>INDEX(manufacturertable[Manufacturer Name],MATCH(consolidatedsales[[#This Row],[ManufacturerID]],manufacturertable[ManufacturerID],0))</f>
        <v>Aliqui</v>
      </c>
      <c r="N342" s="4">
        <f>1/COUNTIFS(consolidatedsales[Manufacturer Name],consolidatedsales[[#This Row],[Manufacturer Name]])</f>
        <v>4.7169811320754715E-3</v>
      </c>
    </row>
    <row r="343" spans="1:14" x14ac:dyDescent="0.25">
      <c r="A343">
        <v>1059</v>
      </c>
      <c r="B343" s="2">
        <v>42064</v>
      </c>
      <c r="C343" s="2" t="str">
        <f>TEXT(consolidatedsales[[#This Row],[Date]],"MMMM")</f>
        <v>March</v>
      </c>
      <c r="D343" t="s">
        <v>842</v>
      </c>
      <c r="E343">
        <v>1</v>
      </c>
      <c r="F343" s="3">
        <v>1889.37</v>
      </c>
      <c r="G343" t="s">
        <v>20</v>
      </c>
      <c r="H343" t="str">
        <f>INDEX(producttable[Product Name],MATCH(consolidatedsales[[#This Row],[ProductID]],producttable[ProductID],0))</f>
        <v>Pirum RP-05</v>
      </c>
      <c r="I343" t="str">
        <f>INDEX(producttable[Category],MATCH(consolidatedsales[[#This Row],[ProductID]],producttable[ProductID],0))</f>
        <v>Rural</v>
      </c>
      <c r="J343" t="str">
        <f>INDEX(producttable[Segment],MATCH(consolidatedsales[[#This Row],[ProductID]],producttable[ProductID],0))</f>
        <v>Productivity</v>
      </c>
      <c r="K343">
        <f>INDEX(producttable[ManufacturerID],MATCH(consolidatedsales[[#This Row],[ProductID]],producttable[ProductID],0))</f>
        <v>10</v>
      </c>
      <c r="L343" s="4" t="str">
        <f>INDEX(locationtable[State],MATCH(consolidatedsales[[#This Row],[Zip]],locationtable[Zip],0))</f>
        <v>Ontario</v>
      </c>
      <c r="M343" s="4" t="str">
        <f>INDEX(manufacturertable[Manufacturer Name],MATCH(consolidatedsales[[#This Row],[ManufacturerID]],manufacturertable[ManufacturerID],0))</f>
        <v>Pirum</v>
      </c>
      <c r="N343" s="4">
        <f>1/COUNTIFS(consolidatedsales[Manufacturer Name],consolidatedsales[[#This Row],[Manufacturer Name]])</f>
        <v>3.8022813688212928E-3</v>
      </c>
    </row>
    <row r="344" spans="1:14" x14ac:dyDescent="0.25">
      <c r="A344">
        <v>1212</v>
      </c>
      <c r="B344" s="2">
        <v>42064</v>
      </c>
      <c r="C344" s="2" t="str">
        <f>TEXT(consolidatedsales[[#This Row],[Date]],"MMMM")</f>
        <v>March</v>
      </c>
      <c r="D344" t="s">
        <v>838</v>
      </c>
      <c r="E344">
        <v>1</v>
      </c>
      <c r="F344" s="3">
        <v>5448.87</v>
      </c>
      <c r="G344" t="s">
        <v>20</v>
      </c>
      <c r="H344" t="str">
        <f>INDEX(producttable[Product Name],MATCH(consolidatedsales[[#This Row],[ProductID]],producttable[ProductID],0))</f>
        <v>Pirum UC-14</v>
      </c>
      <c r="I344" t="str">
        <f>INDEX(producttable[Category],MATCH(consolidatedsales[[#This Row],[ProductID]],producttable[ProductID],0))</f>
        <v>Urban</v>
      </c>
      <c r="J344" t="str">
        <f>INDEX(producttable[Segment],MATCH(consolidatedsales[[#This Row],[ProductID]],producttable[ProductID],0))</f>
        <v>Convenience</v>
      </c>
      <c r="K344">
        <f>INDEX(producttable[ManufacturerID],MATCH(consolidatedsales[[#This Row],[ProductID]],producttable[ProductID],0))</f>
        <v>10</v>
      </c>
      <c r="L344" s="4" t="str">
        <f>INDEX(locationtable[State],MATCH(consolidatedsales[[#This Row],[Zip]],locationtable[Zip],0))</f>
        <v>Ontario</v>
      </c>
      <c r="M344" s="4" t="str">
        <f>INDEX(manufacturertable[Manufacturer Name],MATCH(consolidatedsales[[#This Row],[ManufacturerID]],manufacturertable[ManufacturerID],0))</f>
        <v>Pirum</v>
      </c>
      <c r="N344" s="4">
        <f>1/COUNTIFS(consolidatedsales[Manufacturer Name],consolidatedsales[[#This Row],[Manufacturer Name]])</f>
        <v>3.8022813688212928E-3</v>
      </c>
    </row>
    <row r="345" spans="1:14" x14ac:dyDescent="0.25">
      <c r="A345">
        <v>1060</v>
      </c>
      <c r="B345" s="2">
        <v>42064</v>
      </c>
      <c r="C345" s="2" t="str">
        <f>TEXT(consolidatedsales[[#This Row],[Date]],"MMMM")</f>
        <v>March</v>
      </c>
      <c r="D345" t="s">
        <v>842</v>
      </c>
      <c r="E345">
        <v>1</v>
      </c>
      <c r="F345" s="3">
        <v>1889.37</v>
      </c>
      <c r="G345" t="s">
        <v>20</v>
      </c>
      <c r="H345" t="str">
        <f>INDEX(producttable[Product Name],MATCH(consolidatedsales[[#This Row],[ProductID]],producttable[ProductID],0))</f>
        <v>Pirum RP-06</v>
      </c>
      <c r="I345" t="str">
        <f>INDEX(producttable[Category],MATCH(consolidatedsales[[#This Row],[ProductID]],producttable[ProductID],0))</f>
        <v>Rural</v>
      </c>
      <c r="J345" t="str">
        <f>INDEX(producttable[Segment],MATCH(consolidatedsales[[#This Row],[ProductID]],producttable[ProductID],0))</f>
        <v>Productivity</v>
      </c>
      <c r="K345">
        <f>INDEX(producttable[ManufacturerID],MATCH(consolidatedsales[[#This Row],[ProductID]],producttable[ProductID],0))</f>
        <v>10</v>
      </c>
      <c r="L345" s="4" t="str">
        <f>INDEX(locationtable[State],MATCH(consolidatedsales[[#This Row],[Zip]],locationtable[Zip],0))</f>
        <v>Ontario</v>
      </c>
      <c r="M345" s="4" t="str">
        <f>INDEX(manufacturertable[Manufacturer Name],MATCH(consolidatedsales[[#This Row],[ManufacturerID]],manufacturertable[ManufacturerID],0))</f>
        <v>Pirum</v>
      </c>
      <c r="N345" s="4">
        <f>1/COUNTIFS(consolidatedsales[Manufacturer Name],consolidatedsales[[#This Row],[Manufacturer Name]])</f>
        <v>3.8022813688212928E-3</v>
      </c>
    </row>
    <row r="346" spans="1:14" x14ac:dyDescent="0.25">
      <c r="A346">
        <v>1059</v>
      </c>
      <c r="B346" s="2">
        <v>42064</v>
      </c>
      <c r="C346" s="2" t="str">
        <f>TEXT(consolidatedsales[[#This Row],[Date]],"MMMM")</f>
        <v>March</v>
      </c>
      <c r="D346" t="s">
        <v>945</v>
      </c>
      <c r="E346">
        <v>1</v>
      </c>
      <c r="F346" s="3">
        <v>1952.37</v>
      </c>
      <c r="G346" t="s">
        <v>20</v>
      </c>
      <c r="H346" t="str">
        <f>INDEX(producttable[Product Name],MATCH(consolidatedsales[[#This Row],[ProductID]],producttable[ProductID],0))</f>
        <v>Pirum RP-05</v>
      </c>
      <c r="I346" t="str">
        <f>INDEX(producttable[Category],MATCH(consolidatedsales[[#This Row],[ProductID]],producttable[ProductID],0))</f>
        <v>Rural</v>
      </c>
      <c r="J346" t="str">
        <f>INDEX(producttable[Segment],MATCH(consolidatedsales[[#This Row],[ProductID]],producttable[ProductID],0))</f>
        <v>Productivity</v>
      </c>
      <c r="K346">
        <f>INDEX(producttable[ManufacturerID],MATCH(consolidatedsales[[#This Row],[ProductID]],producttable[ProductID],0))</f>
        <v>10</v>
      </c>
      <c r="L346" s="4" t="str">
        <f>INDEX(locationtable[State],MATCH(consolidatedsales[[#This Row],[Zip]],locationtable[Zip],0))</f>
        <v>Ontario</v>
      </c>
      <c r="M346" s="4" t="str">
        <f>INDEX(manufacturertable[Manufacturer Name],MATCH(consolidatedsales[[#This Row],[ManufacturerID]],manufacturertable[ManufacturerID],0))</f>
        <v>Pirum</v>
      </c>
      <c r="N346" s="4">
        <f>1/COUNTIFS(consolidatedsales[Manufacturer Name],consolidatedsales[[#This Row],[Manufacturer Name]])</f>
        <v>3.8022813688212928E-3</v>
      </c>
    </row>
    <row r="347" spans="1:14" x14ac:dyDescent="0.25">
      <c r="A347">
        <v>2084</v>
      </c>
      <c r="B347" s="2">
        <v>42064</v>
      </c>
      <c r="C347" s="2" t="str">
        <f>TEXT(consolidatedsales[[#This Row],[Date]],"MMMM")</f>
        <v>March</v>
      </c>
      <c r="D347" t="s">
        <v>838</v>
      </c>
      <c r="E347">
        <v>1</v>
      </c>
      <c r="F347" s="3">
        <v>8252.3700000000008</v>
      </c>
      <c r="G347" t="s">
        <v>20</v>
      </c>
      <c r="H347" t="str">
        <f>INDEX(producttable[Product Name],MATCH(consolidatedsales[[#This Row],[ProductID]],producttable[ProductID],0))</f>
        <v>Currus UC-19</v>
      </c>
      <c r="I347" t="str">
        <f>INDEX(producttable[Category],MATCH(consolidatedsales[[#This Row],[ProductID]],producttable[ProductID],0))</f>
        <v>Urban</v>
      </c>
      <c r="J347" t="str">
        <f>INDEX(producttable[Segment],MATCH(consolidatedsales[[#This Row],[ProductID]],producttable[ProductID],0))</f>
        <v>Convenience</v>
      </c>
      <c r="K347">
        <f>INDEX(producttable[ManufacturerID],MATCH(consolidatedsales[[#This Row],[ProductID]],producttable[ProductID],0))</f>
        <v>4</v>
      </c>
      <c r="L347" s="4" t="str">
        <f>INDEX(locationtable[State],MATCH(consolidatedsales[[#This Row],[Zip]],locationtable[Zip],0))</f>
        <v>Ontario</v>
      </c>
      <c r="M347" s="4" t="str">
        <f>INDEX(manufacturertable[Manufacturer Name],MATCH(consolidatedsales[[#This Row],[ManufacturerID]],manufacturertable[ManufacturerID],0))</f>
        <v>Currus</v>
      </c>
      <c r="N347" s="4">
        <f>1/COUNTIFS(consolidatedsales[Manufacturer Name],consolidatedsales[[#This Row],[Manufacturer Name]])</f>
        <v>1.1764705882352941E-2</v>
      </c>
    </row>
    <row r="348" spans="1:14" x14ac:dyDescent="0.25">
      <c r="A348">
        <v>2145</v>
      </c>
      <c r="B348" s="2">
        <v>42075</v>
      </c>
      <c r="C348" s="2" t="str">
        <f>TEXT(consolidatedsales[[#This Row],[Date]],"MMMM")</f>
        <v>March</v>
      </c>
      <c r="D348" t="s">
        <v>832</v>
      </c>
      <c r="E348">
        <v>1</v>
      </c>
      <c r="F348" s="3">
        <v>4850.37</v>
      </c>
      <c r="G348" t="s">
        <v>20</v>
      </c>
      <c r="H348" t="str">
        <f>INDEX(producttable[Product Name],MATCH(consolidatedsales[[#This Row],[ProductID]],producttable[ProductID],0))</f>
        <v>Victoria UR-21</v>
      </c>
      <c r="I348" t="str">
        <f>INDEX(producttable[Category],MATCH(consolidatedsales[[#This Row],[ProductID]],producttable[ProductID],0))</f>
        <v>Urban</v>
      </c>
      <c r="J348" t="str">
        <f>INDEX(producttable[Segment],MATCH(consolidatedsales[[#This Row],[ProductID]],producttable[ProductID],0))</f>
        <v>Regular</v>
      </c>
      <c r="K348">
        <f>INDEX(producttable[ManufacturerID],MATCH(consolidatedsales[[#This Row],[ProductID]],producttable[ProductID],0))</f>
        <v>14</v>
      </c>
      <c r="L348" s="4" t="str">
        <f>INDEX(locationtable[State],MATCH(consolidatedsales[[#This Row],[Zip]],locationtable[Zip],0))</f>
        <v>Ontario</v>
      </c>
      <c r="M348" s="4" t="str">
        <f>INDEX(manufacturertable[Manufacturer Name],MATCH(consolidatedsales[[#This Row],[ManufacturerID]],manufacturertable[ManufacturerID],0))</f>
        <v>Victoria</v>
      </c>
      <c r="N348" s="4">
        <f>1/COUNTIFS(consolidatedsales[Manufacturer Name],consolidatedsales[[#This Row],[Manufacturer Name]])</f>
        <v>6.25E-2</v>
      </c>
    </row>
    <row r="349" spans="1:14" x14ac:dyDescent="0.25">
      <c r="A349">
        <v>2225</v>
      </c>
      <c r="B349" s="2">
        <v>42075</v>
      </c>
      <c r="C349" s="2" t="str">
        <f>TEXT(consolidatedsales[[#This Row],[Date]],"MMMM")</f>
        <v>March</v>
      </c>
      <c r="D349" t="s">
        <v>962</v>
      </c>
      <c r="E349">
        <v>1</v>
      </c>
      <c r="F349" s="3">
        <v>818.37</v>
      </c>
      <c r="G349" t="s">
        <v>20</v>
      </c>
      <c r="H349" t="str">
        <f>INDEX(producttable[Product Name],MATCH(consolidatedsales[[#This Row],[ProductID]],producttable[ProductID],0))</f>
        <v>Aliqui RP-22</v>
      </c>
      <c r="I349" t="str">
        <f>INDEX(producttable[Category],MATCH(consolidatedsales[[#This Row],[ProductID]],producttable[ProductID],0))</f>
        <v>Rural</v>
      </c>
      <c r="J349" t="str">
        <f>INDEX(producttable[Segment],MATCH(consolidatedsales[[#This Row],[ProductID]],producttable[ProductID],0))</f>
        <v>Productivity</v>
      </c>
      <c r="K349">
        <f>INDEX(producttable[ManufacturerID],MATCH(consolidatedsales[[#This Row],[ProductID]],producttable[ProductID],0))</f>
        <v>2</v>
      </c>
      <c r="L349" s="4" t="str">
        <f>INDEX(locationtable[State],MATCH(consolidatedsales[[#This Row],[Zip]],locationtable[Zip],0))</f>
        <v>Ontario</v>
      </c>
      <c r="M349" s="4" t="str">
        <f>INDEX(manufacturertable[Manufacturer Name],MATCH(consolidatedsales[[#This Row],[ManufacturerID]],manufacturertable[ManufacturerID],0))</f>
        <v>Aliqui</v>
      </c>
      <c r="N349" s="4">
        <f>1/COUNTIFS(consolidatedsales[Manufacturer Name],consolidatedsales[[#This Row],[Manufacturer Name]])</f>
        <v>4.7169811320754715E-3</v>
      </c>
    </row>
    <row r="350" spans="1:14" x14ac:dyDescent="0.25">
      <c r="A350">
        <v>959</v>
      </c>
      <c r="B350" s="2">
        <v>42082</v>
      </c>
      <c r="C350" s="2" t="str">
        <f>TEXT(consolidatedsales[[#This Row],[Date]],"MMMM")</f>
        <v>March</v>
      </c>
      <c r="D350" t="s">
        <v>945</v>
      </c>
      <c r="E350">
        <v>1</v>
      </c>
      <c r="F350" s="3">
        <v>10362.870000000001</v>
      </c>
      <c r="G350" t="s">
        <v>20</v>
      </c>
      <c r="H350" t="str">
        <f>INDEX(producttable[Product Name],MATCH(consolidatedsales[[#This Row],[ProductID]],producttable[ProductID],0))</f>
        <v>Natura UC-22</v>
      </c>
      <c r="I350" t="str">
        <f>INDEX(producttable[Category],MATCH(consolidatedsales[[#This Row],[ProductID]],producttable[ProductID],0))</f>
        <v>Urban</v>
      </c>
      <c r="J350" t="str">
        <f>INDEX(producttable[Segment],MATCH(consolidatedsales[[#This Row],[ProductID]],producttable[ProductID],0))</f>
        <v>Convenience</v>
      </c>
      <c r="K350">
        <f>INDEX(producttable[ManufacturerID],MATCH(consolidatedsales[[#This Row],[ProductID]],producttable[ProductID],0))</f>
        <v>8</v>
      </c>
      <c r="L350" s="4" t="str">
        <f>INDEX(locationtable[State],MATCH(consolidatedsales[[#This Row],[Zip]],locationtable[Zip],0))</f>
        <v>Ontario</v>
      </c>
      <c r="M350" s="4" t="str">
        <f>INDEX(manufacturertable[Manufacturer Name],MATCH(consolidatedsales[[#This Row],[ManufacturerID]],manufacturertable[ManufacturerID],0))</f>
        <v>Natura</v>
      </c>
      <c r="N350" s="4">
        <f>1/COUNTIFS(consolidatedsales[Manufacturer Name],consolidatedsales[[#This Row],[Manufacturer Name]])</f>
        <v>3.952569169960474E-3</v>
      </c>
    </row>
    <row r="351" spans="1:14" x14ac:dyDescent="0.25">
      <c r="A351">
        <v>2280</v>
      </c>
      <c r="B351" s="2">
        <v>42082</v>
      </c>
      <c r="C351" s="2" t="str">
        <f>TEXT(consolidatedsales[[#This Row],[Date]],"MMMM")</f>
        <v>March</v>
      </c>
      <c r="D351" t="s">
        <v>972</v>
      </c>
      <c r="E351">
        <v>1</v>
      </c>
      <c r="F351" s="3">
        <v>2046.87</v>
      </c>
      <c r="G351" t="s">
        <v>20</v>
      </c>
      <c r="H351" t="str">
        <f>INDEX(producttable[Product Name],MATCH(consolidatedsales[[#This Row],[ProductID]],producttable[ProductID],0))</f>
        <v>Aliqui RS-13</v>
      </c>
      <c r="I351" t="str">
        <f>INDEX(producttable[Category],MATCH(consolidatedsales[[#This Row],[ProductID]],producttable[ProductID],0))</f>
        <v>Rural</v>
      </c>
      <c r="J351" t="str">
        <f>INDEX(producttable[Segment],MATCH(consolidatedsales[[#This Row],[ProductID]],producttable[ProductID],0))</f>
        <v>Select</v>
      </c>
      <c r="K351">
        <f>INDEX(producttable[ManufacturerID],MATCH(consolidatedsales[[#This Row],[ProductID]],producttable[ProductID],0))</f>
        <v>2</v>
      </c>
      <c r="L351" s="4" t="str">
        <f>INDEX(locationtable[State],MATCH(consolidatedsales[[#This Row],[Zip]],locationtable[Zip],0))</f>
        <v>Ontario</v>
      </c>
      <c r="M351" s="4" t="str">
        <f>INDEX(manufacturertable[Manufacturer Name],MATCH(consolidatedsales[[#This Row],[ManufacturerID]],manufacturertable[ManufacturerID],0))</f>
        <v>Aliqui</v>
      </c>
      <c r="N351" s="4">
        <f>1/COUNTIFS(consolidatedsales[Manufacturer Name],consolidatedsales[[#This Row],[Manufacturer Name]])</f>
        <v>4.7169811320754715E-3</v>
      </c>
    </row>
    <row r="352" spans="1:14" x14ac:dyDescent="0.25">
      <c r="A352">
        <v>1714</v>
      </c>
      <c r="B352" s="2">
        <v>42071</v>
      </c>
      <c r="C352" s="2" t="str">
        <f>TEXT(consolidatedsales[[#This Row],[Date]],"MMMM")</f>
        <v>March</v>
      </c>
      <c r="D352" t="s">
        <v>842</v>
      </c>
      <c r="E352">
        <v>1</v>
      </c>
      <c r="F352" s="3">
        <v>1259.3699999999999</v>
      </c>
      <c r="G352" t="s">
        <v>20</v>
      </c>
      <c r="H352" t="str">
        <f>INDEX(producttable[Product Name],MATCH(consolidatedsales[[#This Row],[ProductID]],producttable[ProductID],0))</f>
        <v>Salvus YY-25</v>
      </c>
      <c r="I352" t="str">
        <f>INDEX(producttable[Category],MATCH(consolidatedsales[[#This Row],[ProductID]],producttable[ProductID],0))</f>
        <v>Youth</v>
      </c>
      <c r="J352" t="str">
        <f>INDEX(producttable[Segment],MATCH(consolidatedsales[[#This Row],[ProductID]],producttable[ProductID],0))</f>
        <v>Youth</v>
      </c>
      <c r="K352">
        <f>INDEX(producttable[ManufacturerID],MATCH(consolidatedsales[[#This Row],[ProductID]],producttable[ProductID],0))</f>
        <v>13</v>
      </c>
      <c r="L352" s="4" t="str">
        <f>INDEX(locationtable[State],MATCH(consolidatedsales[[#This Row],[Zip]],locationtable[Zip],0))</f>
        <v>Ontario</v>
      </c>
      <c r="M352" s="4" t="str">
        <f>INDEX(manufacturertable[Manufacturer Name],MATCH(consolidatedsales[[#This Row],[ManufacturerID]],manufacturertable[ManufacturerID],0))</f>
        <v>Salvus</v>
      </c>
      <c r="N352" s="4">
        <f>1/COUNTIFS(consolidatedsales[Manufacturer Name],consolidatedsales[[#This Row],[Manufacturer Name]])</f>
        <v>4.3478260869565216E-2</v>
      </c>
    </row>
    <row r="353" spans="1:14" x14ac:dyDescent="0.25">
      <c r="A353">
        <v>496</v>
      </c>
      <c r="B353" s="2">
        <v>42071</v>
      </c>
      <c r="C353" s="2" t="str">
        <f>TEXT(consolidatedsales[[#This Row],[Date]],"MMMM")</f>
        <v>March</v>
      </c>
      <c r="D353" t="s">
        <v>984</v>
      </c>
      <c r="E353">
        <v>1</v>
      </c>
      <c r="F353" s="3">
        <v>11339.37</v>
      </c>
      <c r="G353" t="s">
        <v>20</v>
      </c>
      <c r="H353" t="str">
        <f>INDEX(producttable[Product Name],MATCH(consolidatedsales[[#This Row],[ProductID]],producttable[ProductID],0))</f>
        <v>Maximus UM-01</v>
      </c>
      <c r="I353" t="str">
        <f>INDEX(producttable[Category],MATCH(consolidatedsales[[#This Row],[ProductID]],producttable[ProductID],0))</f>
        <v>Urban</v>
      </c>
      <c r="J353" t="str">
        <f>INDEX(producttable[Segment],MATCH(consolidatedsales[[#This Row],[ProductID]],producttable[ProductID],0))</f>
        <v>Moderation</v>
      </c>
      <c r="K353">
        <f>INDEX(producttable[ManufacturerID],MATCH(consolidatedsales[[#This Row],[ProductID]],producttable[ProductID],0))</f>
        <v>7</v>
      </c>
      <c r="L353" s="4" t="str">
        <f>INDEX(locationtable[State],MATCH(consolidatedsales[[#This Row],[Zip]],locationtable[Zip],0))</f>
        <v>Ontario</v>
      </c>
      <c r="M353" s="4" t="str">
        <f>INDEX(manufacturertable[Manufacturer Name],MATCH(consolidatedsales[[#This Row],[ManufacturerID]],manufacturertable[ManufacturerID],0))</f>
        <v>VanArsdel</v>
      </c>
      <c r="N353" s="4">
        <f>1/COUNTIFS(consolidatedsales[Manufacturer Name],consolidatedsales[[#This Row],[Manufacturer Name]])</f>
        <v>2.4570024570024569E-3</v>
      </c>
    </row>
    <row r="354" spans="1:14" x14ac:dyDescent="0.25">
      <c r="A354">
        <v>1085</v>
      </c>
      <c r="B354" s="2">
        <v>42094</v>
      </c>
      <c r="C354" s="2" t="str">
        <f>TEXT(consolidatedsales[[#This Row],[Date]],"MMMM")</f>
        <v>March</v>
      </c>
      <c r="D354" t="s">
        <v>1219</v>
      </c>
      <c r="E354">
        <v>1</v>
      </c>
      <c r="F354" s="3">
        <v>1164.8699999999999</v>
      </c>
      <c r="G354" t="s">
        <v>20</v>
      </c>
      <c r="H354" t="str">
        <f>INDEX(producttable[Product Name],MATCH(consolidatedsales[[#This Row],[ProductID]],producttable[ProductID],0))</f>
        <v>Pirum RP-31</v>
      </c>
      <c r="I354" t="str">
        <f>INDEX(producttable[Category],MATCH(consolidatedsales[[#This Row],[ProductID]],producttable[ProductID],0))</f>
        <v>Rural</v>
      </c>
      <c r="J354" t="str">
        <f>INDEX(producttable[Segment],MATCH(consolidatedsales[[#This Row],[ProductID]],producttable[ProductID],0))</f>
        <v>Productivity</v>
      </c>
      <c r="K354">
        <f>INDEX(producttable[ManufacturerID],MATCH(consolidatedsales[[#This Row],[ProductID]],producttable[ProductID],0))</f>
        <v>10</v>
      </c>
      <c r="L354" s="4" t="str">
        <f>INDEX(locationtable[State],MATCH(consolidatedsales[[#This Row],[Zip]],locationtable[Zip],0))</f>
        <v>Manitoba</v>
      </c>
      <c r="M354" s="4" t="str">
        <f>INDEX(manufacturertable[Manufacturer Name],MATCH(consolidatedsales[[#This Row],[ManufacturerID]],manufacturertable[ManufacturerID],0))</f>
        <v>Pirum</v>
      </c>
      <c r="N354" s="4">
        <f>1/COUNTIFS(consolidatedsales[Manufacturer Name],consolidatedsales[[#This Row],[Manufacturer Name]])</f>
        <v>3.8022813688212928E-3</v>
      </c>
    </row>
    <row r="355" spans="1:14" x14ac:dyDescent="0.25">
      <c r="A355">
        <v>487</v>
      </c>
      <c r="B355" s="2">
        <v>42121</v>
      </c>
      <c r="C355" s="2" t="str">
        <f>TEXT(consolidatedsales[[#This Row],[Date]],"MMMM")</f>
        <v>April</v>
      </c>
      <c r="D355" t="s">
        <v>838</v>
      </c>
      <c r="E355">
        <v>1</v>
      </c>
      <c r="F355" s="3">
        <v>13229.37</v>
      </c>
      <c r="G355" t="s">
        <v>20</v>
      </c>
      <c r="H355" t="str">
        <f>INDEX(producttable[Product Name],MATCH(consolidatedsales[[#This Row],[ProductID]],producttable[ProductID],0))</f>
        <v>Maximus UM-92</v>
      </c>
      <c r="I355" t="str">
        <f>INDEX(producttable[Category],MATCH(consolidatedsales[[#This Row],[ProductID]],producttable[ProductID],0))</f>
        <v>Urban</v>
      </c>
      <c r="J355" t="str">
        <f>INDEX(producttable[Segment],MATCH(consolidatedsales[[#This Row],[ProductID]],producttable[ProductID],0))</f>
        <v>Moderation</v>
      </c>
      <c r="K355">
        <f>INDEX(producttable[ManufacturerID],MATCH(consolidatedsales[[#This Row],[ProductID]],producttable[ProductID],0))</f>
        <v>7</v>
      </c>
      <c r="L355" s="4" t="str">
        <f>INDEX(locationtable[State],MATCH(consolidatedsales[[#This Row],[Zip]],locationtable[Zip],0))</f>
        <v>Ontario</v>
      </c>
      <c r="M355" s="4" t="str">
        <f>INDEX(manufacturertable[Manufacturer Name],MATCH(consolidatedsales[[#This Row],[ManufacturerID]],manufacturertable[ManufacturerID],0))</f>
        <v>VanArsdel</v>
      </c>
      <c r="N355" s="4">
        <f>1/COUNTIFS(consolidatedsales[Manufacturer Name],consolidatedsales[[#This Row],[Manufacturer Name]])</f>
        <v>2.4570024570024569E-3</v>
      </c>
    </row>
    <row r="356" spans="1:14" x14ac:dyDescent="0.25">
      <c r="A356">
        <v>556</v>
      </c>
      <c r="B356" s="2">
        <v>42121</v>
      </c>
      <c r="C356" s="2" t="str">
        <f>TEXT(consolidatedsales[[#This Row],[Date]],"MMMM")</f>
        <v>April</v>
      </c>
      <c r="D356" t="s">
        <v>984</v>
      </c>
      <c r="E356">
        <v>1</v>
      </c>
      <c r="F356" s="3">
        <v>10268.370000000001</v>
      </c>
      <c r="G356" t="s">
        <v>20</v>
      </c>
      <c r="H356" t="str">
        <f>INDEX(producttable[Product Name],MATCH(consolidatedsales[[#This Row],[ProductID]],producttable[ProductID],0))</f>
        <v>Maximus UC-21</v>
      </c>
      <c r="I356" t="str">
        <f>INDEX(producttable[Category],MATCH(consolidatedsales[[#This Row],[ProductID]],producttable[ProductID],0))</f>
        <v>Urban</v>
      </c>
      <c r="J356" t="str">
        <f>INDEX(producttable[Segment],MATCH(consolidatedsales[[#This Row],[ProductID]],producttable[ProductID],0))</f>
        <v>Convenience</v>
      </c>
      <c r="K356">
        <f>INDEX(producttable[ManufacturerID],MATCH(consolidatedsales[[#This Row],[ProductID]],producttable[ProductID],0))</f>
        <v>7</v>
      </c>
      <c r="L356" s="4" t="str">
        <f>INDEX(locationtable[State],MATCH(consolidatedsales[[#This Row],[Zip]],locationtable[Zip],0))</f>
        <v>Ontario</v>
      </c>
      <c r="M356" s="4" t="str">
        <f>INDEX(manufacturertable[Manufacturer Name],MATCH(consolidatedsales[[#This Row],[ManufacturerID]],manufacturertable[ManufacturerID],0))</f>
        <v>VanArsdel</v>
      </c>
      <c r="N356" s="4">
        <f>1/COUNTIFS(consolidatedsales[Manufacturer Name],consolidatedsales[[#This Row],[Manufacturer Name]])</f>
        <v>2.4570024570024569E-3</v>
      </c>
    </row>
    <row r="357" spans="1:14" x14ac:dyDescent="0.25">
      <c r="A357">
        <v>578</v>
      </c>
      <c r="B357" s="2">
        <v>42075</v>
      </c>
      <c r="C357" s="2" t="str">
        <f>TEXT(consolidatedsales[[#This Row],[Date]],"MMMM")</f>
        <v>March</v>
      </c>
      <c r="D357" t="s">
        <v>1219</v>
      </c>
      <c r="E357">
        <v>1</v>
      </c>
      <c r="F357" s="3">
        <v>9449.3700000000008</v>
      </c>
      <c r="G357" t="s">
        <v>20</v>
      </c>
      <c r="H357" t="str">
        <f>INDEX(producttable[Product Name],MATCH(consolidatedsales[[#This Row],[ProductID]],producttable[ProductID],0))</f>
        <v>Maximus UC-43</v>
      </c>
      <c r="I357" t="str">
        <f>INDEX(producttable[Category],MATCH(consolidatedsales[[#This Row],[ProductID]],producttable[ProductID],0))</f>
        <v>Urban</v>
      </c>
      <c r="J357" t="str">
        <f>INDEX(producttable[Segment],MATCH(consolidatedsales[[#This Row],[ProductID]],producttable[ProductID],0))</f>
        <v>Convenience</v>
      </c>
      <c r="K357">
        <f>INDEX(producttable[ManufacturerID],MATCH(consolidatedsales[[#This Row],[ProductID]],producttable[ProductID],0))</f>
        <v>7</v>
      </c>
      <c r="L357" s="4" t="str">
        <f>INDEX(locationtable[State],MATCH(consolidatedsales[[#This Row],[Zip]],locationtable[Zip],0))</f>
        <v>Manitoba</v>
      </c>
      <c r="M357" s="4" t="str">
        <f>INDEX(manufacturertable[Manufacturer Name],MATCH(consolidatedsales[[#This Row],[ManufacturerID]],manufacturertable[ManufacturerID],0))</f>
        <v>VanArsdel</v>
      </c>
      <c r="N357" s="4">
        <f>1/COUNTIFS(consolidatedsales[Manufacturer Name],consolidatedsales[[#This Row],[Manufacturer Name]])</f>
        <v>2.4570024570024569E-3</v>
      </c>
    </row>
    <row r="358" spans="1:14" x14ac:dyDescent="0.25">
      <c r="A358">
        <v>1175</v>
      </c>
      <c r="B358" s="2">
        <v>42075</v>
      </c>
      <c r="C358" s="2" t="str">
        <f>TEXT(consolidatedsales[[#This Row],[Date]],"MMMM")</f>
        <v>March</v>
      </c>
      <c r="D358" t="s">
        <v>680</v>
      </c>
      <c r="E358">
        <v>1</v>
      </c>
      <c r="F358" s="3">
        <v>7811.37</v>
      </c>
      <c r="G358" t="s">
        <v>20</v>
      </c>
      <c r="H358" t="str">
        <f>INDEX(producttable[Product Name],MATCH(consolidatedsales[[#This Row],[ProductID]],producttable[ProductID],0))</f>
        <v>Pirum UE-11</v>
      </c>
      <c r="I358" t="str">
        <f>INDEX(producttable[Category],MATCH(consolidatedsales[[#This Row],[ProductID]],producttable[ProductID],0))</f>
        <v>Urban</v>
      </c>
      <c r="J358" t="str">
        <f>INDEX(producttable[Segment],MATCH(consolidatedsales[[#This Row],[ProductID]],producttable[ProductID],0))</f>
        <v>Extreme</v>
      </c>
      <c r="K358">
        <f>INDEX(producttable[ManufacturerID],MATCH(consolidatedsales[[#This Row],[ProductID]],producttable[ProductID],0))</f>
        <v>10</v>
      </c>
      <c r="L358" s="4" t="str">
        <f>INDEX(locationtable[State],MATCH(consolidatedsales[[#This Row],[Zip]],locationtable[Zip],0))</f>
        <v>Ontario</v>
      </c>
      <c r="M358" s="4" t="str">
        <f>INDEX(manufacturertable[Manufacturer Name],MATCH(consolidatedsales[[#This Row],[ManufacturerID]],manufacturertable[ManufacturerID],0))</f>
        <v>Pirum</v>
      </c>
      <c r="N358" s="4">
        <f>1/COUNTIFS(consolidatedsales[Manufacturer Name],consolidatedsales[[#This Row],[Manufacturer Name]])</f>
        <v>3.8022813688212928E-3</v>
      </c>
    </row>
    <row r="359" spans="1:14" x14ac:dyDescent="0.25">
      <c r="A359">
        <v>407</v>
      </c>
      <c r="B359" s="2">
        <v>42075</v>
      </c>
      <c r="C359" s="2" t="str">
        <f>TEXT(consolidatedsales[[#This Row],[Date]],"MMMM")</f>
        <v>March</v>
      </c>
      <c r="D359" t="s">
        <v>1230</v>
      </c>
      <c r="E359">
        <v>1</v>
      </c>
      <c r="F359" s="3">
        <v>20505.87</v>
      </c>
      <c r="G359" t="s">
        <v>20</v>
      </c>
      <c r="H359" t="str">
        <f>INDEX(producttable[Product Name],MATCH(consolidatedsales[[#This Row],[ProductID]],producttable[ProductID],0))</f>
        <v>Maximus UM-12</v>
      </c>
      <c r="I359" t="str">
        <f>INDEX(producttable[Category],MATCH(consolidatedsales[[#This Row],[ProductID]],producttable[ProductID],0))</f>
        <v>Urban</v>
      </c>
      <c r="J359" t="str">
        <f>INDEX(producttable[Segment],MATCH(consolidatedsales[[#This Row],[ProductID]],producttable[ProductID],0))</f>
        <v>Moderation</v>
      </c>
      <c r="K359">
        <f>INDEX(producttable[ManufacturerID],MATCH(consolidatedsales[[#This Row],[ProductID]],producttable[ProductID],0))</f>
        <v>7</v>
      </c>
      <c r="L359" s="4" t="str">
        <f>INDEX(locationtable[State],MATCH(consolidatedsales[[#This Row],[Zip]],locationtable[Zip],0))</f>
        <v>Manitoba</v>
      </c>
      <c r="M359" s="4" t="str">
        <f>INDEX(manufacturertable[Manufacturer Name],MATCH(consolidatedsales[[#This Row],[ManufacturerID]],manufacturertable[ManufacturerID],0))</f>
        <v>VanArsdel</v>
      </c>
      <c r="N359" s="4">
        <f>1/COUNTIFS(consolidatedsales[Manufacturer Name],consolidatedsales[[#This Row],[Manufacturer Name]])</f>
        <v>2.4570024570024569E-3</v>
      </c>
    </row>
    <row r="360" spans="1:14" x14ac:dyDescent="0.25">
      <c r="A360">
        <v>2224</v>
      </c>
      <c r="B360" s="2">
        <v>42075</v>
      </c>
      <c r="C360" s="2" t="str">
        <f>TEXT(consolidatedsales[[#This Row],[Date]],"MMMM")</f>
        <v>March</v>
      </c>
      <c r="D360" t="s">
        <v>962</v>
      </c>
      <c r="E360">
        <v>1</v>
      </c>
      <c r="F360" s="3">
        <v>818.37</v>
      </c>
      <c r="G360" t="s">
        <v>20</v>
      </c>
      <c r="H360" t="str">
        <f>INDEX(producttable[Product Name],MATCH(consolidatedsales[[#This Row],[ProductID]],producttable[ProductID],0))</f>
        <v>Aliqui RP-21</v>
      </c>
      <c r="I360" t="str">
        <f>INDEX(producttable[Category],MATCH(consolidatedsales[[#This Row],[ProductID]],producttable[ProductID],0))</f>
        <v>Rural</v>
      </c>
      <c r="J360" t="str">
        <f>INDEX(producttable[Segment],MATCH(consolidatedsales[[#This Row],[ProductID]],producttable[ProductID],0))</f>
        <v>Productivity</v>
      </c>
      <c r="K360">
        <f>INDEX(producttable[ManufacturerID],MATCH(consolidatedsales[[#This Row],[ProductID]],producttable[ProductID],0))</f>
        <v>2</v>
      </c>
      <c r="L360" s="4" t="str">
        <f>INDEX(locationtable[State],MATCH(consolidatedsales[[#This Row],[Zip]],locationtable[Zip],0))</f>
        <v>Ontario</v>
      </c>
      <c r="M360" s="4" t="str">
        <f>INDEX(manufacturertable[Manufacturer Name],MATCH(consolidatedsales[[#This Row],[ManufacturerID]],manufacturertable[ManufacturerID],0))</f>
        <v>Aliqui</v>
      </c>
      <c r="N360" s="4">
        <f>1/COUNTIFS(consolidatedsales[Manufacturer Name],consolidatedsales[[#This Row],[Manufacturer Name]])</f>
        <v>4.7169811320754715E-3</v>
      </c>
    </row>
    <row r="361" spans="1:14" x14ac:dyDescent="0.25">
      <c r="A361">
        <v>548</v>
      </c>
      <c r="B361" s="2">
        <v>42076</v>
      </c>
      <c r="C361" s="2" t="str">
        <f>TEXT(consolidatedsales[[#This Row],[Date]],"MMMM")</f>
        <v>March</v>
      </c>
      <c r="D361" t="s">
        <v>972</v>
      </c>
      <c r="E361">
        <v>1</v>
      </c>
      <c r="F361" s="3">
        <v>6299.37</v>
      </c>
      <c r="G361" t="s">
        <v>20</v>
      </c>
      <c r="H361" t="str">
        <f>INDEX(producttable[Product Name],MATCH(consolidatedsales[[#This Row],[ProductID]],producttable[ProductID],0))</f>
        <v>Maximus UC-13</v>
      </c>
      <c r="I361" t="str">
        <f>INDEX(producttable[Category],MATCH(consolidatedsales[[#This Row],[ProductID]],producttable[ProductID],0))</f>
        <v>Urban</v>
      </c>
      <c r="J361" t="str">
        <f>INDEX(producttable[Segment],MATCH(consolidatedsales[[#This Row],[ProductID]],producttable[ProductID],0))</f>
        <v>Convenience</v>
      </c>
      <c r="K361">
        <f>INDEX(producttable[ManufacturerID],MATCH(consolidatedsales[[#This Row],[ProductID]],producttable[ProductID],0))</f>
        <v>7</v>
      </c>
      <c r="L361" s="4" t="str">
        <f>INDEX(locationtable[State],MATCH(consolidatedsales[[#This Row],[Zip]],locationtable[Zip],0))</f>
        <v>Ontario</v>
      </c>
      <c r="M361" s="4" t="str">
        <f>INDEX(manufacturertable[Manufacturer Name],MATCH(consolidatedsales[[#This Row],[ManufacturerID]],manufacturertable[ManufacturerID],0))</f>
        <v>VanArsdel</v>
      </c>
      <c r="N361" s="4">
        <f>1/COUNTIFS(consolidatedsales[Manufacturer Name],consolidatedsales[[#This Row],[Manufacturer Name]])</f>
        <v>2.4570024570024569E-3</v>
      </c>
    </row>
    <row r="362" spans="1:14" x14ac:dyDescent="0.25">
      <c r="A362">
        <v>253</v>
      </c>
      <c r="B362" s="2">
        <v>42076</v>
      </c>
      <c r="C362" s="2" t="str">
        <f>TEXT(consolidatedsales[[#This Row],[Date]],"MMMM")</f>
        <v>March</v>
      </c>
      <c r="D362" t="s">
        <v>983</v>
      </c>
      <c r="E362">
        <v>1</v>
      </c>
      <c r="F362" s="3">
        <v>8816.85</v>
      </c>
      <c r="G362" t="s">
        <v>20</v>
      </c>
      <c r="H362" t="str">
        <f>INDEX(producttable[Product Name],MATCH(consolidatedsales[[#This Row],[ProductID]],producttable[ProductID],0))</f>
        <v>Fama UR-25</v>
      </c>
      <c r="I362" t="str">
        <f>INDEX(producttable[Category],MATCH(consolidatedsales[[#This Row],[ProductID]],producttable[ProductID],0))</f>
        <v>Urban</v>
      </c>
      <c r="J362" t="str">
        <f>INDEX(producttable[Segment],MATCH(consolidatedsales[[#This Row],[ProductID]],producttable[ProductID],0))</f>
        <v>Regular</v>
      </c>
      <c r="K362">
        <f>INDEX(producttable[ManufacturerID],MATCH(consolidatedsales[[#This Row],[ProductID]],producttable[ProductID],0))</f>
        <v>5</v>
      </c>
      <c r="L362" s="4" t="str">
        <f>INDEX(locationtable[State],MATCH(consolidatedsales[[#This Row],[Zip]],locationtable[Zip],0))</f>
        <v>Ontario</v>
      </c>
      <c r="M362" s="4" t="str">
        <f>INDEX(manufacturertable[Manufacturer Name],MATCH(consolidatedsales[[#This Row],[ManufacturerID]],manufacturertable[ManufacturerID],0))</f>
        <v>Fama</v>
      </c>
      <c r="N362" s="4">
        <f>1/COUNTIFS(consolidatedsales[Manufacturer Name],consolidatedsales[[#This Row],[Manufacturer Name]])</f>
        <v>7.1428571428571425E-2</v>
      </c>
    </row>
    <row r="363" spans="1:14" x14ac:dyDescent="0.25">
      <c r="A363">
        <v>2332</v>
      </c>
      <c r="B363" s="2">
        <v>42076</v>
      </c>
      <c r="C363" s="2" t="str">
        <f>TEXT(consolidatedsales[[#This Row],[Date]],"MMMM")</f>
        <v>March</v>
      </c>
      <c r="D363" t="s">
        <v>972</v>
      </c>
      <c r="E363">
        <v>1</v>
      </c>
      <c r="F363" s="3">
        <v>6419.7</v>
      </c>
      <c r="G363" t="s">
        <v>20</v>
      </c>
      <c r="H363" t="str">
        <f>INDEX(producttable[Product Name],MATCH(consolidatedsales[[#This Row],[ProductID]],producttable[ProductID],0))</f>
        <v>Aliqui UE-06</v>
      </c>
      <c r="I363" t="str">
        <f>INDEX(producttable[Category],MATCH(consolidatedsales[[#This Row],[ProductID]],producttable[ProductID],0))</f>
        <v>Urban</v>
      </c>
      <c r="J363" t="str">
        <f>INDEX(producttable[Segment],MATCH(consolidatedsales[[#This Row],[ProductID]],producttable[ProductID],0))</f>
        <v>Extreme</v>
      </c>
      <c r="K363">
        <f>INDEX(producttable[ManufacturerID],MATCH(consolidatedsales[[#This Row],[ProductID]],producttable[ProductID],0))</f>
        <v>2</v>
      </c>
      <c r="L363" s="4" t="str">
        <f>INDEX(locationtable[State],MATCH(consolidatedsales[[#This Row],[Zip]],locationtable[Zip],0))</f>
        <v>Ontario</v>
      </c>
      <c r="M363" s="4" t="str">
        <f>INDEX(manufacturertable[Manufacturer Name],MATCH(consolidatedsales[[#This Row],[ManufacturerID]],manufacturertable[ManufacturerID],0))</f>
        <v>Aliqui</v>
      </c>
      <c r="N363" s="4">
        <f>1/COUNTIFS(consolidatedsales[Manufacturer Name],consolidatedsales[[#This Row],[Manufacturer Name]])</f>
        <v>4.7169811320754715E-3</v>
      </c>
    </row>
    <row r="364" spans="1:14" x14ac:dyDescent="0.25">
      <c r="A364">
        <v>945</v>
      </c>
      <c r="B364" s="2">
        <v>42155</v>
      </c>
      <c r="C364" s="2" t="str">
        <f>TEXT(consolidatedsales[[#This Row],[Date]],"MMMM")</f>
        <v>May</v>
      </c>
      <c r="D364" t="s">
        <v>693</v>
      </c>
      <c r="E364">
        <v>1</v>
      </c>
      <c r="F364" s="3">
        <v>8189.37</v>
      </c>
      <c r="G364" t="s">
        <v>20</v>
      </c>
      <c r="H364" t="str">
        <f>INDEX(producttable[Product Name],MATCH(consolidatedsales[[#This Row],[ProductID]],producttable[ProductID],0))</f>
        <v>Natura UC-08</v>
      </c>
      <c r="I364" t="str">
        <f>INDEX(producttable[Category],MATCH(consolidatedsales[[#This Row],[ProductID]],producttable[ProductID],0))</f>
        <v>Urban</v>
      </c>
      <c r="J364" t="str">
        <f>INDEX(producttable[Segment],MATCH(consolidatedsales[[#This Row],[ProductID]],producttable[ProductID],0))</f>
        <v>Convenience</v>
      </c>
      <c r="K364">
        <f>INDEX(producttable[ManufacturerID],MATCH(consolidatedsales[[#This Row],[ProductID]],producttable[ProductID],0))</f>
        <v>8</v>
      </c>
      <c r="L364" s="4" t="str">
        <f>INDEX(locationtable[State],MATCH(consolidatedsales[[#This Row],[Zip]],locationtable[Zip],0))</f>
        <v>Ontario</v>
      </c>
      <c r="M364" s="4" t="str">
        <f>INDEX(manufacturertable[Manufacturer Name],MATCH(consolidatedsales[[#This Row],[ManufacturerID]],manufacturertable[ManufacturerID],0))</f>
        <v>Natura</v>
      </c>
      <c r="N364" s="4">
        <f>1/COUNTIFS(consolidatedsales[Manufacturer Name],consolidatedsales[[#This Row],[Manufacturer Name]])</f>
        <v>3.952569169960474E-3</v>
      </c>
    </row>
    <row r="365" spans="1:14" x14ac:dyDescent="0.25">
      <c r="A365">
        <v>1489</v>
      </c>
      <c r="B365" s="2">
        <v>42155</v>
      </c>
      <c r="C365" s="2" t="str">
        <f>TEXT(consolidatedsales[[#This Row],[Date]],"MMMM")</f>
        <v>May</v>
      </c>
      <c r="D365" t="s">
        <v>1219</v>
      </c>
      <c r="E365">
        <v>1</v>
      </c>
      <c r="F365" s="3">
        <v>3778.74</v>
      </c>
      <c r="G365" t="s">
        <v>20</v>
      </c>
      <c r="H365" t="str">
        <f>INDEX(producttable[Product Name],MATCH(consolidatedsales[[#This Row],[ProductID]],producttable[ProductID],0))</f>
        <v>Quibus RP-81</v>
      </c>
      <c r="I365" t="str">
        <f>INDEX(producttable[Category],MATCH(consolidatedsales[[#This Row],[ProductID]],producttable[ProductID],0))</f>
        <v>Rural</v>
      </c>
      <c r="J365" t="str">
        <f>INDEX(producttable[Segment],MATCH(consolidatedsales[[#This Row],[ProductID]],producttable[ProductID],0))</f>
        <v>Productivity</v>
      </c>
      <c r="K365">
        <f>INDEX(producttable[ManufacturerID],MATCH(consolidatedsales[[#This Row],[ProductID]],producttable[ProductID],0))</f>
        <v>12</v>
      </c>
      <c r="L365" s="4" t="str">
        <f>INDEX(locationtable[State],MATCH(consolidatedsales[[#This Row],[Zip]],locationtable[Zip],0))</f>
        <v>Manitoba</v>
      </c>
      <c r="M365" s="4" t="str">
        <f>INDEX(manufacturertable[Manufacturer Name],MATCH(consolidatedsales[[#This Row],[ManufacturerID]],manufacturertable[ManufacturerID],0))</f>
        <v>Quibus</v>
      </c>
      <c r="N365" s="4">
        <f>1/COUNTIFS(consolidatedsales[Manufacturer Name],consolidatedsales[[#This Row],[Manufacturer Name]])</f>
        <v>1.3333333333333334E-2</v>
      </c>
    </row>
    <row r="366" spans="1:14" x14ac:dyDescent="0.25">
      <c r="A366">
        <v>1518</v>
      </c>
      <c r="B366" s="2">
        <v>42155</v>
      </c>
      <c r="C366" s="2" t="str">
        <f>TEXT(consolidatedsales[[#This Row],[Date]],"MMMM")</f>
        <v>May</v>
      </c>
      <c r="D366" t="s">
        <v>1219</v>
      </c>
      <c r="E366">
        <v>1</v>
      </c>
      <c r="F366" s="3">
        <v>2361.2399999999998</v>
      </c>
      <c r="G366" t="s">
        <v>20</v>
      </c>
      <c r="H366" t="str">
        <f>INDEX(producttable[Product Name],MATCH(consolidatedsales[[#This Row],[ProductID]],producttable[ProductID],0))</f>
        <v>Quibus RP-10</v>
      </c>
      <c r="I366" t="str">
        <f>INDEX(producttable[Category],MATCH(consolidatedsales[[#This Row],[ProductID]],producttable[ProductID],0))</f>
        <v>Rural</v>
      </c>
      <c r="J366" t="str">
        <f>INDEX(producttable[Segment],MATCH(consolidatedsales[[#This Row],[ProductID]],producttable[ProductID],0))</f>
        <v>Productivity</v>
      </c>
      <c r="K366">
        <f>INDEX(producttable[ManufacturerID],MATCH(consolidatedsales[[#This Row],[ProductID]],producttable[ProductID],0))</f>
        <v>12</v>
      </c>
      <c r="L366" s="4" t="str">
        <f>INDEX(locationtable[State],MATCH(consolidatedsales[[#This Row],[Zip]],locationtable[Zip],0))</f>
        <v>Manitoba</v>
      </c>
      <c r="M366" s="4" t="str">
        <f>INDEX(manufacturertable[Manufacturer Name],MATCH(consolidatedsales[[#This Row],[ManufacturerID]],manufacturertable[ManufacturerID],0))</f>
        <v>Quibus</v>
      </c>
      <c r="N366" s="4">
        <f>1/COUNTIFS(consolidatedsales[Manufacturer Name],consolidatedsales[[#This Row],[Manufacturer Name]])</f>
        <v>1.3333333333333334E-2</v>
      </c>
    </row>
    <row r="367" spans="1:14" x14ac:dyDescent="0.25">
      <c r="A367">
        <v>1707</v>
      </c>
      <c r="B367" s="2">
        <v>42155</v>
      </c>
      <c r="C367" s="2" t="str">
        <f>TEXT(consolidatedsales[[#This Row],[Date]],"MMMM")</f>
        <v>May</v>
      </c>
      <c r="D367" t="s">
        <v>680</v>
      </c>
      <c r="E367">
        <v>1</v>
      </c>
      <c r="F367" s="3">
        <v>1511.37</v>
      </c>
      <c r="G367" t="s">
        <v>20</v>
      </c>
      <c r="H367" t="str">
        <f>INDEX(producttable[Product Name],MATCH(consolidatedsales[[#This Row],[ProductID]],producttable[ProductID],0))</f>
        <v>Salvus YY-18</v>
      </c>
      <c r="I367" t="str">
        <f>INDEX(producttable[Category],MATCH(consolidatedsales[[#This Row],[ProductID]],producttable[ProductID],0))</f>
        <v>Youth</v>
      </c>
      <c r="J367" t="str">
        <f>INDEX(producttable[Segment],MATCH(consolidatedsales[[#This Row],[ProductID]],producttable[ProductID],0))</f>
        <v>Youth</v>
      </c>
      <c r="K367">
        <f>INDEX(producttable[ManufacturerID],MATCH(consolidatedsales[[#This Row],[ProductID]],producttable[ProductID],0))</f>
        <v>13</v>
      </c>
      <c r="L367" s="4" t="str">
        <f>INDEX(locationtable[State],MATCH(consolidatedsales[[#This Row],[Zip]],locationtable[Zip],0))</f>
        <v>Ontario</v>
      </c>
      <c r="M367" s="4" t="str">
        <f>INDEX(manufacturertable[Manufacturer Name],MATCH(consolidatedsales[[#This Row],[ManufacturerID]],manufacturertable[ManufacturerID],0))</f>
        <v>Salvus</v>
      </c>
      <c r="N367" s="4">
        <f>1/COUNTIFS(consolidatedsales[Manufacturer Name],consolidatedsales[[#This Row],[Manufacturer Name]])</f>
        <v>4.3478260869565216E-2</v>
      </c>
    </row>
    <row r="368" spans="1:14" x14ac:dyDescent="0.25">
      <c r="A368">
        <v>1344</v>
      </c>
      <c r="B368" s="2">
        <v>42155</v>
      </c>
      <c r="C368" s="2" t="str">
        <f>TEXT(consolidatedsales[[#This Row],[Date]],"MMMM")</f>
        <v>May</v>
      </c>
      <c r="D368" t="s">
        <v>957</v>
      </c>
      <c r="E368">
        <v>1</v>
      </c>
      <c r="F368" s="3">
        <v>3778.74</v>
      </c>
      <c r="G368" t="s">
        <v>20</v>
      </c>
      <c r="H368" t="str">
        <f>INDEX(producttable[Product Name],MATCH(consolidatedsales[[#This Row],[ProductID]],producttable[ProductID],0))</f>
        <v>Quibus RP-36</v>
      </c>
      <c r="I368" t="str">
        <f>INDEX(producttable[Category],MATCH(consolidatedsales[[#This Row],[ProductID]],producttable[ProductID],0))</f>
        <v>Rural</v>
      </c>
      <c r="J368" t="str">
        <f>INDEX(producttable[Segment],MATCH(consolidatedsales[[#This Row],[ProductID]],producttable[ProductID],0))</f>
        <v>Productivity</v>
      </c>
      <c r="K368">
        <f>INDEX(producttable[ManufacturerID],MATCH(consolidatedsales[[#This Row],[ProductID]],producttable[ProductID],0))</f>
        <v>12</v>
      </c>
      <c r="L368" s="4" t="str">
        <f>INDEX(locationtable[State],MATCH(consolidatedsales[[#This Row],[Zip]],locationtable[Zip],0))</f>
        <v>Ontario</v>
      </c>
      <c r="M368" s="4" t="str">
        <f>INDEX(manufacturertable[Manufacturer Name],MATCH(consolidatedsales[[#This Row],[ManufacturerID]],manufacturertable[ManufacturerID],0))</f>
        <v>Quibus</v>
      </c>
      <c r="N368" s="4">
        <f>1/COUNTIFS(consolidatedsales[Manufacturer Name],consolidatedsales[[#This Row],[Manufacturer Name]])</f>
        <v>1.3333333333333334E-2</v>
      </c>
    </row>
    <row r="369" spans="1:14" x14ac:dyDescent="0.25">
      <c r="A369">
        <v>1349</v>
      </c>
      <c r="B369" s="2">
        <v>42155</v>
      </c>
      <c r="C369" s="2" t="str">
        <f>TEXT(consolidatedsales[[#This Row],[Date]],"MMMM")</f>
        <v>May</v>
      </c>
      <c r="D369" t="s">
        <v>1230</v>
      </c>
      <c r="E369">
        <v>2</v>
      </c>
      <c r="F369" s="3">
        <v>10077.48</v>
      </c>
      <c r="G369" t="s">
        <v>20</v>
      </c>
      <c r="H369" t="str">
        <f>INDEX(producttable[Product Name],MATCH(consolidatedsales[[#This Row],[ProductID]],producttable[ProductID],0))</f>
        <v>Quibus RP-41</v>
      </c>
      <c r="I369" t="str">
        <f>INDEX(producttable[Category],MATCH(consolidatedsales[[#This Row],[ProductID]],producttable[ProductID],0))</f>
        <v>Rural</v>
      </c>
      <c r="J369" t="str">
        <f>INDEX(producttable[Segment],MATCH(consolidatedsales[[#This Row],[ProductID]],producttable[ProductID],0))</f>
        <v>Productivity</v>
      </c>
      <c r="K369">
        <f>INDEX(producttable[ManufacturerID],MATCH(consolidatedsales[[#This Row],[ProductID]],producttable[ProductID],0))</f>
        <v>12</v>
      </c>
      <c r="L369" s="4" t="str">
        <f>INDEX(locationtable[State],MATCH(consolidatedsales[[#This Row],[Zip]],locationtable[Zip],0))</f>
        <v>Manitoba</v>
      </c>
      <c r="M369" s="4" t="str">
        <f>INDEX(manufacturertable[Manufacturer Name],MATCH(consolidatedsales[[#This Row],[ManufacturerID]],manufacturertable[ManufacturerID],0))</f>
        <v>Quibus</v>
      </c>
      <c r="N369" s="4">
        <f>1/COUNTIFS(consolidatedsales[Manufacturer Name],consolidatedsales[[#This Row],[Manufacturer Name]])</f>
        <v>1.3333333333333334E-2</v>
      </c>
    </row>
    <row r="370" spans="1:14" x14ac:dyDescent="0.25">
      <c r="A370">
        <v>1364</v>
      </c>
      <c r="B370" s="2">
        <v>42155</v>
      </c>
      <c r="C370" s="2" t="str">
        <f>TEXT(consolidatedsales[[#This Row],[Date]],"MMMM")</f>
        <v>May</v>
      </c>
      <c r="D370" t="s">
        <v>1228</v>
      </c>
      <c r="E370">
        <v>1</v>
      </c>
      <c r="F370" s="3">
        <v>2455.7399999999998</v>
      </c>
      <c r="G370" t="s">
        <v>20</v>
      </c>
      <c r="H370" t="str">
        <f>INDEX(producttable[Product Name],MATCH(consolidatedsales[[#This Row],[ProductID]],producttable[ProductID],0))</f>
        <v>Quibus RP-56</v>
      </c>
      <c r="I370" t="str">
        <f>INDEX(producttable[Category],MATCH(consolidatedsales[[#This Row],[ProductID]],producttable[ProductID],0))</f>
        <v>Rural</v>
      </c>
      <c r="J370" t="str">
        <f>INDEX(producttable[Segment],MATCH(consolidatedsales[[#This Row],[ProductID]],producttable[ProductID],0))</f>
        <v>Productivity</v>
      </c>
      <c r="K370">
        <f>INDEX(producttable[ManufacturerID],MATCH(consolidatedsales[[#This Row],[ProductID]],producttable[ProductID],0))</f>
        <v>12</v>
      </c>
      <c r="L370" s="4" t="str">
        <f>INDEX(locationtable[State],MATCH(consolidatedsales[[#This Row],[Zip]],locationtable[Zip],0))</f>
        <v>Manitoba</v>
      </c>
      <c r="M370" s="4" t="str">
        <f>INDEX(manufacturertable[Manufacturer Name],MATCH(consolidatedsales[[#This Row],[ManufacturerID]],manufacturertable[ManufacturerID],0))</f>
        <v>Quibus</v>
      </c>
      <c r="N370" s="4">
        <f>1/COUNTIFS(consolidatedsales[Manufacturer Name],consolidatedsales[[#This Row],[Manufacturer Name]])</f>
        <v>1.3333333333333334E-2</v>
      </c>
    </row>
    <row r="371" spans="1:14" x14ac:dyDescent="0.25">
      <c r="A371">
        <v>1495</v>
      </c>
      <c r="B371" s="2">
        <v>42155</v>
      </c>
      <c r="C371" s="2" t="str">
        <f>TEXT(consolidatedsales[[#This Row],[Date]],"MMMM")</f>
        <v>May</v>
      </c>
      <c r="D371" t="s">
        <v>957</v>
      </c>
      <c r="E371">
        <v>1</v>
      </c>
      <c r="F371" s="3">
        <v>4408.74</v>
      </c>
      <c r="G371" t="s">
        <v>20</v>
      </c>
      <c r="H371" t="str">
        <f>INDEX(producttable[Product Name],MATCH(consolidatedsales[[#This Row],[ProductID]],producttable[ProductID],0))</f>
        <v>Quibus RP-87</v>
      </c>
      <c r="I371" t="str">
        <f>INDEX(producttable[Category],MATCH(consolidatedsales[[#This Row],[ProductID]],producttable[ProductID],0))</f>
        <v>Rural</v>
      </c>
      <c r="J371" t="str">
        <f>INDEX(producttable[Segment],MATCH(consolidatedsales[[#This Row],[ProductID]],producttable[ProductID],0))</f>
        <v>Productivity</v>
      </c>
      <c r="K371">
        <f>INDEX(producttable[ManufacturerID],MATCH(consolidatedsales[[#This Row],[ProductID]],producttable[ProductID],0))</f>
        <v>12</v>
      </c>
      <c r="L371" s="4" t="str">
        <f>INDEX(locationtable[State],MATCH(consolidatedsales[[#This Row],[Zip]],locationtable[Zip],0))</f>
        <v>Ontario</v>
      </c>
      <c r="M371" s="4" t="str">
        <f>INDEX(manufacturertable[Manufacturer Name],MATCH(consolidatedsales[[#This Row],[ManufacturerID]],manufacturertable[ManufacturerID],0))</f>
        <v>Quibus</v>
      </c>
      <c r="N371" s="4">
        <f>1/COUNTIFS(consolidatedsales[Manufacturer Name],consolidatedsales[[#This Row],[Manufacturer Name]])</f>
        <v>1.3333333333333334E-2</v>
      </c>
    </row>
    <row r="372" spans="1:14" x14ac:dyDescent="0.25">
      <c r="A372">
        <v>1490</v>
      </c>
      <c r="B372" s="2">
        <v>42155</v>
      </c>
      <c r="C372" s="2" t="str">
        <f>TEXT(consolidatedsales[[#This Row],[Date]],"MMMM")</f>
        <v>May</v>
      </c>
      <c r="D372" t="s">
        <v>1219</v>
      </c>
      <c r="E372">
        <v>1</v>
      </c>
      <c r="F372" s="3">
        <v>3778.74</v>
      </c>
      <c r="G372" t="s">
        <v>20</v>
      </c>
      <c r="H372" t="str">
        <f>INDEX(producttable[Product Name],MATCH(consolidatedsales[[#This Row],[ProductID]],producttable[ProductID],0))</f>
        <v>Quibus RP-82</v>
      </c>
      <c r="I372" t="str">
        <f>INDEX(producttable[Category],MATCH(consolidatedsales[[#This Row],[ProductID]],producttable[ProductID],0))</f>
        <v>Rural</v>
      </c>
      <c r="J372" t="str">
        <f>INDEX(producttable[Segment],MATCH(consolidatedsales[[#This Row],[ProductID]],producttable[ProductID],0))</f>
        <v>Productivity</v>
      </c>
      <c r="K372">
        <f>INDEX(producttable[ManufacturerID],MATCH(consolidatedsales[[#This Row],[ProductID]],producttable[ProductID],0))</f>
        <v>12</v>
      </c>
      <c r="L372" s="4" t="str">
        <f>INDEX(locationtable[State],MATCH(consolidatedsales[[#This Row],[Zip]],locationtable[Zip],0))</f>
        <v>Manitoba</v>
      </c>
      <c r="M372" s="4" t="str">
        <f>INDEX(manufacturertable[Manufacturer Name],MATCH(consolidatedsales[[#This Row],[ManufacturerID]],manufacturertable[ManufacturerID],0))</f>
        <v>Quibus</v>
      </c>
      <c r="N372" s="4">
        <f>1/COUNTIFS(consolidatedsales[Manufacturer Name],consolidatedsales[[#This Row],[Manufacturer Name]])</f>
        <v>1.3333333333333334E-2</v>
      </c>
    </row>
    <row r="373" spans="1:14" x14ac:dyDescent="0.25">
      <c r="A373">
        <v>1120</v>
      </c>
      <c r="B373" s="2">
        <v>42185</v>
      </c>
      <c r="C373" s="2" t="str">
        <f>TEXT(consolidatedsales[[#This Row],[Date]],"MMMM")</f>
        <v>June</v>
      </c>
      <c r="D373" t="s">
        <v>839</v>
      </c>
      <c r="E373">
        <v>1</v>
      </c>
      <c r="F373" s="3">
        <v>2109.87</v>
      </c>
      <c r="G373" t="s">
        <v>20</v>
      </c>
      <c r="H373" t="str">
        <f>INDEX(producttable[Product Name],MATCH(consolidatedsales[[#This Row],[ProductID]],producttable[ProductID],0))</f>
        <v>Pirum RS-08</v>
      </c>
      <c r="I373" t="str">
        <f>INDEX(producttable[Category],MATCH(consolidatedsales[[#This Row],[ProductID]],producttable[ProductID],0))</f>
        <v>Rural</v>
      </c>
      <c r="J373" t="str">
        <f>INDEX(producttable[Segment],MATCH(consolidatedsales[[#This Row],[ProductID]],producttable[ProductID],0))</f>
        <v>Select</v>
      </c>
      <c r="K373">
        <f>INDEX(producttable[ManufacturerID],MATCH(consolidatedsales[[#This Row],[ProductID]],producttable[ProductID],0))</f>
        <v>10</v>
      </c>
      <c r="L373" s="4" t="str">
        <f>INDEX(locationtable[State],MATCH(consolidatedsales[[#This Row],[Zip]],locationtable[Zip],0))</f>
        <v>Ontario</v>
      </c>
      <c r="M373" s="4" t="str">
        <f>INDEX(manufacturertable[Manufacturer Name],MATCH(consolidatedsales[[#This Row],[ManufacturerID]],manufacturertable[ManufacturerID],0))</f>
        <v>Pirum</v>
      </c>
      <c r="N373" s="4">
        <f>1/COUNTIFS(consolidatedsales[Manufacturer Name],consolidatedsales[[#This Row],[Manufacturer Name]])</f>
        <v>3.8022813688212928E-3</v>
      </c>
    </row>
    <row r="374" spans="1:14" x14ac:dyDescent="0.25">
      <c r="A374">
        <v>1145</v>
      </c>
      <c r="B374" s="2">
        <v>42185</v>
      </c>
      <c r="C374" s="2" t="str">
        <f>TEXT(consolidatedsales[[#This Row],[Date]],"MMMM")</f>
        <v>June</v>
      </c>
      <c r="D374" t="s">
        <v>984</v>
      </c>
      <c r="E374">
        <v>1</v>
      </c>
      <c r="F374" s="3">
        <v>4031.37</v>
      </c>
      <c r="G374" t="s">
        <v>20</v>
      </c>
      <c r="H374" t="str">
        <f>INDEX(producttable[Product Name],MATCH(consolidatedsales[[#This Row],[ProductID]],producttable[ProductID],0))</f>
        <v>Pirum UR-02</v>
      </c>
      <c r="I374" t="str">
        <f>INDEX(producttable[Category],MATCH(consolidatedsales[[#This Row],[ProductID]],producttable[ProductID],0))</f>
        <v>Urban</v>
      </c>
      <c r="J374" t="str">
        <f>INDEX(producttable[Segment],MATCH(consolidatedsales[[#This Row],[ProductID]],producttable[ProductID],0))</f>
        <v>Regular</v>
      </c>
      <c r="K374">
        <f>INDEX(producttable[ManufacturerID],MATCH(consolidatedsales[[#This Row],[ProductID]],producttable[ProductID],0))</f>
        <v>10</v>
      </c>
      <c r="L374" s="4" t="str">
        <f>INDEX(locationtable[State],MATCH(consolidatedsales[[#This Row],[Zip]],locationtable[Zip],0))</f>
        <v>Ontario</v>
      </c>
      <c r="M374" s="4" t="str">
        <f>INDEX(manufacturertable[Manufacturer Name],MATCH(consolidatedsales[[#This Row],[ManufacturerID]],manufacturertable[ManufacturerID],0))</f>
        <v>Pirum</v>
      </c>
      <c r="N374" s="4">
        <f>1/COUNTIFS(consolidatedsales[Manufacturer Name],consolidatedsales[[#This Row],[Manufacturer Name]])</f>
        <v>3.8022813688212928E-3</v>
      </c>
    </row>
    <row r="375" spans="1:14" x14ac:dyDescent="0.25">
      <c r="A375">
        <v>781</v>
      </c>
      <c r="B375" s="2">
        <v>42185</v>
      </c>
      <c r="C375" s="2" t="str">
        <f>TEXT(consolidatedsales[[#This Row],[Date]],"MMMM")</f>
        <v>June</v>
      </c>
      <c r="D375" t="s">
        <v>825</v>
      </c>
      <c r="E375">
        <v>1</v>
      </c>
      <c r="F375" s="3">
        <v>1303.47</v>
      </c>
      <c r="G375" t="s">
        <v>20</v>
      </c>
      <c r="H375" t="str">
        <f>INDEX(producttable[Product Name],MATCH(consolidatedsales[[#This Row],[ProductID]],producttable[ProductID],0))</f>
        <v>Natura RP-69</v>
      </c>
      <c r="I375" t="str">
        <f>INDEX(producttable[Category],MATCH(consolidatedsales[[#This Row],[ProductID]],producttable[ProductID],0))</f>
        <v>Rural</v>
      </c>
      <c r="J375" t="str">
        <f>INDEX(producttable[Segment],MATCH(consolidatedsales[[#This Row],[ProductID]],producttable[ProductID],0))</f>
        <v>Productivity</v>
      </c>
      <c r="K375">
        <f>INDEX(producttable[ManufacturerID],MATCH(consolidatedsales[[#This Row],[ProductID]],producttable[ProductID],0))</f>
        <v>8</v>
      </c>
      <c r="L375" s="4" t="str">
        <f>INDEX(locationtable[State],MATCH(consolidatedsales[[#This Row],[Zip]],locationtable[Zip],0))</f>
        <v>Ontario</v>
      </c>
      <c r="M375" s="4" t="str">
        <f>INDEX(manufacturertable[Manufacturer Name],MATCH(consolidatedsales[[#This Row],[ManufacturerID]],manufacturertable[ManufacturerID],0))</f>
        <v>Natura</v>
      </c>
      <c r="N375" s="4">
        <f>1/COUNTIFS(consolidatedsales[Manufacturer Name],consolidatedsales[[#This Row],[Manufacturer Name]])</f>
        <v>3.952569169960474E-3</v>
      </c>
    </row>
    <row r="376" spans="1:14" x14ac:dyDescent="0.25">
      <c r="A376">
        <v>438</v>
      </c>
      <c r="B376" s="2">
        <v>42176</v>
      </c>
      <c r="C376" s="2" t="str">
        <f>TEXT(consolidatedsales[[#This Row],[Date]],"MMMM")</f>
        <v>June</v>
      </c>
      <c r="D376" t="s">
        <v>687</v>
      </c>
      <c r="E376">
        <v>1</v>
      </c>
      <c r="F376" s="3">
        <v>11969.37</v>
      </c>
      <c r="G376" t="s">
        <v>20</v>
      </c>
      <c r="H376" t="str">
        <f>INDEX(producttable[Product Name],MATCH(consolidatedsales[[#This Row],[ProductID]],producttable[ProductID],0))</f>
        <v>Maximus UM-43</v>
      </c>
      <c r="I376" t="str">
        <f>INDEX(producttable[Category],MATCH(consolidatedsales[[#This Row],[ProductID]],producttable[ProductID],0))</f>
        <v>Urban</v>
      </c>
      <c r="J376" t="str">
        <f>INDEX(producttable[Segment],MATCH(consolidatedsales[[#This Row],[ProductID]],producttable[ProductID],0))</f>
        <v>Moderation</v>
      </c>
      <c r="K376">
        <f>INDEX(producttable[ManufacturerID],MATCH(consolidatedsales[[#This Row],[ProductID]],producttable[ProductID],0))</f>
        <v>7</v>
      </c>
      <c r="L376" s="4" t="str">
        <f>INDEX(locationtable[State],MATCH(consolidatedsales[[#This Row],[Zip]],locationtable[Zip],0))</f>
        <v>Ontario</v>
      </c>
      <c r="M376" s="4" t="str">
        <f>INDEX(manufacturertable[Manufacturer Name],MATCH(consolidatedsales[[#This Row],[ManufacturerID]],manufacturertable[ManufacturerID],0))</f>
        <v>VanArsdel</v>
      </c>
      <c r="N376" s="4">
        <f>1/COUNTIFS(consolidatedsales[Manufacturer Name],consolidatedsales[[#This Row],[Manufacturer Name]])</f>
        <v>2.4570024570024569E-3</v>
      </c>
    </row>
    <row r="377" spans="1:14" x14ac:dyDescent="0.25">
      <c r="A377">
        <v>1182</v>
      </c>
      <c r="B377" s="2">
        <v>42066</v>
      </c>
      <c r="C377" s="2" t="str">
        <f>TEXT(consolidatedsales[[#This Row],[Date]],"MMMM")</f>
        <v>March</v>
      </c>
      <c r="D377" t="s">
        <v>825</v>
      </c>
      <c r="E377">
        <v>1</v>
      </c>
      <c r="F377" s="3">
        <v>2708.37</v>
      </c>
      <c r="G377" t="s">
        <v>20</v>
      </c>
      <c r="H377" t="str">
        <f>INDEX(producttable[Product Name],MATCH(consolidatedsales[[#This Row],[ProductID]],producttable[ProductID],0))</f>
        <v>Pirum UE-18</v>
      </c>
      <c r="I377" t="str">
        <f>INDEX(producttable[Category],MATCH(consolidatedsales[[#This Row],[ProductID]],producttable[ProductID],0))</f>
        <v>Urban</v>
      </c>
      <c r="J377" t="str">
        <f>INDEX(producttable[Segment],MATCH(consolidatedsales[[#This Row],[ProductID]],producttable[ProductID],0))</f>
        <v>Extreme</v>
      </c>
      <c r="K377">
        <f>INDEX(producttable[ManufacturerID],MATCH(consolidatedsales[[#This Row],[ProductID]],producttable[ProductID],0))</f>
        <v>10</v>
      </c>
      <c r="L377" s="4" t="str">
        <f>INDEX(locationtable[State],MATCH(consolidatedsales[[#This Row],[Zip]],locationtable[Zip],0))</f>
        <v>Ontario</v>
      </c>
      <c r="M377" s="4" t="str">
        <f>INDEX(manufacturertable[Manufacturer Name],MATCH(consolidatedsales[[#This Row],[ManufacturerID]],manufacturertable[ManufacturerID],0))</f>
        <v>Pirum</v>
      </c>
      <c r="N377" s="4">
        <f>1/COUNTIFS(consolidatedsales[Manufacturer Name],consolidatedsales[[#This Row],[Manufacturer Name]])</f>
        <v>3.8022813688212928E-3</v>
      </c>
    </row>
    <row r="378" spans="1:14" x14ac:dyDescent="0.25">
      <c r="A378">
        <v>2275</v>
      </c>
      <c r="B378" s="2">
        <v>42066</v>
      </c>
      <c r="C378" s="2" t="str">
        <f>TEXT(consolidatedsales[[#This Row],[Date]],"MMMM")</f>
        <v>March</v>
      </c>
      <c r="D378" t="s">
        <v>973</v>
      </c>
      <c r="E378">
        <v>1</v>
      </c>
      <c r="F378" s="3">
        <v>4661.37</v>
      </c>
      <c r="G378" t="s">
        <v>20</v>
      </c>
      <c r="H378" t="str">
        <f>INDEX(producttable[Product Name],MATCH(consolidatedsales[[#This Row],[ProductID]],producttable[ProductID],0))</f>
        <v>Aliqui RS-08</v>
      </c>
      <c r="I378" t="str">
        <f>INDEX(producttable[Category],MATCH(consolidatedsales[[#This Row],[ProductID]],producttable[ProductID],0))</f>
        <v>Rural</v>
      </c>
      <c r="J378" t="str">
        <f>INDEX(producttable[Segment],MATCH(consolidatedsales[[#This Row],[ProductID]],producttable[ProductID],0))</f>
        <v>Select</v>
      </c>
      <c r="K378">
        <f>INDEX(producttable[ManufacturerID],MATCH(consolidatedsales[[#This Row],[ProductID]],producttable[ProductID],0))</f>
        <v>2</v>
      </c>
      <c r="L378" s="4" t="str">
        <f>INDEX(locationtable[State],MATCH(consolidatedsales[[#This Row],[Zip]],locationtable[Zip],0))</f>
        <v>Ontario</v>
      </c>
      <c r="M378" s="4" t="str">
        <f>INDEX(manufacturertable[Manufacturer Name],MATCH(consolidatedsales[[#This Row],[ManufacturerID]],manufacturertable[ManufacturerID],0))</f>
        <v>Aliqui</v>
      </c>
      <c r="N378" s="4">
        <f>1/COUNTIFS(consolidatedsales[Manufacturer Name],consolidatedsales[[#This Row],[Manufacturer Name]])</f>
        <v>4.7169811320754715E-3</v>
      </c>
    </row>
    <row r="379" spans="1:14" x14ac:dyDescent="0.25">
      <c r="A379">
        <v>2180</v>
      </c>
      <c r="B379" s="2">
        <v>42067</v>
      </c>
      <c r="C379" s="2" t="str">
        <f>TEXT(consolidatedsales[[#This Row],[Date]],"MMMM")</f>
        <v>March</v>
      </c>
      <c r="D379" t="s">
        <v>969</v>
      </c>
      <c r="E379">
        <v>1</v>
      </c>
      <c r="F379" s="3">
        <v>5606.37</v>
      </c>
      <c r="G379" t="s">
        <v>20</v>
      </c>
      <c r="H379" t="str">
        <f>INDEX(producttable[Product Name],MATCH(consolidatedsales[[#This Row],[ProductID]],producttable[ProductID],0))</f>
        <v>Victoria UC-10</v>
      </c>
      <c r="I379" t="str">
        <f>INDEX(producttable[Category],MATCH(consolidatedsales[[#This Row],[ProductID]],producttable[ProductID],0))</f>
        <v>Urban</v>
      </c>
      <c r="J379" t="str">
        <f>INDEX(producttable[Segment],MATCH(consolidatedsales[[#This Row],[ProductID]],producttable[ProductID],0))</f>
        <v>Convenience</v>
      </c>
      <c r="K379">
        <f>INDEX(producttable[ManufacturerID],MATCH(consolidatedsales[[#This Row],[ProductID]],producttable[ProductID],0))</f>
        <v>14</v>
      </c>
      <c r="L379" s="4" t="str">
        <f>INDEX(locationtable[State],MATCH(consolidatedsales[[#This Row],[Zip]],locationtable[Zip],0))</f>
        <v>Ontario</v>
      </c>
      <c r="M379" s="4" t="str">
        <f>INDEX(manufacturertable[Manufacturer Name],MATCH(consolidatedsales[[#This Row],[ManufacturerID]],manufacturertable[ManufacturerID],0))</f>
        <v>Victoria</v>
      </c>
      <c r="N379" s="4">
        <f>1/COUNTIFS(consolidatedsales[Manufacturer Name],consolidatedsales[[#This Row],[Manufacturer Name]])</f>
        <v>6.25E-2</v>
      </c>
    </row>
    <row r="380" spans="1:14" x14ac:dyDescent="0.25">
      <c r="A380">
        <v>1129</v>
      </c>
      <c r="B380" s="2">
        <v>42067</v>
      </c>
      <c r="C380" s="2" t="str">
        <f>TEXT(consolidatedsales[[#This Row],[Date]],"MMMM")</f>
        <v>March</v>
      </c>
      <c r="D380" t="s">
        <v>1227</v>
      </c>
      <c r="E380">
        <v>1</v>
      </c>
      <c r="F380" s="3">
        <v>5543.37</v>
      </c>
      <c r="G380" t="s">
        <v>20</v>
      </c>
      <c r="H380" t="str">
        <f>INDEX(producttable[Product Name],MATCH(consolidatedsales[[#This Row],[ProductID]],producttable[ProductID],0))</f>
        <v>Pirum UM-06</v>
      </c>
      <c r="I380" t="str">
        <f>INDEX(producttable[Category],MATCH(consolidatedsales[[#This Row],[ProductID]],producttable[ProductID],0))</f>
        <v>Urban</v>
      </c>
      <c r="J380" t="str">
        <f>INDEX(producttable[Segment],MATCH(consolidatedsales[[#This Row],[ProductID]],producttable[ProductID],0))</f>
        <v>Moderation</v>
      </c>
      <c r="K380">
        <f>INDEX(producttable[ManufacturerID],MATCH(consolidatedsales[[#This Row],[ProductID]],producttable[ProductID],0))</f>
        <v>10</v>
      </c>
      <c r="L380" s="4" t="str">
        <f>INDEX(locationtable[State],MATCH(consolidatedsales[[#This Row],[Zip]],locationtable[Zip],0))</f>
        <v>Manitoba</v>
      </c>
      <c r="M380" s="4" t="str">
        <f>INDEX(manufacturertable[Manufacturer Name],MATCH(consolidatedsales[[#This Row],[ManufacturerID]],manufacturertable[ManufacturerID],0))</f>
        <v>Pirum</v>
      </c>
      <c r="N380" s="4">
        <f>1/COUNTIFS(consolidatedsales[Manufacturer Name],consolidatedsales[[#This Row],[Manufacturer Name]])</f>
        <v>3.8022813688212928E-3</v>
      </c>
    </row>
    <row r="381" spans="1:14" x14ac:dyDescent="0.25">
      <c r="A381">
        <v>1465</v>
      </c>
      <c r="B381" s="2">
        <v>42074</v>
      </c>
      <c r="C381" s="2" t="str">
        <f>TEXT(consolidatedsales[[#This Row],[Date]],"MMMM")</f>
        <v>March</v>
      </c>
      <c r="D381" t="s">
        <v>954</v>
      </c>
      <c r="E381">
        <v>1</v>
      </c>
      <c r="F381" s="3">
        <v>2802.24</v>
      </c>
      <c r="G381" t="s">
        <v>20</v>
      </c>
      <c r="H381" t="str">
        <f>INDEX(producttable[Product Name],MATCH(consolidatedsales[[#This Row],[ProductID]],producttable[ProductID],0))</f>
        <v>Quibus RP-57</v>
      </c>
      <c r="I381" t="str">
        <f>INDEX(producttable[Category],MATCH(consolidatedsales[[#This Row],[ProductID]],producttable[ProductID],0))</f>
        <v>Rural</v>
      </c>
      <c r="J381" t="str">
        <f>INDEX(producttable[Segment],MATCH(consolidatedsales[[#This Row],[ProductID]],producttable[ProductID],0))</f>
        <v>Productivity</v>
      </c>
      <c r="K381">
        <f>INDEX(producttable[ManufacturerID],MATCH(consolidatedsales[[#This Row],[ProductID]],producttable[ProductID],0))</f>
        <v>12</v>
      </c>
      <c r="L381" s="4" t="str">
        <f>INDEX(locationtable[State],MATCH(consolidatedsales[[#This Row],[Zip]],locationtable[Zip],0))</f>
        <v>Ontario</v>
      </c>
      <c r="M381" s="4" t="str">
        <f>INDEX(manufacturertable[Manufacturer Name],MATCH(consolidatedsales[[#This Row],[ManufacturerID]],manufacturertable[ManufacturerID],0))</f>
        <v>Quibus</v>
      </c>
      <c r="N381" s="4">
        <f>1/COUNTIFS(consolidatedsales[Manufacturer Name],consolidatedsales[[#This Row],[Manufacturer Name]])</f>
        <v>1.3333333333333334E-2</v>
      </c>
    </row>
    <row r="382" spans="1:14" x14ac:dyDescent="0.25">
      <c r="A382">
        <v>2218</v>
      </c>
      <c r="B382" s="2">
        <v>42074</v>
      </c>
      <c r="C382" s="2" t="str">
        <f>TEXT(consolidatedsales[[#This Row],[Date]],"MMMM")</f>
        <v>March</v>
      </c>
      <c r="D382" t="s">
        <v>833</v>
      </c>
      <c r="E382">
        <v>1</v>
      </c>
      <c r="F382" s="3">
        <v>1763.37</v>
      </c>
      <c r="G382" t="s">
        <v>20</v>
      </c>
      <c r="H382" t="str">
        <f>INDEX(producttable[Product Name],MATCH(consolidatedsales[[#This Row],[ProductID]],producttable[ProductID],0))</f>
        <v>Aliqui RP-15</v>
      </c>
      <c r="I382" t="str">
        <f>INDEX(producttable[Category],MATCH(consolidatedsales[[#This Row],[ProductID]],producttable[ProductID],0))</f>
        <v>Rural</v>
      </c>
      <c r="J382" t="str">
        <f>INDEX(producttable[Segment],MATCH(consolidatedsales[[#This Row],[ProductID]],producttable[ProductID],0))</f>
        <v>Productivity</v>
      </c>
      <c r="K382">
        <f>INDEX(producttable[ManufacturerID],MATCH(consolidatedsales[[#This Row],[ProductID]],producttable[ProductID],0))</f>
        <v>2</v>
      </c>
      <c r="L382" s="4" t="str">
        <f>INDEX(locationtable[State],MATCH(consolidatedsales[[#This Row],[Zip]],locationtable[Zip],0))</f>
        <v>Ontario</v>
      </c>
      <c r="M382" s="4" t="str">
        <f>INDEX(manufacturertable[Manufacturer Name],MATCH(consolidatedsales[[#This Row],[ManufacturerID]],manufacturertable[ManufacturerID],0))</f>
        <v>Aliqui</v>
      </c>
      <c r="N382" s="4">
        <f>1/COUNTIFS(consolidatedsales[Manufacturer Name],consolidatedsales[[#This Row],[Manufacturer Name]])</f>
        <v>4.7169811320754715E-3</v>
      </c>
    </row>
    <row r="383" spans="1:14" x14ac:dyDescent="0.25">
      <c r="A383">
        <v>2064</v>
      </c>
      <c r="B383" s="2">
        <v>42074</v>
      </c>
      <c r="C383" s="2" t="str">
        <f>TEXT(consolidatedsales[[#This Row],[Date]],"MMMM")</f>
        <v>March</v>
      </c>
      <c r="D383" t="s">
        <v>826</v>
      </c>
      <c r="E383">
        <v>1</v>
      </c>
      <c r="F383" s="3">
        <v>6929.37</v>
      </c>
      <c r="G383" t="s">
        <v>20</v>
      </c>
      <c r="H383" t="str">
        <f>INDEX(producttable[Product Name],MATCH(consolidatedsales[[#This Row],[ProductID]],producttable[ProductID],0))</f>
        <v>Currus UE-24</v>
      </c>
      <c r="I383" t="str">
        <f>INDEX(producttable[Category],MATCH(consolidatedsales[[#This Row],[ProductID]],producttable[ProductID],0))</f>
        <v>Urban</v>
      </c>
      <c r="J383" t="str">
        <f>INDEX(producttable[Segment],MATCH(consolidatedsales[[#This Row],[ProductID]],producttable[ProductID],0))</f>
        <v>Extreme</v>
      </c>
      <c r="K383">
        <f>INDEX(producttable[ManufacturerID],MATCH(consolidatedsales[[#This Row],[ProductID]],producttable[ProductID],0))</f>
        <v>4</v>
      </c>
      <c r="L383" s="4" t="str">
        <f>INDEX(locationtable[State],MATCH(consolidatedsales[[#This Row],[Zip]],locationtable[Zip],0))</f>
        <v>Ontario</v>
      </c>
      <c r="M383" s="4" t="str">
        <f>INDEX(manufacturertable[Manufacturer Name],MATCH(consolidatedsales[[#This Row],[ManufacturerID]],manufacturertable[ManufacturerID],0))</f>
        <v>Currus</v>
      </c>
      <c r="N383" s="4">
        <f>1/COUNTIFS(consolidatedsales[Manufacturer Name],consolidatedsales[[#This Row],[Manufacturer Name]])</f>
        <v>1.1764705882352941E-2</v>
      </c>
    </row>
    <row r="384" spans="1:14" x14ac:dyDescent="0.25">
      <c r="A384">
        <v>407</v>
      </c>
      <c r="B384" s="2">
        <v>42087</v>
      </c>
      <c r="C384" s="2" t="str">
        <f>TEXT(consolidatedsales[[#This Row],[Date]],"MMMM")</f>
        <v>March</v>
      </c>
      <c r="D384" t="s">
        <v>833</v>
      </c>
      <c r="E384">
        <v>1</v>
      </c>
      <c r="F384" s="3">
        <v>20505.87</v>
      </c>
      <c r="G384" t="s">
        <v>20</v>
      </c>
      <c r="H384" t="str">
        <f>INDEX(producttable[Product Name],MATCH(consolidatedsales[[#This Row],[ProductID]],producttable[ProductID],0))</f>
        <v>Maximus UM-12</v>
      </c>
      <c r="I384" t="str">
        <f>INDEX(producttable[Category],MATCH(consolidatedsales[[#This Row],[ProductID]],producttable[ProductID],0))</f>
        <v>Urban</v>
      </c>
      <c r="J384" t="str">
        <f>INDEX(producttable[Segment],MATCH(consolidatedsales[[#This Row],[ProductID]],producttable[ProductID],0))</f>
        <v>Moderation</v>
      </c>
      <c r="K384">
        <f>INDEX(producttable[ManufacturerID],MATCH(consolidatedsales[[#This Row],[ProductID]],producttable[ProductID],0))</f>
        <v>7</v>
      </c>
      <c r="L384" s="4" t="str">
        <f>INDEX(locationtable[State],MATCH(consolidatedsales[[#This Row],[Zip]],locationtable[Zip],0))</f>
        <v>Ontario</v>
      </c>
      <c r="M384" s="4" t="str">
        <f>INDEX(manufacturertable[Manufacturer Name],MATCH(consolidatedsales[[#This Row],[ManufacturerID]],manufacturertable[ManufacturerID],0))</f>
        <v>VanArsdel</v>
      </c>
      <c r="N384" s="4">
        <f>1/COUNTIFS(consolidatedsales[Manufacturer Name],consolidatedsales[[#This Row],[Manufacturer Name]])</f>
        <v>2.4570024570024569E-3</v>
      </c>
    </row>
    <row r="385" spans="1:14" x14ac:dyDescent="0.25">
      <c r="A385">
        <v>927</v>
      </c>
      <c r="B385" s="2">
        <v>42087</v>
      </c>
      <c r="C385" s="2" t="str">
        <f>TEXT(consolidatedsales[[#This Row],[Date]],"MMMM")</f>
        <v>March</v>
      </c>
      <c r="D385" t="s">
        <v>957</v>
      </c>
      <c r="E385">
        <v>1</v>
      </c>
      <c r="F385" s="3">
        <v>6173.37</v>
      </c>
      <c r="G385" t="s">
        <v>20</v>
      </c>
      <c r="H385" t="str">
        <f>INDEX(producttable[Product Name],MATCH(consolidatedsales[[#This Row],[ProductID]],producttable[ProductID],0))</f>
        <v>Natura UE-36</v>
      </c>
      <c r="I385" t="str">
        <f>INDEX(producttable[Category],MATCH(consolidatedsales[[#This Row],[ProductID]],producttable[ProductID],0))</f>
        <v>Urban</v>
      </c>
      <c r="J385" t="str">
        <f>INDEX(producttable[Segment],MATCH(consolidatedsales[[#This Row],[ProductID]],producttable[ProductID],0))</f>
        <v>Extreme</v>
      </c>
      <c r="K385">
        <f>INDEX(producttable[ManufacturerID],MATCH(consolidatedsales[[#This Row],[ProductID]],producttable[ProductID],0))</f>
        <v>8</v>
      </c>
      <c r="L385" s="4" t="str">
        <f>INDEX(locationtable[State],MATCH(consolidatedsales[[#This Row],[Zip]],locationtable[Zip],0))</f>
        <v>Ontario</v>
      </c>
      <c r="M385" s="4" t="str">
        <f>INDEX(manufacturertable[Manufacturer Name],MATCH(consolidatedsales[[#This Row],[ManufacturerID]],manufacturertable[ManufacturerID],0))</f>
        <v>Natura</v>
      </c>
      <c r="N385" s="4">
        <f>1/COUNTIFS(consolidatedsales[Manufacturer Name],consolidatedsales[[#This Row],[Manufacturer Name]])</f>
        <v>3.952569169960474E-3</v>
      </c>
    </row>
    <row r="386" spans="1:14" x14ac:dyDescent="0.25">
      <c r="A386">
        <v>1180</v>
      </c>
      <c r="B386" s="2">
        <v>42087</v>
      </c>
      <c r="C386" s="2" t="str">
        <f>TEXT(consolidatedsales[[#This Row],[Date]],"MMMM")</f>
        <v>March</v>
      </c>
      <c r="D386" t="s">
        <v>838</v>
      </c>
      <c r="E386">
        <v>1</v>
      </c>
      <c r="F386" s="3">
        <v>6173.37</v>
      </c>
      <c r="G386" t="s">
        <v>20</v>
      </c>
      <c r="H386" t="str">
        <f>INDEX(producttable[Product Name],MATCH(consolidatedsales[[#This Row],[ProductID]],producttable[ProductID],0))</f>
        <v>Pirum UE-16</v>
      </c>
      <c r="I386" t="str">
        <f>INDEX(producttable[Category],MATCH(consolidatedsales[[#This Row],[ProductID]],producttable[ProductID],0))</f>
        <v>Urban</v>
      </c>
      <c r="J386" t="str">
        <f>INDEX(producttable[Segment],MATCH(consolidatedsales[[#This Row],[ProductID]],producttable[ProductID],0))</f>
        <v>Extreme</v>
      </c>
      <c r="K386">
        <f>INDEX(producttable[ManufacturerID],MATCH(consolidatedsales[[#This Row],[ProductID]],producttable[ProductID],0))</f>
        <v>10</v>
      </c>
      <c r="L386" s="4" t="str">
        <f>INDEX(locationtable[State],MATCH(consolidatedsales[[#This Row],[Zip]],locationtable[Zip],0))</f>
        <v>Ontario</v>
      </c>
      <c r="M386" s="4" t="str">
        <f>INDEX(manufacturertable[Manufacturer Name],MATCH(consolidatedsales[[#This Row],[ManufacturerID]],manufacturertable[ManufacturerID],0))</f>
        <v>Pirum</v>
      </c>
      <c r="N386" s="4">
        <f>1/COUNTIFS(consolidatedsales[Manufacturer Name],consolidatedsales[[#This Row],[Manufacturer Name]])</f>
        <v>3.8022813688212928E-3</v>
      </c>
    </row>
    <row r="387" spans="1:14" x14ac:dyDescent="0.25">
      <c r="A387">
        <v>2336</v>
      </c>
      <c r="B387" s="2">
        <v>42087</v>
      </c>
      <c r="C387" s="2" t="str">
        <f>TEXT(consolidatedsales[[#This Row],[Date]],"MMMM")</f>
        <v>March</v>
      </c>
      <c r="D387" t="s">
        <v>687</v>
      </c>
      <c r="E387">
        <v>1</v>
      </c>
      <c r="F387" s="3">
        <v>9128.7000000000007</v>
      </c>
      <c r="G387" t="s">
        <v>20</v>
      </c>
      <c r="H387" t="str">
        <f>INDEX(producttable[Product Name],MATCH(consolidatedsales[[#This Row],[ProductID]],producttable[ProductID],0))</f>
        <v>Aliqui UE-10</v>
      </c>
      <c r="I387" t="str">
        <f>INDEX(producttable[Category],MATCH(consolidatedsales[[#This Row],[ProductID]],producttable[ProductID],0))</f>
        <v>Urban</v>
      </c>
      <c r="J387" t="str">
        <f>INDEX(producttable[Segment],MATCH(consolidatedsales[[#This Row],[ProductID]],producttable[ProductID],0))</f>
        <v>Extreme</v>
      </c>
      <c r="K387">
        <f>INDEX(producttable[ManufacturerID],MATCH(consolidatedsales[[#This Row],[ProductID]],producttable[ProductID],0))</f>
        <v>2</v>
      </c>
      <c r="L387" s="4" t="str">
        <f>INDEX(locationtable[State],MATCH(consolidatedsales[[#This Row],[Zip]],locationtable[Zip],0))</f>
        <v>Ontario</v>
      </c>
      <c r="M387" s="4" t="str">
        <f>INDEX(manufacturertable[Manufacturer Name],MATCH(consolidatedsales[[#This Row],[ManufacturerID]],manufacturertable[ManufacturerID],0))</f>
        <v>Aliqui</v>
      </c>
      <c r="N387" s="4">
        <f>1/COUNTIFS(consolidatedsales[Manufacturer Name],consolidatedsales[[#This Row],[Manufacturer Name]])</f>
        <v>4.7169811320754715E-3</v>
      </c>
    </row>
    <row r="388" spans="1:14" x14ac:dyDescent="0.25">
      <c r="A388">
        <v>506</v>
      </c>
      <c r="B388" s="2">
        <v>42087</v>
      </c>
      <c r="C388" s="2" t="str">
        <f>TEXT(consolidatedsales[[#This Row],[Date]],"MMMM")</f>
        <v>March</v>
      </c>
      <c r="D388" t="s">
        <v>842</v>
      </c>
      <c r="E388">
        <v>1</v>
      </c>
      <c r="F388" s="3">
        <v>15560.37</v>
      </c>
      <c r="G388" t="s">
        <v>20</v>
      </c>
      <c r="H388" t="str">
        <f>INDEX(producttable[Product Name],MATCH(consolidatedsales[[#This Row],[ProductID]],producttable[ProductID],0))</f>
        <v>Maximus UM-11</v>
      </c>
      <c r="I388" t="str">
        <f>INDEX(producttable[Category],MATCH(consolidatedsales[[#This Row],[ProductID]],producttable[ProductID],0))</f>
        <v>Urban</v>
      </c>
      <c r="J388" t="str">
        <f>INDEX(producttable[Segment],MATCH(consolidatedsales[[#This Row],[ProductID]],producttable[ProductID],0))</f>
        <v>Moderation</v>
      </c>
      <c r="K388">
        <f>INDEX(producttable[ManufacturerID],MATCH(consolidatedsales[[#This Row],[ProductID]],producttable[ProductID],0))</f>
        <v>7</v>
      </c>
      <c r="L388" s="4" t="str">
        <f>INDEX(locationtable[State],MATCH(consolidatedsales[[#This Row],[Zip]],locationtable[Zip],0))</f>
        <v>Ontario</v>
      </c>
      <c r="M388" s="4" t="str">
        <f>INDEX(manufacturertable[Manufacturer Name],MATCH(consolidatedsales[[#This Row],[ManufacturerID]],manufacturertable[ManufacturerID],0))</f>
        <v>VanArsdel</v>
      </c>
      <c r="N388" s="4">
        <f>1/COUNTIFS(consolidatedsales[Manufacturer Name],consolidatedsales[[#This Row],[Manufacturer Name]])</f>
        <v>2.4570024570024569E-3</v>
      </c>
    </row>
    <row r="389" spans="1:14" x14ac:dyDescent="0.25">
      <c r="A389">
        <v>359</v>
      </c>
      <c r="B389" s="2">
        <v>42047</v>
      </c>
      <c r="C389" s="2" t="str">
        <f>TEXT(consolidatedsales[[#This Row],[Date]],"MMMM")</f>
        <v>February</v>
      </c>
      <c r="D389" t="s">
        <v>984</v>
      </c>
      <c r="E389">
        <v>1</v>
      </c>
      <c r="F389" s="3">
        <v>13730.85</v>
      </c>
      <c r="G389" t="s">
        <v>20</v>
      </c>
      <c r="H389" t="str">
        <f>INDEX(producttable[Product Name],MATCH(consolidatedsales[[#This Row],[ProductID]],producttable[ProductID],0))</f>
        <v>Fama UE-80</v>
      </c>
      <c r="I389" t="str">
        <f>INDEX(producttable[Category],MATCH(consolidatedsales[[#This Row],[ProductID]],producttable[ProductID],0))</f>
        <v>Urban</v>
      </c>
      <c r="J389" t="str">
        <f>INDEX(producttable[Segment],MATCH(consolidatedsales[[#This Row],[ProductID]],producttable[ProductID],0))</f>
        <v>Extreme</v>
      </c>
      <c r="K389">
        <f>INDEX(producttable[ManufacturerID],MATCH(consolidatedsales[[#This Row],[ProductID]],producttable[ProductID],0))</f>
        <v>5</v>
      </c>
      <c r="L389" s="4" t="str">
        <f>INDEX(locationtable[State],MATCH(consolidatedsales[[#This Row],[Zip]],locationtable[Zip],0))</f>
        <v>Ontario</v>
      </c>
      <c r="M389" s="4" t="str">
        <f>INDEX(manufacturertable[Manufacturer Name],MATCH(consolidatedsales[[#This Row],[ManufacturerID]],manufacturertable[ManufacturerID],0))</f>
        <v>Fama</v>
      </c>
      <c r="N389" s="4">
        <f>1/COUNTIFS(consolidatedsales[Manufacturer Name],consolidatedsales[[#This Row],[Manufacturer Name]])</f>
        <v>7.1428571428571425E-2</v>
      </c>
    </row>
    <row r="390" spans="1:14" x14ac:dyDescent="0.25">
      <c r="A390">
        <v>506</v>
      </c>
      <c r="B390" s="2">
        <v>42176</v>
      </c>
      <c r="C390" s="2" t="str">
        <f>TEXT(consolidatedsales[[#This Row],[Date]],"MMMM")</f>
        <v>June</v>
      </c>
      <c r="D390" t="s">
        <v>984</v>
      </c>
      <c r="E390">
        <v>1</v>
      </c>
      <c r="F390" s="3">
        <v>15560.37</v>
      </c>
      <c r="G390" t="s">
        <v>20</v>
      </c>
      <c r="H390" t="str">
        <f>INDEX(producttable[Product Name],MATCH(consolidatedsales[[#This Row],[ProductID]],producttable[ProductID],0))</f>
        <v>Maximus UM-11</v>
      </c>
      <c r="I390" t="str">
        <f>INDEX(producttable[Category],MATCH(consolidatedsales[[#This Row],[ProductID]],producttable[ProductID],0))</f>
        <v>Urban</v>
      </c>
      <c r="J390" t="str">
        <f>INDEX(producttable[Segment],MATCH(consolidatedsales[[#This Row],[ProductID]],producttable[ProductID],0))</f>
        <v>Moderation</v>
      </c>
      <c r="K390">
        <f>INDEX(producttable[ManufacturerID],MATCH(consolidatedsales[[#This Row],[ProductID]],producttable[ProductID],0))</f>
        <v>7</v>
      </c>
      <c r="L390" s="4" t="str">
        <f>INDEX(locationtable[State],MATCH(consolidatedsales[[#This Row],[Zip]],locationtable[Zip],0))</f>
        <v>Ontario</v>
      </c>
      <c r="M390" s="4" t="str">
        <f>INDEX(manufacturertable[Manufacturer Name],MATCH(consolidatedsales[[#This Row],[ManufacturerID]],manufacturertable[ManufacturerID],0))</f>
        <v>VanArsdel</v>
      </c>
      <c r="N390" s="4">
        <f>1/COUNTIFS(consolidatedsales[Manufacturer Name],consolidatedsales[[#This Row],[Manufacturer Name]])</f>
        <v>2.4570024570024569E-3</v>
      </c>
    </row>
    <row r="391" spans="1:14" x14ac:dyDescent="0.25">
      <c r="A391">
        <v>506</v>
      </c>
      <c r="B391" s="2">
        <v>42176</v>
      </c>
      <c r="C391" s="2" t="str">
        <f>TEXT(consolidatedsales[[#This Row],[Date]],"MMMM")</f>
        <v>June</v>
      </c>
      <c r="D391" t="s">
        <v>992</v>
      </c>
      <c r="E391">
        <v>1</v>
      </c>
      <c r="F391" s="3">
        <v>15560.37</v>
      </c>
      <c r="G391" t="s">
        <v>20</v>
      </c>
      <c r="H391" t="str">
        <f>INDEX(producttable[Product Name],MATCH(consolidatedsales[[#This Row],[ProductID]],producttable[ProductID],0))</f>
        <v>Maximus UM-11</v>
      </c>
      <c r="I391" t="str">
        <f>INDEX(producttable[Category],MATCH(consolidatedsales[[#This Row],[ProductID]],producttable[ProductID],0))</f>
        <v>Urban</v>
      </c>
      <c r="J391" t="str">
        <f>INDEX(producttable[Segment],MATCH(consolidatedsales[[#This Row],[ProductID]],producttable[ProductID],0))</f>
        <v>Moderation</v>
      </c>
      <c r="K391">
        <f>INDEX(producttable[ManufacturerID],MATCH(consolidatedsales[[#This Row],[ProductID]],producttable[ProductID],0))</f>
        <v>7</v>
      </c>
      <c r="L391" s="4" t="str">
        <f>INDEX(locationtable[State],MATCH(consolidatedsales[[#This Row],[Zip]],locationtable[Zip],0))</f>
        <v>Ontario</v>
      </c>
      <c r="M391" s="4" t="str">
        <f>INDEX(manufacturertable[Manufacturer Name],MATCH(consolidatedsales[[#This Row],[ManufacturerID]],manufacturertable[ManufacturerID],0))</f>
        <v>VanArsdel</v>
      </c>
      <c r="N391" s="4">
        <f>1/COUNTIFS(consolidatedsales[Manufacturer Name],consolidatedsales[[#This Row],[Manufacturer Name]])</f>
        <v>2.4570024570024569E-3</v>
      </c>
    </row>
    <row r="392" spans="1:14" x14ac:dyDescent="0.25">
      <c r="A392">
        <v>1049</v>
      </c>
      <c r="B392" s="2">
        <v>42176</v>
      </c>
      <c r="C392" s="2" t="str">
        <f>TEXT(consolidatedsales[[#This Row],[Date]],"MMMM")</f>
        <v>June</v>
      </c>
      <c r="D392" t="s">
        <v>391</v>
      </c>
      <c r="E392">
        <v>1</v>
      </c>
      <c r="F392" s="3">
        <v>3086.37</v>
      </c>
      <c r="G392" t="s">
        <v>20</v>
      </c>
      <c r="H392" t="str">
        <f>INDEX(producttable[Product Name],MATCH(consolidatedsales[[#This Row],[ProductID]],producttable[ProductID],0))</f>
        <v>Pirum MA-07</v>
      </c>
      <c r="I392" t="str">
        <f>INDEX(producttable[Category],MATCH(consolidatedsales[[#This Row],[ProductID]],producttable[ProductID],0))</f>
        <v>Mix</v>
      </c>
      <c r="J392" t="str">
        <f>INDEX(producttable[Segment],MATCH(consolidatedsales[[#This Row],[ProductID]],producttable[ProductID],0))</f>
        <v>All Season</v>
      </c>
      <c r="K392">
        <f>INDEX(producttable[ManufacturerID],MATCH(consolidatedsales[[#This Row],[ProductID]],producttable[ProductID],0))</f>
        <v>10</v>
      </c>
      <c r="L392" s="4" t="str">
        <f>INDEX(locationtable[State],MATCH(consolidatedsales[[#This Row],[Zip]],locationtable[Zip],0))</f>
        <v>Quebec</v>
      </c>
      <c r="M392" s="4" t="str">
        <f>INDEX(manufacturertable[Manufacturer Name],MATCH(consolidatedsales[[#This Row],[ManufacturerID]],manufacturertable[ManufacturerID],0))</f>
        <v>Pirum</v>
      </c>
      <c r="N392" s="4">
        <f>1/COUNTIFS(consolidatedsales[Manufacturer Name],consolidatedsales[[#This Row],[Manufacturer Name]])</f>
        <v>3.8022813688212928E-3</v>
      </c>
    </row>
    <row r="393" spans="1:14" x14ac:dyDescent="0.25">
      <c r="A393">
        <v>2086</v>
      </c>
      <c r="B393" s="2">
        <v>42122</v>
      </c>
      <c r="C393" s="2" t="str">
        <f>TEXT(consolidatedsales[[#This Row],[Date]],"MMMM")</f>
        <v>April</v>
      </c>
      <c r="D393" t="s">
        <v>1564</v>
      </c>
      <c r="E393">
        <v>1</v>
      </c>
      <c r="F393" s="3">
        <v>2897.37</v>
      </c>
      <c r="G393" t="s">
        <v>20</v>
      </c>
      <c r="H393" t="str">
        <f>INDEX(producttable[Product Name],MATCH(consolidatedsales[[#This Row],[ProductID]],producttable[ProductID],0))</f>
        <v>Currus UC-21</v>
      </c>
      <c r="I393" t="str">
        <f>INDEX(producttable[Category],MATCH(consolidatedsales[[#This Row],[ProductID]],producttable[ProductID],0))</f>
        <v>Urban</v>
      </c>
      <c r="J393" t="str">
        <f>INDEX(producttable[Segment],MATCH(consolidatedsales[[#This Row],[ProductID]],producttable[ProductID],0))</f>
        <v>Convenience</v>
      </c>
      <c r="K393">
        <f>INDEX(producttable[ManufacturerID],MATCH(consolidatedsales[[#This Row],[ProductID]],producttable[ProductID],0))</f>
        <v>4</v>
      </c>
      <c r="L393" s="4" t="str">
        <f>INDEX(locationtable[State],MATCH(consolidatedsales[[#This Row],[Zip]],locationtable[Zip],0))</f>
        <v>British Columbia</v>
      </c>
      <c r="M393" s="4" t="str">
        <f>INDEX(manufacturertable[Manufacturer Name],MATCH(consolidatedsales[[#This Row],[ManufacturerID]],manufacturertable[ManufacturerID],0))</f>
        <v>Currus</v>
      </c>
      <c r="N393" s="4">
        <f>1/COUNTIFS(consolidatedsales[Manufacturer Name],consolidatedsales[[#This Row],[Manufacturer Name]])</f>
        <v>1.1764705882352941E-2</v>
      </c>
    </row>
    <row r="394" spans="1:14" x14ac:dyDescent="0.25">
      <c r="A394">
        <v>826</v>
      </c>
      <c r="B394" s="2">
        <v>42122</v>
      </c>
      <c r="C394" s="2" t="str">
        <f>TEXT(consolidatedsales[[#This Row],[Date]],"MMMM")</f>
        <v>April</v>
      </c>
      <c r="D394" t="s">
        <v>1560</v>
      </c>
      <c r="E394">
        <v>1</v>
      </c>
      <c r="F394" s="3">
        <v>13229.37</v>
      </c>
      <c r="G394" t="s">
        <v>20</v>
      </c>
      <c r="H394" t="str">
        <f>INDEX(producttable[Product Name],MATCH(consolidatedsales[[#This Row],[ProductID]],producttable[ProductID],0))</f>
        <v>Natura UM-10</v>
      </c>
      <c r="I394" t="str">
        <f>INDEX(producttable[Category],MATCH(consolidatedsales[[#This Row],[ProductID]],producttable[ProductID],0))</f>
        <v>Urban</v>
      </c>
      <c r="J394" t="str">
        <f>INDEX(producttable[Segment],MATCH(consolidatedsales[[#This Row],[ProductID]],producttable[ProductID],0))</f>
        <v>Moderation</v>
      </c>
      <c r="K394">
        <f>INDEX(producttable[ManufacturerID],MATCH(consolidatedsales[[#This Row],[ProductID]],producttable[ProductID],0))</f>
        <v>8</v>
      </c>
      <c r="L394" s="4" t="str">
        <f>INDEX(locationtable[State],MATCH(consolidatedsales[[#This Row],[Zip]],locationtable[Zip],0))</f>
        <v>British Columbia</v>
      </c>
      <c r="M394" s="4" t="str">
        <f>INDEX(manufacturertable[Manufacturer Name],MATCH(consolidatedsales[[#This Row],[ManufacturerID]],manufacturertable[ManufacturerID],0))</f>
        <v>Natura</v>
      </c>
      <c r="N394" s="4">
        <f>1/COUNTIFS(consolidatedsales[Manufacturer Name],consolidatedsales[[#This Row],[Manufacturer Name]])</f>
        <v>3.952569169960474E-3</v>
      </c>
    </row>
    <row r="395" spans="1:14" x14ac:dyDescent="0.25">
      <c r="A395">
        <v>1171</v>
      </c>
      <c r="B395" s="2">
        <v>42122</v>
      </c>
      <c r="C395" s="2" t="str">
        <f>TEXT(consolidatedsales[[#This Row],[Date]],"MMMM")</f>
        <v>April</v>
      </c>
      <c r="D395" t="s">
        <v>1564</v>
      </c>
      <c r="E395">
        <v>1</v>
      </c>
      <c r="F395" s="3">
        <v>4283.37</v>
      </c>
      <c r="G395" t="s">
        <v>20</v>
      </c>
      <c r="H395" t="str">
        <f>INDEX(producttable[Product Name],MATCH(consolidatedsales[[#This Row],[ProductID]],producttable[ProductID],0))</f>
        <v>Pirum UE-07</v>
      </c>
      <c r="I395" t="str">
        <f>INDEX(producttable[Category],MATCH(consolidatedsales[[#This Row],[ProductID]],producttable[ProductID],0))</f>
        <v>Urban</v>
      </c>
      <c r="J395" t="str">
        <f>INDEX(producttable[Segment],MATCH(consolidatedsales[[#This Row],[ProductID]],producttable[ProductID],0))</f>
        <v>Extreme</v>
      </c>
      <c r="K395">
        <f>INDEX(producttable[ManufacturerID],MATCH(consolidatedsales[[#This Row],[ProductID]],producttable[ProductID],0))</f>
        <v>10</v>
      </c>
      <c r="L395" s="4" t="str">
        <f>INDEX(locationtable[State],MATCH(consolidatedsales[[#This Row],[Zip]],locationtable[Zip],0))</f>
        <v>British Columbia</v>
      </c>
      <c r="M395" s="4" t="str">
        <f>INDEX(manufacturertable[Manufacturer Name],MATCH(consolidatedsales[[#This Row],[ManufacturerID]],manufacturertable[ManufacturerID],0))</f>
        <v>Pirum</v>
      </c>
      <c r="N395" s="4">
        <f>1/COUNTIFS(consolidatedsales[Manufacturer Name],consolidatedsales[[#This Row],[Manufacturer Name]])</f>
        <v>3.8022813688212928E-3</v>
      </c>
    </row>
    <row r="396" spans="1:14" x14ac:dyDescent="0.25">
      <c r="A396">
        <v>1180</v>
      </c>
      <c r="B396" s="2">
        <v>42122</v>
      </c>
      <c r="C396" s="2" t="str">
        <f>TEXT(consolidatedsales[[#This Row],[Date]],"MMMM")</f>
        <v>April</v>
      </c>
      <c r="D396" t="s">
        <v>1360</v>
      </c>
      <c r="E396">
        <v>1</v>
      </c>
      <c r="F396" s="3">
        <v>6173.37</v>
      </c>
      <c r="G396" t="s">
        <v>20</v>
      </c>
      <c r="H396" t="str">
        <f>INDEX(producttable[Product Name],MATCH(consolidatedsales[[#This Row],[ProductID]],producttable[ProductID],0))</f>
        <v>Pirum UE-16</v>
      </c>
      <c r="I396" t="str">
        <f>INDEX(producttable[Category],MATCH(consolidatedsales[[#This Row],[ProductID]],producttable[ProductID],0))</f>
        <v>Urban</v>
      </c>
      <c r="J396" t="str">
        <f>INDEX(producttable[Segment],MATCH(consolidatedsales[[#This Row],[ProductID]],producttable[ProductID],0))</f>
        <v>Extreme</v>
      </c>
      <c r="K396">
        <f>INDEX(producttable[ManufacturerID],MATCH(consolidatedsales[[#This Row],[ProductID]],producttable[ProductID],0))</f>
        <v>10</v>
      </c>
      <c r="L396" s="4" t="str">
        <f>INDEX(locationtable[State],MATCH(consolidatedsales[[#This Row],[Zip]],locationtable[Zip],0))</f>
        <v>Alberta</v>
      </c>
      <c r="M396" s="4" t="str">
        <f>INDEX(manufacturertable[Manufacturer Name],MATCH(consolidatedsales[[#This Row],[ManufacturerID]],manufacturertable[ManufacturerID],0))</f>
        <v>Pirum</v>
      </c>
      <c r="N396" s="4">
        <f>1/COUNTIFS(consolidatedsales[Manufacturer Name],consolidatedsales[[#This Row],[Manufacturer Name]])</f>
        <v>3.8022813688212928E-3</v>
      </c>
    </row>
    <row r="397" spans="1:14" x14ac:dyDescent="0.25">
      <c r="A397">
        <v>2186</v>
      </c>
      <c r="B397" s="2">
        <v>42122</v>
      </c>
      <c r="C397" s="2" t="str">
        <f>TEXT(consolidatedsales[[#This Row],[Date]],"MMMM")</f>
        <v>April</v>
      </c>
      <c r="D397" t="s">
        <v>1400</v>
      </c>
      <c r="E397">
        <v>1</v>
      </c>
      <c r="F397" s="3">
        <v>5606.37</v>
      </c>
      <c r="G397" t="s">
        <v>20</v>
      </c>
      <c r="H397" t="str">
        <f>INDEX(producttable[Product Name],MATCH(consolidatedsales[[#This Row],[ProductID]],producttable[ProductID],0))</f>
        <v>Victoria UC-16</v>
      </c>
      <c r="I397" t="str">
        <f>INDEX(producttable[Category],MATCH(consolidatedsales[[#This Row],[ProductID]],producttable[ProductID],0))</f>
        <v>Urban</v>
      </c>
      <c r="J397" t="str">
        <f>INDEX(producttable[Segment],MATCH(consolidatedsales[[#This Row],[ProductID]],producttable[ProductID],0))</f>
        <v>Convenience</v>
      </c>
      <c r="K397">
        <f>INDEX(producttable[ManufacturerID],MATCH(consolidatedsales[[#This Row],[ProductID]],producttable[ProductID],0))</f>
        <v>14</v>
      </c>
      <c r="L397" s="4" t="str">
        <f>INDEX(locationtable[State],MATCH(consolidatedsales[[#This Row],[Zip]],locationtable[Zip],0))</f>
        <v>Alberta</v>
      </c>
      <c r="M397" s="4" t="str">
        <f>INDEX(manufacturertable[Manufacturer Name],MATCH(consolidatedsales[[#This Row],[ManufacturerID]],manufacturertable[ManufacturerID],0))</f>
        <v>Victoria</v>
      </c>
      <c r="N397" s="4">
        <f>1/COUNTIFS(consolidatedsales[Manufacturer Name],consolidatedsales[[#This Row],[Manufacturer Name]])</f>
        <v>6.25E-2</v>
      </c>
    </row>
    <row r="398" spans="1:14" x14ac:dyDescent="0.25">
      <c r="A398">
        <v>927</v>
      </c>
      <c r="B398" s="2">
        <v>42122</v>
      </c>
      <c r="C398" s="2" t="str">
        <f>TEXT(consolidatedsales[[#This Row],[Date]],"MMMM")</f>
        <v>April</v>
      </c>
      <c r="D398" t="s">
        <v>1345</v>
      </c>
      <c r="E398">
        <v>1</v>
      </c>
      <c r="F398" s="3">
        <v>6173.37</v>
      </c>
      <c r="G398" t="s">
        <v>20</v>
      </c>
      <c r="H398" t="str">
        <f>INDEX(producttable[Product Name],MATCH(consolidatedsales[[#This Row],[ProductID]],producttable[ProductID],0))</f>
        <v>Natura UE-36</v>
      </c>
      <c r="I398" t="str">
        <f>INDEX(producttable[Category],MATCH(consolidatedsales[[#This Row],[ProductID]],producttable[ProductID],0))</f>
        <v>Urban</v>
      </c>
      <c r="J398" t="str">
        <f>INDEX(producttable[Segment],MATCH(consolidatedsales[[#This Row],[ProductID]],producttable[ProductID],0))</f>
        <v>Extreme</v>
      </c>
      <c r="K398">
        <f>INDEX(producttable[ManufacturerID],MATCH(consolidatedsales[[#This Row],[ProductID]],producttable[ProductID],0))</f>
        <v>8</v>
      </c>
      <c r="L398" s="4" t="str">
        <f>INDEX(locationtable[State],MATCH(consolidatedsales[[#This Row],[Zip]],locationtable[Zip],0))</f>
        <v>Alberta</v>
      </c>
      <c r="M398" s="4" t="str">
        <f>INDEX(manufacturertable[Manufacturer Name],MATCH(consolidatedsales[[#This Row],[ManufacturerID]],manufacturertable[ManufacturerID],0))</f>
        <v>Natura</v>
      </c>
      <c r="N398" s="4">
        <f>1/COUNTIFS(consolidatedsales[Manufacturer Name],consolidatedsales[[#This Row],[Manufacturer Name]])</f>
        <v>3.952569169960474E-3</v>
      </c>
    </row>
    <row r="399" spans="1:14" x14ac:dyDescent="0.25">
      <c r="A399">
        <v>977</v>
      </c>
      <c r="B399" s="2">
        <v>42122</v>
      </c>
      <c r="C399" s="2" t="str">
        <f>TEXT(consolidatedsales[[#This Row],[Date]],"MMMM")</f>
        <v>April</v>
      </c>
      <c r="D399" t="s">
        <v>1400</v>
      </c>
      <c r="E399">
        <v>1</v>
      </c>
      <c r="F399" s="3">
        <v>5858.37</v>
      </c>
      <c r="G399" t="s">
        <v>20</v>
      </c>
      <c r="H399" t="str">
        <f>INDEX(producttable[Product Name],MATCH(consolidatedsales[[#This Row],[ProductID]],producttable[ProductID],0))</f>
        <v>Natura UC-40</v>
      </c>
      <c r="I399" t="str">
        <f>INDEX(producttable[Category],MATCH(consolidatedsales[[#This Row],[ProductID]],producttable[ProductID],0))</f>
        <v>Urban</v>
      </c>
      <c r="J399" t="str">
        <f>INDEX(producttable[Segment],MATCH(consolidatedsales[[#This Row],[ProductID]],producttable[ProductID],0))</f>
        <v>Convenience</v>
      </c>
      <c r="K399">
        <f>INDEX(producttable[ManufacturerID],MATCH(consolidatedsales[[#This Row],[ProductID]],producttable[ProductID],0))</f>
        <v>8</v>
      </c>
      <c r="L399" s="4" t="str">
        <f>INDEX(locationtable[State],MATCH(consolidatedsales[[#This Row],[Zip]],locationtable[Zip],0))</f>
        <v>Alberta</v>
      </c>
      <c r="M399" s="4" t="str">
        <f>INDEX(manufacturertable[Manufacturer Name],MATCH(consolidatedsales[[#This Row],[ManufacturerID]],manufacturertable[ManufacturerID],0))</f>
        <v>Natura</v>
      </c>
      <c r="N399" s="4">
        <f>1/COUNTIFS(consolidatedsales[Manufacturer Name],consolidatedsales[[#This Row],[Manufacturer Name]])</f>
        <v>3.952569169960474E-3</v>
      </c>
    </row>
    <row r="400" spans="1:14" x14ac:dyDescent="0.25">
      <c r="A400">
        <v>2365</v>
      </c>
      <c r="B400" s="2">
        <v>42178</v>
      </c>
      <c r="C400" s="2" t="str">
        <f>TEXT(consolidatedsales[[#This Row],[Date]],"MMMM")</f>
        <v>June</v>
      </c>
      <c r="D400" t="s">
        <v>1564</v>
      </c>
      <c r="E400">
        <v>1</v>
      </c>
      <c r="F400" s="3">
        <v>6356.7</v>
      </c>
      <c r="G400" t="s">
        <v>20</v>
      </c>
      <c r="H400" t="str">
        <f>INDEX(producttable[Product Name],MATCH(consolidatedsales[[#This Row],[ProductID]],producttable[ProductID],0))</f>
        <v>Aliqui UC-13</v>
      </c>
      <c r="I400" t="str">
        <f>INDEX(producttable[Category],MATCH(consolidatedsales[[#This Row],[ProductID]],producttable[ProductID],0))</f>
        <v>Urban</v>
      </c>
      <c r="J400" t="str">
        <f>INDEX(producttable[Segment],MATCH(consolidatedsales[[#This Row],[ProductID]],producttable[ProductID],0))</f>
        <v>Convenience</v>
      </c>
      <c r="K400">
        <f>INDEX(producttable[ManufacturerID],MATCH(consolidatedsales[[#This Row],[ProductID]],producttable[ProductID],0))</f>
        <v>2</v>
      </c>
      <c r="L400" s="4" t="str">
        <f>INDEX(locationtable[State],MATCH(consolidatedsales[[#This Row],[Zip]],locationtable[Zip],0))</f>
        <v>British Columbia</v>
      </c>
      <c r="M400" s="4" t="str">
        <f>INDEX(manufacturertable[Manufacturer Name],MATCH(consolidatedsales[[#This Row],[ManufacturerID]],manufacturertable[ManufacturerID],0))</f>
        <v>Aliqui</v>
      </c>
      <c r="N400" s="4">
        <f>1/COUNTIFS(consolidatedsales[Manufacturer Name],consolidatedsales[[#This Row],[Manufacturer Name]])</f>
        <v>4.7169811320754715E-3</v>
      </c>
    </row>
    <row r="401" spans="1:14" x14ac:dyDescent="0.25">
      <c r="A401">
        <v>487</v>
      </c>
      <c r="B401" s="2">
        <v>42178</v>
      </c>
      <c r="C401" s="2" t="str">
        <f>TEXT(consolidatedsales[[#This Row],[Date]],"MMMM")</f>
        <v>June</v>
      </c>
      <c r="D401" t="s">
        <v>1400</v>
      </c>
      <c r="E401">
        <v>1</v>
      </c>
      <c r="F401" s="3">
        <v>13229.37</v>
      </c>
      <c r="G401" t="s">
        <v>20</v>
      </c>
      <c r="H401" t="str">
        <f>INDEX(producttable[Product Name],MATCH(consolidatedsales[[#This Row],[ProductID]],producttable[ProductID],0))</f>
        <v>Maximus UM-92</v>
      </c>
      <c r="I401" t="str">
        <f>INDEX(producttable[Category],MATCH(consolidatedsales[[#This Row],[ProductID]],producttable[ProductID],0))</f>
        <v>Urban</v>
      </c>
      <c r="J401" t="str">
        <f>INDEX(producttable[Segment],MATCH(consolidatedsales[[#This Row],[ProductID]],producttable[ProductID],0))</f>
        <v>Moderation</v>
      </c>
      <c r="K401">
        <f>INDEX(producttable[ManufacturerID],MATCH(consolidatedsales[[#This Row],[ProductID]],producttable[ProductID],0))</f>
        <v>7</v>
      </c>
      <c r="L401" s="4" t="str">
        <f>INDEX(locationtable[State],MATCH(consolidatedsales[[#This Row],[Zip]],locationtable[Zip],0))</f>
        <v>Alberta</v>
      </c>
      <c r="M401" s="4" t="str">
        <f>INDEX(manufacturertable[Manufacturer Name],MATCH(consolidatedsales[[#This Row],[ManufacturerID]],manufacturertable[ManufacturerID],0))</f>
        <v>VanArsdel</v>
      </c>
      <c r="N401" s="4">
        <f>1/COUNTIFS(consolidatedsales[Manufacturer Name],consolidatedsales[[#This Row],[Manufacturer Name]])</f>
        <v>2.4570024570024569E-3</v>
      </c>
    </row>
    <row r="402" spans="1:14" x14ac:dyDescent="0.25">
      <c r="A402">
        <v>440</v>
      </c>
      <c r="B402" s="2">
        <v>42099</v>
      </c>
      <c r="C402" s="2" t="str">
        <f>TEXT(consolidatedsales[[#This Row],[Date]],"MMMM")</f>
        <v>April</v>
      </c>
      <c r="D402" t="s">
        <v>1573</v>
      </c>
      <c r="E402">
        <v>1</v>
      </c>
      <c r="F402" s="3">
        <v>19529.37</v>
      </c>
      <c r="G402" t="s">
        <v>20</v>
      </c>
      <c r="H402" t="str">
        <f>INDEX(producttable[Product Name],MATCH(consolidatedsales[[#This Row],[ProductID]],producttable[ProductID],0))</f>
        <v>Maximus UM-45</v>
      </c>
      <c r="I402" t="str">
        <f>INDEX(producttable[Category],MATCH(consolidatedsales[[#This Row],[ProductID]],producttable[ProductID],0))</f>
        <v>Urban</v>
      </c>
      <c r="J402" t="str">
        <f>INDEX(producttable[Segment],MATCH(consolidatedsales[[#This Row],[ProductID]],producttable[ProductID],0))</f>
        <v>Moderation</v>
      </c>
      <c r="K402">
        <f>INDEX(producttable[ManufacturerID],MATCH(consolidatedsales[[#This Row],[ProductID]],producttable[ProductID],0))</f>
        <v>7</v>
      </c>
      <c r="L402" s="4" t="str">
        <f>INDEX(locationtable[State],MATCH(consolidatedsales[[#This Row],[Zip]],locationtable[Zip],0))</f>
        <v>British Columbia</v>
      </c>
      <c r="M402" s="4" t="str">
        <f>INDEX(manufacturertable[Manufacturer Name],MATCH(consolidatedsales[[#This Row],[ManufacturerID]],manufacturertable[ManufacturerID],0))</f>
        <v>VanArsdel</v>
      </c>
      <c r="N402" s="4">
        <f>1/COUNTIFS(consolidatedsales[Manufacturer Name],consolidatedsales[[#This Row],[Manufacturer Name]])</f>
        <v>2.4570024570024569E-3</v>
      </c>
    </row>
    <row r="403" spans="1:14" x14ac:dyDescent="0.25">
      <c r="A403">
        <v>438</v>
      </c>
      <c r="B403" s="2">
        <v>42099</v>
      </c>
      <c r="C403" s="2" t="str">
        <f>TEXT(consolidatedsales[[#This Row],[Date]],"MMMM")</f>
        <v>April</v>
      </c>
      <c r="D403" t="s">
        <v>1378</v>
      </c>
      <c r="E403">
        <v>1</v>
      </c>
      <c r="F403" s="3">
        <v>11969.37</v>
      </c>
      <c r="G403" t="s">
        <v>20</v>
      </c>
      <c r="H403" t="str">
        <f>INDEX(producttable[Product Name],MATCH(consolidatedsales[[#This Row],[ProductID]],producttable[ProductID],0))</f>
        <v>Maximus UM-43</v>
      </c>
      <c r="I403" t="str">
        <f>INDEX(producttable[Category],MATCH(consolidatedsales[[#This Row],[ProductID]],producttable[ProductID],0))</f>
        <v>Urban</v>
      </c>
      <c r="J403" t="str">
        <f>INDEX(producttable[Segment],MATCH(consolidatedsales[[#This Row],[ProductID]],producttable[ProductID],0))</f>
        <v>Moderation</v>
      </c>
      <c r="K403">
        <f>INDEX(producttable[ManufacturerID],MATCH(consolidatedsales[[#This Row],[ProductID]],producttable[ProductID],0))</f>
        <v>7</v>
      </c>
      <c r="L403" s="4" t="str">
        <f>INDEX(locationtable[State],MATCH(consolidatedsales[[#This Row],[Zip]],locationtable[Zip],0))</f>
        <v>Alberta</v>
      </c>
      <c r="M403" s="4" t="str">
        <f>INDEX(manufacturertable[Manufacturer Name],MATCH(consolidatedsales[[#This Row],[ManufacturerID]],manufacturertable[ManufacturerID],0))</f>
        <v>VanArsdel</v>
      </c>
      <c r="N403" s="4">
        <f>1/COUNTIFS(consolidatedsales[Manufacturer Name],consolidatedsales[[#This Row],[Manufacturer Name]])</f>
        <v>2.4570024570024569E-3</v>
      </c>
    </row>
    <row r="404" spans="1:14" x14ac:dyDescent="0.25">
      <c r="A404">
        <v>556</v>
      </c>
      <c r="B404" s="2">
        <v>42100</v>
      </c>
      <c r="C404" s="2" t="str">
        <f>TEXT(consolidatedsales[[#This Row],[Date]],"MMMM")</f>
        <v>April</v>
      </c>
      <c r="D404" t="s">
        <v>1560</v>
      </c>
      <c r="E404">
        <v>1</v>
      </c>
      <c r="F404" s="3">
        <v>10268.370000000001</v>
      </c>
      <c r="G404" t="s">
        <v>20</v>
      </c>
      <c r="H404" t="str">
        <f>INDEX(producttable[Product Name],MATCH(consolidatedsales[[#This Row],[ProductID]],producttable[ProductID],0))</f>
        <v>Maximus UC-21</v>
      </c>
      <c r="I404" t="str">
        <f>INDEX(producttable[Category],MATCH(consolidatedsales[[#This Row],[ProductID]],producttable[ProductID],0))</f>
        <v>Urban</v>
      </c>
      <c r="J404" t="str">
        <f>INDEX(producttable[Segment],MATCH(consolidatedsales[[#This Row],[ProductID]],producttable[ProductID],0))</f>
        <v>Convenience</v>
      </c>
      <c r="K404">
        <f>INDEX(producttable[ManufacturerID],MATCH(consolidatedsales[[#This Row],[ProductID]],producttable[ProductID],0))</f>
        <v>7</v>
      </c>
      <c r="L404" s="4" t="str">
        <f>INDEX(locationtable[State],MATCH(consolidatedsales[[#This Row],[Zip]],locationtable[Zip],0))</f>
        <v>British Columbia</v>
      </c>
      <c r="M404" s="4" t="str">
        <f>INDEX(manufacturertable[Manufacturer Name],MATCH(consolidatedsales[[#This Row],[ManufacturerID]],manufacturertable[ManufacturerID],0))</f>
        <v>VanArsdel</v>
      </c>
      <c r="N404" s="4">
        <f>1/COUNTIFS(consolidatedsales[Manufacturer Name],consolidatedsales[[#This Row],[Manufacturer Name]])</f>
        <v>2.4570024570024569E-3</v>
      </c>
    </row>
    <row r="405" spans="1:14" x14ac:dyDescent="0.25">
      <c r="A405">
        <v>762</v>
      </c>
      <c r="B405" s="2">
        <v>42100</v>
      </c>
      <c r="C405" s="2" t="str">
        <f>TEXT(consolidatedsales[[#This Row],[Date]],"MMMM")</f>
        <v>April</v>
      </c>
      <c r="D405" t="s">
        <v>1583</v>
      </c>
      <c r="E405">
        <v>1</v>
      </c>
      <c r="F405" s="3">
        <v>2330.37</v>
      </c>
      <c r="G405" t="s">
        <v>20</v>
      </c>
      <c r="H405" t="str">
        <f>INDEX(producttable[Product Name],MATCH(consolidatedsales[[#This Row],[ProductID]],producttable[ProductID],0))</f>
        <v>Natura RP-50</v>
      </c>
      <c r="I405" t="str">
        <f>INDEX(producttable[Category],MATCH(consolidatedsales[[#This Row],[ProductID]],producttable[ProductID],0))</f>
        <v>Rural</v>
      </c>
      <c r="J405" t="str">
        <f>INDEX(producttable[Segment],MATCH(consolidatedsales[[#This Row],[ProductID]],producttable[ProductID],0))</f>
        <v>Productivity</v>
      </c>
      <c r="K405">
        <f>INDEX(producttable[ManufacturerID],MATCH(consolidatedsales[[#This Row],[ProductID]],producttable[ProductID],0))</f>
        <v>8</v>
      </c>
      <c r="L405" s="4" t="str">
        <f>INDEX(locationtable[State],MATCH(consolidatedsales[[#This Row],[Zip]],locationtable[Zip],0))</f>
        <v>British Columbia</v>
      </c>
      <c r="M405" s="4" t="str">
        <f>INDEX(manufacturertable[Manufacturer Name],MATCH(consolidatedsales[[#This Row],[ManufacturerID]],manufacturertable[ManufacturerID],0))</f>
        <v>Natura</v>
      </c>
      <c r="N405" s="4">
        <f>1/COUNTIFS(consolidatedsales[Manufacturer Name],consolidatedsales[[#This Row],[Manufacturer Name]])</f>
        <v>3.952569169960474E-3</v>
      </c>
    </row>
    <row r="406" spans="1:14" x14ac:dyDescent="0.25">
      <c r="A406">
        <v>945</v>
      </c>
      <c r="B406" s="2">
        <v>42100</v>
      </c>
      <c r="C406" s="2" t="str">
        <f>TEXT(consolidatedsales[[#This Row],[Date]],"MMMM")</f>
        <v>April</v>
      </c>
      <c r="D406" t="s">
        <v>1401</v>
      </c>
      <c r="E406">
        <v>1</v>
      </c>
      <c r="F406" s="3">
        <v>8189.37</v>
      </c>
      <c r="G406" t="s">
        <v>20</v>
      </c>
      <c r="H406" t="str">
        <f>INDEX(producttable[Product Name],MATCH(consolidatedsales[[#This Row],[ProductID]],producttable[ProductID],0))</f>
        <v>Natura UC-08</v>
      </c>
      <c r="I406" t="str">
        <f>INDEX(producttable[Category],MATCH(consolidatedsales[[#This Row],[ProductID]],producttable[ProductID],0))</f>
        <v>Urban</v>
      </c>
      <c r="J406" t="str">
        <f>INDEX(producttable[Segment],MATCH(consolidatedsales[[#This Row],[ProductID]],producttable[ProductID],0))</f>
        <v>Convenience</v>
      </c>
      <c r="K406">
        <f>INDEX(producttable[ManufacturerID],MATCH(consolidatedsales[[#This Row],[ProductID]],producttable[ProductID],0))</f>
        <v>8</v>
      </c>
      <c r="L406" s="4" t="str">
        <f>INDEX(locationtable[State],MATCH(consolidatedsales[[#This Row],[Zip]],locationtable[Zip],0))</f>
        <v>Alberta</v>
      </c>
      <c r="M406" s="4" t="str">
        <f>INDEX(manufacturertable[Manufacturer Name],MATCH(consolidatedsales[[#This Row],[ManufacturerID]],manufacturertable[ManufacturerID],0))</f>
        <v>Natura</v>
      </c>
      <c r="N406" s="4">
        <f>1/COUNTIFS(consolidatedsales[Manufacturer Name],consolidatedsales[[#This Row],[Manufacturer Name]])</f>
        <v>3.952569169960474E-3</v>
      </c>
    </row>
    <row r="407" spans="1:14" x14ac:dyDescent="0.25">
      <c r="A407">
        <v>1120</v>
      </c>
      <c r="B407" s="2">
        <v>42100</v>
      </c>
      <c r="C407" s="2" t="str">
        <f>TEXT(consolidatedsales[[#This Row],[Date]],"MMMM")</f>
        <v>April</v>
      </c>
      <c r="D407" t="s">
        <v>1202</v>
      </c>
      <c r="E407">
        <v>1</v>
      </c>
      <c r="F407" s="3">
        <v>2330.37</v>
      </c>
      <c r="G407" t="s">
        <v>20</v>
      </c>
      <c r="H407" t="str">
        <f>INDEX(producttable[Product Name],MATCH(consolidatedsales[[#This Row],[ProductID]],producttable[ProductID],0))</f>
        <v>Pirum RS-08</v>
      </c>
      <c r="I407" t="str">
        <f>INDEX(producttable[Category],MATCH(consolidatedsales[[#This Row],[ProductID]],producttable[ProductID],0))</f>
        <v>Rural</v>
      </c>
      <c r="J407" t="str">
        <f>INDEX(producttable[Segment],MATCH(consolidatedsales[[#This Row],[ProductID]],producttable[ProductID],0))</f>
        <v>Select</v>
      </c>
      <c r="K407">
        <f>INDEX(producttable[ManufacturerID],MATCH(consolidatedsales[[#This Row],[ProductID]],producttable[ProductID],0))</f>
        <v>10</v>
      </c>
      <c r="L407" s="4" t="str">
        <f>INDEX(locationtable[State],MATCH(consolidatedsales[[#This Row],[Zip]],locationtable[Zip],0))</f>
        <v>Manitoba</v>
      </c>
      <c r="M407" s="4" t="str">
        <f>INDEX(manufacturertable[Manufacturer Name],MATCH(consolidatedsales[[#This Row],[ManufacturerID]],manufacturertable[ManufacturerID],0))</f>
        <v>Pirum</v>
      </c>
      <c r="N407" s="4">
        <f>1/COUNTIFS(consolidatedsales[Manufacturer Name],consolidatedsales[[#This Row],[Manufacturer Name]])</f>
        <v>3.8022813688212928E-3</v>
      </c>
    </row>
    <row r="408" spans="1:14" x14ac:dyDescent="0.25">
      <c r="A408">
        <v>17</v>
      </c>
      <c r="B408" s="2">
        <v>42094</v>
      </c>
      <c r="C408" s="2" t="str">
        <f>TEXT(consolidatedsales[[#This Row],[Date]],"MMMM")</f>
        <v>March</v>
      </c>
      <c r="D408" t="s">
        <v>1350</v>
      </c>
      <c r="E408">
        <v>1</v>
      </c>
      <c r="F408" s="3">
        <v>4977</v>
      </c>
      <c r="G408" t="s">
        <v>20</v>
      </c>
      <c r="H408" t="str">
        <f>INDEX(producttable[Product Name],MATCH(consolidatedsales[[#This Row],[ProductID]],producttable[ProductID],0))</f>
        <v>Abbas MA-17</v>
      </c>
      <c r="I408" t="str">
        <f>INDEX(producttable[Category],MATCH(consolidatedsales[[#This Row],[ProductID]],producttable[ProductID],0))</f>
        <v>Mix</v>
      </c>
      <c r="J408" t="str">
        <f>INDEX(producttable[Segment],MATCH(consolidatedsales[[#This Row],[ProductID]],producttable[ProductID],0))</f>
        <v>All Season</v>
      </c>
      <c r="K408">
        <f>INDEX(producttable[ManufacturerID],MATCH(consolidatedsales[[#This Row],[ProductID]],producttable[ProductID],0))</f>
        <v>1</v>
      </c>
      <c r="L408" s="4" t="str">
        <f>INDEX(locationtable[State],MATCH(consolidatedsales[[#This Row],[Zip]],locationtable[Zip],0))</f>
        <v>Alberta</v>
      </c>
      <c r="M408" s="4" t="str">
        <f>INDEX(manufacturertable[Manufacturer Name],MATCH(consolidatedsales[[#This Row],[ManufacturerID]],manufacturertable[ManufacturerID],0))</f>
        <v>Abbas</v>
      </c>
      <c r="N408" s="4">
        <f>1/COUNTIFS(consolidatedsales[Manufacturer Name],consolidatedsales[[#This Row],[Manufacturer Name]])</f>
        <v>0.04</v>
      </c>
    </row>
    <row r="409" spans="1:14" x14ac:dyDescent="0.25">
      <c r="A409">
        <v>1009</v>
      </c>
      <c r="B409" s="2">
        <v>42079</v>
      </c>
      <c r="C409" s="2" t="str">
        <f>TEXT(consolidatedsales[[#This Row],[Date]],"MMMM")</f>
        <v>March</v>
      </c>
      <c r="D409" t="s">
        <v>1395</v>
      </c>
      <c r="E409">
        <v>1</v>
      </c>
      <c r="F409" s="3">
        <v>1353.87</v>
      </c>
      <c r="G409" t="s">
        <v>20</v>
      </c>
      <c r="H409" t="str">
        <f>INDEX(producttable[Product Name],MATCH(consolidatedsales[[#This Row],[ProductID]],producttable[ProductID],0))</f>
        <v>Natura YY-10</v>
      </c>
      <c r="I409" t="str">
        <f>INDEX(producttable[Category],MATCH(consolidatedsales[[#This Row],[ProductID]],producttable[ProductID],0))</f>
        <v>Youth</v>
      </c>
      <c r="J409" t="str">
        <f>INDEX(producttable[Segment],MATCH(consolidatedsales[[#This Row],[ProductID]],producttable[ProductID],0))</f>
        <v>Youth</v>
      </c>
      <c r="K409">
        <f>INDEX(producttable[ManufacturerID],MATCH(consolidatedsales[[#This Row],[ProductID]],producttable[ProductID],0))</f>
        <v>8</v>
      </c>
      <c r="L409" s="4" t="str">
        <f>INDEX(locationtable[State],MATCH(consolidatedsales[[#This Row],[Zip]],locationtable[Zip],0))</f>
        <v>Alberta</v>
      </c>
      <c r="M409" s="4" t="str">
        <f>INDEX(manufacturertable[Manufacturer Name],MATCH(consolidatedsales[[#This Row],[ManufacturerID]],manufacturertable[ManufacturerID],0))</f>
        <v>Natura</v>
      </c>
      <c r="N409" s="4">
        <f>1/COUNTIFS(consolidatedsales[Manufacturer Name],consolidatedsales[[#This Row],[Manufacturer Name]])</f>
        <v>3.952569169960474E-3</v>
      </c>
    </row>
    <row r="410" spans="1:14" x14ac:dyDescent="0.25">
      <c r="A410">
        <v>1212</v>
      </c>
      <c r="B410" s="2">
        <v>42079</v>
      </c>
      <c r="C410" s="2" t="str">
        <f>TEXT(consolidatedsales[[#This Row],[Date]],"MMMM")</f>
        <v>March</v>
      </c>
      <c r="D410" t="s">
        <v>1569</v>
      </c>
      <c r="E410">
        <v>1</v>
      </c>
      <c r="F410" s="3">
        <v>4850.37</v>
      </c>
      <c r="G410" t="s">
        <v>20</v>
      </c>
      <c r="H410" t="str">
        <f>INDEX(producttable[Product Name],MATCH(consolidatedsales[[#This Row],[ProductID]],producttable[ProductID],0))</f>
        <v>Pirum UC-14</v>
      </c>
      <c r="I410" t="str">
        <f>INDEX(producttable[Category],MATCH(consolidatedsales[[#This Row],[ProductID]],producttable[ProductID],0))</f>
        <v>Urban</v>
      </c>
      <c r="J410" t="str">
        <f>INDEX(producttable[Segment],MATCH(consolidatedsales[[#This Row],[ProductID]],producttable[ProductID],0))</f>
        <v>Convenience</v>
      </c>
      <c r="K410">
        <f>INDEX(producttable[ManufacturerID],MATCH(consolidatedsales[[#This Row],[ProductID]],producttable[ProductID],0))</f>
        <v>10</v>
      </c>
      <c r="L410" s="4" t="str">
        <f>INDEX(locationtable[State],MATCH(consolidatedsales[[#This Row],[Zip]],locationtable[Zip],0))</f>
        <v>British Columbia</v>
      </c>
      <c r="M410" s="4" t="str">
        <f>INDEX(manufacturertable[Manufacturer Name],MATCH(consolidatedsales[[#This Row],[ManufacturerID]],manufacturertable[ManufacturerID],0))</f>
        <v>Pirum</v>
      </c>
      <c r="N410" s="4">
        <f>1/COUNTIFS(consolidatedsales[Manufacturer Name],consolidatedsales[[#This Row],[Manufacturer Name]])</f>
        <v>3.8022813688212928E-3</v>
      </c>
    </row>
    <row r="411" spans="1:14" x14ac:dyDescent="0.25">
      <c r="A411">
        <v>690</v>
      </c>
      <c r="B411" s="2">
        <v>42079</v>
      </c>
      <c r="C411" s="2" t="str">
        <f>TEXT(consolidatedsales[[#This Row],[Date]],"MMMM")</f>
        <v>March</v>
      </c>
      <c r="D411" t="s">
        <v>1350</v>
      </c>
      <c r="E411">
        <v>1</v>
      </c>
      <c r="F411" s="3">
        <v>4409.37</v>
      </c>
      <c r="G411" t="s">
        <v>20</v>
      </c>
      <c r="H411" t="str">
        <f>INDEX(producttable[Product Name],MATCH(consolidatedsales[[#This Row],[ProductID]],producttable[ProductID],0))</f>
        <v>Maximus UC-55</v>
      </c>
      <c r="I411" t="str">
        <f>INDEX(producttable[Category],MATCH(consolidatedsales[[#This Row],[ProductID]],producttable[ProductID],0))</f>
        <v>Urban</v>
      </c>
      <c r="J411" t="str">
        <f>INDEX(producttable[Segment],MATCH(consolidatedsales[[#This Row],[ProductID]],producttable[ProductID],0))</f>
        <v>Convenience</v>
      </c>
      <c r="K411">
        <f>INDEX(producttable[ManufacturerID],MATCH(consolidatedsales[[#This Row],[ProductID]],producttable[ProductID],0))</f>
        <v>7</v>
      </c>
      <c r="L411" s="4" t="str">
        <f>INDEX(locationtable[State],MATCH(consolidatedsales[[#This Row],[Zip]],locationtable[Zip],0))</f>
        <v>Alberta</v>
      </c>
      <c r="M411" s="4" t="str">
        <f>INDEX(manufacturertable[Manufacturer Name],MATCH(consolidatedsales[[#This Row],[ManufacturerID]],manufacturertable[ManufacturerID],0))</f>
        <v>VanArsdel</v>
      </c>
      <c r="N411" s="4">
        <f>1/COUNTIFS(consolidatedsales[Manufacturer Name],consolidatedsales[[#This Row],[Manufacturer Name]])</f>
        <v>2.4570024570024569E-3</v>
      </c>
    </row>
    <row r="412" spans="1:14" x14ac:dyDescent="0.25">
      <c r="A412">
        <v>407</v>
      </c>
      <c r="B412" s="2">
        <v>42080</v>
      </c>
      <c r="C412" s="2" t="str">
        <f>TEXT(consolidatedsales[[#This Row],[Date]],"MMMM")</f>
        <v>March</v>
      </c>
      <c r="D412" t="s">
        <v>1577</v>
      </c>
      <c r="E412">
        <v>1</v>
      </c>
      <c r="F412" s="3">
        <v>20505.87</v>
      </c>
      <c r="G412" t="s">
        <v>20</v>
      </c>
      <c r="H412" t="str">
        <f>INDEX(producttable[Product Name],MATCH(consolidatedsales[[#This Row],[ProductID]],producttable[ProductID],0))</f>
        <v>Maximus UM-12</v>
      </c>
      <c r="I412" t="str">
        <f>INDEX(producttable[Category],MATCH(consolidatedsales[[#This Row],[ProductID]],producttable[ProductID],0))</f>
        <v>Urban</v>
      </c>
      <c r="J412" t="str">
        <f>INDEX(producttable[Segment],MATCH(consolidatedsales[[#This Row],[ProductID]],producttable[ProductID],0))</f>
        <v>Moderation</v>
      </c>
      <c r="K412">
        <f>INDEX(producttable[ManufacturerID],MATCH(consolidatedsales[[#This Row],[ProductID]],producttable[ProductID],0))</f>
        <v>7</v>
      </c>
      <c r="L412" s="4" t="str">
        <f>INDEX(locationtable[State],MATCH(consolidatedsales[[#This Row],[Zip]],locationtable[Zip],0))</f>
        <v>British Columbia</v>
      </c>
      <c r="M412" s="4" t="str">
        <f>INDEX(manufacturertable[Manufacturer Name],MATCH(consolidatedsales[[#This Row],[ManufacturerID]],manufacturertable[ManufacturerID],0))</f>
        <v>VanArsdel</v>
      </c>
      <c r="N412" s="4">
        <f>1/COUNTIFS(consolidatedsales[Manufacturer Name],consolidatedsales[[#This Row],[Manufacturer Name]])</f>
        <v>2.4570024570024569E-3</v>
      </c>
    </row>
    <row r="413" spans="1:14" x14ac:dyDescent="0.25">
      <c r="A413">
        <v>457</v>
      </c>
      <c r="B413" s="2">
        <v>42038</v>
      </c>
      <c r="C413" s="2" t="str">
        <f>TEXT(consolidatedsales[[#This Row],[Date]],"MMMM")</f>
        <v>February</v>
      </c>
      <c r="D413" t="s">
        <v>1411</v>
      </c>
      <c r="E413">
        <v>1</v>
      </c>
      <c r="F413" s="3">
        <v>11969.37</v>
      </c>
      <c r="G413" t="s">
        <v>20</v>
      </c>
      <c r="H413" t="str">
        <f>INDEX(producttable[Product Name],MATCH(consolidatedsales[[#This Row],[ProductID]],producttable[ProductID],0))</f>
        <v>Maximus UM-62</v>
      </c>
      <c r="I413" t="str">
        <f>INDEX(producttable[Category],MATCH(consolidatedsales[[#This Row],[ProductID]],producttable[ProductID],0))</f>
        <v>Urban</v>
      </c>
      <c r="J413" t="str">
        <f>INDEX(producttable[Segment],MATCH(consolidatedsales[[#This Row],[ProductID]],producttable[ProductID],0))</f>
        <v>Moderation</v>
      </c>
      <c r="K413">
        <f>INDEX(producttable[ManufacturerID],MATCH(consolidatedsales[[#This Row],[ProductID]],producttable[ProductID],0))</f>
        <v>7</v>
      </c>
      <c r="L413" s="4" t="str">
        <f>INDEX(locationtable[State],MATCH(consolidatedsales[[#This Row],[Zip]],locationtable[Zip],0))</f>
        <v>Alberta</v>
      </c>
      <c r="M413" s="4" t="str">
        <f>INDEX(manufacturertable[Manufacturer Name],MATCH(consolidatedsales[[#This Row],[ManufacturerID]],manufacturertable[ManufacturerID],0))</f>
        <v>VanArsdel</v>
      </c>
      <c r="N413" s="4">
        <f>1/COUNTIFS(consolidatedsales[Manufacturer Name],consolidatedsales[[#This Row],[Manufacturer Name]])</f>
        <v>2.4570024570024569E-3</v>
      </c>
    </row>
    <row r="414" spans="1:14" x14ac:dyDescent="0.25">
      <c r="A414">
        <v>2207</v>
      </c>
      <c r="B414" s="2">
        <v>42038</v>
      </c>
      <c r="C414" s="2" t="str">
        <f>TEXT(consolidatedsales[[#This Row],[Date]],"MMMM")</f>
        <v>February</v>
      </c>
      <c r="D414" t="s">
        <v>1569</v>
      </c>
      <c r="E414">
        <v>1</v>
      </c>
      <c r="F414" s="3">
        <v>1227.8699999999999</v>
      </c>
      <c r="G414" t="s">
        <v>20</v>
      </c>
      <c r="H414" t="str">
        <f>INDEX(producttable[Product Name],MATCH(consolidatedsales[[#This Row],[ProductID]],producttable[ProductID],0))</f>
        <v>Aliqui RP-04</v>
      </c>
      <c r="I414" t="str">
        <f>INDEX(producttable[Category],MATCH(consolidatedsales[[#This Row],[ProductID]],producttable[ProductID],0))</f>
        <v>Rural</v>
      </c>
      <c r="J414" t="str">
        <f>INDEX(producttable[Segment],MATCH(consolidatedsales[[#This Row],[ProductID]],producttable[ProductID],0))</f>
        <v>Productivity</v>
      </c>
      <c r="K414">
        <f>INDEX(producttable[ManufacturerID],MATCH(consolidatedsales[[#This Row],[ProductID]],producttable[ProductID],0))</f>
        <v>2</v>
      </c>
      <c r="L414" s="4" t="str">
        <f>INDEX(locationtable[State],MATCH(consolidatedsales[[#This Row],[Zip]],locationtable[Zip],0))</f>
        <v>British Columbia</v>
      </c>
      <c r="M414" s="4" t="str">
        <f>INDEX(manufacturertable[Manufacturer Name],MATCH(consolidatedsales[[#This Row],[ManufacturerID]],manufacturertable[ManufacturerID],0))</f>
        <v>Aliqui</v>
      </c>
      <c r="N414" s="4">
        <f>1/COUNTIFS(consolidatedsales[Manufacturer Name],consolidatedsales[[#This Row],[Manufacturer Name]])</f>
        <v>4.7169811320754715E-3</v>
      </c>
    </row>
    <row r="415" spans="1:14" x14ac:dyDescent="0.25">
      <c r="A415">
        <v>659</v>
      </c>
      <c r="B415" s="2">
        <v>42038</v>
      </c>
      <c r="C415" s="2" t="str">
        <f>TEXT(consolidatedsales[[#This Row],[Date]],"MMMM")</f>
        <v>February</v>
      </c>
      <c r="D415" t="s">
        <v>1384</v>
      </c>
      <c r="E415">
        <v>1</v>
      </c>
      <c r="F415" s="3">
        <v>17639.37</v>
      </c>
      <c r="G415" t="s">
        <v>20</v>
      </c>
      <c r="H415" t="str">
        <f>INDEX(producttable[Product Name],MATCH(consolidatedsales[[#This Row],[ProductID]],producttable[ProductID],0))</f>
        <v>Maximus UC-24</v>
      </c>
      <c r="I415" t="str">
        <f>INDEX(producttable[Category],MATCH(consolidatedsales[[#This Row],[ProductID]],producttable[ProductID],0))</f>
        <v>Urban</v>
      </c>
      <c r="J415" t="str">
        <f>INDEX(producttable[Segment],MATCH(consolidatedsales[[#This Row],[ProductID]],producttable[ProductID],0))</f>
        <v>Convenience</v>
      </c>
      <c r="K415">
        <f>INDEX(producttable[ManufacturerID],MATCH(consolidatedsales[[#This Row],[ProductID]],producttable[ProductID],0))</f>
        <v>7</v>
      </c>
      <c r="L415" s="4" t="str">
        <f>INDEX(locationtable[State],MATCH(consolidatedsales[[#This Row],[Zip]],locationtable[Zip],0))</f>
        <v>Alberta</v>
      </c>
      <c r="M415" s="4" t="str">
        <f>INDEX(manufacturertable[Manufacturer Name],MATCH(consolidatedsales[[#This Row],[ManufacturerID]],manufacturertable[ManufacturerID],0))</f>
        <v>VanArsdel</v>
      </c>
      <c r="N415" s="4">
        <f>1/COUNTIFS(consolidatedsales[Manufacturer Name],consolidatedsales[[#This Row],[Manufacturer Name]])</f>
        <v>2.4570024570024569E-3</v>
      </c>
    </row>
    <row r="416" spans="1:14" x14ac:dyDescent="0.25">
      <c r="A416">
        <v>2207</v>
      </c>
      <c r="B416" s="2">
        <v>42038</v>
      </c>
      <c r="C416" s="2" t="str">
        <f>TEXT(consolidatedsales[[#This Row],[Date]],"MMMM")</f>
        <v>February</v>
      </c>
      <c r="D416" t="s">
        <v>1345</v>
      </c>
      <c r="E416">
        <v>1</v>
      </c>
      <c r="F416" s="3">
        <v>1227.8699999999999</v>
      </c>
      <c r="G416" t="s">
        <v>20</v>
      </c>
      <c r="H416" t="str">
        <f>INDEX(producttable[Product Name],MATCH(consolidatedsales[[#This Row],[ProductID]],producttable[ProductID],0))</f>
        <v>Aliqui RP-04</v>
      </c>
      <c r="I416" t="str">
        <f>INDEX(producttable[Category],MATCH(consolidatedsales[[#This Row],[ProductID]],producttable[ProductID],0))</f>
        <v>Rural</v>
      </c>
      <c r="J416" t="str">
        <f>INDEX(producttable[Segment],MATCH(consolidatedsales[[#This Row],[ProductID]],producttable[ProductID],0))</f>
        <v>Productivity</v>
      </c>
      <c r="K416">
        <f>INDEX(producttable[ManufacturerID],MATCH(consolidatedsales[[#This Row],[ProductID]],producttable[ProductID],0))</f>
        <v>2</v>
      </c>
      <c r="L416" s="4" t="str">
        <f>INDEX(locationtable[State],MATCH(consolidatedsales[[#This Row],[Zip]],locationtable[Zip],0))</f>
        <v>Alberta</v>
      </c>
      <c r="M416" s="4" t="str">
        <f>INDEX(manufacturertable[Manufacturer Name],MATCH(consolidatedsales[[#This Row],[ManufacturerID]],manufacturertable[ManufacturerID],0))</f>
        <v>Aliqui</v>
      </c>
      <c r="N416" s="4">
        <f>1/COUNTIFS(consolidatedsales[Manufacturer Name],consolidatedsales[[#This Row],[Manufacturer Name]])</f>
        <v>4.7169811320754715E-3</v>
      </c>
    </row>
    <row r="417" spans="1:14" x14ac:dyDescent="0.25">
      <c r="A417">
        <v>2206</v>
      </c>
      <c r="B417" s="2">
        <v>42038</v>
      </c>
      <c r="C417" s="2" t="str">
        <f>TEXT(consolidatedsales[[#This Row],[Date]],"MMMM")</f>
        <v>February</v>
      </c>
      <c r="D417" t="s">
        <v>1569</v>
      </c>
      <c r="E417">
        <v>1</v>
      </c>
      <c r="F417" s="3">
        <v>1227.8699999999999</v>
      </c>
      <c r="G417" t="s">
        <v>20</v>
      </c>
      <c r="H417" t="str">
        <f>INDEX(producttable[Product Name],MATCH(consolidatedsales[[#This Row],[ProductID]],producttable[ProductID],0))</f>
        <v>Aliqui RP-03</v>
      </c>
      <c r="I417" t="str">
        <f>INDEX(producttable[Category],MATCH(consolidatedsales[[#This Row],[ProductID]],producttable[ProductID],0))</f>
        <v>Rural</v>
      </c>
      <c r="J417" t="str">
        <f>INDEX(producttable[Segment],MATCH(consolidatedsales[[#This Row],[ProductID]],producttable[ProductID],0))</f>
        <v>Productivity</v>
      </c>
      <c r="K417">
        <f>INDEX(producttable[ManufacturerID],MATCH(consolidatedsales[[#This Row],[ProductID]],producttable[ProductID],0))</f>
        <v>2</v>
      </c>
      <c r="L417" s="4" t="str">
        <f>INDEX(locationtable[State],MATCH(consolidatedsales[[#This Row],[Zip]],locationtable[Zip],0))</f>
        <v>British Columbia</v>
      </c>
      <c r="M417" s="4" t="str">
        <f>INDEX(manufacturertable[Manufacturer Name],MATCH(consolidatedsales[[#This Row],[ManufacturerID]],manufacturertable[ManufacturerID],0))</f>
        <v>Aliqui</v>
      </c>
      <c r="N417" s="4">
        <f>1/COUNTIFS(consolidatedsales[Manufacturer Name],consolidatedsales[[#This Row],[Manufacturer Name]])</f>
        <v>4.7169811320754715E-3</v>
      </c>
    </row>
    <row r="418" spans="1:14" x14ac:dyDescent="0.25">
      <c r="A418">
        <v>2206</v>
      </c>
      <c r="B418" s="2">
        <v>42038</v>
      </c>
      <c r="C418" s="2" t="str">
        <f>TEXT(consolidatedsales[[#This Row],[Date]],"MMMM")</f>
        <v>February</v>
      </c>
      <c r="D418" t="s">
        <v>1345</v>
      </c>
      <c r="E418">
        <v>1</v>
      </c>
      <c r="F418" s="3">
        <v>1227.8699999999999</v>
      </c>
      <c r="G418" t="s">
        <v>20</v>
      </c>
      <c r="H418" t="str">
        <f>INDEX(producttable[Product Name],MATCH(consolidatedsales[[#This Row],[ProductID]],producttable[ProductID],0))</f>
        <v>Aliqui RP-03</v>
      </c>
      <c r="I418" t="str">
        <f>INDEX(producttable[Category],MATCH(consolidatedsales[[#This Row],[ProductID]],producttable[ProductID],0))</f>
        <v>Rural</v>
      </c>
      <c r="J418" t="str">
        <f>INDEX(producttable[Segment],MATCH(consolidatedsales[[#This Row],[ProductID]],producttable[ProductID],0))</f>
        <v>Productivity</v>
      </c>
      <c r="K418">
        <f>INDEX(producttable[ManufacturerID],MATCH(consolidatedsales[[#This Row],[ProductID]],producttable[ProductID],0))</f>
        <v>2</v>
      </c>
      <c r="L418" s="4" t="str">
        <f>INDEX(locationtable[State],MATCH(consolidatedsales[[#This Row],[Zip]],locationtable[Zip],0))</f>
        <v>Alberta</v>
      </c>
      <c r="M418" s="4" t="str">
        <f>INDEX(manufacturertable[Manufacturer Name],MATCH(consolidatedsales[[#This Row],[ManufacturerID]],manufacturertable[ManufacturerID],0))</f>
        <v>Aliqui</v>
      </c>
      <c r="N418" s="4">
        <f>1/COUNTIFS(consolidatedsales[Manufacturer Name],consolidatedsales[[#This Row],[Manufacturer Name]])</f>
        <v>4.7169811320754715E-3</v>
      </c>
    </row>
    <row r="419" spans="1:14" x14ac:dyDescent="0.25">
      <c r="A419">
        <v>1086</v>
      </c>
      <c r="B419" s="2">
        <v>42039</v>
      </c>
      <c r="C419" s="2" t="str">
        <f>TEXT(consolidatedsales[[#This Row],[Date]],"MMMM")</f>
        <v>February</v>
      </c>
      <c r="D419" t="s">
        <v>1385</v>
      </c>
      <c r="E419">
        <v>1</v>
      </c>
      <c r="F419" s="3">
        <v>1416.87</v>
      </c>
      <c r="G419" t="s">
        <v>20</v>
      </c>
      <c r="H419" t="str">
        <f>INDEX(producttable[Product Name],MATCH(consolidatedsales[[#This Row],[ProductID]],producttable[ProductID],0))</f>
        <v>Pirum RP-32</v>
      </c>
      <c r="I419" t="str">
        <f>INDEX(producttable[Category],MATCH(consolidatedsales[[#This Row],[ProductID]],producttable[ProductID],0))</f>
        <v>Rural</v>
      </c>
      <c r="J419" t="str">
        <f>INDEX(producttable[Segment],MATCH(consolidatedsales[[#This Row],[ProductID]],producttable[ProductID],0))</f>
        <v>Productivity</v>
      </c>
      <c r="K419">
        <f>INDEX(producttable[ManufacturerID],MATCH(consolidatedsales[[#This Row],[ProductID]],producttable[ProductID],0))</f>
        <v>10</v>
      </c>
      <c r="L419" s="4" t="str">
        <f>INDEX(locationtable[State],MATCH(consolidatedsales[[#This Row],[Zip]],locationtable[Zip],0))</f>
        <v>Alberta</v>
      </c>
      <c r="M419" s="4" t="str">
        <f>INDEX(manufacturertable[Manufacturer Name],MATCH(consolidatedsales[[#This Row],[ManufacturerID]],manufacturertable[ManufacturerID],0))</f>
        <v>Pirum</v>
      </c>
      <c r="N419" s="4">
        <f>1/COUNTIFS(consolidatedsales[Manufacturer Name],consolidatedsales[[#This Row],[Manufacturer Name]])</f>
        <v>3.8022813688212928E-3</v>
      </c>
    </row>
    <row r="420" spans="1:14" x14ac:dyDescent="0.25">
      <c r="A420">
        <v>1118</v>
      </c>
      <c r="B420" s="2">
        <v>42039</v>
      </c>
      <c r="C420" s="2" t="str">
        <f>TEXT(consolidatedsales[[#This Row],[Date]],"MMMM")</f>
        <v>February</v>
      </c>
      <c r="D420" t="s">
        <v>1385</v>
      </c>
      <c r="E420">
        <v>1</v>
      </c>
      <c r="F420" s="3">
        <v>4409.37</v>
      </c>
      <c r="G420" t="s">
        <v>20</v>
      </c>
      <c r="H420" t="str">
        <f>INDEX(producttable[Product Name],MATCH(consolidatedsales[[#This Row],[ProductID]],producttable[ProductID],0))</f>
        <v>Pirum RS-06</v>
      </c>
      <c r="I420" t="str">
        <f>INDEX(producttable[Category],MATCH(consolidatedsales[[#This Row],[ProductID]],producttable[ProductID],0))</f>
        <v>Rural</v>
      </c>
      <c r="J420" t="str">
        <f>INDEX(producttable[Segment],MATCH(consolidatedsales[[#This Row],[ProductID]],producttable[ProductID],0))</f>
        <v>Select</v>
      </c>
      <c r="K420">
        <f>INDEX(producttable[ManufacturerID],MATCH(consolidatedsales[[#This Row],[ProductID]],producttable[ProductID],0))</f>
        <v>10</v>
      </c>
      <c r="L420" s="4" t="str">
        <f>INDEX(locationtable[State],MATCH(consolidatedsales[[#This Row],[Zip]],locationtable[Zip],0))</f>
        <v>Alberta</v>
      </c>
      <c r="M420" s="4" t="str">
        <f>INDEX(manufacturertable[Manufacturer Name],MATCH(consolidatedsales[[#This Row],[ManufacturerID]],manufacturertable[ManufacturerID],0))</f>
        <v>Pirum</v>
      </c>
      <c r="N420" s="4">
        <f>1/COUNTIFS(consolidatedsales[Manufacturer Name],consolidatedsales[[#This Row],[Manufacturer Name]])</f>
        <v>3.8022813688212928E-3</v>
      </c>
    </row>
    <row r="421" spans="1:14" x14ac:dyDescent="0.25">
      <c r="A421">
        <v>2215</v>
      </c>
      <c r="B421" s="2">
        <v>42039</v>
      </c>
      <c r="C421" s="2" t="str">
        <f>TEXT(consolidatedsales[[#This Row],[Date]],"MMMM")</f>
        <v>February</v>
      </c>
      <c r="D421" t="s">
        <v>1401</v>
      </c>
      <c r="E421">
        <v>1</v>
      </c>
      <c r="F421" s="3">
        <v>4724.37</v>
      </c>
      <c r="G421" t="s">
        <v>20</v>
      </c>
      <c r="H421" t="str">
        <f>INDEX(producttable[Product Name],MATCH(consolidatedsales[[#This Row],[ProductID]],producttable[ProductID],0))</f>
        <v>Aliqui RP-12</v>
      </c>
      <c r="I421" t="str">
        <f>INDEX(producttable[Category],MATCH(consolidatedsales[[#This Row],[ProductID]],producttable[ProductID],0))</f>
        <v>Rural</v>
      </c>
      <c r="J421" t="str">
        <f>INDEX(producttable[Segment],MATCH(consolidatedsales[[#This Row],[ProductID]],producttable[ProductID],0))</f>
        <v>Productivity</v>
      </c>
      <c r="K421">
        <f>INDEX(producttable[ManufacturerID],MATCH(consolidatedsales[[#This Row],[ProductID]],producttable[ProductID],0))</f>
        <v>2</v>
      </c>
      <c r="L421" s="4" t="str">
        <f>INDEX(locationtable[State],MATCH(consolidatedsales[[#This Row],[Zip]],locationtable[Zip],0))</f>
        <v>Alberta</v>
      </c>
      <c r="M421" s="4" t="str">
        <f>INDEX(manufacturertable[Manufacturer Name],MATCH(consolidatedsales[[#This Row],[ManufacturerID]],manufacturertable[ManufacturerID],0))</f>
        <v>Aliqui</v>
      </c>
      <c r="N421" s="4">
        <f>1/COUNTIFS(consolidatedsales[Manufacturer Name],consolidatedsales[[#This Row],[Manufacturer Name]])</f>
        <v>4.7169811320754715E-3</v>
      </c>
    </row>
    <row r="422" spans="1:14" x14ac:dyDescent="0.25">
      <c r="A422">
        <v>1129</v>
      </c>
      <c r="B422" s="2">
        <v>42039</v>
      </c>
      <c r="C422" s="2" t="str">
        <f>TEXT(consolidatedsales[[#This Row],[Date]],"MMMM")</f>
        <v>February</v>
      </c>
      <c r="D422" t="s">
        <v>1400</v>
      </c>
      <c r="E422">
        <v>1</v>
      </c>
      <c r="F422" s="3">
        <v>5543.37</v>
      </c>
      <c r="G422" t="s">
        <v>20</v>
      </c>
      <c r="H422" t="str">
        <f>INDEX(producttable[Product Name],MATCH(consolidatedsales[[#This Row],[ProductID]],producttable[ProductID],0))</f>
        <v>Pirum UM-06</v>
      </c>
      <c r="I422" t="str">
        <f>INDEX(producttable[Category],MATCH(consolidatedsales[[#This Row],[ProductID]],producttable[ProductID],0))</f>
        <v>Urban</v>
      </c>
      <c r="J422" t="str">
        <f>INDEX(producttable[Segment],MATCH(consolidatedsales[[#This Row],[ProductID]],producttable[ProductID],0))</f>
        <v>Moderation</v>
      </c>
      <c r="K422">
        <f>INDEX(producttable[ManufacturerID],MATCH(consolidatedsales[[#This Row],[ProductID]],producttable[ProductID],0))</f>
        <v>10</v>
      </c>
      <c r="L422" s="4" t="str">
        <f>INDEX(locationtable[State],MATCH(consolidatedsales[[#This Row],[Zip]],locationtable[Zip],0))</f>
        <v>Alberta</v>
      </c>
      <c r="M422" s="4" t="str">
        <f>INDEX(manufacturertable[Manufacturer Name],MATCH(consolidatedsales[[#This Row],[ManufacturerID]],manufacturertable[ManufacturerID],0))</f>
        <v>Pirum</v>
      </c>
      <c r="N422" s="4">
        <f>1/COUNTIFS(consolidatedsales[Manufacturer Name],consolidatedsales[[#This Row],[Manufacturer Name]])</f>
        <v>3.8022813688212928E-3</v>
      </c>
    </row>
    <row r="423" spans="1:14" x14ac:dyDescent="0.25">
      <c r="A423">
        <v>615</v>
      </c>
      <c r="B423" s="2">
        <v>42039</v>
      </c>
      <c r="C423" s="2" t="str">
        <f>TEXT(consolidatedsales[[#This Row],[Date]],"MMMM")</f>
        <v>February</v>
      </c>
      <c r="D423" t="s">
        <v>1385</v>
      </c>
      <c r="E423">
        <v>1</v>
      </c>
      <c r="F423" s="3">
        <v>8189.37</v>
      </c>
      <c r="G423" t="s">
        <v>20</v>
      </c>
      <c r="H423" t="str">
        <f>INDEX(producttable[Product Name],MATCH(consolidatedsales[[#This Row],[ProductID]],producttable[ProductID],0))</f>
        <v>Maximus UC-80</v>
      </c>
      <c r="I423" t="str">
        <f>INDEX(producttable[Category],MATCH(consolidatedsales[[#This Row],[ProductID]],producttable[ProductID],0))</f>
        <v>Urban</v>
      </c>
      <c r="J423" t="str">
        <f>INDEX(producttable[Segment],MATCH(consolidatedsales[[#This Row],[ProductID]],producttable[ProductID],0))</f>
        <v>Convenience</v>
      </c>
      <c r="K423">
        <f>INDEX(producttable[ManufacturerID],MATCH(consolidatedsales[[#This Row],[ProductID]],producttable[ProductID],0))</f>
        <v>7</v>
      </c>
      <c r="L423" s="4" t="str">
        <f>INDEX(locationtable[State],MATCH(consolidatedsales[[#This Row],[Zip]],locationtable[Zip],0))</f>
        <v>Alberta</v>
      </c>
      <c r="M423" s="4" t="str">
        <f>INDEX(manufacturertable[Manufacturer Name],MATCH(consolidatedsales[[#This Row],[ManufacturerID]],manufacturertable[ManufacturerID],0))</f>
        <v>VanArsdel</v>
      </c>
      <c r="N423" s="4">
        <f>1/COUNTIFS(consolidatedsales[Manufacturer Name],consolidatedsales[[#This Row],[Manufacturer Name]])</f>
        <v>2.4570024570024569E-3</v>
      </c>
    </row>
    <row r="424" spans="1:14" x14ac:dyDescent="0.25">
      <c r="A424">
        <v>945</v>
      </c>
      <c r="B424" s="2">
        <v>42039</v>
      </c>
      <c r="C424" s="2" t="str">
        <f>TEXT(consolidatedsales[[#This Row],[Date]],"MMMM")</f>
        <v>February</v>
      </c>
      <c r="D424" t="s">
        <v>1563</v>
      </c>
      <c r="E424">
        <v>1</v>
      </c>
      <c r="F424" s="3">
        <v>8189.37</v>
      </c>
      <c r="G424" t="s">
        <v>20</v>
      </c>
      <c r="H424" t="str">
        <f>INDEX(producttable[Product Name],MATCH(consolidatedsales[[#This Row],[ProductID]],producttable[ProductID],0))</f>
        <v>Natura UC-08</v>
      </c>
      <c r="I424" t="str">
        <f>INDEX(producttable[Category],MATCH(consolidatedsales[[#This Row],[ProductID]],producttable[ProductID],0))</f>
        <v>Urban</v>
      </c>
      <c r="J424" t="str">
        <f>INDEX(producttable[Segment],MATCH(consolidatedsales[[#This Row],[ProductID]],producttable[ProductID],0))</f>
        <v>Convenience</v>
      </c>
      <c r="K424">
        <f>INDEX(producttable[ManufacturerID],MATCH(consolidatedsales[[#This Row],[ProductID]],producttable[ProductID],0))</f>
        <v>8</v>
      </c>
      <c r="L424" s="4" t="str">
        <f>INDEX(locationtable[State],MATCH(consolidatedsales[[#This Row],[Zip]],locationtable[Zip],0))</f>
        <v>British Columbia</v>
      </c>
      <c r="M424" s="4" t="str">
        <f>INDEX(manufacturertable[Manufacturer Name],MATCH(consolidatedsales[[#This Row],[ManufacturerID]],manufacturertable[ManufacturerID],0))</f>
        <v>Natura</v>
      </c>
      <c r="N424" s="4">
        <f>1/COUNTIFS(consolidatedsales[Manufacturer Name],consolidatedsales[[#This Row],[Manufacturer Name]])</f>
        <v>3.952569169960474E-3</v>
      </c>
    </row>
    <row r="425" spans="1:14" x14ac:dyDescent="0.25">
      <c r="A425">
        <v>1085</v>
      </c>
      <c r="B425" s="2">
        <v>42039</v>
      </c>
      <c r="C425" s="2" t="str">
        <f>TEXT(consolidatedsales[[#This Row],[Date]],"MMMM")</f>
        <v>February</v>
      </c>
      <c r="D425" t="s">
        <v>1385</v>
      </c>
      <c r="E425">
        <v>1</v>
      </c>
      <c r="F425" s="3">
        <v>1416.87</v>
      </c>
      <c r="G425" t="s">
        <v>20</v>
      </c>
      <c r="H425" t="str">
        <f>INDEX(producttable[Product Name],MATCH(consolidatedsales[[#This Row],[ProductID]],producttable[ProductID],0))</f>
        <v>Pirum RP-31</v>
      </c>
      <c r="I425" t="str">
        <f>INDEX(producttable[Category],MATCH(consolidatedsales[[#This Row],[ProductID]],producttable[ProductID],0))</f>
        <v>Rural</v>
      </c>
      <c r="J425" t="str">
        <f>INDEX(producttable[Segment],MATCH(consolidatedsales[[#This Row],[ProductID]],producttable[ProductID],0))</f>
        <v>Productivity</v>
      </c>
      <c r="K425">
        <f>INDEX(producttable[ManufacturerID],MATCH(consolidatedsales[[#This Row],[ProductID]],producttable[ProductID],0))</f>
        <v>10</v>
      </c>
      <c r="L425" s="4" t="str">
        <f>INDEX(locationtable[State],MATCH(consolidatedsales[[#This Row],[Zip]],locationtable[Zip],0))</f>
        <v>Alberta</v>
      </c>
      <c r="M425" s="4" t="str">
        <f>INDEX(manufacturertable[Manufacturer Name],MATCH(consolidatedsales[[#This Row],[ManufacturerID]],manufacturertable[ManufacturerID],0))</f>
        <v>Pirum</v>
      </c>
      <c r="N425" s="4">
        <f>1/COUNTIFS(consolidatedsales[Manufacturer Name],consolidatedsales[[#This Row],[Manufacturer Name]])</f>
        <v>3.8022813688212928E-3</v>
      </c>
    </row>
    <row r="426" spans="1:14" x14ac:dyDescent="0.25">
      <c r="A426">
        <v>2214</v>
      </c>
      <c r="B426" s="2">
        <v>42039</v>
      </c>
      <c r="C426" s="2" t="str">
        <f>TEXT(consolidatedsales[[#This Row],[Date]],"MMMM")</f>
        <v>February</v>
      </c>
      <c r="D426" t="s">
        <v>1401</v>
      </c>
      <c r="E426">
        <v>1</v>
      </c>
      <c r="F426" s="3">
        <v>4724.37</v>
      </c>
      <c r="G426" t="s">
        <v>20</v>
      </c>
      <c r="H426" t="str">
        <f>INDEX(producttable[Product Name],MATCH(consolidatedsales[[#This Row],[ProductID]],producttable[ProductID],0))</f>
        <v>Aliqui RP-11</v>
      </c>
      <c r="I426" t="str">
        <f>INDEX(producttable[Category],MATCH(consolidatedsales[[#This Row],[ProductID]],producttable[ProductID],0))</f>
        <v>Rural</v>
      </c>
      <c r="J426" t="str">
        <f>INDEX(producttable[Segment],MATCH(consolidatedsales[[#This Row],[ProductID]],producttable[ProductID],0))</f>
        <v>Productivity</v>
      </c>
      <c r="K426">
        <f>INDEX(producttable[ManufacturerID],MATCH(consolidatedsales[[#This Row],[ProductID]],producttable[ProductID],0))</f>
        <v>2</v>
      </c>
      <c r="L426" s="4" t="str">
        <f>INDEX(locationtable[State],MATCH(consolidatedsales[[#This Row],[Zip]],locationtable[Zip],0))</f>
        <v>Alberta</v>
      </c>
      <c r="M426" s="4" t="str">
        <f>INDEX(manufacturertable[Manufacturer Name],MATCH(consolidatedsales[[#This Row],[ManufacturerID]],manufacturertable[ManufacturerID],0))</f>
        <v>Aliqui</v>
      </c>
      <c r="N426" s="4">
        <f>1/COUNTIFS(consolidatedsales[Manufacturer Name],consolidatedsales[[#This Row],[Manufacturer Name]])</f>
        <v>4.7169811320754715E-3</v>
      </c>
    </row>
    <row r="427" spans="1:14" x14ac:dyDescent="0.25">
      <c r="A427">
        <v>1180</v>
      </c>
      <c r="B427" s="2">
        <v>42099</v>
      </c>
      <c r="C427" s="2" t="str">
        <f>TEXT(consolidatedsales[[#This Row],[Date]],"MMMM")</f>
        <v>April</v>
      </c>
      <c r="D427" t="s">
        <v>1553</v>
      </c>
      <c r="E427">
        <v>1</v>
      </c>
      <c r="F427" s="3">
        <v>6299.37</v>
      </c>
      <c r="G427" t="s">
        <v>20</v>
      </c>
      <c r="H427" t="str">
        <f>INDEX(producttable[Product Name],MATCH(consolidatedsales[[#This Row],[ProductID]],producttable[ProductID],0))</f>
        <v>Pirum UE-16</v>
      </c>
      <c r="I427" t="str">
        <f>INDEX(producttable[Category],MATCH(consolidatedsales[[#This Row],[ProductID]],producttable[ProductID],0))</f>
        <v>Urban</v>
      </c>
      <c r="J427" t="str">
        <f>INDEX(producttable[Segment],MATCH(consolidatedsales[[#This Row],[ProductID]],producttable[ProductID],0))</f>
        <v>Extreme</v>
      </c>
      <c r="K427">
        <f>INDEX(producttable[ManufacturerID],MATCH(consolidatedsales[[#This Row],[ProductID]],producttable[ProductID],0))</f>
        <v>10</v>
      </c>
      <c r="L427" s="4" t="str">
        <f>INDEX(locationtable[State],MATCH(consolidatedsales[[#This Row],[Zip]],locationtable[Zip],0))</f>
        <v>British Columbia</v>
      </c>
      <c r="M427" s="4" t="str">
        <f>INDEX(manufacturertable[Manufacturer Name],MATCH(consolidatedsales[[#This Row],[ManufacturerID]],manufacturertable[ManufacturerID],0))</f>
        <v>Pirum</v>
      </c>
      <c r="N427" s="4">
        <f>1/COUNTIFS(consolidatedsales[Manufacturer Name],consolidatedsales[[#This Row],[Manufacturer Name]])</f>
        <v>3.8022813688212928E-3</v>
      </c>
    </row>
    <row r="428" spans="1:14" x14ac:dyDescent="0.25">
      <c r="A428">
        <v>1175</v>
      </c>
      <c r="B428" s="2">
        <v>42099</v>
      </c>
      <c r="C428" s="2" t="str">
        <f>TEXT(consolidatedsales[[#This Row],[Date]],"MMMM")</f>
        <v>April</v>
      </c>
      <c r="D428" t="s">
        <v>1600</v>
      </c>
      <c r="E428">
        <v>1</v>
      </c>
      <c r="F428" s="3">
        <v>7244.37</v>
      </c>
      <c r="G428" t="s">
        <v>20</v>
      </c>
      <c r="H428" t="str">
        <f>INDEX(producttable[Product Name],MATCH(consolidatedsales[[#This Row],[ProductID]],producttable[ProductID],0))</f>
        <v>Pirum UE-11</v>
      </c>
      <c r="I428" t="str">
        <f>INDEX(producttable[Category],MATCH(consolidatedsales[[#This Row],[ProductID]],producttable[ProductID],0))</f>
        <v>Urban</v>
      </c>
      <c r="J428" t="str">
        <f>INDEX(producttable[Segment],MATCH(consolidatedsales[[#This Row],[ProductID]],producttable[ProductID],0))</f>
        <v>Extreme</v>
      </c>
      <c r="K428">
        <f>INDEX(producttable[ManufacturerID],MATCH(consolidatedsales[[#This Row],[ProductID]],producttable[ProductID],0))</f>
        <v>10</v>
      </c>
      <c r="L428" s="4" t="str">
        <f>INDEX(locationtable[State],MATCH(consolidatedsales[[#This Row],[Zip]],locationtable[Zip],0))</f>
        <v>British Columbia</v>
      </c>
      <c r="M428" s="4" t="str">
        <f>INDEX(manufacturertable[Manufacturer Name],MATCH(consolidatedsales[[#This Row],[ManufacturerID]],manufacturertable[ManufacturerID],0))</f>
        <v>Pirum</v>
      </c>
      <c r="N428" s="4">
        <f>1/COUNTIFS(consolidatedsales[Manufacturer Name],consolidatedsales[[#This Row],[Manufacturer Name]])</f>
        <v>3.8022813688212928E-3</v>
      </c>
    </row>
    <row r="429" spans="1:14" x14ac:dyDescent="0.25">
      <c r="A429">
        <v>1171</v>
      </c>
      <c r="B429" s="2">
        <v>42078</v>
      </c>
      <c r="C429" s="2" t="str">
        <f>TEXT(consolidatedsales[[#This Row],[Date]],"MMMM")</f>
        <v>March</v>
      </c>
      <c r="D429" t="s">
        <v>1602</v>
      </c>
      <c r="E429">
        <v>1</v>
      </c>
      <c r="F429" s="3">
        <v>4283.37</v>
      </c>
      <c r="G429" t="s">
        <v>20</v>
      </c>
      <c r="H429" t="str">
        <f>INDEX(producttable[Product Name],MATCH(consolidatedsales[[#This Row],[ProductID]],producttable[ProductID],0))</f>
        <v>Pirum UE-07</v>
      </c>
      <c r="I429" t="str">
        <f>INDEX(producttable[Category],MATCH(consolidatedsales[[#This Row],[ProductID]],producttable[ProductID],0))</f>
        <v>Urban</v>
      </c>
      <c r="J429" t="str">
        <f>INDEX(producttable[Segment],MATCH(consolidatedsales[[#This Row],[ProductID]],producttable[ProductID],0))</f>
        <v>Extreme</v>
      </c>
      <c r="K429">
        <f>INDEX(producttable[ManufacturerID],MATCH(consolidatedsales[[#This Row],[ProductID]],producttable[ProductID],0))</f>
        <v>10</v>
      </c>
      <c r="L429" s="4" t="str">
        <f>INDEX(locationtable[State],MATCH(consolidatedsales[[#This Row],[Zip]],locationtable[Zip],0))</f>
        <v>British Columbia</v>
      </c>
      <c r="M429" s="4" t="str">
        <f>INDEX(manufacturertable[Manufacturer Name],MATCH(consolidatedsales[[#This Row],[ManufacturerID]],manufacturertable[ManufacturerID],0))</f>
        <v>Pirum</v>
      </c>
      <c r="N429" s="4">
        <f>1/COUNTIFS(consolidatedsales[Manufacturer Name],consolidatedsales[[#This Row],[Manufacturer Name]])</f>
        <v>3.8022813688212928E-3</v>
      </c>
    </row>
    <row r="430" spans="1:14" x14ac:dyDescent="0.25">
      <c r="A430">
        <v>1228</v>
      </c>
      <c r="B430" s="2">
        <v>42079</v>
      </c>
      <c r="C430" s="2" t="str">
        <f>TEXT(consolidatedsales[[#This Row],[Date]],"MMMM")</f>
        <v>March</v>
      </c>
      <c r="D430" t="s">
        <v>1559</v>
      </c>
      <c r="E430">
        <v>1</v>
      </c>
      <c r="F430" s="3">
        <v>1763.37</v>
      </c>
      <c r="G430" t="s">
        <v>20</v>
      </c>
      <c r="H430" t="str">
        <f>INDEX(producttable[Product Name],MATCH(consolidatedsales[[#This Row],[ProductID]],producttable[ProductID],0))</f>
        <v>Pirum UC-30</v>
      </c>
      <c r="I430" t="str">
        <f>INDEX(producttable[Category],MATCH(consolidatedsales[[#This Row],[ProductID]],producttable[ProductID],0))</f>
        <v>Urban</v>
      </c>
      <c r="J430" t="str">
        <f>INDEX(producttable[Segment],MATCH(consolidatedsales[[#This Row],[ProductID]],producttable[ProductID],0))</f>
        <v>Convenience</v>
      </c>
      <c r="K430">
        <f>INDEX(producttable[ManufacturerID],MATCH(consolidatedsales[[#This Row],[ProductID]],producttable[ProductID],0))</f>
        <v>10</v>
      </c>
      <c r="L430" s="4" t="str">
        <f>INDEX(locationtable[State],MATCH(consolidatedsales[[#This Row],[Zip]],locationtable[Zip],0))</f>
        <v>British Columbia</v>
      </c>
      <c r="M430" s="4" t="str">
        <f>INDEX(manufacturertable[Manufacturer Name],MATCH(consolidatedsales[[#This Row],[ManufacturerID]],manufacturertable[ManufacturerID],0))</f>
        <v>Pirum</v>
      </c>
      <c r="N430" s="4">
        <f>1/COUNTIFS(consolidatedsales[Manufacturer Name],consolidatedsales[[#This Row],[Manufacturer Name]])</f>
        <v>3.8022813688212928E-3</v>
      </c>
    </row>
    <row r="431" spans="1:14" x14ac:dyDescent="0.25">
      <c r="A431">
        <v>2380</v>
      </c>
      <c r="B431" s="2">
        <v>42079</v>
      </c>
      <c r="C431" s="2" t="str">
        <f>TEXT(consolidatedsales[[#This Row],[Date]],"MMMM")</f>
        <v>March</v>
      </c>
      <c r="D431" t="s">
        <v>1553</v>
      </c>
      <c r="E431">
        <v>1</v>
      </c>
      <c r="F431" s="3">
        <v>3968.37</v>
      </c>
      <c r="G431" t="s">
        <v>20</v>
      </c>
      <c r="H431" t="str">
        <f>INDEX(producttable[Product Name],MATCH(consolidatedsales[[#This Row],[ProductID]],producttable[ProductID],0))</f>
        <v>Aliqui UC-28</v>
      </c>
      <c r="I431" t="str">
        <f>INDEX(producttable[Category],MATCH(consolidatedsales[[#This Row],[ProductID]],producttable[ProductID],0))</f>
        <v>Urban</v>
      </c>
      <c r="J431" t="str">
        <f>INDEX(producttable[Segment],MATCH(consolidatedsales[[#This Row],[ProductID]],producttable[ProductID],0))</f>
        <v>Convenience</v>
      </c>
      <c r="K431">
        <f>INDEX(producttable[ManufacturerID],MATCH(consolidatedsales[[#This Row],[ProductID]],producttable[ProductID],0))</f>
        <v>2</v>
      </c>
      <c r="L431" s="4" t="str">
        <f>INDEX(locationtable[State],MATCH(consolidatedsales[[#This Row],[Zip]],locationtable[Zip],0))</f>
        <v>British Columbia</v>
      </c>
      <c r="M431" s="4" t="str">
        <f>INDEX(manufacturertable[Manufacturer Name],MATCH(consolidatedsales[[#This Row],[ManufacturerID]],manufacturertable[ManufacturerID],0))</f>
        <v>Aliqui</v>
      </c>
      <c r="N431" s="4">
        <f>1/COUNTIFS(consolidatedsales[Manufacturer Name],consolidatedsales[[#This Row],[Manufacturer Name]])</f>
        <v>4.7169811320754715E-3</v>
      </c>
    </row>
    <row r="432" spans="1:14" x14ac:dyDescent="0.25">
      <c r="A432">
        <v>8</v>
      </c>
      <c r="B432" s="2">
        <v>42079</v>
      </c>
      <c r="C432" s="2" t="str">
        <f>TEXT(consolidatedsales[[#This Row],[Date]],"MMMM")</f>
        <v>March</v>
      </c>
      <c r="D432" t="s">
        <v>1569</v>
      </c>
      <c r="E432">
        <v>2</v>
      </c>
      <c r="F432" s="3">
        <v>11333.7</v>
      </c>
      <c r="G432" t="s">
        <v>20</v>
      </c>
      <c r="H432" t="str">
        <f>INDEX(producttable[Product Name],MATCH(consolidatedsales[[#This Row],[ProductID]],producttable[ProductID],0))</f>
        <v>Abbas MA-08</v>
      </c>
      <c r="I432" t="str">
        <f>INDEX(producttable[Category],MATCH(consolidatedsales[[#This Row],[ProductID]],producttable[ProductID],0))</f>
        <v>Mix</v>
      </c>
      <c r="J432" t="str">
        <f>INDEX(producttable[Segment],MATCH(consolidatedsales[[#This Row],[ProductID]],producttable[ProductID],0))</f>
        <v>All Season</v>
      </c>
      <c r="K432">
        <f>INDEX(producttable[ManufacturerID],MATCH(consolidatedsales[[#This Row],[ProductID]],producttable[ProductID],0))</f>
        <v>1</v>
      </c>
      <c r="L432" s="4" t="str">
        <f>INDEX(locationtable[State],MATCH(consolidatedsales[[#This Row],[Zip]],locationtable[Zip],0))</f>
        <v>British Columbia</v>
      </c>
      <c r="M432" s="4" t="str">
        <f>INDEX(manufacturertable[Manufacturer Name],MATCH(consolidatedsales[[#This Row],[ManufacturerID]],manufacturertable[ManufacturerID],0))</f>
        <v>Abbas</v>
      </c>
      <c r="N432" s="4">
        <f>1/COUNTIFS(consolidatedsales[Manufacturer Name],consolidatedsales[[#This Row],[Manufacturer Name]])</f>
        <v>0.04</v>
      </c>
    </row>
    <row r="433" spans="1:14" x14ac:dyDescent="0.25">
      <c r="A433">
        <v>981</v>
      </c>
      <c r="B433" s="2">
        <v>42086</v>
      </c>
      <c r="C433" s="2" t="str">
        <f>TEXT(consolidatedsales[[#This Row],[Date]],"MMMM")</f>
        <v>March</v>
      </c>
      <c r="D433" t="s">
        <v>1401</v>
      </c>
      <c r="E433">
        <v>1</v>
      </c>
      <c r="F433" s="3">
        <v>2141.37</v>
      </c>
      <c r="G433" t="s">
        <v>20</v>
      </c>
      <c r="H433" t="str">
        <f>INDEX(producttable[Product Name],MATCH(consolidatedsales[[#This Row],[ProductID]],producttable[ProductID],0))</f>
        <v>Natura UC-44</v>
      </c>
      <c r="I433" t="str">
        <f>INDEX(producttable[Category],MATCH(consolidatedsales[[#This Row],[ProductID]],producttable[ProductID],0))</f>
        <v>Urban</v>
      </c>
      <c r="J433" t="str">
        <f>INDEX(producttable[Segment],MATCH(consolidatedsales[[#This Row],[ProductID]],producttable[ProductID],0))</f>
        <v>Convenience</v>
      </c>
      <c r="K433">
        <f>INDEX(producttable[ManufacturerID],MATCH(consolidatedsales[[#This Row],[ProductID]],producttable[ProductID],0))</f>
        <v>8</v>
      </c>
      <c r="L433" s="4" t="str">
        <f>INDEX(locationtable[State],MATCH(consolidatedsales[[#This Row],[Zip]],locationtable[Zip],0))</f>
        <v>Alberta</v>
      </c>
      <c r="M433" s="4" t="str">
        <f>INDEX(manufacturertable[Manufacturer Name],MATCH(consolidatedsales[[#This Row],[ManufacturerID]],manufacturertable[ManufacturerID],0))</f>
        <v>Natura</v>
      </c>
      <c r="N433" s="4">
        <f>1/COUNTIFS(consolidatedsales[Manufacturer Name],consolidatedsales[[#This Row],[Manufacturer Name]])</f>
        <v>3.952569169960474E-3</v>
      </c>
    </row>
    <row r="434" spans="1:14" x14ac:dyDescent="0.25">
      <c r="A434">
        <v>520</v>
      </c>
      <c r="B434" s="2">
        <v>42087</v>
      </c>
      <c r="C434" s="2" t="str">
        <f>TEXT(consolidatedsales[[#This Row],[Date]],"MMMM")</f>
        <v>March</v>
      </c>
      <c r="D434" t="s">
        <v>1401</v>
      </c>
      <c r="E434">
        <v>1</v>
      </c>
      <c r="F434" s="3">
        <v>7367.85</v>
      </c>
      <c r="G434" t="s">
        <v>20</v>
      </c>
      <c r="H434" t="str">
        <f>INDEX(producttable[Product Name],MATCH(consolidatedsales[[#This Row],[ProductID]],producttable[ProductID],0))</f>
        <v>Maximus UE-08</v>
      </c>
      <c r="I434" t="str">
        <f>INDEX(producttable[Category],MATCH(consolidatedsales[[#This Row],[ProductID]],producttable[ProductID],0))</f>
        <v>Urban</v>
      </c>
      <c r="J434" t="str">
        <f>INDEX(producttable[Segment],MATCH(consolidatedsales[[#This Row],[ProductID]],producttable[ProductID],0))</f>
        <v>Extreme</v>
      </c>
      <c r="K434">
        <f>INDEX(producttable[ManufacturerID],MATCH(consolidatedsales[[#This Row],[ProductID]],producttable[ProductID],0))</f>
        <v>7</v>
      </c>
      <c r="L434" s="4" t="str">
        <f>INDEX(locationtable[State],MATCH(consolidatedsales[[#This Row],[Zip]],locationtable[Zip],0))</f>
        <v>Alberta</v>
      </c>
      <c r="M434" s="4" t="str">
        <f>INDEX(manufacturertable[Manufacturer Name],MATCH(consolidatedsales[[#This Row],[ManufacturerID]],manufacturertable[ManufacturerID],0))</f>
        <v>VanArsdel</v>
      </c>
      <c r="N434" s="4">
        <f>1/COUNTIFS(consolidatedsales[Manufacturer Name],consolidatedsales[[#This Row],[Manufacturer Name]])</f>
        <v>2.4570024570024569E-3</v>
      </c>
    </row>
    <row r="435" spans="1:14" x14ac:dyDescent="0.25">
      <c r="A435">
        <v>1171</v>
      </c>
      <c r="B435" s="2">
        <v>42087</v>
      </c>
      <c r="C435" s="2" t="str">
        <f>TEXT(consolidatedsales[[#This Row],[Date]],"MMMM")</f>
        <v>March</v>
      </c>
      <c r="D435" t="s">
        <v>1564</v>
      </c>
      <c r="E435">
        <v>1</v>
      </c>
      <c r="F435" s="3">
        <v>4472.37</v>
      </c>
      <c r="G435" t="s">
        <v>20</v>
      </c>
      <c r="H435" t="str">
        <f>INDEX(producttable[Product Name],MATCH(consolidatedsales[[#This Row],[ProductID]],producttable[ProductID],0))</f>
        <v>Pirum UE-07</v>
      </c>
      <c r="I435" t="str">
        <f>INDEX(producttable[Category],MATCH(consolidatedsales[[#This Row],[ProductID]],producttable[ProductID],0))</f>
        <v>Urban</v>
      </c>
      <c r="J435" t="str">
        <f>INDEX(producttable[Segment],MATCH(consolidatedsales[[#This Row],[ProductID]],producttable[ProductID],0))</f>
        <v>Extreme</v>
      </c>
      <c r="K435">
        <f>INDEX(producttable[ManufacturerID],MATCH(consolidatedsales[[#This Row],[ProductID]],producttable[ProductID],0))</f>
        <v>10</v>
      </c>
      <c r="L435" s="4" t="str">
        <f>INDEX(locationtable[State],MATCH(consolidatedsales[[#This Row],[Zip]],locationtable[Zip],0))</f>
        <v>British Columbia</v>
      </c>
      <c r="M435" s="4" t="str">
        <f>INDEX(manufacturertable[Manufacturer Name],MATCH(consolidatedsales[[#This Row],[ManufacturerID]],manufacturertable[ManufacturerID],0))</f>
        <v>Pirum</v>
      </c>
      <c r="N435" s="4">
        <f>1/COUNTIFS(consolidatedsales[Manufacturer Name],consolidatedsales[[#This Row],[Manufacturer Name]])</f>
        <v>3.8022813688212928E-3</v>
      </c>
    </row>
    <row r="436" spans="1:14" x14ac:dyDescent="0.25">
      <c r="A436">
        <v>2225</v>
      </c>
      <c r="B436" s="2">
        <v>42100</v>
      </c>
      <c r="C436" s="2" t="str">
        <f>TEXT(consolidatedsales[[#This Row],[Date]],"MMMM")</f>
        <v>April</v>
      </c>
      <c r="D436" t="s">
        <v>1576</v>
      </c>
      <c r="E436">
        <v>1</v>
      </c>
      <c r="F436" s="3">
        <v>818.37</v>
      </c>
      <c r="G436" t="s">
        <v>20</v>
      </c>
      <c r="H436" t="str">
        <f>INDEX(producttable[Product Name],MATCH(consolidatedsales[[#This Row],[ProductID]],producttable[ProductID],0))</f>
        <v>Aliqui RP-22</v>
      </c>
      <c r="I436" t="str">
        <f>INDEX(producttable[Category],MATCH(consolidatedsales[[#This Row],[ProductID]],producttable[ProductID],0))</f>
        <v>Rural</v>
      </c>
      <c r="J436" t="str">
        <f>INDEX(producttable[Segment],MATCH(consolidatedsales[[#This Row],[ProductID]],producttable[ProductID],0))</f>
        <v>Productivity</v>
      </c>
      <c r="K436">
        <f>INDEX(producttable[ManufacturerID],MATCH(consolidatedsales[[#This Row],[ProductID]],producttable[ProductID],0))</f>
        <v>2</v>
      </c>
      <c r="L436" s="4" t="str">
        <f>INDEX(locationtable[State],MATCH(consolidatedsales[[#This Row],[Zip]],locationtable[Zip],0))</f>
        <v>British Columbia</v>
      </c>
      <c r="M436" s="4" t="str">
        <f>INDEX(manufacturertable[Manufacturer Name],MATCH(consolidatedsales[[#This Row],[ManufacturerID]],manufacturertable[ManufacturerID],0))</f>
        <v>Aliqui</v>
      </c>
      <c r="N436" s="4">
        <f>1/COUNTIFS(consolidatedsales[Manufacturer Name],consolidatedsales[[#This Row],[Manufacturer Name]])</f>
        <v>4.7169811320754715E-3</v>
      </c>
    </row>
    <row r="437" spans="1:14" x14ac:dyDescent="0.25">
      <c r="A437">
        <v>761</v>
      </c>
      <c r="B437" s="2">
        <v>42100</v>
      </c>
      <c r="C437" s="2" t="str">
        <f>TEXT(consolidatedsales[[#This Row],[Date]],"MMMM")</f>
        <v>April</v>
      </c>
      <c r="D437" t="s">
        <v>1583</v>
      </c>
      <c r="E437">
        <v>1</v>
      </c>
      <c r="F437" s="3">
        <v>2330.37</v>
      </c>
      <c r="G437" t="s">
        <v>20</v>
      </c>
      <c r="H437" t="str">
        <f>INDEX(producttable[Product Name],MATCH(consolidatedsales[[#This Row],[ProductID]],producttable[ProductID],0))</f>
        <v>Natura RP-49</v>
      </c>
      <c r="I437" t="str">
        <f>INDEX(producttable[Category],MATCH(consolidatedsales[[#This Row],[ProductID]],producttable[ProductID],0))</f>
        <v>Rural</v>
      </c>
      <c r="J437" t="str">
        <f>INDEX(producttable[Segment],MATCH(consolidatedsales[[#This Row],[ProductID]],producttable[ProductID],0))</f>
        <v>Productivity</v>
      </c>
      <c r="K437">
        <f>INDEX(producttable[ManufacturerID],MATCH(consolidatedsales[[#This Row],[ProductID]],producttable[ProductID],0))</f>
        <v>8</v>
      </c>
      <c r="L437" s="4" t="str">
        <f>INDEX(locationtable[State],MATCH(consolidatedsales[[#This Row],[Zip]],locationtable[Zip],0))</f>
        <v>British Columbia</v>
      </c>
      <c r="M437" s="4" t="str">
        <f>INDEX(manufacturertable[Manufacturer Name],MATCH(consolidatedsales[[#This Row],[ManufacturerID]],manufacturertable[ManufacturerID],0))</f>
        <v>Natura</v>
      </c>
      <c r="N437" s="4">
        <f>1/COUNTIFS(consolidatedsales[Manufacturer Name],consolidatedsales[[#This Row],[Manufacturer Name]])</f>
        <v>3.952569169960474E-3</v>
      </c>
    </row>
    <row r="438" spans="1:14" x14ac:dyDescent="0.25">
      <c r="A438">
        <v>1129</v>
      </c>
      <c r="B438" s="2">
        <v>42124</v>
      </c>
      <c r="C438" s="2" t="str">
        <f>TEXT(consolidatedsales[[#This Row],[Date]],"MMMM")</f>
        <v>April</v>
      </c>
      <c r="D438" t="s">
        <v>1334</v>
      </c>
      <c r="E438">
        <v>1</v>
      </c>
      <c r="F438" s="3">
        <v>5543.37</v>
      </c>
      <c r="G438" t="s">
        <v>20</v>
      </c>
      <c r="H438" t="str">
        <f>INDEX(producttable[Product Name],MATCH(consolidatedsales[[#This Row],[ProductID]],producttable[ProductID],0))</f>
        <v>Pirum UM-06</v>
      </c>
      <c r="I438" t="str">
        <f>INDEX(producttable[Category],MATCH(consolidatedsales[[#This Row],[ProductID]],producttable[ProductID],0))</f>
        <v>Urban</v>
      </c>
      <c r="J438" t="str">
        <f>INDEX(producttable[Segment],MATCH(consolidatedsales[[#This Row],[ProductID]],producttable[ProductID],0))</f>
        <v>Moderation</v>
      </c>
      <c r="K438">
        <f>INDEX(producttable[ManufacturerID],MATCH(consolidatedsales[[#This Row],[ProductID]],producttable[ProductID],0))</f>
        <v>10</v>
      </c>
      <c r="L438" s="4" t="str">
        <f>INDEX(locationtable[State],MATCH(consolidatedsales[[#This Row],[Zip]],locationtable[Zip],0))</f>
        <v>Alberta</v>
      </c>
      <c r="M438" s="4" t="str">
        <f>INDEX(manufacturertable[Manufacturer Name],MATCH(consolidatedsales[[#This Row],[ManufacturerID]],manufacturertable[ManufacturerID],0))</f>
        <v>Pirum</v>
      </c>
      <c r="N438" s="4">
        <f>1/COUNTIFS(consolidatedsales[Manufacturer Name],consolidatedsales[[#This Row],[Manufacturer Name]])</f>
        <v>3.8022813688212928E-3</v>
      </c>
    </row>
    <row r="439" spans="1:14" x14ac:dyDescent="0.25">
      <c r="A439">
        <v>978</v>
      </c>
      <c r="B439" s="2">
        <v>42124</v>
      </c>
      <c r="C439" s="2" t="str">
        <f>TEXT(consolidatedsales[[#This Row],[Date]],"MMMM")</f>
        <v>April</v>
      </c>
      <c r="D439" t="s">
        <v>1404</v>
      </c>
      <c r="E439">
        <v>1</v>
      </c>
      <c r="F439" s="3">
        <v>9638.3700000000008</v>
      </c>
      <c r="G439" t="s">
        <v>20</v>
      </c>
      <c r="H439" t="str">
        <f>INDEX(producttable[Product Name],MATCH(consolidatedsales[[#This Row],[ProductID]],producttable[ProductID],0))</f>
        <v>Natura UC-41</v>
      </c>
      <c r="I439" t="str">
        <f>INDEX(producttable[Category],MATCH(consolidatedsales[[#This Row],[ProductID]],producttable[ProductID],0))</f>
        <v>Urban</v>
      </c>
      <c r="J439" t="str">
        <f>INDEX(producttable[Segment],MATCH(consolidatedsales[[#This Row],[ProductID]],producttable[ProductID],0))</f>
        <v>Convenience</v>
      </c>
      <c r="K439">
        <f>INDEX(producttable[ManufacturerID],MATCH(consolidatedsales[[#This Row],[ProductID]],producttable[ProductID],0))</f>
        <v>8</v>
      </c>
      <c r="L439" s="4" t="str">
        <f>INDEX(locationtable[State],MATCH(consolidatedsales[[#This Row],[Zip]],locationtable[Zip],0))</f>
        <v>Alberta</v>
      </c>
      <c r="M439" s="4" t="str">
        <f>INDEX(manufacturertable[Manufacturer Name],MATCH(consolidatedsales[[#This Row],[ManufacturerID]],manufacturertable[ManufacturerID],0))</f>
        <v>Natura</v>
      </c>
      <c r="N439" s="4">
        <f>1/COUNTIFS(consolidatedsales[Manufacturer Name],consolidatedsales[[#This Row],[Manufacturer Name]])</f>
        <v>3.952569169960474E-3</v>
      </c>
    </row>
    <row r="440" spans="1:14" x14ac:dyDescent="0.25">
      <c r="A440">
        <v>1068</v>
      </c>
      <c r="B440" s="2">
        <v>42124</v>
      </c>
      <c r="C440" s="2" t="str">
        <f>TEXT(consolidatedsales[[#This Row],[Date]],"MMMM")</f>
        <v>April</v>
      </c>
      <c r="D440" t="s">
        <v>1202</v>
      </c>
      <c r="E440">
        <v>1</v>
      </c>
      <c r="F440" s="3">
        <v>4881.87</v>
      </c>
      <c r="G440" t="s">
        <v>20</v>
      </c>
      <c r="H440" t="str">
        <f>INDEX(producttable[Product Name],MATCH(consolidatedsales[[#This Row],[ProductID]],producttable[ProductID],0))</f>
        <v>Pirum RP-14</v>
      </c>
      <c r="I440" t="str">
        <f>INDEX(producttable[Category],MATCH(consolidatedsales[[#This Row],[ProductID]],producttable[ProductID],0))</f>
        <v>Rural</v>
      </c>
      <c r="J440" t="str">
        <f>INDEX(producttable[Segment],MATCH(consolidatedsales[[#This Row],[ProductID]],producttable[ProductID],0))</f>
        <v>Productivity</v>
      </c>
      <c r="K440">
        <f>INDEX(producttable[ManufacturerID],MATCH(consolidatedsales[[#This Row],[ProductID]],producttable[ProductID],0))</f>
        <v>10</v>
      </c>
      <c r="L440" s="4" t="str">
        <f>INDEX(locationtable[State],MATCH(consolidatedsales[[#This Row],[Zip]],locationtable[Zip],0))</f>
        <v>Manitoba</v>
      </c>
      <c r="M440" s="4" t="str">
        <f>INDEX(manufacturertable[Manufacturer Name],MATCH(consolidatedsales[[#This Row],[ManufacturerID]],manufacturertable[ManufacturerID],0))</f>
        <v>Pirum</v>
      </c>
      <c r="N440" s="4">
        <f>1/COUNTIFS(consolidatedsales[Manufacturer Name],consolidatedsales[[#This Row],[Manufacturer Name]])</f>
        <v>3.8022813688212928E-3</v>
      </c>
    </row>
    <row r="441" spans="1:14" x14ac:dyDescent="0.25">
      <c r="A441">
        <v>2055</v>
      </c>
      <c r="B441" s="2">
        <v>42124</v>
      </c>
      <c r="C441" s="2" t="str">
        <f>TEXT(consolidatedsales[[#This Row],[Date]],"MMMM")</f>
        <v>April</v>
      </c>
      <c r="D441" t="s">
        <v>1602</v>
      </c>
      <c r="E441">
        <v>1</v>
      </c>
      <c r="F441" s="3">
        <v>7874.37</v>
      </c>
      <c r="G441" t="s">
        <v>20</v>
      </c>
      <c r="H441" t="str">
        <f>INDEX(producttable[Product Name],MATCH(consolidatedsales[[#This Row],[ProductID]],producttable[ProductID],0))</f>
        <v>Currus UE-15</v>
      </c>
      <c r="I441" t="str">
        <f>INDEX(producttable[Category],MATCH(consolidatedsales[[#This Row],[ProductID]],producttable[ProductID],0))</f>
        <v>Urban</v>
      </c>
      <c r="J441" t="str">
        <f>INDEX(producttable[Segment],MATCH(consolidatedsales[[#This Row],[ProductID]],producttable[ProductID],0))</f>
        <v>Extreme</v>
      </c>
      <c r="K441">
        <f>INDEX(producttable[ManufacturerID],MATCH(consolidatedsales[[#This Row],[ProductID]],producttable[ProductID],0))</f>
        <v>4</v>
      </c>
      <c r="L441" s="4" t="str">
        <f>INDEX(locationtable[State],MATCH(consolidatedsales[[#This Row],[Zip]],locationtable[Zip],0))</f>
        <v>British Columbia</v>
      </c>
      <c r="M441" s="4" t="str">
        <f>INDEX(manufacturertable[Manufacturer Name],MATCH(consolidatedsales[[#This Row],[ManufacturerID]],manufacturertable[ManufacturerID],0))</f>
        <v>Currus</v>
      </c>
      <c r="N441" s="4">
        <f>1/COUNTIFS(consolidatedsales[Manufacturer Name],consolidatedsales[[#This Row],[Manufacturer Name]])</f>
        <v>1.1764705882352941E-2</v>
      </c>
    </row>
    <row r="442" spans="1:14" x14ac:dyDescent="0.25">
      <c r="A442">
        <v>17</v>
      </c>
      <c r="B442" s="2">
        <v>42035</v>
      </c>
      <c r="C442" s="2" t="str">
        <f>TEXT(consolidatedsales[[#This Row],[Date]],"MMMM")</f>
        <v>January</v>
      </c>
      <c r="D442" t="s">
        <v>1393</v>
      </c>
      <c r="E442">
        <v>1</v>
      </c>
      <c r="F442" s="3">
        <v>4832.1000000000004</v>
      </c>
      <c r="G442" t="s">
        <v>20</v>
      </c>
      <c r="H442" t="str">
        <f>INDEX(producttable[Product Name],MATCH(consolidatedsales[[#This Row],[ProductID]],producttable[ProductID],0))</f>
        <v>Abbas MA-17</v>
      </c>
      <c r="I442" t="str">
        <f>INDEX(producttable[Category],MATCH(consolidatedsales[[#This Row],[ProductID]],producttable[ProductID],0))</f>
        <v>Mix</v>
      </c>
      <c r="J442" t="str">
        <f>INDEX(producttable[Segment],MATCH(consolidatedsales[[#This Row],[ProductID]],producttable[ProductID],0))</f>
        <v>All Season</v>
      </c>
      <c r="K442">
        <f>INDEX(producttable[ManufacturerID],MATCH(consolidatedsales[[#This Row],[ProductID]],producttable[ProductID],0))</f>
        <v>1</v>
      </c>
      <c r="L442" s="4" t="str">
        <f>INDEX(locationtable[State],MATCH(consolidatedsales[[#This Row],[Zip]],locationtable[Zip],0))</f>
        <v>Alberta</v>
      </c>
      <c r="M442" s="4" t="str">
        <f>INDEX(manufacturertable[Manufacturer Name],MATCH(consolidatedsales[[#This Row],[ManufacturerID]],manufacturertable[ManufacturerID],0))</f>
        <v>Abbas</v>
      </c>
      <c r="N442" s="4">
        <f>1/COUNTIFS(consolidatedsales[Manufacturer Name],consolidatedsales[[#This Row],[Manufacturer Name]])</f>
        <v>0.04</v>
      </c>
    </row>
    <row r="443" spans="1:14" x14ac:dyDescent="0.25">
      <c r="A443">
        <v>1879</v>
      </c>
      <c r="B443" s="2">
        <v>42035</v>
      </c>
      <c r="C443" s="2" t="str">
        <f>TEXT(consolidatedsales[[#This Row],[Date]],"MMMM")</f>
        <v>January</v>
      </c>
      <c r="D443" t="s">
        <v>1400</v>
      </c>
      <c r="E443">
        <v>1</v>
      </c>
      <c r="F443" s="3">
        <v>11717.37</v>
      </c>
      <c r="G443" t="s">
        <v>20</v>
      </c>
      <c r="H443" t="str">
        <f>INDEX(producttable[Product Name],MATCH(consolidatedsales[[#This Row],[ProductID]],producttable[ProductID],0))</f>
        <v>Leo UM-17</v>
      </c>
      <c r="I443" t="str">
        <f>INDEX(producttable[Category],MATCH(consolidatedsales[[#This Row],[ProductID]],producttable[ProductID],0))</f>
        <v>Urban</v>
      </c>
      <c r="J443" t="str">
        <f>INDEX(producttable[Segment],MATCH(consolidatedsales[[#This Row],[ProductID]],producttable[ProductID],0))</f>
        <v>Moderation</v>
      </c>
      <c r="K443">
        <f>INDEX(producttable[ManufacturerID],MATCH(consolidatedsales[[#This Row],[ProductID]],producttable[ProductID],0))</f>
        <v>6</v>
      </c>
      <c r="L443" s="4" t="str">
        <f>INDEX(locationtable[State],MATCH(consolidatedsales[[#This Row],[Zip]],locationtable[Zip],0))</f>
        <v>Alberta</v>
      </c>
      <c r="M443" s="4" t="str">
        <f>INDEX(manufacturertable[Manufacturer Name],MATCH(consolidatedsales[[#This Row],[ManufacturerID]],manufacturertable[ManufacturerID],0))</f>
        <v>Leo</v>
      </c>
      <c r="N443" s="4">
        <f>1/COUNTIFS(consolidatedsales[Manufacturer Name],consolidatedsales[[#This Row],[Manufacturer Name]])</f>
        <v>8.3333333333333329E-2</v>
      </c>
    </row>
    <row r="444" spans="1:14" x14ac:dyDescent="0.25">
      <c r="A444">
        <v>407</v>
      </c>
      <c r="B444" s="2">
        <v>42036</v>
      </c>
      <c r="C444" s="2" t="str">
        <f>TEXT(consolidatedsales[[#This Row],[Date]],"MMMM")</f>
        <v>February</v>
      </c>
      <c r="D444" t="s">
        <v>1400</v>
      </c>
      <c r="E444">
        <v>1</v>
      </c>
      <c r="F444" s="3">
        <v>20505.87</v>
      </c>
      <c r="G444" t="s">
        <v>20</v>
      </c>
      <c r="H444" t="str">
        <f>INDEX(producttable[Product Name],MATCH(consolidatedsales[[#This Row],[ProductID]],producttable[ProductID],0))</f>
        <v>Maximus UM-12</v>
      </c>
      <c r="I444" t="str">
        <f>INDEX(producttable[Category],MATCH(consolidatedsales[[#This Row],[ProductID]],producttable[ProductID],0))</f>
        <v>Urban</v>
      </c>
      <c r="J444" t="str">
        <f>INDEX(producttable[Segment],MATCH(consolidatedsales[[#This Row],[ProductID]],producttable[ProductID],0))</f>
        <v>Moderation</v>
      </c>
      <c r="K444">
        <f>INDEX(producttable[ManufacturerID],MATCH(consolidatedsales[[#This Row],[ProductID]],producttable[ProductID],0))</f>
        <v>7</v>
      </c>
      <c r="L444" s="4" t="str">
        <f>INDEX(locationtable[State],MATCH(consolidatedsales[[#This Row],[Zip]],locationtable[Zip],0))</f>
        <v>Alberta</v>
      </c>
      <c r="M444" s="4" t="str">
        <f>INDEX(manufacturertable[Manufacturer Name],MATCH(consolidatedsales[[#This Row],[ManufacturerID]],manufacturertable[ManufacturerID],0))</f>
        <v>VanArsdel</v>
      </c>
      <c r="N444" s="4">
        <f>1/COUNTIFS(consolidatedsales[Manufacturer Name],consolidatedsales[[#This Row],[Manufacturer Name]])</f>
        <v>2.4570024570024569E-3</v>
      </c>
    </row>
    <row r="445" spans="1:14" x14ac:dyDescent="0.25">
      <c r="A445">
        <v>1129</v>
      </c>
      <c r="B445" s="2">
        <v>42036</v>
      </c>
      <c r="C445" s="2" t="str">
        <f>TEXT(consolidatedsales[[#This Row],[Date]],"MMMM")</f>
        <v>February</v>
      </c>
      <c r="D445" t="s">
        <v>1346</v>
      </c>
      <c r="E445">
        <v>1</v>
      </c>
      <c r="F445" s="3">
        <v>5543.37</v>
      </c>
      <c r="G445" t="s">
        <v>20</v>
      </c>
      <c r="H445" t="str">
        <f>INDEX(producttable[Product Name],MATCH(consolidatedsales[[#This Row],[ProductID]],producttable[ProductID],0))</f>
        <v>Pirum UM-06</v>
      </c>
      <c r="I445" t="str">
        <f>INDEX(producttable[Category],MATCH(consolidatedsales[[#This Row],[ProductID]],producttable[ProductID],0))</f>
        <v>Urban</v>
      </c>
      <c r="J445" t="str">
        <f>INDEX(producttable[Segment],MATCH(consolidatedsales[[#This Row],[ProductID]],producttable[ProductID],0))</f>
        <v>Moderation</v>
      </c>
      <c r="K445">
        <f>INDEX(producttable[ManufacturerID],MATCH(consolidatedsales[[#This Row],[ProductID]],producttable[ProductID],0))</f>
        <v>10</v>
      </c>
      <c r="L445" s="4" t="str">
        <f>INDEX(locationtable[State],MATCH(consolidatedsales[[#This Row],[Zip]],locationtable[Zip],0))</f>
        <v>Alberta</v>
      </c>
      <c r="M445" s="4" t="str">
        <f>INDEX(manufacturertable[Manufacturer Name],MATCH(consolidatedsales[[#This Row],[ManufacturerID]],manufacturertable[ManufacturerID],0))</f>
        <v>Pirum</v>
      </c>
      <c r="N445" s="4">
        <f>1/COUNTIFS(consolidatedsales[Manufacturer Name],consolidatedsales[[#This Row],[Manufacturer Name]])</f>
        <v>3.8022813688212928E-3</v>
      </c>
    </row>
    <row r="446" spans="1:14" x14ac:dyDescent="0.25">
      <c r="A446">
        <v>1182</v>
      </c>
      <c r="B446" s="2">
        <v>42036</v>
      </c>
      <c r="C446" s="2" t="str">
        <f>TEXT(consolidatedsales[[#This Row],[Date]],"MMMM")</f>
        <v>February</v>
      </c>
      <c r="D446" t="s">
        <v>1400</v>
      </c>
      <c r="E446">
        <v>1</v>
      </c>
      <c r="F446" s="3">
        <v>2519.37</v>
      </c>
      <c r="G446" t="s">
        <v>20</v>
      </c>
      <c r="H446" t="str">
        <f>INDEX(producttable[Product Name],MATCH(consolidatedsales[[#This Row],[ProductID]],producttable[ProductID],0))</f>
        <v>Pirum UE-18</v>
      </c>
      <c r="I446" t="str">
        <f>INDEX(producttable[Category],MATCH(consolidatedsales[[#This Row],[ProductID]],producttable[ProductID],0))</f>
        <v>Urban</v>
      </c>
      <c r="J446" t="str">
        <f>INDEX(producttable[Segment],MATCH(consolidatedsales[[#This Row],[ProductID]],producttable[ProductID],0))</f>
        <v>Extreme</v>
      </c>
      <c r="K446">
        <f>INDEX(producttable[ManufacturerID],MATCH(consolidatedsales[[#This Row],[ProductID]],producttable[ProductID],0))</f>
        <v>10</v>
      </c>
      <c r="L446" s="4" t="str">
        <f>INDEX(locationtable[State],MATCH(consolidatedsales[[#This Row],[Zip]],locationtable[Zip],0))</f>
        <v>Alberta</v>
      </c>
      <c r="M446" s="4" t="str">
        <f>INDEX(manufacturertable[Manufacturer Name],MATCH(consolidatedsales[[#This Row],[ManufacturerID]],manufacturertable[ManufacturerID],0))</f>
        <v>Pirum</v>
      </c>
      <c r="N446" s="4">
        <f>1/COUNTIFS(consolidatedsales[Manufacturer Name],consolidatedsales[[#This Row],[Manufacturer Name]])</f>
        <v>3.8022813688212928E-3</v>
      </c>
    </row>
    <row r="447" spans="1:14" x14ac:dyDescent="0.25">
      <c r="A447">
        <v>1391</v>
      </c>
      <c r="B447" s="2">
        <v>42051</v>
      </c>
      <c r="C447" s="2" t="str">
        <f>TEXT(consolidatedsales[[#This Row],[Date]],"MMMM")</f>
        <v>February</v>
      </c>
      <c r="D447" t="s">
        <v>1409</v>
      </c>
      <c r="E447">
        <v>1</v>
      </c>
      <c r="F447" s="3">
        <v>2077.7399999999998</v>
      </c>
      <c r="G447" t="s">
        <v>20</v>
      </c>
      <c r="H447" t="str">
        <f>INDEX(producttable[Product Name],MATCH(consolidatedsales[[#This Row],[ProductID]],producttable[ProductID],0))</f>
        <v>Quibus RP-83</v>
      </c>
      <c r="I447" t="str">
        <f>INDEX(producttable[Category],MATCH(consolidatedsales[[#This Row],[ProductID]],producttable[ProductID],0))</f>
        <v>Rural</v>
      </c>
      <c r="J447" t="str">
        <f>INDEX(producttable[Segment],MATCH(consolidatedsales[[#This Row],[ProductID]],producttable[ProductID],0))</f>
        <v>Productivity</v>
      </c>
      <c r="K447">
        <f>INDEX(producttable[ManufacturerID],MATCH(consolidatedsales[[#This Row],[ProductID]],producttable[ProductID],0))</f>
        <v>12</v>
      </c>
      <c r="L447" s="4" t="str">
        <f>INDEX(locationtable[State],MATCH(consolidatedsales[[#This Row],[Zip]],locationtable[Zip],0))</f>
        <v>Alberta</v>
      </c>
      <c r="M447" s="4" t="str">
        <f>INDEX(manufacturertable[Manufacturer Name],MATCH(consolidatedsales[[#This Row],[ManufacturerID]],manufacturertable[ManufacturerID],0))</f>
        <v>Quibus</v>
      </c>
      <c r="N447" s="4">
        <f>1/COUNTIFS(consolidatedsales[Manufacturer Name],consolidatedsales[[#This Row],[Manufacturer Name]])</f>
        <v>1.3333333333333334E-2</v>
      </c>
    </row>
    <row r="448" spans="1:14" x14ac:dyDescent="0.25">
      <c r="A448">
        <v>781</v>
      </c>
      <c r="B448" s="2">
        <v>42051</v>
      </c>
      <c r="C448" s="2" t="str">
        <f>TEXT(consolidatedsales[[#This Row],[Date]],"MMMM")</f>
        <v>February</v>
      </c>
      <c r="D448" t="s">
        <v>1333</v>
      </c>
      <c r="E448">
        <v>1</v>
      </c>
      <c r="F448" s="3">
        <v>1271.97</v>
      </c>
      <c r="G448" t="s">
        <v>20</v>
      </c>
      <c r="H448" t="str">
        <f>INDEX(producttable[Product Name],MATCH(consolidatedsales[[#This Row],[ProductID]],producttable[ProductID],0))</f>
        <v>Natura RP-69</v>
      </c>
      <c r="I448" t="str">
        <f>INDEX(producttable[Category],MATCH(consolidatedsales[[#This Row],[ProductID]],producttable[ProductID],0))</f>
        <v>Rural</v>
      </c>
      <c r="J448" t="str">
        <f>INDEX(producttable[Segment],MATCH(consolidatedsales[[#This Row],[ProductID]],producttable[ProductID],0))</f>
        <v>Productivity</v>
      </c>
      <c r="K448">
        <f>INDEX(producttable[ManufacturerID],MATCH(consolidatedsales[[#This Row],[ProductID]],producttable[ProductID],0))</f>
        <v>8</v>
      </c>
      <c r="L448" s="4" t="str">
        <f>INDEX(locationtable[State],MATCH(consolidatedsales[[#This Row],[Zip]],locationtable[Zip],0))</f>
        <v>Alberta</v>
      </c>
      <c r="M448" s="4" t="str">
        <f>INDEX(manufacturertable[Manufacturer Name],MATCH(consolidatedsales[[#This Row],[ManufacturerID]],manufacturertable[ManufacturerID],0))</f>
        <v>Natura</v>
      </c>
      <c r="N448" s="4">
        <f>1/COUNTIFS(consolidatedsales[Manufacturer Name],consolidatedsales[[#This Row],[Manufacturer Name]])</f>
        <v>3.952569169960474E-3</v>
      </c>
    </row>
    <row r="449" spans="1:14" x14ac:dyDescent="0.25">
      <c r="A449">
        <v>782</v>
      </c>
      <c r="B449" s="2">
        <v>42051</v>
      </c>
      <c r="C449" s="2" t="str">
        <f>TEXT(consolidatedsales[[#This Row],[Date]],"MMMM")</f>
        <v>February</v>
      </c>
      <c r="D449" t="s">
        <v>1333</v>
      </c>
      <c r="E449">
        <v>1</v>
      </c>
      <c r="F449" s="3">
        <v>1271.97</v>
      </c>
      <c r="G449" t="s">
        <v>20</v>
      </c>
      <c r="H449" t="str">
        <f>INDEX(producttable[Product Name],MATCH(consolidatedsales[[#This Row],[ProductID]],producttable[ProductID],0))</f>
        <v>Natura RP-70</v>
      </c>
      <c r="I449" t="str">
        <f>INDEX(producttable[Category],MATCH(consolidatedsales[[#This Row],[ProductID]],producttable[ProductID],0))</f>
        <v>Rural</v>
      </c>
      <c r="J449" t="str">
        <f>INDEX(producttable[Segment],MATCH(consolidatedsales[[#This Row],[ProductID]],producttable[ProductID],0))</f>
        <v>Productivity</v>
      </c>
      <c r="K449">
        <f>INDEX(producttable[ManufacturerID],MATCH(consolidatedsales[[#This Row],[ProductID]],producttable[ProductID],0))</f>
        <v>8</v>
      </c>
      <c r="L449" s="4" t="str">
        <f>INDEX(locationtable[State],MATCH(consolidatedsales[[#This Row],[Zip]],locationtable[Zip],0))</f>
        <v>Alberta</v>
      </c>
      <c r="M449" s="4" t="str">
        <f>INDEX(manufacturertable[Manufacturer Name],MATCH(consolidatedsales[[#This Row],[ManufacturerID]],manufacturertable[ManufacturerID],0))</f>
        <v>Natura</v>
      </c>
      <c r="N449" s="4">
        <f>1/COUNTIFS(consolidatedsales[Manufacturer Name],consolidatedsales[[#This Row],[Manufacturer Name]])</f>
        <v>3.952569169960474E-3</v>
      </c>
    </row>
    <row r="450" spans="1:14" x14ac:dyDescent="0.25">
      <c r="A450">
        <v>1392</v>
      </c>
      <c r="B450" s="2">
        <v>42051</v>
      </c>
      <c r="C450" s="2" t="str">
        <f>TEXT(consolidatedsales[[#This Row],[Date]],"MMMM")</f>
        <v>February</v>
      </c>
      <c r="D450" t="s">
        <v>1409</v>
      </c>
      <c r="E450">
        <v>1</v>
      </c>
      <c r="F450" s="3">
        <v>2077.7399999999998</v>
      </c>
      <c r="G450" t="s">
        <v>20</v>
      </c>
      <c r="H450" t="str">
        <f>INDEX(producttable[Product Name],MATCH(consolidatedsales[[#This Row],[ProductID]],producttable[ProductID],0))</f>
        <v>Quibus RP-84</v>
      </c>
      <c r="I450" t="str">
        <f>INDEX(producttable[Category],MATCH(consolidatedsales[[#This Row],[ProductID]],producttable[ProductID],0))</f>
        <v>Rural</v>
      </c>
      <c r="J450" t="str">
        <f>INDEX(producttable[Segment],MATCH(consolidatedsales[[#This Row],[ProductID]],producttable[ProductID],0))</f>
        <v>Productivity</v>
      </c>
      <c r="K450">
        <f>INDEX(producttable[ManufacturerID],MATCH(consolidatedsales[[#This Row],[ProductID]],producttable[ProductID],0))</f>
        <v>12</v>
      </c>
      <c r="L450" s="4" t="str">
        <f>INDEX(locationtable[State],MATCH(consolidatedsales[[#This Row],[Zip]],locationtable[Zip],0))</f>
        <v>Alberta</v>
      </c>
      <c r="M450" s="4" t="str">
        <f>INDEX(manufacturertable[Manufacturer Name],MATCH(consolidatedsales[[#This Row],[ManufacturerID]],manufacturertable[ManufacturerID],0))</f>
        <v>Quibus</v>
      </c>
      <c r="N450" s="4">
        <f>1/COUNTIFS(consolidatedsales[Manufacturer Name],consolidatedsales[[#This Row],[Manufacturer Name]])</f>
        <v>1.3333333333333334E-2</v>
      </c>
    </row>
    <row r="451" spans="1:14" x14ac:dyDescent="0.25">
      <c r="A451">
        <v>907</v>
      </c>
      <c r="B451" s="2">
        <v>42040</v>
      </c>
      <c r="C451" s="2" t="str">
        <f>TEXT(consolidatedsales[[#This Row],[Date]],"MMMM")</f>
        <v>February</v>
      </c>
      <c r="D451" t="s">
        <v>1554</v>
      </c>
      <c r="E451">
        <v>1</v>
      </c>
      <c r="F451" s="3">
        <v>7307.37</v>
      </c>
      <c r="G451" t="s">
        <v>20</v>
      </c>
      <c r="H451" t="str">
        <f>INDEX(producttable[Product Name],MATCH(consolidatedsales[[#This Row],[ProductID]],producttable[ProductID],0))</f>
        <v>Natura UE-16</v>
      </c>
      <c r="I451" t="str">
        <f>INDEX(producttable[Category],MATCH(consolidatedsales[[#This Row],[ProductID]],producttable[ProductID],0))</f>
        <v>Urban</v>
      </c>
      <c r="J451" t="str">
        <f>INDEX(producttable[Segment],MATCH(consolidatedsales[[#This Row],[ProductID]],producttable[ProductID],0))</f>
        <v>Extreme</v>
      </c>
      <c r="K451">
        <f>INDEX(producttable[ManufacturerID],MATCH(consolidatedsales[[#This Row],[ProductID]],producttable[ProductID],0))</f>
        <v>8</v>
      </c>
      <c r="L451" s="4" t="str">
        <f>INDEX(locationtable[State],MATCH(consolidatedsales[[#This Row],[Zip]],locationtable[Zip],0))</f>
        <v>British Columbia</v>
      </c>
      <c r="M451" s="4" t="str">
        <f>INDEX(manufacturertable[Manufacturer Name],MATCH(consolidatedsales[[#This Row],[ManufacturerID]],manufacturertable[ManufacturerID],0))</f>
        <v>Natura</v>
      </c>
      <c r="N451" s="4">
        <f>1/COUNTIFS(consolidatedsales[Manufacturer Name],consolidatedsales[[#This Row],[Manufacturer Name]])</f>
        <v>3.952569169960474E-3</v>
      </c>
    </row>
    <row r="452" spans="1:14" x14ac:dyDescent="0.25">
      <c r="A452">
        <v>2332</v>
      </c>
      <c r="B452" s="2">
        <v>42051</v>
      </c>
      <c r="C452" s="2" t="str">
        <f>TEXT(consolidatedsales[[#This Row],[Date]],"MMMM")</f>
        <v>February</v>
      </c>
      <c r="D452" t="s">
        <v>1385</v>
      </c>
      <c r="E452">
        <v>1</v>
      </c>
      <c r="F452" s="3">
        <v>6293.7</v>
      </c>
      <c r="G452" t="s">
        <v>20</v>
      </c>
      <c r="H452" t="str">
        <f>INDEX(producttable[Product Name],MATCH(consolidatedsales[[#This Row],[ProductID]],producttable[ProductID],0))</f>
        <v>Aliqui UE-06</v>
      </c>
      <c r="I452" t="str">
        <f>INDEX(producttable[Category],MATCH(consolidatedsales[[#This Row],[ProductID]],producttable[ProductID],0))</f>
        <v>Urban</v>
      </c>
      <c r="J452" t="str">
        <f>INDEX(producttable[Segment],MATCH(consolidatedsales[[#This Row],[ProductID]],producttable[ProductID],0))</f>
        <v>Extreme</v>
      </c>
      <c r="K452">
        <f>INDEX(producttable[ManufacturerID],MATCH(consolidatedsales[[#This Row],[ProductID]],producttable[ProductID],0))</f>
        <v>2</v>
      </c>
      <c r="L452" s="4" t="str">
        <f>INDEX(locationtable[State],MATCH(consolidatedsales[[#This Row],[Zip]],locationtable[Zip],0))</f>
        <v>Alberta</v>
      </c>
      <c r="M452" s="4" t="str">
        <f>INDEX(manufacturertable[Manufacturer Name],MATCH(consolidatedsales[[#This Row],[ManufacturerID]],manufacturertable[ManufacturerID],0))</f>
        <v>Aliqui</v>
      </c>
      <c r="N452" s="4">
        <f>1/COUNTIFS(consolidatedsales[Manufacturer Name],consolidatedsales[[#This Row],[Manufacturer Name]])</f>
        <v>4.7169811320754715E-3</v>
      </c>
    </row>
    <row r="453" spans="1:14" x14ac:dyDescent="0.25">
      <c r="A453">
        <v>491</v>
      </c>
      <c r="B453" s="2">
        <v>42052</v>
      </c>
      <c r="C453" s="2" t="str">
        <f>TEXT(consolidatedsales[[#This Row],[Date]],"MMMM")</f>
        <v>February</v>
      </c>
      <c r="D453" t="s">
        <v>1411</v>
      </c>
      <c r="E453">
        <v>1</v>
      </c>
      <c r="F453" s="3">
        <v>11339.37</v>
      </c>
      <c r="G453" t="s">
        <v>20</v>
      </c>
      <c r="H453" t="str">
        <f>INDEX(producttable[Product Name],MATCH(consolidatedsales[[#This Row],[ProductID]],producttable[ProductID],0))</f>
        <v>Maximus UM-96</v>
      </c>
      <c r="I453" t="str">
        <f>INDEX(producttable[Category],MATCH(consolidatedsales[[#This Row],[ProductID]],producttable[ProductID],0))</f>
        <v>Urban</v>
      </c>
      <c r="J453" t="str">
        <f>INDEX(producttable[Segment],MATCH(consolidatedsales[[#This Row],[ProductID]],producttable[ProductID],0))</f>
        <v>Moderation</v>
      </c>
      <c r="K453">
        <f>INDEX(producttable[ManufacturerID],MATCH(consolidatedsales[[#This Row],[ProductID]],producttable[ProductID],0))</f>
        <v>7</v>
      </c>
      <c r="L453" s="4" t="str">
        <f>INDEX(locationtable[State],MATCH(consolidatedsales[[#This Row],[Zip]],locationtable[Zip],0))</f>
        <v>Alberta</v>
      </c>
      <c r="M453" s="4" t="str">
        <f>INDEX(manufacturertable[Manufacturer Name],MATCH(consolidatedsales[[#This Row],[ManufacturerID]],manufacturertable[ManufacturerID],0))</f>
        <v>VanArsdel</v>
      </c>
      <c r="N453" s="4">
        <f>1/COUNTIFS(consolidatedsales[Manufacturer Name],consolidatedsales[[#This Row],[Manufacturer Name]])</f>
        <v>2.4570024570024569E-3</v>
      </c>
    </row>
    <row r="454" spans="1:14" x14ac:dyDescent="0.25">
      <c r="A454">
        <v>981</v>
      </c>
      <c r="B454" s="2">
        <v>42052</v>
      </c>
      <c r="C454" s="2" t="str">
        <f>TEXT(consolidatedsales[[#This Row],[Date]],"MMMM")</f>
        <v>February</v>
      </c>
      <c r="D454" t="s">
        <v>1384</v>
      </c>
      <c r="E454">
        <v>1</v>
      </c>
      <c r="F454" s="3">
        <v>2141.37</v>
      </c>
      <c r="G454" t="s">
        <v>20</v>
      </c>
      <c r="H454" t="str">
        <f>INDEX(producttable[Product Name],MATCH(consolidatedsales[[#This Row],[ProductID]],producttable[ProductID],0))</f>
        <v>Natura UC-44</v>
      </c>
      <c r="I454" t="str">
        <f>INDEX(producttable[Category],MATCH(consolidatedsales[[#This Row],[ProductID]],producttable[ProductID],0))</f>
        <v>Urban</v>
      </c>
      <c r="J454" t="str">
        <f>INDEX(producttable[Segment],MATCH(consolidatedsales[[#This Row],[ProductID]],producttable[ProductID],0))</f>
        <v>Convenience</v>
      </c>
      <c r="K454">
        <f>INDEX(producttable[ManufacturerID],MATCH(consolidatedsales[[#This Row],[ProductID]],producttable[ProductID],0))</f>
        <v>8</v>
      </c>
      <c r="L454" s="4" t="str">
        <f>INDEX(locationtable[State],MATCH(consolidatedsales[[#This Row],[Zip]],locationtable[Zip],0))</f>
        <v>Alberta</v>
      </c>
      <c r="M454" s="4" t="str">
        <f>INDEX(manufacturertable[Manufacturer Name],MATCH(consolidatedsales[[#This Row],[ManufacturerID]],manufacturertable[ManufacturerID],0))</f>
        <v>Natura</v>
      </c>
      <c r="N454" s="4">
        <f>1/COUNTIFS(consolidatedsales[Manufacturer Name],consolidatedsales[[#This Row],[Manufacturer Name]])</f>
        <v>3.952569169960474E-3</v>
      </c>
    </row>
    <row r="455" spans="1:14" x14ac:dyDescent="0.25">
      <c r="A455">
        <v>548</v>
      </c>
      <c r="B455" s="2">
        <v>42052</v>
      </c>
      <c r="C455" s="2" t="str">
        <f>TEXT(consolidatedsales[[#This Row],[Date]],"MMMM")</f>
        <v>February</v>
      </c>
      <c r="D455" t="s">
        <v>1404</v>
      </c>
      <c r="E455">
        <v>1</v>
      </c>
      <c r="F455" s="3">
        <v>6236.37</v>
      </c>
      <c r="G455" t="s">
        <v>20</v>
      </c>
      <c r="H455" t="str">
        <f>INDEX(producttable[Product Name],MATCH(consolidatedsales[[#This Row],[ProductID]],producttable[ProductID],0))</f>
        <v>Maximus UC-13</v>
      </c>
      <c r="I455" t="str">
        <f>INDEX(producttable[Category],MATCH(consolidatedsales[[#This Row],[ProductID]],producttable[ProductID],0))</f>
        <v>Urban</v>
      </c>
      <c r="J455" t="str">
        <f>INDEX(producttable[Segment],MATCH(consolidatedsales[[#This Row],[ProductID]],producttable[ProductID],0))</f>
        <v>Convenience</v>
      </c>
      <c r="K455">
        <f>INDEX(producttable[ManufacturerID],MATCH(consolidatedsales[[#This Row],[ProductID]],producttable[ProductID],0))</f>
        <v>7</v>
      </c>
      <c r="L455" s="4" t="str">
        <f>INDEX(locationtable[State],MATCH(consolidatedsales[[#This Row],[Zip]],locationtable[Zip],0))</f>
        <v>Alberta</v>
      </c>
      <c r="M455" s="4" t="str">
        <f>INDEX(manufacturertable[Manufacturer Name],MATCH(consolidatedsales[[#This Row],[ManufacturerID]],manufacturertable[ManufacturerID],0))</f>
        <v>VanArsdel</v>
      </c>
      <c r="N455" s="4">
        <f>1/COUNTIFS(consolidatedsales[Manufacturer Name],consolidatedsales[[#This Row],[Manufacturer Name]])</f>
        <v>2.4570024570024569E-3</v>
      </c>
    </row>
    <row r="456" spans="1:14" x14ac:dyDescent="0.25">
      <c r="A456">
        <v>659</v>
      </c>
      <c r="B456" s="2">
        <v>42053</v>
      </c>
      <c r="C456" s="2" t="str">
        <f>TEXT(consolidatedsales[[#This Row],[Date]],"MMMM")</f>
        <v>February</v>
      </c>
      <c r="D456" t="s">
        <v>1576</v>
      </c>
      <c r="E456">
        <v>1</v>
      </c>
      <c r="F456" s="3">
        <v>17639.37</v>
      </c>
      <c r="G456" t="s">
        <v>20</v>
      </c>
      <c r="H456" t="str">
        <f>INDEX(producttable[Product Name],MATCH(consolidatedsales[[#This Row],[ProductID]],producttable[ProductID],0))</f>
        <v>Maximus UC-24</v>
      </c>
      <c r="I456" t="str">
        <f>INDEX(producttable[Category],MATCH(consolidatedsales[[#This Row],[ProductID]],producttable[ProductID],0))</f>
        <v>Urban</v>
      </c>
      <c r="J456" t="str">
        <f>INDEX(producttable[Segment],MATCH(consolidatedsales[[#This Row],[ProductID]],producttable[ProductID],0))</f>
        <v>Convenience</v>
      </c>
      <c r="K456">
        <f>INDEX(producttable[ManufacturerID],MATCH(consolidatedsales[[#This Row],[ProductID]],producttable[ProductID],0))</f>
        <v>7</v>
      </c>
      <c r="L456" s="4" t="str">
        <f>INDEX(locationtable[State],MATCH(consolidatedsales[[#This Row],[Zip]],locationtable[Zip],0))</f>
        <v>British Columbia</v>
      </c>
      <c r="M456" s="4" t="str">
        <f>INDEX(manufacturertable[Manufacturer Name],MATCH(consolidatedsales[[#This Row],[ManufacturerID]],manufacturertable[ManufacturerID],0))</f>
        <v>VanArsdel</v>
      </c>
      <c r="N456" s="4">
        <f>1/COUNTIFS(consolidatedsales[Manufacturer Name],consolidatedsales[[#This Row],[Manufacturer Name]])</f>
        <v>2.4570024570024569E-3</v>
      </c>
    </row>
    <row r="457" spans="1:14" x14ac:dyDescent="0.25">
      <c r="A457">
        <v>1703</v>
      </c>
      <c r="B457" s="2">
        <v>42053</v>
      </c>
      <c r="C457" s="2" t="str">
        <f>TEXT(consolidatedsales[[#This Row],[Date]],"MMMM")</f>
        <v>February</v>
      </c>
      <c r="D457" t="s">
        <v>1554</v>
      </c>
      <c r="E457">
        <v>1</v>
      </c>
      <c r="F457" s="3">
        <v>1290.8699999999999</v>
      </c>
      <c r="G457" t="s">
        <v>20</v>
      </c>
      <c r="H457" t="str">
        <f>INDEX(producttable[Product Name],MATCH(consolidatedsales[[#This Row],[ProductID]],producttable[ProductID],0))</f>
        <v>Salvus YY-14</v>
      </c>
      <c r="I457" t="str">
        <f>INDEX(producttable[Category],MATCH(consolidatedsales[[#This Row],[ProductID]],producttable[ProductID],0))</f>
        <v>Youth</v>
      </c>
      <c r="J457" t="str">
        <f>INDEX(producttable[Segment],MATCH(consolidatedsales[[#This Row],[ProductID]],producttable[ProductID],0))</f>
        <v>Youth</v>
      </c>
      <c r="K457">
        <f>INDEX(producttable[ManufacturerID],MATCH(consolidatedsales[[#This Row],[ProductID]],producttable[ProductID],0))</f>
        <v>13</v>
      </c>
      <c r="L457" s="4" t="str">
        <f>INDEX(locationtable[State],MATCH(consolidatedsales[[#This Row],[Zip]],locationtable[Zip],0))</f>
        <v>British Columbia</v>
      </c>
      <c r="M457" s="4" t="str">
        <f>INDEX(manufacturertable[Manufacturer Name],MATCH(consolidatedsales[[#This Row],[ManufacturerID]],manufacturertable[ManufacturerID],0))</f>
        <v>Salvus</v>
      </c>
      <c r="N457" s="4">
        <f>1/COUNTIFS(consolidatedsales[Manufacturer Name],consolidatedsales[[#This Row],[Manufacturer Name]])</f>
        <v>4.3478260869565216E-2</v>
      </c>
    </row>
    <row r="458" spans="1:14" x14ac:dyDescent="0.25">
      <c r="A458">
        <v>433</v>
      </c>
      <c r="B458" s="2">
        <v>42055</v>
      </c>
      <c r="C458" s="2" t="str">
        <f>TEXT(consolidatedsales[[#This Row],[Date]],"MMMM")</f>
        <v>February</v>
      </c>
      <c r="D458" t="s">
        <v>1352</v>
      </c>
      <c r="E458">
        <v>1</v>
      </c>
      <c r="F458" s="3">
        <v>11969.37</v>
      </c>
      <c r="G458" t="s">
        <v>20</v>
      </c>
      <c r="H458" t="str">
        <f>INDEX(producttable[Product Name],MATCH(consolidatedsales[[#This Row],[ProductID]],producttable[ProductID],0))</f>
        <v>Maximus UM-38</v>
      </c>
      <c r="I458" t="str">
        <f>INDEX(producttable[Category],MATCH(consolidatedsales[[#This Row],[ProductID]],producttable[ProductID],0))</f>
        <v>Urban</v>
      </c>
      <c r="J458" t="str">
        <f>INDEX(producttable[Segment],MATCH(consolidatedsales[[#This Row],[ProductID]],producttable[ProductID],0))</f>
        <v>Moderation</v>
      </c>
      <c r="K458">
        <f>INDEX(producttable[ManufacturerID],MATCH(consolidatedsales[[#This Row],[ProductID]],producttable[ProductID],0))</f>
        <v>7</v>
      </c>
      <c r="L458" s="4" t="str">
        <f>INDEX(locationtable[State],MATCH(consolidatedsales[[#This Row],[Zip]],locationtable[Zip],0))</f>
        <v>Alberta</v>
      </c>
      <c r="M458" s="4" t="str">
        <f>INDEX(manufacturertable[Manufacturer Name],MATCH(consolidatedsales[[#This Row],[ManufacturerID]],manufacturertable[ManufacturerID],0))</f>
        <v>VanArsdel</v>
      </c>
      <c r="N458" s="4">
        <f>1/COUNTIFS(consolidatedsales[Manufacturer Name],consolidatedsales[[#This Row],[Manufacturer Name]])</f>
        <v>2.4570024570024569E-3</v>
      </c>
    </row>
    <row r="459" spans="1:14" x14ac:dyDescent="0.25">
      <c r="A459">
        <v>1183</v>
      </c>
      <c r="B459" s="2">
        <v>42094</v>
      </c>
      <c r="C459" s="2" t="str">
        <f>TEXT(consolidatedsales[[#This Row],[Date]],"MMMM")</f>
        <v>March</v>
      </c>
      <c r="D459" t="s">
        <v>1400</v>
      </c>
      <c r="E459">
        <v>1</v>
      </c>
      <c r="F459" s="3">
        <v>7433.37</v>
      </c>
      <c r="G459" t="s">
        <v>20</v>
      </c>
      <c r="H459" t="str">
        <f>INDEX(producttable[Product Name],MATCH(consolidatedsales[[#This Row],[ProductID]],producttable[ProductID],0))</f>
        <v>Pirum UE-19</v>
      </c>
      <c r="I459" t="str">
        <f>INDEX(producttable[Category],MATCH(consolidatedsales[[#This Row],[ProductID]],producttable[ProductID],0))</f>
        <v>Urban</v>
      </c>
      <c r="J459" t="str">
        <f>INDEX(producttable[Segment],MATCH(consolidatedsales[[#This Row],[ProductID]],producttable[ProductID],0))</f>
        <v>Extreme</v>
      </c>
      <c r="K459">
        <f>INDEX(producttable[ManufacturerID],MATCH(consolidatedsales[[#This Row],[ProductID]],producttable[ProductID],0))</f>
        <v>10</v>
      </c>
      <c r="L459" s="4" t="str">
        <f>INDEX(locationtable[State],MATCH(consolidatedsales[[#This Row],[Zip]],locationtable[Zip],0))</f>
        <v>Alberta</v>
      </c>
      <c r="M459" s="4" t="str">
        <f>INDEX(manufacturertable[Manufacturer Name],MATCH(consolidatedsales[[#This Row],[ManufacturerID]],manufacturertable[ManufacturerID],0))</f>
        <v>Pirum</v>
      </c>
      <c r="N459" s="4">
        <f>1/COUNTIFS(consolidatedsales[Manufacturer Name],consolidatedsales[[#This Row],[Manufacturer Name]])</f>
        <v>3.8022813688212928E-3</v>
      </c>
    </row>
    <row r="460" spans="1:14" x14ac:dyDescent="0.25">
      <c r="A460">
        <v>407</v>
      </c>
      <c r="B460" s="2">
        <v>42179</v>
      </c>
      <c r="C460" s="2" t="str">
        <f>TEXT(consolidatedsales[[#This Row],[Date]],"MMMM")</f>
        <v>June</v>
      </c>
      <c r="D460" t="s">
        <v>1327</v>
      </c>
      <c r="E460">
        <v>1</v>
      </c>
      <c r="F460" s="3">
        <v>20505.87</v>
      </c>
      <c r="G460" t="s">
        <v>20</v>
      </c>
      <c r="H460" t="str">
        <f>INDEX(producttable[Product Name],MATCH(consolidatedsales[[#This Row],[ProductID]],producttable[ProductID],0))</f>
        <v>Maximus UM-12</v>
      </c>
      <c r="I460" t="str">
        <f>INDEX(producttable[Category],MATCH(consolidatedsales[[#This Row],[ProductID]],producttable[ProductID],0))</f>
        <v>Urban</v>
      </c>
      <c r="J460" t="str">
        <f>INDEX(producttable[Segment],MATCH(consolidatedsales[[#This Row],[ProductID]],producttable[ProductID],0))</f>
        <v>Moderation</v>
      </c>
      <c r="K460">
        <f>INDEX(producttable[ManufacturerID],MATCH(consolidatedsales[[#This Row],[ProductID]],producttable[ProductID],0))</f>
        <v>7</v>
      </c>
      <c r="L460" s="4" t="str">
        <f>INDEX(locationtable[State],MATCH(consolidatedsales[[#This Row],[Zip]],locationtable[Zip],0))</f>
        <v>Alberta</v>
      </c>
      <c r="M460" s="4" t="str">
        <f>INDEX(manufacturertable[Manufacturer Name],MATCH(consolidatedsales[[#This Row],[ManufacturerID]],manufacturertable[ManufacturerID],0))</f>
        <v>VanArsdel</v>
      </c>
      <c r="N460" s="4">
        <f>1/COUNTIFS(consolidatedsales[Manufacturer Name],consolidatedsales[[#This Row],[Manufacturer Name]])</f>
        <v>2.4570024570024569E-3</v>
      </c>
    </row>
    <row r="461" spans="1:14" x14ac:dyDescent="0.25">
      <c r="A461">
        <v>506</v>
      </c>
      <c r="B461" s="2">
        <v>42148</v>
      </c>
      <c r="C461" s="2" t="str">
        <f>TEXT(consolidatedsales[[#This Row],[Date]],"MMMM")</f>
        <v>May</v>
      </c>
      <c r="D461" t="s">
        <v>1583</v>
      </c>
      <c r="E461">
        <v>1</v>
      </c>
      <c r="F461" s="3">
        <v>15560.37</v>
      </c>
      <c r="G461" t="s">
        <v>20</v>
      </c>
      <c r="H461" t="str">
        <f>INDEX(producttable[Product Name],MATCH(consolidatedsales[[#This Row],[ProductID]],producttable[ProductID],0))</f>
        <v>Maximus UM-11</v>
      </c>
      <c r="I461" t="str">
        <f>INDEX(producttable[Category],MATCH(consolidatedsales[[#This Row],[ProductID]],producttable[ProductID],0))</f>
        <v>Urban</v>
      </c>
      <c r="J461" t="str">
        <f>INDEX(producttable[Segment],MATCH(consolidatedsales[[#This Row],[ProductID]],producttable[ProductID],0))</f>
        <v>Moderation</v>
      </c>
      <c r="K461">
        <f>INDEX(producttable[ManufacturerID],MATCH(consolidatedsales[[#This Row],[ProductID]],producttable[ProductID],0))</f>
        <v>7</v>
      </c>
      <c r="L461" s="4" t="str">
        <f>INDEX(locationtable[State],MATCH(consolidatedsales[[#This Row],[Zip]],locationtable[Zip],0))</f>
        <v>British Columbia</v>
      </c>
      <c r="M461" s="4" t="str">
        <f>INDEX(manufacturertable[Manufacturer Name],MATCH(consolidatedsales[[#This Row],[ManufacturerID]],manufacturertable[ManufacturerID],0))</f>
        <v>VanArsdel</v>
      </c>
      <c r="N461" s="4">
        <f>1/COUNTIFS(consolidatedsales[Manufacturer Name],consolidatedsales[[#This Row],[Manufacturer Name]])</f>
        <v>2.4570024570024569E-3</v>
      </c>
    </row>
    <row r="462" spans="1:14" x14ac:dyDescent="0.25">
      <c r="A462">
        <v>615</v>
      </c>
      <c r="B462" s="2">
        <v>42148</v>
      </c>
      <c r="C462" s="2" t="str">
        <f>TEXT(consolidatedsales[[#This Row],[Date]],"MMMM")</f>
        <v>May</v>
      </c>
      <c r="D462" t="s">
        <v>1560</v>
      </c>
      <c r="E462">
        <v>1</v>
      </c>
      <c r="F462" s="3">
        <v>8189.37</v>
      </c>
      <c r="G462" t="s">
        <v>20</v>
      </c>
      <c r="H462" t="str">
        <f>INDEX(producttable[Product Name],MATCH(consolidatedsales[[#This Row],[ProductID]],producttable[ProductID],0))</f>
        <v>Maximus UC-80</v>
      </c>
      <c r="I462" t="str">
        <f>INDEX(producttable[Category],MATCH(consolidatedsales[[#This Row],[ProductID]],producttable[ProductID],0))</f>
        <v>Urban</v>
      </c>
      <c r="J462" t="str">
        <f>INDEX(producttable[Segment],MATCH(consolidatedsales[[#This Row],[ProductID]],producttable[ProductID],0))</f>
        <v>Convenience</v>
      </c>
      <c r="K462">
        <f>INDEX(producttable[ManufacturerID],MATCH(consolidatedsales[[#This Row],[ProductID]],producttable[ProductID],0))</f>
        <v>7</v>
      </c>
      <c r="L462" s="4" t="str">
        <f>INDEX(locationtable[State],MATCH(consolidatedsales[[#This Row],[Zip]],locationtable[Zip],0))</f>
        <v>British Columbia</v>
      </c>
      <c r="M462" s="4" t="str">
        <f>INDEX(manufacturertable[Manufacturer Name],MATCH(consolidatedsales[[#This Row],[ManufacturerID]],manufacturertable[ManufacturerID],0))</f>
        <v>VanArsdel</v>
      </c>
      <c r="N462" s="4">
        <f>1/COUNTIFS(consolidatedsales[Manufacturer Name],consolidatedsales[[#This Row],[Manufacturer Name]])</f>
        <v>2.4570024570024569E-3</v>
      </c>
    </row>
    <row r="463" spans="1:14" x14ac:dyDescent="0.25">
      <c r="A463">
        <v>1171</v>
      </c>
      <c r="B463" s="2">
        <v>42149</v>
      </c>
      <c r="C463" s="2" t="str">
        <f>TEXT(consolidatedsales[[#This Row],[Date]],"MMMM")</f>
        <v>May</v>
      </c>
      <c r="D463" t="s">
        <v>1202</v>
      </c>
      <c r="E463">
        <v>1</v>
      </c>
      <c r="F463" s="3">
        <v>4283.37</v>
      </c>
      <c r="G463" t="s">
        <v>20</v>
      </c>
      <c r="H463" t="str">
        <f>INDEX(producttable[Product Name],MATCH(consolidatedsales[[#This Row],[ProductID]],producttable[ProductID],0))</f>
        <v>Pirum UE-07</v>
      </c>
      <c r="I463" t="str">
        <f>INDEX(producttable[Category],MATCH(consolidatedsales[[#This Row],[ProductID]],producttable[ProductID],0))</f>
        <v>Urban</v>
      </c>
      <c r="J463" t="str">
        <f>INDEX(producttable[Segment],MATCH(consolidatedsales[[#This Row],[ProductID]],producttable[ProductID],0))</f>
        <v>Extreme</v>
      </c>
      <c r="K463">
        <f>INDEX(producttable[ManufacturerID],MATCH(consolidatedsales[[#This Row],[ProductID]],producttable[ProductID],0))</f>
        <v>10</v>
      </c>
      <c r="L463" s="4" t="str">
        <f>INDEX(locationtable[State],MATCH(consolidatedsales[[#This Row],[Zip]],locationtable[Zip],0))</f>
        <v>Manitoba</v>
      </c>
      <c r="M463" s="4" t="str">
        <f>INDEX(manufacturertable[Manufacturer Name],MATCH(consolidatedsales[[#This Row],[ManufacturerID]],manufacturertable[ManufacturerID],0))</f>
        <v>Pirum</v>
      </c>
      <c r="N463" s="4">
        <f>1/COUNTIFS(consolidatedsales[Manufacturer Name],consolidatedsales[[#This Row],[Manufacturer Name]])</f>
        <v>3.8022813688212928E-3</v>
      </c>
    </row>
    <row r="464" spans="1:14" x14ac:dyDescent="0.25">
      <c r="A464">
        <v>1347</v>
      </c>
      <c r="B464" s="2">
        <v>42149</v>
      </c>
      <c r="C464" s="2" t="str">
        <f>TEXT(consolidatedsales[[#This Row],[Date]],"MMMM")</f>
        <v>May</v>
      </c>
      <c r="D464" t="s">
        <v>1378</v>
      </c>
      <c r="E464">
        <v>1</v>
      </c>
      <c r="F464" s="3">
        <v>4156.74</v>
      </c>
      <c r="G464" t="s">
        <v>20</v>
      </c>
      <c r="H464" t="str">
        <f>INDEX(producttable[Product Name],MATCH(consolidatedsales[[#This Row],[ProductID]],producttable[ProductID],0))</f>
        <v>Quibus RP-39</v>
      </c>
      <c r="I464" t="str">
        <f>INDEX(producttable[Category],MATCH(consolidatedsales[[#This Row],[ProductID]],producttable[ProductID],0))</f>
        <v>Rural</v>
      </c>
      <c r="J464" t="str">
        <f>INDEX(producttable[Segment],MATCH(consolidatedsales[[#This Row],[ProductID]],producttable[ProductID],0))</f>
        <v>Productivity</v>
      </c>
      <c r="K464">
        <f>INDEX(producttable[ManufacturerID],MATCH(consolidatedsales[[#This Row],[ProductID]],producttable[ProductID],0))</f>
        <v>12</v>
      </c>
      <c r="L464" s="4" t="str">
        <f>INDEX(locationtable[State],MATCH(consolidatedsales[[#This Row],[Zip]],locationtable[Zip],0))</f>
        <v>Alberta</v>
      </c>
      <c r="M464" s="4" t="str">
        <f>INDEX(manufacturertable[Manufacturer Name],MATCH(consolidatedsales[[#This Row],[ManufacturerID]],manufacturertable[ManufacturerID],0))</f>
        <v>Quibus</v>
      </c>
      <c r="N464" s="4">
        <f>1/COUNTIFS(consolidatedsales[Manufacturer Name],consolidatedsales[[#This Row],[Manufacturer Name]])</f>
        <v>1.3333333333333334E-2</v>
      </c>
    </row>
    <row r="465" spans="1:14" x14ac:dyDescent="0.25">
      <c r="A465">
        <v>650</v>
      </c>
      <c r="B465" s="2">
        <v>42179</v>
      </c>
      <c r="C465" s="2" t="str">
        <f>TEXT(consolidatedsales[[#This Row],[Date]],"MMMM")</f>
        <v>June</v>
      </c>
      <c r="D465" t="s">
        <v>1409</v>
      </c>
      <c r="E465">
        <v>1</v>
      </c>
      <c r="F465" s="3">
        <v>6173.37</v>
      </c>
      <c r="G465" t="s">
        <v>20</v>
      </c>
      <c r="H465" t="str">
        <f>INDEX(producttable[Product Name],MATCH(consolidatedsales[[#This Row],[ProductID]],producttable[ProductID],0))</f>
        <v>Maximus UC-15</v>
      </c>
      <c r="I465" t="str">
        <f>INDEX(producttable[Category],MATCH(consolidatedsales[[#This Row],[ProductID]],producttable[ProductID],0))</f>
        <v>Urban</v>
      </c>
      <c r="J465" t="str">
        <f>INDEX(producttable[Segment],MATCH(consolidatedsales[[#This Row],[ProductID]],producttable[ProductID],0))</f>
        <v>Convenience</v>
      </c>
      <c r="K465">
        <f>INDEX(producttable[ManufacturerID],MATCH(consolidatedsales[[#This Row],[ProductID]],producttable[ProductID],0))</f>
        <v>7</v>
      </c>
      <c r="L465" s="4" t="str">
        <f>INDEX(locationtable[State],MATCH(consolidatedsales[[#This Row],[Zip]],locationtable[Zip],0))</f>
        <v>Alberta</v>
      </c>
      <c r="M465" s="4" t="str">
        <f>INDEX(manufacturertable[Manufacturer Name],MATCH(consolidatedsales[[#This Row],[ManufacturerID]],manufacturertable[ManufacturerID],0))</f>
        <v>VanArsdel</v>
      </c>
      <c r="N465" s="4">
        <f>1/COUNTIFS(consolidatedsales[Manufacturer Name],consolidatedsales[[#This Row],[Manufacturer Name]])</f>
        <v>2.4570024570024569E-3</v>
      </c>
    </row>
    <row r="466" spans="1:14" x14ac:dyDescent="0.25">
      <c r="A466">
        <v>1211</v>
      </c>
      <c r="B466" s="2">
        <v>42179</v>
      </c>
      <c r="C466" s="2" t="str">
        <f>TEXT(consolidatedsales[[#This Row],[Date]],"MMMM")</f>
        <v>June</v>
      </c>
      <c r="D466" t="s">
        <v>1400</v>
      </c>
      <c r="E466">
        <v>1</v>
      </c>
      <c r="F466" s="3">
        <v>8630.3700000000008</v>
      </c>
      <c r="G466" t="s">
        <v>20</v>
      </c>
      <c r="H466" t="str">
        <f>INDEX(producttable[Product Name],MATCH(consolidatedsales[[#This Row],[ProductID]],producttable[ProductID],0))</f>
        <v>Pirum UC-13</v>
      </c>
      <c r="I466" t="str">
        <f>INDEX(producttable[Category],MATCH(consolidatedsales[[#This Row],[ProductID]],producttable[ProductID],0))</f>
        <v>Urban</v>
      </c>
      <c r="J466" t="str">
        <f>INDEX(producttable[Segment],MATCH(consolidatedsales[[#This Row],[ProductID]],producttable[ProductID],0))</f>
        <v>Convenience</v>
      </c>
      <c r="K466">
        <f>INDEX(producttable[ManufacturerID],MATCH(consolidatedsales[[#This Row],[ProductID]],producttable[ProductID],0))</f>
        <v>10</v>
      </c>
      <c r="L466" s="4" t="str">
        <f>INDEX(locationtable[State],MATCH(consolidatedsales[[#This Row],[Zip]],locationtable[Zip],0))</f>
        <v>Alberta</v>
      </c>
      <c r="M466" s="4" t="str">
        <f>INDEX(manufacturertable[Manufacturer Name],MATCH(consolidatedsales[[#This Row],[ManufacturerID]],manufacturertable[ManufacturerID],0))</f>
        <v>Pirum</v>
      </c>
      <c r="N466" s="4">
        <f>1/COUNTIFS(consolidatedsales[Manufacturer Name],consolidatedsales[[#This Row],[Manufacturer Name]])</f>
        <v>3.8022813688212928E-3</v>
      </c>
    </row>
    <row r="467" spans="1:14" x14ac:dyDescent="0.25">
      <c r="A467">
        <v>2295</v>
      </c>
      <c r="B467" s="2">
        <v>42179</v>
      </c>
      <c r="C467" s="2" t="str">
        <f>TEXT(consolidatedsales[[#This Row],[Date]],"MMMM")</f>
        <v>June</v>
      </c>
      <c r="D467" t="s">
        <v>1330</v>
      </c>
      <c r="E467">
        <v>1</v>
      </c>
      <c r="F467" s="3">
        <v>11459.7</v>
      </c>
      <c r="G467" t="s">
        <v>20</v>
      </c>
      <c r="H467" t="str">
        <f>INDEX(producttable[Product Name],MATCH(consolidatedsales[[#This Row],[ProductID]],producttable[ProductID],0))</f>
        <v>Aliqui UM-10</v>
      </c>
      <c r="I467" t="str">
        <f>INDEX(producttable[Category],MATCH(consolidatedsales[[#This Row],[ProductID]],producttable[ProductID],0))</f>
        <v>Urban</v>
      </c>
      <c r="J467" t="str">
        <f>INDEX(producttable[Segment],MATCH(consolidatedsales[[#This Row],[ProductID]],producttable[ProductID],0))</f>
        <v>Moderation</v>
      </c>
      <c r="K467">
        <f>INDEX(producttable[ManufacturerID],MATCH(consolidatedsales[[#This Row],[ProductID]],producttable[ProductID],0))</f>
        <v>2</v>
      </c>
      <c r="L467" s="4" t="str">
        <f>INDEX(locationtable[State],MATCH(consolidatedsales[[#This Row],[Zip]],locationtable[Zip],0))</f>
        <v>Alberta</v>
      </c>
      <c r="M467" s="4" t="str">
        <f>INDEX(manufacturertable[Manufacturer Name],MATCH(consolidatedsales[[#This Row],[ManufacturerID]],manufacturertable[ManufacturerID],0))</f>
        <v>Aliqui</v>
      </c>
      <c r="N467" s="4">
        <f>1/COUNTIFS(consolidatedsales[Manufacturer Name],consolidatedsales[[#This Row],[Manufacturer Name]])</f>
        <v>4.7169811320754715E-3</v>
      </c>
    </row>
    <row r="468" spans="1:14" x14ac:dyDescent="0.25">
      <c r="A468">
        <v>549</v>
      </c>
      <c r="B468" s="2">
        <v>42180</v>
      </c>
      <c r="C468" s="2" t="str">
        <f>TEXT(consolidatedsales[[#This Row],[Date]],"MMMM")</f>
        <v>June</v>
      </c>
      <c r="D468" t="s">
        <v>1564</v>
      </c>
      <c r="E468">
        <v>1</v>
      </c>
      <c r="F468" s="3">
        <v>6614.37</v>
      </c>
      <c r="G468" t="s">
        <v>20</v>
      </c>
      <c r="H468" t="str">
        <f>INDEX(producttable[Product Name],MATCH(consolidatedsales[[#This Row],[ProductID]],producttable[ProductID],0))</f>
        <v>Maximus UC-14</v>
      </c>
      <c r="I468" t="str">
        <f>INDEX(producttable[Category],MATCH(consolidatedsales[[#This Row],[ProductID]],producttable[ProductID],0))</f>
        <v>Urban</v>
      </c>
      <c r="J468" t="str">
        <f>INDEX(producttable[Segment],MATCH(consolidatedsales[[#This Row],[ProductID]],producttable[ProductID],0))</f>
        <v>Convenience</v>
      </c>
      <c r="K468">
        <f>INDEX(producttable[ManufacturerID],MATCH(consolidatedsales[[#This Row],[ProductID]],producttable[ProductID],0))</f>
        <v>7</v>
      </c>
      <c r="L468" s="4" t="str">
        <f>INDEX(locationtable[State],MATCH(consolidatedsales[[#This Row],[Zip]],locationtable[Zip],0))</f>
        <v>British Columbia</v>
      </c>
      <c r="M468" s="4" t="str">
        <f>INDEX(manufacturertable[Manufacturer Name],MATCH(consolidatedsales[[#This Row],[ManufacturerID]],manufacturertable[ManufacturerID],0))</f>
        <v>VanArsdel</v>
      </c>
      <c r="N468" s="4">
        <f>1/COUNTIFS(consolidatedsales[Manufacturer Name],consolidatedsales[[#This Row],[Manufacturer Name]])</f>
        <v>2.4570024570024569E-3</v>
      </c>
    </row>
    <row r="469" spans="1:14" x14ac:dyDescent="0.25">
      <c r="A469">
        <v>1220</v>
      </c>
      <c r="B469" s="2">
        <v>42180</v>
      </c>
      <c r="C469" s="2" t="str">
        <f>TEXT(consolidatedsales[[#This Row],[Date]],"MMMM")</f>
        <v>June</v>
      </c>
      <c r="D469" t="s">
        <v>1401</v>
      </c>
      <c r="E469">
        <v>1</v>
      </c>
      <c r="F469" s="3">
        <v>7748.37</v>
      </c>
      <c r="G469" t="s">
        <v>20</v>
      </c>
      <c r="H469" t="str">
        <f>INDEX(producttable[Product Name],MATCH(consolidatedsales[[#This Row],[ProductID]],producttable[ProductID],0))</f>
        <v>Pirum UC-22</v>
      </c>
      <c r="I469" t="str">
        <f>INDEX(producttable[Category],MATCH(consolidatedsales[[#This Row],[ProductID]],producttable[ProductID],0))</f>
        <v>Urban</v>
      </c>
      <c r="J469" t="str">
        <f>INDEX(producttable[Segment],MATCH(consolidatedsales[[#This Row],[ProductID]],producttable[ProductID],0))</f>
        <v>Convenience</v>
      </c>
      <c r="K469">
        <f>INDEX(producttable[ManufacturerID],MATCH(consolidatedsales[[#This Row],[ProductID]],producttable[ProductID],0))</f>
        <v>10</v>
      </c>
      <c r="L469" s="4" t="str">
        <f>INDEX(locationtable[State],MATCH(consolidatedsales[[#This Row],[Zip]],locationtable[Zip],0))</f>
        <v>Alberta</v>
      </c>
      <c r="M469" s="4" t="str">
        <f>INDEX(manufacturertable[Manufacturer Name],MATCH(consolidatedsales[[#This Row],[ManufacturerID]],manufacturertable[ManufacturerID],0))</f>
        <v>Pirum</v>
      </c>
      <c r="N469" s="4">
        <f>1/COUNTIFS(consolidatedsales[Manufacturer Name],consolidatedsales[[#This Row],[Manufacturer Name]])</f>
        <v>3.8022813688212928E-3</v>
      </c>
    </row>
    <row r="470" spans="1:14" x14ac:dyDescent="0.25">
      <c r="A470">
        <v>1175</v>
      </c>
      <c r="B470" s="2">
        <v>42180</v>
      </c>
      <c r="C470" s="2" t="str">
        <f>TEXT(consolidatedsales[[#This Row],[Date]],"MMMM")</f>
        <v>June</v>
      </c>
      <c r="D470" t="s">
        <v>1578</v>
      </c>
      <c r="E470">
        <v>1</v>
      </c>
      <c r="F470" s="3">
        <v>7622.37</v>
      </c>
      <c r="G470" t="s">
        <v>20</v>
      </c>
      <c r="H470" t="str">
        <f>INDEX(producttable[Product Name],MATCH(consolidatedsales[[#This Row],[ProductID]],producttable[ProductID],0))</f>
        <v>Pirum UE-11</v>
      </c>
      <c r="I470" t="str">
        <f>INDEX(producttable[Category],MATCH(consolidatedsales[[#This Row],[ProductID]],producttable[ProductID],0))</f>
        <v>Urban</v>
      </c>
      <c r="J470" t="str">
        <f>INDEX(producttable[Segment],MATCH(consolidatedsales[[#This Row],[ProductID]],producttable[ProductID],0))</f>
        <v>Extreme</v>
      </c>
      <c r="K470">
        <f>INDEX(producttable[ManufacturerID],MATCH(consolidatedsales[[#This Row],[ProductID]],producttable[ProductID],0))</f>
        <v>10</v>
      </c>
      <c r="L470" s="4" t="str">
        <f>INDEX(locationtable[State],MATCH(consolidatedsales[[#This Row],[Zip]],locationtable[Zip],0))</f>
        <v>British Columbia</v>
      </c>
      <c r="M470" s="4" t="str">
        <f>INDEX(manufacturertable[Manufacturer Name],MATCH(consolidatedsales[[#This Row],[ManufacturerID]],manufacturertable[ManufacturerID],0))</f>
        <v>Pirum</v>
      </c>
      <c r="N470" s="4">
        <f>1/COUNTIFS(consolidatedsales[Manufacturer Name],consolidatedsales[[#This Row],[Manufacturer Name]])</f>
        <v>3.8022813688212928E-3</v>
      </c>
    </row>
    <row r="471" spans="1:14" x14ac:dyDescent="0.25">
      <c r="A471">
        <v>2284</v>
      </c>
      <c r="B471" s="2">
        <v>42180</v>
      </c>
      <c r="C471" s="2" t="str">
        <f>TEXT(consolidatedsales[[#This Row],[Date]],"MMMM")</f>
        <v>June</v>
      </c>
      <c r="D471" t="s">
        <v>1563</v>
      </c>
      <c r="E471">
        <v>1</v>
      </c>
      <c r="F471" s="3">
        <v>4403.7</v>
      </c>
      <c r="G471" t="s">
        <v>20</v>
      </c>
      <c r="H471" t="str">
        <f>INDEX(producttable[Product Name],MATCH(consolidatedsales[[#This Row],[ProductID]],producttable[ProductID],0))</f>
        <v>Aliqui RS-17</v>
      </c>
      <c r="I471" t="str">
        <f>INDEX(producttable[Category],MATCH(consolidatedsales[[#This Row],[ProductID]],producttable[ProductID],0))</f>
        <v>Rural</v>
      </c>
      <c r="J471" t="str">
        <f>INDEX(producttable[Segment],MATCH(consolidatedsales[[#This Row],[ProductID]],producttable[ProductID],0))</f>
        <v>Select</v>
      </c>
      <c r="K471">
        <f>INDEX(producttable[ManufacturerID],MATCH(consolidatedsales[[#This Row],[ProductID]],producttable[ProductID],0))</f>
        <v>2</v>
      </c>
      <c r="L471" s="4" t="str">
        <f>INDEX(locationtable[State],MATCH(consolidatedsales[[#This Row],[Zip]],locationtable[Zip],0))</f>
        <v>British Columbia</v>
      </c>
      <c r="M471" s="4" t="str">
        <f>INDEX(manufacturertable[Manufacturer Name],MATCH(consolidatedsales[[#This Row],[ManufacturerID]],manufacturertable[ManufacturerID],0))</f>
        <v>Aliqui</v>
      </c>
      <c r="N471" s="4">
        <f>1/COUNTIFS(consolidatedsales[Manufacturer Name],consolidatedsales[[#This Row],[Manufacturer Name]])</f>
        <v>4.7169811320754715E-3</v>
      </c>
    </row>
    <row r="472" spans="1:14" x14ac:dyDescent="0.25">
      <c r="A472">
        <v>457</v>
      </c>
      <c r="B472" s="2">
        <v>42180</v>
      </c>
      <c r="C472" s="2" t="str">
        <f>TEXT(consolidatedsales[[#This Row],[Date]],"MMMM")</f>
        <v>June</v>
      </c>
      <c r="D472" t="s">
        <v>1400</v>
      </c>
      <c r="E472">
        <v>1</v>
      </c>
      <c r="F472" s="3">
        <v>11969.37</v>
      </c>
      <c r="G472" t="s">
        <v>20</v>
      </c>
      <c r="H472" t="str">
        <f>INDEX(producttable[Product Name],MATCH(consolidatedsales[[#This Row],[ProductID]],producttable[ProductID],0))</f>
        <v>Maximus UM-62</v>
      </c>
      <c r="I472" t="str">
        <f>INDEX(producttable[Category],MATCH(consolidatedsales[[#This Row],[ProductID]],producttable[ProductID],0))</f>
        <v>Urban</v>
      </c>
      <c r="J472" t="str">
        <f>INDEX(producttable[Segment],MATCH(consolidatedsales[[#This Row],[ProductID]],producttable[ProductID],0))</f>
        <v>Moderation</v>
      </c>
      <c r="K472">
        <f>INDEX(producttable[ManufacturerID],MATCH(consolidatedsales[[#This Row],[ProductID]],producttable[ProductID],0))</f>
        <v>7</v>
      </c>
      <c r="L472" s="4" t="str">
        <f>INDEX(locationtable[State],MATCH(consolidatedsales[[#This Row],[Zip]],locationtable[Zip],0))</f>
        <v>Alberta</v>
      </c>
      <c r="M472" s="4" t="str">
        <f>INDEX(manufacturertable[Manufacturer Name],MATCH(consolidatedsales[[#This Row],[ManufacturerID]],manufacturertable[ManufacturerID],0))</f>
        <v>VanArsdel</v>
      </c>
      <c r="N472" s="4">
        <f>1/COUNTIFS(consolidatedsales[Manufacturer Name],consolidatedsales[[#This Row],[Manufacturer Name]])</f>
        <v>2.4570024570024569E-3</v>
      </c>
    </row>
    <row r="473" spans="1:14" x14ac:dyDescent="0.25">
      <c r="A473">
        <v>1053</v>
      </c>
      <c r="B473" s="2">
        <v>42094</v>
      </c>
      <c r="C473" s="2" t="str">
        <f>TEXT(consolidatedsales[[#This Row],[Date]],"MMMM")</f>
        <v>March</v>
      </c>
      <c r="D473" t="s">
        <v>1350</v>
      </c>
      <c r="E473">
        <v>1</v>
      </c>
      <c r="F473" s="3">
        <v>3527.37</v>
      </c>
      <c r="G473" t="s">
        <v>20</v>
      </c>
      <c r="H473" t="str">
        <f>INDEX(producttable[Product Name],MATCH(consolidatedsales[[#This Row],[ProductID]],producttable[ProductID],0))</f>
        <v>Pirum MA-11</v>
      </c>
      <c r="I473" t="str">
        <f>INDEX(producttable[Category],MATCH(consolidatedsales[[#This Row],[ProductID]],producttable[ProductID],0))</f>
        <v>Mix</v>
      </c>
      <c r="J473" t="str">
        <f>INDEX(producttable[Segment],MATCH(consolidatedsales[[#This Row],[ProductID]],producttable[ProductID],0))</f>
        <v>All Season</v>
      </c>
      <c r="K473">
        <f>INDEX(producttable[ManufacturerID],MATCH(consolidatedsales[[#This Row],[ProductID]],producttable[ProductID],0))</f>
        <v>10</v>
      </c>
      <c r="L473" s="4" t="str">
        <f>INDEX(locationtable[State],MATCH(consolidatedsales[[#This Row],[Zip]],locationtable[Zip],0))</f>
        <v>Alberta</v>
      </c>
      <c r="M473" s="4" t="str">
        <f>INDEX(manufacturertable[Manufacturer Name],MATCH(consolidatedsales[[#This Row],[ManufacturerID]],manufacturertable[ManufacturerID],0))</f>
        <v>Pirum</v>
      </c>
      <c r="N473" s="4">
        <f>1/COUNTIFS(consolidatedsales[Manufacturer Name],consolidatedsales[[#This Row],[Manufacturer Name]])</f>
        <v>3.8022813688212928E-3</v>
      </c>
    </row>
    <row r="474" spans="1:14" x14ac:dyDescent="0.25">
      <c r="A474">
        <v>2275</v>
      </c>
      <c r="B474" s="2">
        <v>42094</v>
      </c>
      <c r="C474" s="2" t="str">
        <f>TEXT(consolidatedsales[[#This Row],[Date]],"MMMM")</f>
        <v>March</v>
      </c>
      <c r="D474" t="s">
        <v>1563</v>
      </c>
      <c r="E474">
        <v>1</v>
      </c>
      <c r="F474" s="3">
        <v>4661.37</v>
      </c>
      <c r="G474" t="s">
        <v>20</v>
      </c>
      <c r="H474" t="str">
        <f>INDEX(producttable[Product Name],MATCH(consolidatedsales[[#This Row],[ProductID]],producttable[ProductID],0))</f>
        <v>Aliqui RS-08</v>
      </c>
      <c r="I474" t="str">
        <f>INDEX(producttable[Category],MATCH(consolidatedsales[[#This Row],[ProductID]],producttable[ProductID],0))</f>
        <v>Rural</v>
      </c>
      <c r="J474" t="str">
        <f>INDEX(producttable[Segment],MATCH(consolidatedsales[[#This Row],[ProductID]],producttable[ProductID],0))</f>
        <v>Select</v>
      </c>
      <c r="K474">
        <f>INDEX(producttable[ManufacturerID],MATCH(consolidatedsales[[#This Row],[ProductID]],producttable[ProductID],0))</f>
        <v>2</v>
      </c>
      <c r="L474" s="4" t="str">
        <f>INDEX(locationtable[State],MATCH(consolidatedsales[[#This Row],[Zip]],locationtable[Zip],0))</f>
        <v>British Columbia</v>
      </c>
      <c r="M474" s="4" t="str">
        <f>INDEX(manufacturertable[Manufacturer Name],MATCH(consolidatedsales[[#This Row],[ManufacturerID]],manufacturertable[ManufacturerID],0))</f>
        <v>Aliqui</v>
      </c>
      <c r="N474" s="4">
        <f>1/COUNTIFS(consolidatedsales[Manufacturer Name],consolidatedsales[[#This Row],[Manufacturer Name]])</f>
        <v>4.7169811320754715E-3</v>
      </c>
    </row>
    <row r="475" spans="1:14" x14ac:dyDescent="0.25">
      <c r="A475">
        <v>440</v>
      </c>
      <c r="B475" s="2">
        <v>42094</v>
      </c>
      <c r="C475" s="2" t="str">
        <f>TEXT(consolidatedsales[[#This Row],[Date]],"MMMM")</f>
        <v>March</v>
      </c>
      <c r="D475" t="s">
        <v>1401</v>
      </c>
      <c r="E475">
        <v>1</v>
      </c>
      <c r="F475" s="3">
        <v>19529.37</v>
      </c>
      <c r="G475" t="s">
        <v>20</v>
      </c>
      <c r="H475" t="str">
        <f>INDEX(producttable[Product Name],MATCH(consolidatedsales[[#This Row],[ProductID]],producttable[ProductID],0))</f>
        <v>Maximus UM-45</v>
      </c>
      <c r="I475" t="str">
        <f>INDEX(producttable[Category],MATCH(consolidatedsales[[#This Row],[ProductID]],producttable[ProductID],0))</f>
        <v>Urban</v>
      </c>
      <c r="J475" t="str">
        <f>INDEX(producttable[Segment],MATCH(consolidatedsales[[#This Row],[ProductID]],producttable[ProductID],0))</f>
        <v>Moderation</v>
      </c>
      <c r="K475">
        <f>INDEX(producttable[ManufacturerID],MATCH(consolidatedsales[[#This Row],[ProductID]],producttable[ProductID],0))</f>
        <v>7</v>
      </c>
      <c r="L475" s="4" t="str">
        <f>INDEX(locationtable[State],MATCH(consolidatedsales[[#This Row],[Zip]],locationtable[Zip],0))</f>
        <v>Alberta</v>
      </c>
      <c r="M475" s="4" t="str">
        <f>INDEX(manufacturertable[Manufacturer Name],MATCH(consolidatedsales[[#This Row],[ManufacturerID]],manufacturertable[ManufacturerID],0))</f>
        <v>VanArsdel</v>
      </c>
      <c r="N475" s="4">
        <f>1/COUNTIFS(consolidatedsales[Manufacturer Name],consolidatedsales[[#This Row],[Manufacturer Name]])</f>
        <v>2.4570024570024569E-3</v>
      </c>
    </row>
    <row r="476" spans="1:14" x14ac:dyDescent="0.25">
      <c r="A476">
        <v>2385</v>
      </c>
      <c r="B476" s="2">
        <v>42094</v>
      </c>
      <c r="C476" s="2" t="str">
        <f>TEXT(consolidatedsales[[#This Row],[Date]],"MMMM")</f>
        <v>March</v>
      </c>
      <c r="D476" t="s">
        <v>1583</v>
      </c>
      <c r="E476">
        <v>1</v>
      </c>
      <c r="F476" s="3">
        <v>9437.4</v>
      </c>
      <c r="G476" t="s">
        <v>20</v>
      </c>
      <c r="H476" t="str">
        <f>INDEX(producttable[Product Name],MATCH(consolidatedsales[[#This Row],[ProductID]],producttable[ProductID],0))</f>
        <v>Aliqui UC-33</v>
      </c>
      <c r="I476" t="str">
        <f>INDEX(producttable[Category],MATCH(consolidatedsales[[#This Row],[ProductID]],producttable[ProductID],0))</f>
        <v>Urban</v>
      </c>
      <c r="J476" t="str">
        <f>INDEX(producttable[Segment],MATCH(consolidatedsales[[#This Row],[ProductID]],producttable[ProductID],0))</f>
        <v>Convenience</v>
      </c>
      <c r="K476">
        <f>INDEX(producttable[ManufacturerID],MATCH(consolidatedsales[[#This Row],[ProductID]],producttable[ProductID],0))</f>
        <v>2</v>
      </c>
      <c r="L476" s="4" t="str">
        <f>INDEX(locationtable[State],MATCH(consolidatedsales[[#This Row],[Zip]],locationtable[Zip],0))</f>
        <v>British Columbia</v>
      </c>
      <c r="M476" s="4" t="str">
        <f>INDEX(manufacturertable[Manufacturer Name],MATCH(consolidatedsales[[#This Row],[ManufacturerID]],manufacturertable[ManufacturerID],0))</f>
        <v>Aliqui</v>
      </c>
      <c r="N476" s="4">
        <f>1/COUNTIFS(consolidatedsales[Manufacturer Name],consolidatedsales[[#This Row],[Manufacturer Name]])</f>
        <v>4.7169811320754715E-3</v>
      </c>
    </row>
    <row r="477" spans="1:14" x14ac:dyDescent="0.25">
      <c r="A477">
        <v>1009</v>
      </c>
      <c r="B477" s="2">
        <v>42095</v>
      </c>
      <c r="C477" s="2" t="str">
        <f>TEXT(consolidatedsales[[#This Row],[Date]],"MMMM")</f>
        <v>April</v>
      </c>
      <c r="D477" t="s">
        <v>1400</v>
      </c>
      <c r="E477">
        <v>1</v>
      </c>
      <c r="F477" s="3">
        <v>1353.87</v>
      </c>
      <c r="G477" t="s">
        <v>20</v>
      </c>
      <c r="H477" t="str">
        <f>INDEX(producttable[Product Name],MATCH(consolidatedsales[[#This Row],[ProductID]],producttable[ProductID],0))</f>
        <v>Natura YY-10</v>
      </c>
      <c r="I477" t="str">
        <f>INDEX(producttable[Category],MATCH(consolidatedsales[[#This Row],[ProductID]],producttable[ProductID],0))</f>
        <v>Youth</v>
      </c>
      <c r="J477" t="str">
        <f>INDEX(producttable[Segment],MATCH(consolidatedsales[[#This Row],[ProductID]],producttable[ProductID],0))</f>
        <v>Youth</v>
      </c>
      <c r="K477">
        <f>INDEX(producttable[ManufacturerID],MATCH(consolidatedsales[[#This Row],[ProductID]],producttable[ProductID],0))</f>
        <v>8</v>
      </c>
      <c r="L477" s="4" t="str">
        <f>INDEX(locationtable[State],MATCH(consolidatedsales[[#This Row],[Zip]],locationtable[Zip],0))</f>
        <v>Alberta</v>
      </c>
      <c r="M477" s="4" t="str">
        <f>INDEX(manufacturertable[Manufacturer Name],MATCH(consolidatedsales[[#This Row],[ManufacturerID]],manufacturertable[ManufacturerID],0))</f>
        <v>Natura</v>
      </c>
      <c r="N477" s="4">
        <f>1/COUNTIFS(consolidatedsales[Manufacturer Name],consolidatedsales[[#This Row],[Manufacturer Name]])</f>
        <v>3.952569169960474E-3</v>
      </c>
    </row>
    <row r="478" spans="1:14" x14ac:dyDescent="0.25">
      <c r="A478">
        <v>636</v>
      </c>
      <c r="B478" s="2">
        <v>42022</v>
      </c>
      <c r="C478" s="2" t="str">
        <f>TEXT(consolidatedsales[[#This Row],[Date]],"MMMM")</f>
        <v>January</v>
      </c>
      <c r="D478" t="s">
        <v>1577</v>
      </c>
      <c r="E478">
        <v>1</v>
      </c>
      <c r="F478" s="3">
        <v>11118.87</v>
      </c>
      <c r="G478" t="s">
        <v>20</v>
      </c>
      <c r="H478" t="str">
        <f>INDEX(producttable[Product Name],MATCH(consolidatedsales[[#This Row],[ProductID]],producttable[ProductID],0))</f>
        <v>Maximus UC-01</v>
      </c>
      <c r="I478" t="str">
        <f>INDEX(producttable[Category],MATCH(consolidatedsales[[#This Row],[ProductID]],producttable[ProductID],0))</f>
        <v>Urban</v>
      </c>
      <c r="J478" t="str">
        <f>INDEX(producttable[Segment],MATCH(consolidatedsales[[#This Row],[ProductID]],producttable[ProductID],0))</f>
        <v>Convenience</v>
      </c>
      <c r="K478">
        <f>INDEX(producttable[ManufacturerID],MATCH(consolidatedsales[[#This Row],[ProductID]],producttable[ProductID],0))</f>
        <v>7</v>
      </c>
      <c r="L478" s="4" t="str">
        <f>INDEX(locationtable[State],MATCH(consolidatedsales[[#This Row],[Zip]],locationtable[Zip],0))</f>
        <v>British Columbia</v>
      </c>
      <c r="M478" s="4" t="str">
        <f>INDEX(manufacturertable[Manufacturer Name],MATCH(consolidatedsales[[#This Row],[ManufacturerID]],manufacturertable[ManufacturerID],0))</f>
        <v>VanArsdel</v>
      </c>
      <c r="N478" s="4">
        <f>1/COUNTIFS(consolidatedsales[Manufacturer Name],consolidatedsales[[#This Row],[Manufacturer Name]])</f>
        <v>2.4570024570024569E-3</v>
      </c>
    </row>
    <row r="479" spans="1:14" x14ac:dyDescent="0.25">
      <c r="A479">
        <v>1085</v>
      </c>
      <c r="B479" s="2">
        <v>42081</v>
      </c>
      <c r="C479" s="2" t="str">
        <f>TEXT(consolidatedsales[[#This Row],[Date]],"MMMM")</f>
        <v>March</v>
      </c>
      <c r="D479" t="s">
        <v>1395</v>
      </c>
      <c r="E479">
        <v>1</v>
      </c>
      <c r="F479" s="3">
        <v>1101.8699999999999</v>
      </c>
      <c r="G479" t="s">
        <v>20</v>
      </c>
      <c r="H479" t="str">
        <f>INDEX(producttable[Product Name],MATCH(consolidatedsales[[#This Row],[ProductID]],producttable[ProductID],0))</f>
        <v>Pirum RP-31</v>
      </c>
      <c r="I479" t="str">
        <f>INDEX(producttable[Category],MATCH(consolidatedsales[[#This Row],[ProductID]],producttable[ProductID],0))</f>
        <v>Rural</v>
      </c>
      <c r="J479" t="str">
        <f>INDEX(producttable[Segment],MATCH(consolidatedsales[[#This Row],[ProductID]],producttable[ProductID],0))</f>
        <v>Productivity</v>
      </c>
      <c r="K479">
        <f>INDEX(producttable[ManufacturerID],MATCH(consolidatedsales[[#This Row],[ProductID]],producttable[ProductID],0))</f>
        <v>10</v>
      </c>
      <c r="L479" s="4" t="str">
        <f>INDEX(locationtable[State],MATCH(consolidatedsales[[#This Row],[Zip]],locationtable[Zip],0))</f>
        <v>Alberta</v>
      </c>
      <c r="M479" s="4" t="str">
        <f>INDEX(manufacturertable[Manufacturer Name],MATCH(consolidatedsales[[#This Row],[ManufacturerID]],manufacturertable[ManufacturerID],0))</f>
        <v>Pirum</v>
      </c>
      <c r="N479" s="4">
        <f>1/COUNTIFS(consolidatedsales[Manufacturer Name],consolidatedsales[[#This Row],[Manufacturer Name]])</f>
        <v>3.8022813688212928E-3</v>
      </c>
    </row>
    <row r="480" spans="1:14" x14ac:dyDescent="0.25">
      <c r="A480">
        <v>407</v>
      </c>
      <c r="B480" s="2">
        <v>42081</v>
      </c>
      <c r="C480" s="2" t="str">
        <f>TEXT(consolidatedsales[[#This Row],[Date]],"MMMM")</f>
        <v>March</v>
      </c>
      <c r="D480" t="s">
        <v>1334</v>
      </c>
      <c r="E480">
        <v>1</v>
      </c>
      <c r="F480" s="3">
        <v>20505.87</v>
      </c>
      <c r="G480" t="s">
        <v>20</v>
      </c>
      <c r="H480" t="str">
        <f>INDEX(producttable[Product Name],MATCH(consolidatedsales[[#This Row],[ProductID]],producttable[ProductID],0))</f>
        <v>Maximus UM-12</v>
      </c>
      <c r="I480" t="str">
        <f>INDEX(producttable[Category],MATCH(consolidatedsales[[#This Row],[ProductID]],producttable[ProductID],0))</f>
        <v>Urban</v>
      </c>
      <c r="J480" t="str">
        <f>INDEX(producttable[Segment],MATCH(consolidatedsales[[#This Row],[ProductID]],producttable[ProductID],0))</f>
        <v>Moderation</v>
      </c>
      <c r="K480">
        <f>INDEX(producttable[ManufacturerID],MATCH(consolidatedsales[[#This Row],[ProductID]],producttable[ProductID],0))</f>
        <v>7</v>
      </c>
      <c r="L480" s="4" t="str">
        <f>INDEX(locationtable[State],MATCH(consolidatedsales[[#This Row],[Zip]],locationtable[Zip],0))</f>
        <v>Alberta</v>
      </c>
      <c r="M480" s="4" t="str">
        <f>INDEX(manufacturertable[Manufacturer Name],MATCH(consolidatedsales[[#This Row],[ManufacturerID]],manufacturertable[ManufacturerID],0))</f>
        <v>VanArsdel</v>
      </c>
      <c r="N480" s="4">
        <f>1/COUNTIFS(consolidatedsales[Manufacturer Name],consolidatedsales[[#This Row],[Manufacturer Name]])</f>
        <v>2.4570024570024569E-3</v>
      </c>
    </row>
    <row r="481" spans="1:14" x14ac:dyDescent="0.25">
      <c r="A481">
        <v>2055</v>
      </c>
      <c r="B481" s="2">
        <v>42081</v>
      </c>
      <c r="C481" s="2" t="str">
        <f>TEXT(consolidatedsales[[#This Row],[Date]],"MMMM")</f>
        <v>March</v>
      </c>
      <c r="D481" t="s">
        <v>1554</v>
      </c>
      <c r="E481">
        <v>1</v>
      </c>
      <c r="F481" s="3">
        <v>7874.37</v>
      </c>
      <c r="G481" t="s">
        <v>20</v>
      </c>
      <c r="H481" t="str">
        <f>INDEX(producttable[Product Name],MATCH(consolidatedsales[[#This Row],[ProductID]],producttable[ProductID],0))</f>
        <v>Currus UE-15</v>
      </c>
      <c r="I481" t="str">
        <f>INDEX(producttable[Category],MATCH(consolidatedsales[[#This Row],[ProductID]],producttable[ProductID],0))</f>
        <v>Urban</v>
      </c>
      <c r="J481" t="str">
        <f>INDEX(producttable[Segment],MATCH(consolidatedsales[[#This Row],[ProductID]],producttable[ProductID],0))</f>
        <v>Extreme</v>
      </c>
      <c r="K481">
        <f>INDEX(producttable[ManufacturerID],MATCH(consolidatedsales[[#This Row],[ProductID]],producttable[ProductID],0))</f>
        <v>4</v>
      </c>
      <c r="L481" s="4" t="str">
        <f>INDEX(locationtable[State],MATCH(consolidatedsales[[#This Row],[Zip]],locationtable[Zip],0))</f>
        <v>British Columbia</v>
      </c>
      <c r="M481" s="4" t="str">
        <f>INDEX(manufacturertable[Manufacturer Name],MATCH(consolidatedsales[[#This Row],[ManufacturerID]],manufacturertable[ManufacturerID],0))</f>
        <v>Currus</v>
      </c>
      <c r="N481" s="4">
        <f>1/COUNTIFS(consolidatedsales[Manufacturer Name],consolidatedsales[[#This Row],[Manufacturer Name]])</f>
        <v>1.1764705882352941E-2</v>
      </c>
    </row>
    <row r="482" spans="1:14" x14ac:dyDescent="0.25">
      <c r="A482">
        <v>496</v>
      </c>
      <c r="B482" s="2">
        <v>42081</v>
      </c>
      <c r="C482" s="2" t="str">
        <f>TEXT(consolidatedsales[[#This Row],[Date]],"MMMM")</f>
        <v>March</v>
      </c>
      <c r="D482" t="s">
        <v>1334</v>
      </c>
      <c r="E482">
        <v>1</v>
      </c>
      <c r="F482" s="3">
        <v>11147.85</v>
      </c>
      <c r="G482" t="s">
        <v>20</v>
      </c>
      <c r="H482" t="str">
        <f>INDEX(producttable[Product Name],MATCH(consolidatedsales[[#This Row],[ProductID]],producttable[ProductID],0))</f>
        <v>Maximus UM-01</v>
      </c>
      <c r="I482" t="str">
        <f>INDEX(producttable[Category],MATCH(consolidatedsales[[#This Row],[ProductID]],producttable[ProductID],0))</f>
        <v>Urban</v>
      </c>
      <c r="J482" t="str">
        <f>INDEX(producttable[Segment],MATCH(consolidatedsales[[#This Row],[ProductID]],producttable[ProductID],0))</f>
        <v>Moderation</v>
      </c>
      <c r="K482">
        <f>INDEX(producttable[ManufacturerID],MATCH(consolidatedsales[[#This Row],[ProductID]],producttable[ProductID],0))</f>
        <v>7</v>
      </c>
      <c r="L482" s="4" t="str">
        <f>INDEX(locationtable[State],MATCH(consolidatedsales[[#This Row],[Zip]],locationtable[Zip],0))</f>
        <v>Alberta</v>
      </c>
      <c r="M482" s="4" t="str">
        <f>INDEX(manufacturertable[Manufacturer Name],MATCH(consolidatedsales[[#This Row],[ManufacturerID]],manufacturertable[ManufacturerID],0))</f>
        <v>VanArsdel</v>
      </c>
      <c r="N482" s="4">
        <f>1/COUNTIFS(consolidatedsales[Manufacturer Name],consolidatedsales[[#This Row],[Manufacturer Name]])</f>
        <v>2.4570024570024569E-3</v>
      </c>
    </row>
    <row r="483" spans="1:14" x14ac:dyDescent="0.25">
      <c r="A483">
        <v>556</v>
      </c>
      <c r="B483" s="2">
        <v>42081</v>
      </c>
      <c r="C483" s="2" t="str">
        <f>TEXT(consolidatedsales[[#This Row],[Date]],"MMMM")</f>
        <v>March</v>
      </c>
      <c r="D483" t="s">
        <v>1559</v>
      </c>
      <c r="E483">
        <v>1</v>
      </c>
      <c r="F483" s="3">
        <v>10394.370000000001</v>
      </c>
      <c r="G483" t="s">
        <v>20</v>
      </c>
      <c r="H483" t="str">
        <f>INDEX(producttable[Product Name],MATCH(consolidatedsales[[#This Row],[ProductID]],producttable[ProductID],0))</f>
        <v>Maximus UC-21</v>
      </c>
      <c r="I483" t="str">
        <f>INDEX(producttable[Category],MATCH(consolidatedsales[[#This Row],[ProductID]],producttable[ProductID],0))</f>
        <v>Urban</v>
      </c>
      <c r="J483" t="str">
        <f>INDEX(producttable[Segment],MATCH(consolidatedsales[[#This Row],[ProductID]],producttable[ProductID],0))</f>
        <v>Convenience</v>
      </c>
      <c r="K483">
        <f>INDEX(producttable[ManufacturerID],MATCH(consolidatedsales[[#This Row],[ProductID]],producttable[ProductID],0))</f>
        <v>7</v>
      </c>
      <c r="L483" s="4" t="str">
        <f>INDEX(locationtable[State],MATCH(consolidatedsales[[#This Row],[Zip]],locationtable[Zip],0))</f>
        <v>British Columbia</v>
      </c>
      <c r="M483" s="4" t="str">
        <f>INDEX(manufacturertable[Manufacturer Name],MATCH(consolidatedsales[[#This Row],[ManufacturerID]],manufacturertable[ManufacturerID],0))</f>
        <v>VanArsdel</v>
      </c>
      <c r="N483" s="4">
        <f>1/COUNTIFS(consolidatedsales[Manufacturer Name],consolidatedsales[[#This Row],[Manufacturer Name]])</f>
        <v>2.4570024570024569E-3</v>
      </c>
    </row>
    <row r="484" spans="1:14" x14ac:dyDescent="0.25">
      <c r="A484">
        <v>939</v>
      </c>
      <c r="B484" s="2">
        <v>42081</v>
      </c>
      <c r="C484" s="2" t="str">
        <f>TEXT(consolidatedsales[[#This Row],[Date]],"MMMM")</f>
        <v>March</v>
      </c>
      <c r="D484" t="s">
        <v>1345</v>
      </c>
      <c r="E484">
        <v>1</v>
      </c>
      <c r="F484" s="3">
        <v>4409.37</v>
      </c>
      <c r="G484" t="s">
        <v>20</v>
      </c>
      <c r="H484" t="str">
        <f>INDEX(producttable[Product Name],MATCH(consolidatedsales[[#This Row],[ProductID]],producttable[ProductID],0))</f>
        <v>Natura UC-02</v>
      </c>
      <c r="I484" t="str">
        <f>INDEX(producttable[Category],MATCH(consolidatedsales[[#This Row],[ProductID]],producttable[ProductID],0))</f>
        <v>Urban</v>
      </c>
      <c r="J484" t="str">
        <f>INDEX(producttable[Segment],MATCH(consolidatedsales[[#This Row],[ProductID]],producttable[ProductID],0))</f>
        <v>Convenience</v>
      </c>
      <c r="K484">
        <f>INDEX(producttable[ManufacturerID],MATCH(consolidatedsales[[#This Row],[ProductID]],producttable[ProductID],0))</f>
        <v>8</v>
      </c>
      <c r="L484" s="4" t="str">
        <f>INDEX(locationtable[State],MATCH(consolidatedsales[[#This Row],[Zip]],locationtable[Zip],0))</f>
        <v>Alberta</v>
      </c>
      <c r="M484" s="4" t="str">
        <f>INDEX(manufacturertable[Manufacturer Name],MATCH(consolidatedsales[[#This Row],[ManufacturerID]],manufacturertable[ManufacturerID],0))</f>
        <v>Natura</v>
      </c>
      <c r="N484" s="4">
        <f>1/COUNTIFS(consolidatedsales[Manufacturer Name],consolidatedsales[[#This Row],[Manufacturer Name]])</f>
        <v>3.952569169960474E-3</v>
      </c>
    </row>
    <row r="485" spans="1:14" x14ac:dyDescent="0.25">
      <c r="A485">
        <v>590</v>
      </c>
      <c r="B485" s="2">
        <v>42081</v>
      </c>
      <c r="C485" s="2" t="str">
        <f>TEXT(consolidatedsales[[#This Row],[Date]],"MMMM")</f>
        <v>March</v>
      </c>
      <c r="D485" t="s">
        <v>1345</v>
      </c>
      <c r="E485">
        <v>1</v>
      </c>
      <c r="F485" s="3">
        <v>10709.37</v>
      </c>
      <c r="G485" t="s">
        <v>20</v>
      </c>
      <c r="H485" t="str">
        <f>INDEX(producttable[Product Name],MATCH(consolidatedsales[[#This Row],[ProductID]],producttable[ProductID],0))</f>
        <v>Maximus UC-55</v>
      </c>
      <c r="I485" t="str">
        <f>INDEX(producttable[Category],MATCH(consolidatedsales[[#This Row],[ProductID]],producttable[ProductID],0))</f>
        <v>Urban</v>
      </c>
      <c r="J485" t="str">
        <f>INDEX(producttable[Segment],MATCH(consolidatedsales[[#This Row],[ProductID]],producttable[ProductID],0))</f>
        <v>Convenience</v>
      </c>
      <c r="K485">
        <f>INDEX(producttable[ManufacturerID],MATCH(consolidatedsales[[#This Row],[ProductID]],producttable[ProductID],0))</f>
        <v>7</v>
      </c>
      <c r="L485" s="4" t="str">
        <f>INDEX(locationtable[State],MATCH(consolidatedsales[[#This Row],[Zip]],locationtable[Zip],0))</f>
        <v>Alberta</v>
      </c>
      <c r="M485" s="4" t="str">
        <f>INDEX(manufacturertable[Manufacturer Name],MATCH(consolidatedsales[[#This Row],[ManufacturerID]],manufacturertable[ManufacturerID],0))</f>
        <v>VanArsdel</v>
      </c>
      <c r="N485" s="4">
        <f>1/COUNTIFS(consolidatedsales[Manufacturer Name],consolidatedsales[[#This Row],[Manufacturer Name]])</f>
        <v>2.4570024570024569E-3</v>
      </c>
    </row>
    <row r="486" spans="1:14" x14ac:dyDescent="0.25">
      <c r="A486">
        <v>2269</v>
      </c>
      <c r="B486" s="2">
        <v>42058</v>
      </c>
      <c r="C486" s="2" t="str">
        <f>TEXT(consolidatedsales[[#This Row],[Date]],"MMMM")</f>
        <v>February</v>
      </c>
      <c r="D486" t="s">
        <v>1564</v>
      </c>
      <c r="E486">
        <v>1</v>
      </c>
      <c r="F486" s="3">
        <v>3936.87</v>
      </c>
      <c r="G486" t="s">
        <v>20</v>
      </c>
      <c r="H486" t="str">
        <f>INDEX(producttable[Product Name],MATCH(consolidatedsales[[#This Row],[ProductID]],producttable[ProductID],0))</f>
        <v>Aliqui RS-02</v>
      </c>
      <c r="I486" t="str">
        <f>INDEX(producttable[Category],MATCH(consolidatedsales[[#This Row],[ProductID]],producttable[ProductID],0))</f>
        <v>Rural</v>
      </c>
      <c r="J486" t="str">
        <f>INDEX(producttable[Segment],MATCH(consolidatedsales[[#This Row],[ProductID]],producttable[ProductID],0))</f>
        <v>Select</v>
      </c>
      <c r="K486">
        <f>INDEX(producttable[ManufacturerID],MATCH(consolidatedsales[[#This Row],[ProductID]],producttable[ProductID],0))</f>
        <v>2</v>
      </c>
      <c r="L486" s="4" t="str">
        <f>INDEX(locationtable[State],MATCH(consolidatedsales[[#This Row],[Zip]],locationtable[Zip],0))</f>
        <v>British Columbia</v>
      </c>
      <c r="M486" s="4" t="str">
        <f>INDEX(manufacturertable[Manufacturer Name],MATCH(consolidatedsales[[#This Row],[ManufacturerID]],manufacturertable[ManufacturerID],0))</f>
        <v>Aliqui</v>
      </c>
      <c r="N486" s="4">
        <f>1/COUNTIFS(consolidatedsales[Manufacturer Name],consolidatedsales[[#This Row],[Manufacturer Name]])</f>
        <v>4.7169811320754715E-3</v>
      </c>
    </row>
    <row r="487" spans="1:14" x14ac:dyDescent="0.25">
      <c r="A487">
        <v>2237</v>
      </c>
      <c r="B487" s="2">
        <v>42059</v>
      </c>
      <c r="C487" s="2" t="str">
        <f>TEXT(consolidatedsales[[#This Row],[Date]],"MMMM")</f>
        <v>February</v>
      </c>
      <c r="D487" t="s">
        <v>1411</v>
      </c>
      <c r="E487">
        <v>1</v>
      </c>
      <c r="F487" s="3">
        <v>2330.37</v>
      </c>
      <c r="G487" t="s">
        <v>20</v>
      </c>
      <c r="H487" t="str">
        <f>INDEX(producttable[Product Name],MATCH(consolidatedsales[[#This Row],[ProductID]],producttable[ProductID],0))</f>
        <v>Aliqui RP-34</v>
      </c>
      <c r="I487" t="str">
        <f>INDEX(producttable[Category],MATCH(consolidatedsales[[#This Row],[ProductID]],producttable[ProductID],0))</f>
        <v>Rural</v>
      </c>
      <c r="J487" t="str">
        <f>INDEX(producttable[Segment],MATCH(consolidatedsales[[#This Row],[ProductID]],producttable[ProductID],0))</f>
        <v>Productivity</v>
      </c>
      <c r="K487">
        <f>INDEX(producttable[ManufacturerID],MATCH(consolidatedsales[[#This Row],[ProductID]],producttable[ProductID],0))</f>
        <v>2</v>
      </c>
      <c r="L487" s="4" t="str">
        <f>INDEX(locationtable[State],MATCH(consolidatedsales[[#This Row],[Zip]],locationtable[Zip],0))</f>
        <v>Alberta</v>
      </c>
      <c r="M487" s="4" t="str">
        <f>INDEX(manufacturertable[Manufacturer Name],MATCH(consolidatedsales[[#This Row],[ManufacturerID]],manufacturertable[ManufacturerID],0))</f>
        <v>Aliqui</v>
      </c>
      <c r="N487" s="4">
        <f>1/COUNTIFS(consolidatedsales[Manufacturer Name],consolidatedsales[[#This Row],[Manufacturer Name]])</f>
        <v>4.7169811320754715E-3</v>
      </c>
    </row>
    <row r="488" spans="1:14" x14ac:dyDescent="0.25">
      <c r="A488">
        <v>2280</v>
      </c>
      <c r="B488" s="2">
        <v>42059</v>
      </c>
      <c r="C488" s="2" t="str">
        <f>TEXT(consolidatedsales[[#This Row],[Date]],"MMMM")</f>
        <v>February</v>
      </c>
      <c r="D488" t="s">
        <v>1409</v>
      </c>
      <c r="E488">
        <v>1</v>
      </c>
      <c r="F488" s="3">
        <v>2046.87</v>
      </c>
      <c r="G488" t="s">
        <v>20</v>
      </c>
      <c r="H488" t="str">
        <f>INDEX(producttable[Product Name],MATCH(consolidatedsales[[#This Row],[ProductID]],producttable[ProductID],0))</f>
        <v>Aliqui RS-13</v>
      </c>
      <c r="I488" t="str">
        <f>INDEX(producttable[Category],MATCH(consolidatedsales[[#This Row],[ProductID]],producttable[ProductID],0))</f>
        <v>Rural</v>
      </c>
      <c r="J488" t="str">
        <f>INDEX(producttable[Segment],MATCH(consolidatedsales[[#This Row],[ProductID]],producttable[ProductID],0))</f>
        <v>Select</v>
      </c>
      <c r="K488">
        <f>INDEX(producttable[ManufacturerID],MATCH(consolidatedsales[[#This Row],[ProductID]],producttable[ProductID],0))</f>
        <v>2</v>
      </c>
      <c r="L488" s="4" t="str">
        <f>INDEX(locationtable[State],MATCH(consolidatedsales[[#This Row],[Zip]],locationtable[Zip],0))</f>
        <v>Alberta</v>
      </c>
      <c r="M488" s="4" t="str">
        <f>INDEX(manufacturertable[Manufacturer Name],MATCH(consolidatedsales[[#This Row],[ManufacturerID]],manufacturertable[ManufacturerID],0))</f>
        <v>Aliqui</v>
      </c>
      <c r="N488" s="4">
        <f>1/COUNTIFS(consolidatedsales[Manufacturer Name],consolidatedsales[[#This Row],[Manufacturer Name]])</f>
        <v>4.7169811320754715E-3</v>
      </c>
    </row>
    <row r="489" spans="1:14" x14ac:dyDescent="0.25">
      <c r="A489">
        <v>1991</v>
      </c>
      <c r="B489" s="2">
        <v>42059</v>
      </c>
      <c r="C489" s="2" t="str">
        <f>TEXT(consolidatedsales[[#This Row],[Date]],"MMMM")</f>
        <v>February</v>
      </c>
      <c r="D489" t="s">
        <v>1560</v>
      </c>
      <c r="E489">
        <v>1</v>
      </c>
      <c r="F489" s="3">
        <v>3842.37</v>
      </c>
      <c r="G489" t="s">
        <v>20</v>
      </c>
      <c r="H489" t="str">
        <f>INDEX(producttable[Product Name],MATCH(consolidatedsales[[#This Row],[ProductID]],producttable[ProductID],0))</f>
        <v>Currus RS-10</v>
      </c>
      <c r="I489" t="str">
        <f>INDEX(producttable[Category],MATCH(consolidatedsales[[#This Row],[ProductID]],producttable[ProductID],0))</f>
        <v>Rural</v>
      </c>
      <c r="J489" t="str">
        <f>INDEX(producttable[Segment],MATCH(consolidatedsales[[#This Row],[ProductID]],producttable[ProductID],0))</f>
        <v>Select</v>
      </c>
      <c r="K489">
        <f>INDEX(producttable[ManufacturerID],MATCH(consolidatedsales[[#This Row],[ProductID]],producttable[ProductID],0))</f>
        <v>4</v>
      </c>
      <c r="L489" s="4" t="str">
        <f>INDEX(locationtable[State],MATCH(consolidatedsales[[#This Row],[Zip]],locationtable[Zip],0))</f>
        <v>British Columbia</v>
      </c>
      <c r="M489" s="4" t="str">
        <f>INDEX(manufacturertable[Manufacturer Name],MATCH(consolidatedsales[[#This Row],[ManufacturerID]],manufacturertable[ManufacturerID],0))</f>
        <v>Currus</v>
      </c>
      <c r="N489" s="4">
        <f>1/COUNTIFS(consolidatedsales[Manufacturer Name],consolidatedsales[[#This Row],[Manufacturer Name]])</f>
        <v>1.1764705882352941E-2</v>
      </c>
    </row>
    <row r="490" spans="1:14" x14ac:dyDescent="0.25">
      <c r="A490">
        <v>2236</v>
      </c>
      <c r="B490" s="2">
        <v>42059</v>
      </c>
      <c r="C490" s="2" t="str">
        <f>TEXT(consolidatedsales[[#This Row],[Date]],"MMMM")</f>
        <v>February</v>
      </c>
      <c r="D490" t="s">
        <v>1411</v>
      </c>
      <c r="E490">
        <v>1</v>
      </c>
      <c r="F490" s="3">
        <v>2330.37</v>
      </c>
      <c r="G490" t="s">
        <v>20</v>
      </c>
      <c r="H490" t="str">
        <f>INDEX(producttable[Product Name],MATCH(consolidatedsales[[#This Row],[ProductID]],producttable[ProductID],0))</f>
        <v>Aliqui RP-33</v>
      </c>
      <c r="I490" t="str">
        <f>INDEX(producttable[Category],MATCH(consolidatedsales[[#This Row],[ProductID]],producttable[ProductID],0))</f>
        <v>Rural</v>
      </c>
      <c r="J490" t="str">
        <f>INDEX(producttable[Segment],MATCH(consolidatedsales[[#This Row],[ProductID]],producttable[ProductID],0))</f>
        <v>Productivity</v>
      </c>
      <c r="K490">
        <f>INDEX(producttable[ManufacturerID],MATCH(consolidatedsales[[#This Row],[ProductID]],producttable[ProductID],0))</f>
        <v>2</v>
      </c>
      <c r="L490" s="4" t="str">
        <f>INDEX(locationtable[State],MATCH(consolidatedsales[[#This Row],[Zip]],locationtable[Zip],0))</f>
        <v>Alberta</v>
      </c>
      <c r="M490" s="4" t="str">
        <f>INDEX(manufacturertable[Manufacturer Name],MATCH(consolidatedsales[[#This Row],[ManufacturerID]],manufacturertable[ManufacturerID],0))</f>
        <v>Aliqui</v>
      </c>
      <c r="N490" s="4">
        <f>1/COUNTIFS(consolidatedsales[Manufacturer Name],consolidatedsales[[#This Row],[Manufacturer Name]])</f>
        <v>4.7169811320754715E-3</v>
      </c>
    </row>
    <row r="491" spans="1:14" x14ac:dyDescent="0.25">
      <c r="A491">
        <v>1175</v>
      </c>
      <c r="B491" s="2">
        <v>42059</v>
      </c>
      <c r="C491" s="2" t="str">
        <f>TEXT(consolidatedsales[[#This Row],[Date]],"MMMM")</f>
        <v>February</v>
      </c>
      <c r="D491" t="s">
        <v>1400</v>
      </c>
      <c r="E491">
        <v>1</v>
      </c>
      <c r="F491" s="3">
        <v>8441.3700000000008</v>
      </c>
      <c r="G491" t="s">
        <v>20</v>
      </c>
      <c r="H491" t="str">
        <f>INDEX(producttable[Product Name],MATCH(consolidatedsales[[#This Row],[ProductID]],producttable[ProductID],0))</f>
        <v>Pirum UE-11</v>
      </c>
      <c r="I491" t="str">
        <f>INDEX(producttable[Category],MATCH(consolidatedsales[[#This Row],[ProductID]],producttable[ProductID],0))</f>
        <v>Urban</v>
      </c>
      <c r="J491" t="str">
        <f>INDEX(producttable[Segment],MATCH(consolidatedsales[[#This Row],[ProductID]],producttable[ProductID],0))</f>
        <v>Extreme</v>
      </c>
      <c r="K491">
        <f>INDEX(producttable[ManufacturerID],MATCH(consolidatedsales[[#This Row],[ProductID]],producttable[ProductID],0))</f>
        <v>10</v>
      </c>
      <c r="L491" s="4" t="str">
        <f>INDEX(locationtable[State],MATCH(consolidatedsales[[#This Row],[Zip]],locationtable[Zip],0))</f>
        <v>Alberta</v>
      </c>
      <c r="M491" s="4" t="str">
        <f>INDEX(manufacturertable[Manufacturer Name],MATCH(consolidatedsales[[#This Row],[ManufacturerID]],manufacturertable[ManufacturerID],0))</f>
        <v>Pirum</v>
      </c>
      <c r="N491" s="4">
        <f>1/COUNTIFS(consolidatedsales[Manufacturer Name],consolidatedsales[[#This Row],[Manufacturer Name]])</f>
        <v>3.8022813688212928E-3</v>
      </c>
    </row>
    <row r="492" spans="1:14" x14ac:dyDescent="0.25">
      <c r="A492">
        <v>819</v>
      </c>
      <c r="B492" s="2">
        <v>42059</v>
      </c>
      <c r="C492" s="2" t="str">
        <f>TEXT(consolidatedsales[[#This Row],[Date]],"MMMM")</f>
        <v>February</v>
      </c>
      <c r="D492" t="s">
        <v>1393</v>
      </c>
      <c r="E492">
        <v>1</v>
      </c>
      <c r="F492" s="3">
        <v>15528.87</v>
      </c>
      <c r="G492" t="s">
        <v>20</v>
      </c>
      <c r="H492" t="str">
        <f>INDEX(producttable[Product Name],MATCH(consolidatedsales[[#This Row],[ProductID]],producttable[ProductID],0))</f>
        <v>Natura UM-03</v>
      </c>
      <c r="I492" t="str">
        <f>INDEX(producttable[Category],MATCH(consolidatedsales[[#This Row],[ProductID]],producttable[ProductID],0))</f>
        <v>Urban</v>
      </c>
      <c r="J492" t="str">
        <f>INDEX(producttable[Segment],MATCH(consolidatedsales[[#This Row],[ProductID]],producttable[ProductID],0))</f>
        <v>Moderation</v>
      </c>
      <c r="K492">
        <f>INDEX(producttable[ManufacturerID],MATCH(consolidatedsales[[#This Row],[ProductID]],producttable[ProductID],0))</f>
        <v>8</v>
      </c>
      <c r="L492" s="4" t="str">
        <f>INDEX(locationtable[State],MATCH(consolidatedsales[[#This Row],[Zip]],locationtable[Zip],0))</f>
        <v>Alberta</v>
      </c>
      <c r="M492" s="4" t="str">
        <f>INDEX(manufacturertable[Manufacturer Name],MATCH(consolidatedsales[[#This Row],[ManufacturerID]],manufacturertable[ManufacturerID],0))</f>
        <v>Natura</v>
      </c>
      <c r="N492" s="4">
        <f>1/COUNTIFS(consolidatedsales[Manufacturer Name],consolidatedsales[[#This Row],[Manufacturer Name]])</f>
        <v>3.952569169960474E-3</v>
      </c>
    </row>
    <row r="493" spans="1:14" x14ac:dyDescent="0.25">
      <c r="A493">
        <v>609</v>
      </c>
      <c r="B493" s="2">
        <v>42022</v>
      </c>
      <c r="C493" s="2" t="str">
        <f>TEXT(consolidatedsales[[#This Row],[Date]],"MMMM")</f>
        <v>January</v>
      </c>
      <c r="D493" t="s">
        <v>1559</v>
      </c>
      <c r="E493">
        <v>1</v>
      </c>
      <c r="F493" s="3">
        <v>10079.370000000001</v>
      </c>
      <c r="G493" t="s">
        <v>20</v>
      </c>
      <c r="H493" t="str">
        <f>INDEX(producttable[Product Name],MATCH(consolidatedsales[[#This Row],[ProductID]],producttable[ProductID],0))</f>
        <v>Maximus UC-74</v>
      </c>
      <c r="I493" t="str">
        <f>INDEX(producttable[Category],MATCH(consolidatedsales[[#This Row],[ProductID]],producttable[ProductID],0))</f>
        <v>Urban</v>
      </c>
      <c r="J493" t="str">
        <f>INDEX(producttable[Segment],MATCH(consolidatedsales[[#This Row],[ProductID]],producttable[ProductID],0))</f>
        <v>Convenience</v>
      </c>
      <c r="K493">
        <f>INDEX(producttable[ManufacturerID],MATCH(consolidatedsales[[#This Row],[ProductID]],producttable[ProductID],0))</f>
        <v>7</v>
      </c>
      <c r="L493" s="4" t="str">
        <f>INDEX(locationtable[State],MATCH(consolidatedsales[[#This Row],[Zip]],locationtable[Zip],0))</f>
        <v>British Columbia</v>
      </c>
      <c r="M493" s="4" t="str">
        <f>INDEX(manufacturertable[Manufacturer Name],MATCH(consolidatedsales[[#This Row],[ManufacturerID]],manufacturertable[ManufacturerID],0))</f>
        <v>VanArsdel</v>
      </c>
      <c r="N493" s="4">
        <f>1/COUNTIFS(consolidatedsales[Manufacturer Name],consolidatedsales[[#This Row],[Manufacturer Name]])</f>
        <v>2.4570024570024569E-3</v>
      </c>
    </row>
    <row r="494" spans="1:14" x14ac:dyDescent="0.25">
      <c r="A494">
        <v>1178</v>
      </c>
      <c r="B494" s="2">
        <v>42023</v>
      </c>
      <c r="C494" s="2" t="str">
        <f>TEXT(consolidatedsales[[#This Row],[Date]],"MMMM")</f>
        <v>January</v>
      </c>
      <c r="D494" t="s">
        <v>1595</v>
      </c>
      <c r="E494">
        <v>1</v>
      </c>
      <c r="F494" s="3">
        <v>7086.87</v>
      </c>
      <c r="G494" t="s">
        <v>20</v>
      </c>
      <c r="H494" t="str">
        <f>INDEX(producttable[Product Name],MATCH(consolidatedsales[[#This Row],[ProductID]],producttable[ProductID],0))</f>
        <v>Pirum UE-14</v>
      </c>
      <c r="I494" t="str">
        <f>INDEX(producttable[Category],MATCH(consolidatedsales[[#This Row],[ProductID]],producttable[ProductID],0))</f>
        <v>Urban</v>
      </c>
      <c r="J494" t="str">
        <f>INDEX(producttable[Segment],MATCH(consolidatedsales[[#This Row],[ProductID]],producttable[ProductID],0))</f>
        <v>Extreme</v>
      </c>
      <c r="K494">
        <f>INDEX(producttable[ManufacturerID],MATCH(consolidatedsales[[#This Row],[ProductID]],producttable[ProductID],0))</f>
        <v>10</v>
      </c>
      <c r="L494" s="4" t="str">
        <f>INDEX(locationtable[State],MATCH(consolidatedsales[[#This Row],[Zip]],locationtable[Zip],0))</f>
        <v>British Columbia</v>
      </c>
      <c r="M494" s="4" t="str">
        <f>INDEX(manufacturertable[Manufacturer Name],MATCH(consolidatedsales[[#This Row],[ManufacturerID]],manufacturertable[ManufacturerID],0))</f>
        <v>Pirum</v>
      </c>
      <c r="N494" s="4">
        <f>1/COUNTIFS(consolidatedsales[Manufacturer Name],consolidatedsales[[#This Row],[Manufacturer Name]])</f>
        <v>3.8022813688212928E-3</v>
      </c>
    </row>
    <row r="495" spans="1:14" x14ac:dyDescent="0.25">
      <c r="A495">
        <v>457</v>
      </c>
      <c r="B495" s="2">
        <v>42023</v>
      </c>
      <c r="C495" s="2" t="str">
        <f>TEXT(consolidatedsales[[#This Row],[Date]],"MMMM")</f>
        <v>January</v>
      </c>
      <c r="D495" t="s">
        <v>1400</v>
      </c>
      <c r="E495">
        <v>1</v>
      </c>
      <c r="F495" s="3">
        <v>11969.37</v>
      </c>
      <c r="G495" t="s">
        <v>20</v>
      </c>
      <c r="H495" t="str">
        <f>INDEX(producttable[Product Name],MATCH(consolidatedsales[[#This Row],[ProductID]],producttable[ProductID],0))</f>
        <v>Maximus UM-62</v>
      </c>
      <c r="I495" t="str">
        <f>INDEX(producttable[Category],MATCH(consolidatedsales[[#This Row],[ProductID]],producttable[ProductID],0))</f>
        <v>Urban</v>
      </c>
      <c r="J495" t="str">
        <f>INDEX(producttable[Segment],MATCH(consolidatedsales[[#This Row],[ProductID]],producttable[ProductID],0))</f>
        <v>Moderation</v>
      </c>
      <c r="K495">
        <f>INDEX(producttable[ManufacturerID],MATCH(consolidatedsales[[#This Row],[ProductID]],producttable[ProductID],0))</f>
        <v>7</v>
      </c>
      <c r="L495" s="4" t="str">
        <f>INDEX(locationtable[State],MATCH(consolidatedsales[[#This Row],[Zip]],locationtable[Zip],0))</f>
        <v>Alberta</v>
      </c>
      <c r="M495" s="4" t="str">
        <f>INDEX(manufacturertable[Manufacturer Name],MATCH(consolidatedsales[[#This Row],[ManufacturerID]],manufacturertable[ManufacturerID],0))</f>
        <v>VanArsdel</v>
      </c>
      <c r="N495" s="4">
        <f>1/COUNTIFS(consolidatedsales[Manufacturer Name],consolidatedsales[[#This Row],[Manufacturer Name]])</f>
        <v>2.4570024570024569E-3</v>
      </c>
    </row>
    <row r="496" spans="1:14" x14ac:dyDescent="0.25">
      <c r="A496">
        <v>1521</v>
      </c>
      <c r="B496" s="2">
        <v>42023</v>
      </c>
      <c r="C496" s="2" t="str">
        <f>TEXT(consolidatedsales[[#This Row],[Date]],"MMMM")</f>
        <v>January</v>
      </c>
      <c r="D496" t="s">
        <v>1564</v>
      </c>
      <c r="E496">
        <v>1</v>
      </c>
      <c r="F496" s="3">
        <v>6298.74</v>
      </c>
      <c r="G496" t="s">
        <v>20</v>
      </c>
      <c r="H496" t="str">
        <f>INDEX(producttable[Product Name],MATCH(consolidatedsales[[#This Row],[ProductID]],producttable[ProductID],0))</f>
        <v>Quibus RP-13</v>
      </c>
      <c r="I496" t="str">
        <f>INDEX(producttable[Category],MATCH(consolidatedsales[[#This Row],[ProductID]],producttable[ProductID],0))</f>
        <v>Rural</v>
      </c>
      <c r="J496" t="str">
        <f>INDEX(producttable[Segment],MATCH(consolidatedsales[[#This Row],[ProductID]],producttable[ProductID],0))</f>
        <v>Productivity</v>
      </c>
      <c r="K496">
        <f>INDEX(producttable[ManufacturerID],MATCH(consolidatedsales[[#This Row],[ProductID]],producttable[ProductID],0))</f>
        <v>12</v>
      </c>
      <c r="L496" s="4" t="str">
        <f>INDEX(locationtable[State],MATCH(consolidatedsales[[#This Row],[Zip]],locationtable[Zip],0))</f>
        <v>British Columbia</v>
      </c>
      <c r="M496" s="4" t="str">
        <f>INDEX(manufacturertable[Manufacturer Name],MATCH(consolidatedsales[[#This Row],[ManufacturerID]],manufacturertable[ManufacturerID],0))</f>
        <v>Quibus</v>
      </c>
      <c r="N496" s="4">
        <f>1/COUNTIFS(consolidatedsales[Manufacturer Name],consolidatedsales[[#This Row],[Manufacturer Name]])</f>
        <v>1.3333333333333334E-2</v>
      </c>
    </row>
    <row r="497" spans="1:14" x14ac:dyDescent="0.25">
      <c r="A497">
        <v>1522</v>
      </c>
      <c r="B497" s="2">
        <v>42023</v>
      </c>
      <c r="C497" s="2" t="str">
        <f>TEXT(consolidatedsales[[#This Row],[Date]],"MMMM")</f>
        <v>January</v>
      </c>
      <c r="D497" t="s">
        <v>1564</v>
      </c>
      <c r="E497">
        <v>1</v>
      </c>
      <c r="F497" s="3">
        <v>6298.74</v>
      </c>
      <c r="G497" t="s">
        <v>20</v>
      </c>
      <c r="H497" t="str">
        <f>INDEX(producttable[Product Name],MATCH(consolidatedsales[[#This Row],[ProductID]],producttable[ProductID],0))</f>
        <v>Quibus RP-14</v>
      </c>
      <c r="I497" t="str">
        <f>INDEX(producttable[Category],MATCH(consolidatedsales[[#This Row],[ProductID]],producttable[ProductID],0))</f>
        <v>Rural</v>
      </c>
      <c r="J497" t="str">
        <f>INDEX(producttable[Segment],MATCH(consolidatedsales[[#This Row],[ProductID]],producttable[ProductID],0))</f>
        <v>Productivity</v>
      </c>
      <c r="K497">
        <f>INDEX(producttable[ManufacturerID],MATCH(consolidatedsales[[#This Row],[ProductID]],producttable[ProductID],0))</f>
        <v>12</v>
      </c>
      <c r="L497" s="4" t="str">
        <f>INDEX(locationtable[State],MATCH(consolidatedsales[[#This Row],[Zip]],locationtable[Zip],0))</f>
        <v>British Columbia</v>
      </c>
      <c r="M497" s="4" t="str">
        <f>INDEX(manufacturertable[Manufacturer Name],MATCH(consolidatedsales[[#This Row],[ManufacturerID]],manufacturertable[ManufacturerID],0))</f>
        <v>Quibus</v>
      </c>
      <c r="N497" s="4">
        <f>1/COUNTIFS(consolidatedsales[Manufacturer Name],consolidatedsales[[#This Row],[Manufacturer Name]])</f>
        <v>1.3333333333333334E-2</v>
      </c>
    </row>
    <row r="498" spans="1:14" x14ac:dyDescent="0.25">
      <c r="A498">
        <v>2069</v>
      </c>
      <c r="B498" s="2">
        <v>42093</v>
      </c>
      <c r="C498" s="2" t="str">
        <f>TEXT(consolidatedsales[[#This Row],[Date]],"MMMM")</f>
        <v>March</v>
      </c>
      <c r="D498" t="s">
        <v>838</v>
      </c>
      <c r="E498">
        <v>1</v>
      </c>
      <c r="F498" s="3">
        <v>6299.37</v>
      </c>
      <c r="G498" t="s">
        <v>20</v>
      </c>
      <c r="H498" t="str">
        <f>INDEX(producttable[Product Name],MATCH(consolidatedsales[[#This Row],[ProductID]],producttable[ProductID],0))</f>
        <v>Currus UC-04</v>
      </c>
      <c r="I498" t="str">
        <f>INDEX(producttable[Category],MATCH(consolidatedsales[[#This Row],[ProductID]],producttable[ProductID],0))</f>
        <v>Urban</v>
      </c>
      <c r="J498" t="str">
        <f>INDEX(producttable[Segment],MATCH(consolidatedsales[[#This Row],[ProductID]],producttable[ProductID],0))</f>
        <v>Convenience</v>
      </c>
      <c r="K498">
        <f>INDEX(producttable[ManufacturerID],MATCH(consolidatedsales[[#This Row],[ProductID]],producttable[ProductID],0))</f>
        <v>4</v>
      </c>
      <c r="L498" s="4" t="str">
        <f>INDEX(locationtable[State],MATCH(consolidatedsales[[#This Row],[Zip]],locationtable[Zip],0))</f>
        <v>Ontario</v>
      </c>
      <c r="M498" s="4" t="str">
        <f>INDEX(manufacturertable[Manufacturer Name],MATCH(consolidatedsales[[#This Row],[ManufacturerID]],manufacturertable[ManufacturerID],0))</f>
        <v>Currus</v>
      </c>
      <c r="N498" s="4">
        <f>1/COUNTIFS(consolidatedsales[Manufacturer Name],consolidatedsales[[#This Row],[Manufacturer Name]])</f>
        <v>1.1764705882352941E-2</v>
      </c>
    </row>
    <row r="499" spans="1:14" x14ac:dyDescent="0.25">
      <c r="A499">
        <v>1049</v>
      </c>
      <c r="B499" s="2">
        <v>42087</v>
      </c>
      <c r="C499" s="2" t="str">
        <f>TEXT(consolidatedsales[[#This Row],[Date]],"MMMM")</f>
        <v>March</v>
      </c>
      <c r="D499" t="s">
        <v>1228</v>
      </c>
      <c r="E499">
        <v>1</v>
      </c>
      <c r="F499" s="3">
        <v>3086.37</v>
      </c>
      <c r="G499" t="s">
        <v>20</v>
      </c>
      <c r="H499" t="str">
        <f>INDEX(producttable[Product Name],MATCH(consolidatedsales[[#This Row],[ProductID]],producttable[ProductID],0))</f>
        <v>Pirum MA-07</v>
      </c>
      <c r="I499" t="str">
        <f>INDEX(producttable[Category],MATCH(consolidatedsales[[#This Row],[ProductID]],producttable[ProductID],0))</f>
        <v>Mix</v>
      </c>
      <c r="J499" t="str">
        <f>INDEX(producttable[Segment],MATCH(consolidatedsales[[#This Row],[ProductID]],producttable[ProductID],0))</f>
        <v>All Season</v>
      </c>
      <c r="K499">
        <f>INDEX(producttable[ManufacturerID],MATCH(consolidatedsales[[#This Row],[ProductID]],producttable[ProductID],0))</f>
        <v>10</v>
      </c>
      <c r="L499" s="4" t="str">
        <f>INDEX(locationtable[State],MATCH(consolidatedsales[[#This Row],[Zip]],locationtable[Zip],0))</f>
        <v>Manitoba</v>
      </c>
      <c r="M499" s="4" t="str">
        <f>INDEX(manufacturertable[Manufacturer Name],MATCH(consolidatedsales[[#This Row],[ManufacturerID]],manufacturertable[ManufacturerID],0))</f>
        <v>Pirum</v>
      </c>
      <c r="N499" s="4">
        <f>1/COUNTIFS(consolidatedsales[Manufacturer Name],consolidatedsales[[#This Row],[Manufacturer Name]])</f>
        <v>3.8022813688212928E-3</v>
      </c>
    </row>
    <row r="500" spans="1:14" x14ac:dyDescent="0.25">
      <c r="A500">
        <v>438</v>
      </c>
      <c r="B500" s="2">
        <v>42088</v>
      </c>
      <c r="C500" s="2" t="str">
        <f>TEXT(consolidatedsales[[#This Row],[Date]],"MMMM")</f>
        <v>March</v>
      </c>
      <c r="D500" t="s">
        <v>971</v>
      </c>
      <c r="E500">
        <v>1</v>
      </c>
      <c r="F500" s="3">
        <v>11525.85</v>
      </c>
      <c r="G500" t="s">
        <v>20</v>
      </c>
      <c r="H500" t="str">
        <f>INDEX(producttable[Product Name],MATCH(consolidatedsales[[#This Row],[ProductID]],producttable[ProductID],0))</f>
        <v>Maximus UM-43</v>
      </c>
      <c r="I500" t="str">
        <f>INDEX(producttable[Category],MATCH(consolidatedsales[[#This Row],[ProductID]],producttable[ProductID],0))</f>
        <v>Urban</v>
      </c>
      <c r="J500" t="str">
        <f>INDEX(producttable[Segment],MATCH(consolidatedsales[[#This Row],[ProductID]],producttable[ProductID],0))</f>
        <v>Moderation</v>
      </c>
      <c r="K500">
        <f>INDEX(producttable[ManufacturerID],MATCH(consolidatedsales[[#This Row],[ProductID]],producttable[ProductID],0))</f>
        <v>7</v>
      </c>
      <c r="L500" s="4" t="str">
        <f>INDEX(locationtable[State],MATCH(consolidatedsales[[#This Row],[Zip]],locationtable[Zip],0))</f>
        <v>Ontario</v>
      </c>
      <c r="M500" s="4" t="str">
        <f>INDEX(manufacturertable[Manufacturer Name],MATCH(consolidatedsales[[#This Row],[ManufacturerID]],manufacturertable[ManufacturerID],0))</f>
        <v>VanArsdel</v>
      </c>
      <c r="N500" s="4">
        <f>1/COUNTIFS(consolidatedsales[Manufacturer Name],consolidatedsales[[#This Row],[Manufacturer Name]])</f>
        <v>2.4570024570024569E-3</v>
      </c>
    </row>
    <row r="501" spans="1:14" x14ac:dyDescent="0.25">
      <c r="A501">
        <v>1183</v>
      </c>
      <c r="B501" s="2">
        <v>42088</v>
      </c>
      <c r="C501" s="2" t="str">
        <f>TEXT(consolidatedsales[[#This Row],[Date]],"MMMM")</f>
        <v>March</v>
      </c>
      <c r="D501" t="s">
        <v>994</v>
      </c>
      <c r="E501">
        <v>1</v>
      </c>
      <c r="F501" s="3">
        <v>7275.87</v>
      </c>
      <c r="G501" t="s">
        <v>20</v>
      </c>
      <c r="H501" t="str">
        <f>INDEX(producttable[Product Name],MATCH(consolidatedsales[[#This Row],[ProductID]],producttable[ProductID],0))</f>
        <v>Pirum UE-19</v>
      </c>
      <c r="I501" t="str">
        <f>INDEX(producttable[Category],MATCH(consolidatedsales[[#This Row],[ProductID]],producttable[ProductID],0))</f>
        <v>Urban</v>
      </c>
      <c r="J501" t="str">
        <f>INDEX(producttable[Segment],MATCH(consolidatedsales[[#This Row],[ProductID]],producttable[ProductID],0))</f>
        <v>Extreme</v>
      </c>
      <c r="K501">
        <f>INDEX(producttable[ManufacturerID],MATCH(consolidatedsales[[#This Row],[ProductID]],producttable[ProductID],0))</f>
        <v>10</v>
      </c>
      <c r="L501" s="4" t="str">
        <f>INDEX(locationtable[State],MATCH(consolidatedsales[[#This Row],[Zip]],locationtable[Zip],0))</f>
        <v>Ontario</v>
      </c>
      <c r="M501" s="4" t="str">
        <f>INDEX(manufacturertable[Manufacturer Name],MATCH(consolidatedsales[[#This Row],[ManufacturerID]],manufacturertable[ManufacturerID],0))</f>
        <v>Pirum</v>
      </c>
      <c r="N501" s="4">
        <f>1/COUNTIFS(consolidatedsales[Manufacturer Name],consolidatedsales[[#This Row],[Manufacturer Name]])</f>
        <v>3.8022813688212928E-3</v>
      </c>
    </row>
    <row r="502" spans="1:14" x14ac:dyDescent="0.25">
      <c r="A502">
        <v>759</v>
      </c>
      <c r="B502" s="2">
        <v>42100</v>
      </c>
      <c r="C502" s="2" t="str">
        <f>TEXT(consolidatedsales[[#This Row],[Date]],"MMMM")</f>
        <v>April</v>
      </c>
      <c r="D502" t="s">
        <v>994</v>
      </c>
      <c r="E502">
        <v>1</v>
      </c>
      <c r="F502" s="3">
        <v>1983.87</v>
      </c>
      <c r="G502" t="s">
        <v>20</v>
      </c>
      <c r="H502" t="str">
        <f>INDEX(producttable[Product Name],MATCH(consolidatedsales[[#This Row],[ProductID]],producttable[ProductID],0))</f>
        <v>Natura RP-47</v>
      </c>
      <c r="I502" t="str">
        <f>INDEX(producttable[Category],MATCH(consolidatedsales[[#This Row],[ProductID]],producttable[ProductID],0))</f>
        <v>Rural</v>
      </c>
      <c r="J502" t="str">
        <f>INDEX(producttable[Segment],MATCH(consolidatedsales[[#This Row],[ProductID]],producttable[ProductID],0))</f>
        <v>Productivity</v>
      </c>
      <c r="K502">
        <f>INDEX(producttable[ManufacturerID],MATCH(consolidatedsales[[#This Row],[ProductID]],producttable[ProductID],0))</f>
        <v>8</v>
      </c>
      <c r="L502" s="4" t="str">
        <f>INDEX(locationtable[State],MATCH(consolidatedsales[[#This Row],[Zip]],locationtable[Zip],0))</f>
        <v>Ontario</v>
      </c>
      <c r="M502" s="4" t="str">
        <f>INDEX(manufacturertable[Manufacturer Name],MATCH(consolidatedsales[[#This Row],[ManufacturerID]],manufacturertable[ManufacturerID],0))</f>
        <v>Natura</v>
      </c>
      <c r="N502" s="4">
        <f>1/COUNTIFS(consolidatedsales[Manufacturer Name],consolidatedsales[[#This Row],[Manufacturer Name]])</f>
        <v>3.952569169960474E-3</v>
      </c>
    </row>
    <row r="503" spans="1:14" x14ac:dyDescent="0.25">
      <c r="A503">
        <v>438</v>
      </c>
      <c r="B503" s="2">
        <v>42100</v>
      </c>
      <c r="C503" s="2" t="str">
        <f>TEXT(consolidatedsales[[#This Row],[Date]],"MMMM")</f>
        <v>April</v>
      </c>
      <c r="D503" t="s">
        <v>945</v>
      </c>
      <c r="E503">
        <v>1</v>
      </c>
      <c r="F503" s="3">
        <v>11969.37</v>
      </c>
      <c r="G503" t="s">
        <v>20</v>
      </c>
      <c r="H503" t="str">
        <f>INDEX(producttable[Product Name],MATCH(consolidatedsales[[#This Row],[ProductID]],producttable[ProductID],0))</f>
        <v>Maximus UM-43</v>
      </c>
      <c r="I503" t="str">
        <f>INDEX(producttable[Category],MATCH(consolidatedsales[[#This Row],[ProductID]],producttable[ProductID],0))</f>
        <v>Urban</v>
      </c>
      <c r="J503" t="str">
        <f>INDEX(producttable[Segment],MATCH(consolidatedsales[[#This Row],[ProductID]],producttable[ProductID],0))</f>
        <v>Moderation</v>
      </c>
      <c r="K503">
        <f>INDEX(producttable[ManufacturerID],MATCH(consolidatedsales[[#This Row],[ProductID]],producttable[ProductID],0))</f>
        <v>7</v>
      </c>
      <c r="L503" s="4" t="str">
        <f>INDEX(locationtable[State],MATCH(consolidatedsales[[#This Row],[Zip]],locationtable[Zip],0))</f>
        <v>Ontario</v>
      </c>
      <c r="M503" s="4" t="str">
        <f>INDEX(manufacturertable[Manufacturer Name],MATCH(consolidatedsales[[#This Row],[ManufacturerID]],manufacturertable[ManufacturerID],0))</f>
        <v>VanArsdel</v>
      </c>
      <c r="N503" s="4">
        <f>1/COUNTIFS(consolidatedsales[Manufacturer Name],consolidatedsales[[#This Row],[Manufacturer Name]])</f>
        <v>2.4570024570024569E-3</v>
      </c>
    </row>
    <row r="504" spans="1:14" x14ac:dyDescent="0.25">
      <c r="A504">
        <v>676</v>
      </c>
      <c r="B504" s="2">
        <v>42100</v>
      </c>
      <c r="C504" s="2" t="str">
        <f>TEXT(consolidatedsales[[#This Row],[Date]],"MMMM")</f>
        <v>April</v>
      </c>
      <c r="D504" t="s">
        <v>984</v>
      </c>
      <c r="E504">
        <v>1</v>
      </c>
      <c r="F504" s="3">
        <v>9134.3700000000008</v>
      </c>
      <c r="G504" t="s">
        <v>20</v>
      </c>
      <c r="H504" t="str">
        <f>INDEX(producttable[Product Name],MATCH(consolidatedsales[[#This Row],[ProductID]],producttable[ProductID],0))</f>
        <v>Maximus UC-41</v>
      </c>
      <c r="I504" t="str">
        <f>INDEX(producttable[Category],MATCH(consolidatedsales[[#This Row],[ProductID]],producttable[ProductID],0))</f>
        <v>Urban</v>
      </c>
      <c r="J504" t="str">
        <f>INDEX(producttable[Segment],MATCH(consolidatedsales[[#This Row],[ProductID]],producttable[ProductID],0))</f>
        <v>Convenience</v>
      </c>
      <c r="K504">
        <f>INDEX(producttable[ManufacturerID],MATCH(consolidatedsales[[#This Row],[ProductID]],producttable[ProductID],0))</f>
        <v>7</v>
      </c>
      <c r="L504" s="4" t="str">
        <f>INDEX(locationtable[State],MATCH(consolidatedsales[[#This Row],[Zip]],locationtable[Zip],0))</f>
        <v>Ontario</v>
      </c>
      <c r="M504" s="4" t="str">
        <f>INDEX(manufacturertable[Manufacturer Name],MATCH(consolidatedsales[[#This Row],[ManufacturerID]],manufacturertable[ManufacturerID],0))</f>
        <v>VanArsdel</v>
      </c>
      <c r="N504" s="4">
        <f>1/COUNTIFS(consolidatedsales[Manufacturer Name],consolidatedsales[[#This Row],[Manufacturer Name]])</f>
        <v>2.4570024570024569E-3</v>
      </c>
    </row>
    <row r="505" spans="1:14" x14ac:dyDescent="0.25">
      <c r="A505">
        <v>556</v>
      </c>
      <c r="B505" s="2">
        <v>42100</v>
      </c>
      <c r="C505" s="2" t="str">
        <f>TEXT(consolidatedsales[[#This Row],[Date]],"MMMM")</f>
        <v>April</v>
      </c>
      <c r="D505" t="s">
        <v>1222</v>
      </c>
      <c r="E505">
        <v>1</v>
      </c>
      <c r="F505" s="3">
        <v>10268.370000000001</v>
      </c>
      <c r="G505" t="s">
        <v>20</v>
      </c>
      <c r="H505" t="str">
        <f>INDEX(producttable[Product Name],MATCH(consolidatedsales[[#This Row],[ProductID]],producttable[ProductID],0))</f>
        <v>Maximus UC-21</v>
      </c>
      <c r="I505" t="str">
        <f>INDEX(producttable[Category],MATCH(consolidatedsales[[#This Row],[ProductID]],producttable[ProductID],0))</f>
        <v>Urban</v>
      </c>
      <c r="J505" t="str">
        <f>INDEX(producttable[Segment],MATCH(consolidatedsales[[#This Row],[ProductID]],producttable[ProductID],0))</f>
        <v>Convenience</v>
      </c>
      <c r="K505">
        <f>INDEX(producttable[ManufacturerID],MATCH(consolidatedsales[[#This Row],[ProductID]],producttable[ProductID],0))</f>
        <v>7</v>
      </c>
      <c r="L505" s="4" t="str">
        <f>INDEX(locationtable[State],MATCH(consolidatedsales[[#This Row],[Zip]],locationtable[Zip],0))</f>
        <v>Manitoba</v>
      </c>
      <c r="M505" s="4" t="str">
        <f>INDEX(manufacturertable[Manufacturer Name],MATCH(consolidatedsales[[#This Row],[ManufacturerID]],manufacturertable[ManufacturerID],0))</f>
        <v>VanArsdel</v>
      </c>
      <c r="N505" s="4">
        <f>1/COUNTIFS(consolidatedsales[Manufacturer Name],consolidatedsales[[#This Row],[Manufacturer Name]])</f>
        <v>2.4570024570024569E-3</v>
      </c>
    </row>
    <row r="506" spans="1:14" x14ac:dyDescent="0.25">
      <c r="A506">
        <v>699</v>
      </c>
      <c r="B506" s="2">
        <v>42100</v>
      </c>
      <c r="C506" s="2" t="str">
        <f>TEXT(consolidatedsales[[#This Row],[Date]],"MMMM")</f>
        <v>April</v>
      </c>
      <c r="D506" t="s">
        <v>953</v>
      </c>
      <c r="E506">
        <v>1</v>
      </c>
      <c r="F506" s="3">
        <v>2865.87</v>
      </c>
      <c r="G506" t="s">
        <v>20</v>
      </c>
      <c r="H506" t="str">
        <f>INDEX(producttable[Product Name],MATCH(consolidatedsales[[#This Row],[ProductID]],producttable[ProductID],0))</f>
        <v>Natura MA-06</v>
      </c>
      <c r="I506" t="str">
        <f>INDEX(producttable[Category],MATCH(consolidatedsales[[#This Row],[ProductID]],producttable[ProductID],0))</f>
        <v>Mix</v>
      </c>
      <c r="J506" t="str">
        <f>INDEX(producttable[Segment],MATCH(consolidatedsales[[#This Row],[ProductID]],producttable[ProductID],0))</f>
        <v>All Season</v>
      </c>
      <c r="K506">
        <f>INDEX(producttable[ManufacturerID],MATCH(consolidatedsales[[#This Row],[ProductID]],producttable[ProductID],0))</f>
        <v>8</v>
      </c>
      <c r="L506" s="4" t="str">
        <f>INDEX(locationtable[State],MATCH(consolidatedsales[[#This Row],[Zip]],locationtable[Zip],0))</f>
        <v>Ontario</v>
      </c>
      <c r="M506" s="4" t="str">
        <f>INDEX(manufacturertable[Manufacturer Name],MATCH(consolidatedsales[[#This Row],[ManufacturerID]],manufacturertable[ManufacturerID],0))</f>
        <v>Natura</v>
      </c>
      <c r="N506" s="4">
        <f>1/COUNTIFS(consolidatedsales[Manufacturer Name],consolidatedsales[[#This Row],[Manufacturer Name]])</f>
        <v>3.952569169960474E-3</v>
      </c>
    </row>
    <row r="507" spans="1:14" x14ac:dyDescent="0.25">
      <c r="A507">
        <v>826</v>
      </c>
      <c r="B507" s="2">
        <v>42089</v>
      </c>
      <c r="C507" s="2" t="str">
        <f>TEXT(consolidatedsales[[#This Row],[Date]],"MMMM")</f>
        <v>March</v>
      </c>
      <c r="D507" t="s">
        <v>680</v>
      </c>
      <c r="E507">
        <v>1</v>
      </c>
      <c r="F507" s="3">
        <v>12536.37</v>
      </c>
      <c r="G507" t="s">
        <v>20</v>
      </c>
      <c r="H507" t="str">
        <f>INDEX(producttable[Product Name],MATCH(consolidatedsales[[#This Row],[ProductID]],producttable[ProductID],0))</f>
        <v>Natura UM-10</v>
      </c>
      <c r="I507" t="str">
        <f>INDEX(producttable[Category],MATCH(consolidatedsales[[#This Row],[ProductID]],producttable[ProductID],0))</f>
        <v>Urban</v>
      </c>
      <c r="J507" t="str">
        <f>INDEX(producttable[Segment],MATCH(consolidatedsales[[#This Row],[ProductID]],producttable[ProductID],0))</f>
        <v>Moderation</v>
      </c>
      <c r="K507">
        <f>INDEX(producttable[ManufacturerID],MATCH(consolidatedsales[[#This Row],[ProductID]],producttable[ProductID],0))</f>
        <v>8</v>
      </c>
      <c r="L507" s="4" t="str">
        <f>INDEX(locationtable[State],MATCH(consolidatedsales[[#This Row],[Zip]],locationtable[Zip],0))</f>
        <v>Ontario</v>
      </c>
      <c r="M507" s="4" t="str">
        <f>INDEX(manufacturertable[Manufacturer Name],MATCH(consolidatedsales[[#This Row],[ManufacturerID]],manufacturertable[ManufacturerID],0))</f>
        <v>Natura</v>
      </c>
      <c r="N507" s="4">
        <f>1/COUNTIFS(consolidatedsales[Manufacturer Name],consolidatedsales[[#This Row],[Manufacturer Name]])</f>
        <v>3.952569169960474E-3</v>
      </c>
    </row>
    <row r="508" spans="1:14" x14ac:dyDescent="0.25">
      <c r="A508">
        <v>985</v>
      </c>
      <c r="B508" s="2">
        <v>42089</v>
      </c>
      <c r="C508" s="2" t="str">
        <f>TEXT(consolidatedsales[[#This Row],[Date]],"MMMM")</f>
        <v>March</v>
      </c>
      <c r="D508" t="s">
        <v>1230</v>
      </c>
      <c r="E508">
        <v>1</v>
      </c>
      <c r="F508" s="3">
        <v>9764.3700000000008</v>
      </c>
      <c r="G508" t="s">
        <v>20</v>
      </c>
      <c r="H508" t="str">
        <f>INDEX(producttable[Product Name],MATCH(consolidatedsales[[#This Row],[ProductID]],producttable[ProductID],0))</f>
        <v>Natura UC-48</v>
      </c>
      <c r="I508" t="str">
        <f>INDEX(producttable[Category],MATCH(consolidatedsales[[#This Row],[ProductID]],producttable[ProductID],0))</f>
        <v>Urban</v>
      </c>
      <c r="J508" t="str">
        <f>INDEX(producttable[Segment],MATCH(consolidatedsales[[#This Row],[ProductID]],producttable[ProductID],0))</f>
        <v>Convenience</v>
      </c>
      <c r="K508">
        <f>INDEX(producttable[ManufacturerID],MATCH(consolidatedsales[[#This Row],[ProductID]],producttable[ProductID],0))</f>
        <v>8</v>
      </c>
      <c r="L508" s="4" t="str">
        <f>INDEX(locationtable[State],MATCH(consolidatedsales[[#This Row],[Zip]],locationtable[Zip],0))</f>
        <v>Manitoba</v>
      </c>
      <c r="M508" s="4" t="str">
        <f>INDEX(manufacturertable[Manufacturer Name],MATCH(consolidatedsales[[#This Row],[ManufacturerID]],manufacturertable[ManufacturerID],0))</f>
        <v>Natura</v>
      </c>
      <c r="N508" s="4">
        <f>1/COUNTIFS(consolidatedsales[Manufacturer Name],consolidatedsales[[#This Row],[Manufacturer Name]])</f>
        <v>3.952569169960474E-3</v>
      </c>
    </row>
    <row r="509" spans="1:14" x14ac:dyDescent="0.25">
      <c r="A509">
        <v>993</v>
      </c>
      <c r="B509" s="2">
        <v>42089</v>
      </c>
      <c r="C509" s="2" t="str">
        <f>TEXT(consolidatedsales[[#This Row],[Date]],"MMMM")</f>
        <v>March</v>
      </c>
      <c r="D509" t="s">
        <v>945</v>
      </c>
      <c r="E509">
        <v>1</v>
      </c>
      <c r="F509" s="3">
        <v>4409.37</v>
      </c>
      <c r="G509" t="s">
        <v>20</v>
      </c>
      <c r="H509" t="str">
        <f>INDEX(producttable[Product Name],MATCH(consolidatedsales[[#This Row],[ProductID]],producttable[ProductID],0))</f>
        <v>Natura UC-56</v>
      </c>
      <c r="I509" t="str">
        <f>INDEX(producttable[Category],MATCH(consolidatedsales[[#This Row],[ProductID]],producttable[ProductID],0))</f>
        <v>Urban</v>
      </c>
      <c r="J509" t="str">
        <f>INDEX(producttable[Segment],MATCH(consolidatedsales[[#This Row],[ProductID]],producttable[ProductID],0))</f>
        <v>Convenience</v>
      </c>
      <c r="K509">
        <f>INDEX(producttable[ManufacturerID],MATCH(consolidatedsales[[#This Row],[ProductID]],producttable[ProductID],0))</f>
        <v>8</v>
      </c>
      <c r="L509" s="4" t="str">
        <f>INDEX(locationtable[State],MATCH(consolidatedsales[[#This Row],[Zip]],locationtable[Zip],0))</f>
        <v>Ontario</v>
      </c>
      <c r="M509" s="4" t="str">
        <f>INDEX(manufacturertable[Manufacturer Name],MATCH(consolidatedsales[[#This Row],[ManufacturerID]],manufacturertable[ManufacturerID],0))</f>
        <v>Natura</v>
      </c>
      <c r="N509" s="4">
        <f>1/COUNTIFS(consolidatedsales[Manufacturer Name],consolidatedsales[[#This Row],[Manufacturer Name]])</f>
        <v>3.952569169960474E-3</v>
      </c>
    </row>
    <row r="510" spans="1:14" x14ac:dyDescent="0.25">
      <c r="A510">
        <v>457</v>
      </c>
      <c r="B510" s="2">
        <v>42111</v>
      </c>
      <c r="C510" s="2" t="str">
        <f>TEXT(consolidatedsales[[#This Row],[Date]],"MMMM")</f>
        <v>April</v>
      </c>
      <c r="D510" t="s">
        <v>945</v>
      </c>
      <c r="E510">
        <v>1</v>
      </c>
      <c r="F510" s="3">
        <v>11969.37</v>
      </c>
      <c r="G510" t="s">
        <v>20</v>
      </c>
      <c r="H510" t="str">
        <f>INDEX(producttable[Product Name],MATCH(consolidatedsales[[#This Row],[ProductID]],producttable[ProductID],0))</f>
        <v>Maximus UM-62</v>
      </c>
      <c r="I510" t="str">
        <f>INDEX(producttable[Category],MATCH(consolidatedsales[[#This Row],[ProductID]],producttable[ProductID],0))</f>
        <v>Urban</v>
      </c>
      <c r="J510" t="str">
        <f>INDEX(producttable[Segment],MATCH(consolidatedsales[[#This Row],[ProductID]],producttable[ProductID],0))</f>
        <v>Moderation</v>
      </c>
      <c r="K510">
        <f>INDEX(producttable[ManufacturerID],MATCH(consolidatedsales[[#This Row],[ProductID]],producttable[ProductID],0))</f>
        <v>7</v>
      </c>
      <c r="L510" s="4" t="str">
        <f>INDEX(locationtable[State],MATCH(consolidatedsales[[#This Row],[Zip]],locationtable[Zip],0))</f>
        <v>Ontario</v>
      </c>
      <c r="M510" s="4" t="str">
        <f>INDEX(manufacturertable[Manufacturer Name],MATCH(consolidatedsales[[#This Row],[ManufacturerID]],manufacturertable[ManufacturerID],0))</f>
        <v>VanArsdel</v>
      </c>
      <c r="N510" s="4">
        <f>1/COUNTIFS(consolidatedsales[Manufacturer Name],consolidatedsales[[#This Row],[Manufacturer Name]])</f>
        <v>2.4570024570024569E-3</v>
      </c>
    </row>
    <row r="511" spans="1:14" x14ac:dyDescent="0.25">
      <c r="A511">
        <v>438</v>
      </c>
      <c r="B511" s="2">
        <v>42112</v>
      </c>
      <c r="C511" s="2" t="str">
        <f>TEXT(consolidatedsales[[#This Row],[Date]],"MMMM")</f>
        <v>April</v>
      </c>
      <c r="D511" t="s">
        <v>394</v>
      </c>
      <c r="E511">
        <v>1</v>
      </c>
      <c r="F511" s="3">
        <v>11969.37</v>
      </c>
      <c r="G511" t="s">
        <v>20</v>
      </c>
      <c r="H511" t="str">
        <f>INDEX(producttable[Product Name],MATCH(consolidatedsales[[#This Row],[ProductID]],producttable[ProductID],0))</f>
        <v>Maximus UM-43</v>
      </c>
      <c r="I511" t="str">
        <f>INDEX(producttable[Category],MATCH(consolidatedsales[[#This Row],[ProductID]],producttable[ProductID],0))</f>
        <v>Urban</v>
      </c>
      <c r="J511" t="str">
        <f>INDEX(producttable[Segment],MATCH(consolidatedsales[[#This Row],[ProductID]],producttable[ProductID],0))</f>
        <v>Moderation</v>
      </c>
      <c r="K511">
        <f>INDEX(producttable[ManufacturerID],MATCH(consolidatedsales[[#This Row],[ProductID]],producttable[ProductID],0))</f>
        <v>7</v>
      </c>
      <c r="L511" s="4" t="str">
        <f>INDEX(locationtable[State],MATCH(consolidatedsales[[#This Row],[Zip]],locationtable[Zip],0))</f>
        <v>Quebec</v>
      </c>
      <c r="M511" s="4" t="str">
        <f>INDEX(manufacturertable[Manufacturer Name],MATCH(consolidatedsales[[#This Row],[ManufacturerID]],manufacturertable[ManufacturerID],0))</f>
        <v>VanArsdel</v>
      </c>
      <c r="N511" s="4">
        <f>1/COUNTIFS(consolidatedsales[Manufacturer Name],consolidatedsales[[#This Row],[Manufacturer Name]])</f>
        <v>2.4570024570024569E-3</v>
      </c>
    </row>
    <row r="512" spans="1:14" x14ac:dyDescent="0.25">
      <c r="A512">
        <v>407</v>
      </c>
      <c r="B512" s="2">
        <v>42083</v>
      </c>
      <c r="C512" s="2" t="str">
        <f>TEXT(consolidatedsales[[#This Row],[Date]],"MMMM")</f>
        <v>March</v>
      </c>
      <c r="D512" t="s">
        <v>839</v>
      </c>
      <c r="E512">
        <v>1</v>
      </c>
      <c r="F512" s="3">
        <v>20505.87</v>
      </c>
      <c r="G512" t="s">
        <v>20</v>
      </c>
      <c r="H512" t="str">
        <f>INDEX(producttable[Product Name],MATCH(consolidatedsales[[#This Row],[ProductID]],producttable[ProductID],0))</f>
        <v>Maximus UM-12</v>
      </c>
      <c r="I512" t="str">
        <f>INDEX(producttable[Category],MATCH(consolidatedsales[[#This Row],[ProductID]],producttable[ProductID],0))</f>
        <v>Urban</v>
      </c>
      <c r="J512" t="str">
        <f>INDEX(producttable[Segment],MATCH(consolidatedsales[[#This Row],[ProductID]],producttable[ProductID],0))</f>
        <v>Moderation</v>
      </c>
      <c r="K512">
        <f>INDEX(producttable[ManufacturerID],MATCH(consolidatedsales[[#This Row],[ProductID]],producttable[ProductID],0))</f>
        <v>7</v>
      </c>
      <c r="L512" s="4" t="str">
        <f>INDEX(locationtable[State],MATCH(consolidatedsales[[#This Row],[Zip]],locationtable[Zip],0))</f>
        <v>Ontario</v>
      </c>
      <c r="M512" s="4" t="str">
        <f>INDEX(manufacturertable[Manufacturer Name],MATCH(consolidatedsales[[#This Row],[ManufacturerID]],manufacturertable[ManufacturerID],0))</f>
        <v>VanArsdel</v>
      </c>
      <c r="N512" s="4">
        <f>1/COUNTIFS(consolidatedsales[Manufacturer Name],consolidatedsales[[#This Row],[Manufacturer Name]])</f>
        <v>2.4570024570024569E-3</v>
      </c>
    </row>
    <row r="513" spans="1:14" x14ac:dyDescent="0.25">
      <c r="A513">
        <v>2280</v>
      </c>
      <c r="B513" s="2">
        <v>42083</v>
      </c>
      <c r="C513" s="2" t="str">
        <f>TEXT(consolidatedsales[[#This Row],[Date]],"MMMM")</f>
        <v>March</v>
      </c>
      <c r="D513" t="s">
        <v>1216</v>
      </c>
      <c r="E513">
        <v>1</v>
      </c>
      <c r="F513" s="3">
        <v>2046.87</v>
      </c>
      <c r="G513" t="s">
        <v>20</v>
      </c>
      <c r="H513" t="str">
        <f>INDEX(producttable[Product Name],MATCH(consolidatedsales[[#This Row],[ProductID]],producttable[ProductID],0))</f>
        <v>Aliqui RS-13</v>
      </c>
      <c r="I513" t="str">
        <f>INDEX(producttable[Category],MATCH(consolidatedsales[[#This Row],[ProductID]],producttable[ProductID],0))</f>
        <v>Rural</v>
      </c>
      <c r="J513" t="str">
        <f>INDEX(producttable[Segment],MATCH(consolidatedsales[[#This Row],[ProductID]],producttable[ProductID],0))</f>
        <v>Select</v>
      </c>
      <c r="K513">
        <f>INDEX(producttable[ManufacturerID],MATCH(consolidatedsales[[#This Row],[ProductID]],producttable[ProductID],0))</f>
        <v>2</v>
      </c>
      <c r="L513" s="4" t="str">
        <f>INDEX(locationtable[State],MATCH(consolidatedsales[[#This Row],[Zip]],locationtable[Zip],0))</f>
        <v>Manitoba</v>
      </c>
      <c r="M513" s="4" t="str">
        <f>INDEX(manufacturertable[Manufacturer Name],MATCH(consolidatedsales[[#This Row],[ManufacturerID]],manufacturertable[ManufacturerID],0))</f>
        <v>Aliqui</v>
      </c>
      <c r="N513" s="4">
        <f>1/COUNTIFS(consolidatedsales[Manufacturer Name],consolidatedsales[[#This Row],[Manufacturer Name]])</f>
        <v>4.7169811320754715E-3</v>
      </c>
    </row>
    <row r="514" spans="1:14" x14ac:dyDescent="0.25">
      <c r="A514">
        <v>633</v>
      </c>
      <c r="B514" s="2">
        <v>42084</v>
      </c>
      <c r="C514" s="2" t="str">
        <f>TEXT(consolidatedsales[[#This Row],[Date]],"MMMM")</f>
        <v>March</v>
      </c>
      <c r="D514" t="s">
        <v>957</v>
      </c>
      <c r="E514">
        <v>1</v>
      </c>
      <c r="F514" s="3">
        <v>6803.37</v>
      </c>
      <c r="G514" t="s">
        <v>20</v>
      </c>
      <c r="H514" t="str">
        <f>INDEX(producttable[Product Name],MATCH(consolidatedsales[[#This Row],[ProductID]],producttable[ProductID],0))</f>
        <v>Maximus UC-98</v>
      </c>
      <c r="I514" t="str">
        <f>INDEX(producttable[Category],MATCH(consolidatedsales[[#This Row],[ProductID]],producttable[ProductID],0))</f>
        <v>Urban</v>
      </c>
      <c r="J514" t="str">
        <f>INDEX(producttable[Segment],MATCH(consolidatedsales[[#This Row],[ProductID]],producttable[ProductID],0))</f>
        <v>Convenience</v>
      </c>
      <c r="K514">
        <f>INDEX(producttable[ManufacturerID],MATCH(consolidatedsales[[#This Row],[ProductID]],producttable[ProductID],0))</f>
        <v>7</v>
      </c>
      <c r="L514" s="4" t="str">
        <f>INDEX(locationtable[State],MATCH(consolidatedsales[[#This Row],[Zip]],locationtable[Zip],0))</f>
        <v>Ontario</v>
      </c>
      <c r="M514" s="4" t="str">
        <f>INDEX(manufacturertable[Manufacturer Name],MATCH(consolidatedsales[[#This Row],[ManufacturerID]],manufacturertable[ManufacturerID],0))</f>
        <v>VanArsdel</v>
      </c>
      <c r="N514" s="4">
        <f>1/COUNTIFS(consolidatedsales[Manufacturer Name],consolidatedsales[[#This Row],[Manufacturer Name]])</f>
        <v>2.4570024570024569E-3</v>
      </c>
    </row>
    <row r="515" spans="1:14" x14ac:dyDescent="0.25">
      <c r="A515">
        <v>590</v>
      </c>
      <c r="B515" s="2">
        <v>42084</v>
      </c>
      <c r="C515" s="2" t="str">
        <f>TEXT(consolidatedsales[[#This Row],[Date]],"MMMM")</f>
        <v>March</v>
      </c>
      <c r="D515" t="s">
        <v>838</v>
      </c>
      <c r="E515">
        <v>1</v>
      </c>
      <c r="F515" s="3">
        <v>10709.37</v>
      </c>
      <c r="G515" t="s">
        <v>20</v>
      </c>
      <c r="H515" t="str">
        <f>INDEX(producttable[Product Name],MATCH(consolidatedsales[[#This Row],[ProductID]],producttable[ProductID],0))</f>
        <v>Maximus UC-55</v>
      </c>
      <c r="I515" t="str">
        <f>INDEX(producttable[Category],MATCH(consolidatedsales[[#This Row],[ProductID]],producttable[ProductID],0))</f>
        <v>Urban</v>
      </c>
      <c r="J515" t="str">
        <f>INDEX(producttable[Segment],MATCH(consolidatedsales[[#This Row],[ProductID]],producttable[ProductID],0))</f>
        <v>Convenience</v>
      </c>
      <c r="K515">
        <f>INDEX(producttable[ManufacturerID],MATCH(consolidatedsales[[#This Row],[ProductID]],producttable[ProductID],0))</f>
        <v>7</v>
      </c>
      <c r="L515" s="4" t="str">
        <f>INDEX(locationtable[State],MATCH(consolidatedsales[[#This Row],[Zip]],locationtable[Zip],0))</f>
        <v>Ontario</v>
      </c>
      <c r="M515" s="4" t="str">
        <f>INDEX(manufacturertable[Manufacturer Name],MATCH(consolidatedsales[[#This Row],[ManufacturerID]],manufacturertable[ManufacturerID],0))</f>
        <v>VanArsdel</v>
      </c>
      <c r="N515" s="4">
        <f>1/COUNTIFS(consolidatedsales[Manufacturer Name],consolidatedsales[[#This Row],[Manufacturer Name]])</f>
        <v>2.4570024570024569E-3</v>
      </c>
    </row>
    <row r="516" spans="1:14" x14ac:dyDescent="0.25">
      <c r="A516">
        <v>577</v>
      </c>
      <c r="B516" s="2">
        <v>42084</v>
      </c>
      <c r="C516" s="2" t="str">
        <f>TEXT(consolidatedsales[[#This Row],[Date]],"MMMM")</f>
        <v>March</v>
      </c>
      <c r="D516" t="s">
        <v>1218</v>
      </c>
      <c r="E516">
        <v>1</v>
      </c>
      <c r="F516" s="3">
        <v>12284.37</v>
      </c>
      <c r="G516" t="s">
        <v>20</v>
      </c>
      <c r="H516" t="str">
        <f>INDEX(producttable[Product Name],MATCH(consolidatedsales[[#This Row],[ProductID]],producttable[ProductID],0))</f>
        <v>Maximus UC-42</v>
      </c>
      <c r="I516" t="str">
        <f>INDEX(producttable[Category],MATCH(consolidatedsales[[#This Row],[ProductID]],producttable[ProductID],0))</f>
        <v>Urban</v>
      </c>
      <c r="J516" t="str">
        <f>INDEX(producttable[Segment],MATCH(consolidatedsales[[#This Row],[ProductID]],producttable[ProductID],0))</f>
        <v>Convenience</v>
      </c>
      <c r="K516">
        <f>INDEX(producttable[ManufacturerID],MATCH(consolidatedsales[[#This Row],[ProductID]],producttable[ProductID],0))</f>
        <v>7</v>
      </c>
      <c r="L516" s="4" t="str">
        <f>INDEX(locationtable[State],MATCH(consolidatedsales[[#This Row],[Zip]],locationtable[Zip],0))</f>
        <v>Manitoba</v>
      </c>
      <c r="M516" s="4" t="str">
        <f>INDEX(manufacturertable[Manufacturer Name],MATCH(consolidatedsales[[#This Row],[ManufacturerID]],manufacturertable[ManufacturerID],0))</f>
        <v>VanArsdel</v>
      </c>
      <c r="N516" s="4">
        <f>1/COUNTIFS(consolidatedsales[Manufacturer Name],consolidatedsales[[#This Row],[Manufacturer Name]])</f>
        <v>2.4570024570024569E-3</v>
      </c>
    </row>
    <row r="517" spans="1:14" x14ac:dyDescent="0.25">
      <c r="A517">
        <v>443</v>
      </c>
      <c r="B517" s="2">
        <v>42084</v>
      </c>
      <c r="C517" s="2" t="str">
        <f>TEXT(consolidatedsales[[#This Row],[Date]],"MMMM")</f>
        <v>March</v>
      </c>
      <c r="D517" t="s">
        <v>840</v>
      </c>
      <c r="E517">
        <v>1</v>
      </c>
      <c r="F517" s="3">
        <v>11084.85</v>
      </c>
      <c r="G517" t="s">
        <v>20</v>
      </c>
      <c r="H517" t="str">
        <f>INDEX(producttable[Product Name],MATCH(consolidatedsales[[#This Row],[ProductID]],producttable[ProductID],0))</f>
        <v>Maximus UM-48</v>
      </c>
      <c r="I517" t="str">
        <f>INDEX(producttable[Category],MATCH(consolidatedsales[[#This Row],[ProductID]],producttable[ProductID],0))</f>
        <v>Urban</v>
      </c>
      <c r="J517" t="str">
        <f>INDEX(producttable[Segment],MATCH(consolidatedsales[[#This Row],[ProductID]],producttable[ProductID],0))</f>
        <v>Moderation</v>
      </c>
      <c r="K517">
        <f>INDEX(producttable[ManufacturerID],MATCH(consolidatedsales[[#This Row],[ProductID]],producttable[ProductID],0))</f>
        <v>7</v>
      </c>
      <c r="L517" s="4" t="str">
        <f>INDEX(locationtable[State],MATCH(consolidatedsales[[#This Row],[Zip]],locationtable[Zip],0))</f>
        <v>Ontario</v>
      </c>
      <c r="M517" s="4" t="str">
        <f>INDEX(manufacturertable[Manufacturer Name],MATCH(consolidatedsales[[#This Row],[ManufacturerID]],manufacturertable[ManufacturerID],0))</f>
        <v>VanArsdel</v>
      </c>
      <c r="N517" s="4">
        <f>1/COUNTIFS(consolidatedsales[Manufacturer Name],consolidatedsales[[#This Row],[Manufacturer Name]])</f>
        <v>2.4570024570024569E-3</v>
      </c>
    </row>
    <row r="518" spans="1:14" x14ac:dyDescent="0.25">
      <c r="A518">
        <v>674</v>
      </c>
      <c r="B518" s="2">
        <v>42072</v>
      </c>
      <c r="C518" s="2" t="str">
        <f>TEXT(consolidatedsales[[#This Row],[Date]],"MMMM")</f>
        <v>March</v>
      </c>
      <c r="D518" t="s">
        <v>1230</v>
      </c>
      <c r="E518">
        <v>1</v>
      </c>
      <c r="F518" s="3">
        <v>8315.3700000000008</v>
      </c>
      <c r="G518" t="s">
        <v>20</v>
      </c>
      <c r="H518" t="str">
        <f>INDEX(producttable[Product Name],MATCH(consolidatedsales[[#This Row],[ProductID]],producttable[ProductID],0))</f>
        <v>Maximus UC-39</v>
      </c>
      <c r="I518" t="str">
        <f>INDEX(producttable[Category],MATCH(consolidatedsales[[#This Row],[ProductID]],producttable[ProductID],0))</f>
        <v>Urban</v>
      </c>
      <c r="J518" t="str">
        <f>INDEX(producttable[Segment],MATCH(consolidatedsales[[#This Row],[ProductID]],producttable[ProductID],0))</f>
        <v>Convenience</v>
      </c>
      <c r="K518">
        <f>INDEX(producttable[ManufacturerID],MATCH(consolidatedsales[[#This Row],[ProductID]],producttable[ProductID],0))</f>
        <v>7</v>
      </c>
      <c r="L518" s="4" t="str">
        <f>INDEX(locationtable[State],MATCH(consolidatedsales[[#This Row],[Zip]],locationtable[Zip],0))</f>
        <v>Manitoba</v>
      </c>
      <c r="M518" s="4" t="str">
        <f>INDEX(manufacturertable[Manufacturer Name],MATCH(consolidatedsales[[#This Row],[ManufacturerID]],manufacturertable[ManufacturerID],0))</f>
        <v>VanArsdel</v>
      </c>
      <c r="N518" s="4">
        <f>1/COUNTIFS(consolidatedsales[Manufacturer Name],consolidatedsales[[#This Row],[Manufacturer Name]])</f>
        <v>2.4570024570024569E-3</v>
      </c>
    </row>
    <row r="519" spans="1:14" x14ac:dyDescent="0.25">
      <c r="A519">
        <v>927</v>
      </c>
      <c r="B519" s="2">
        <v>42072</v>
      </c>
      <c r="C519" s="2" t="str">
        <f>TEXT(consolidatedsales[[#This Row],[Date]],"MMMM")</f>
        <v>March</v>
      </c>
      <c r="D519" t="s">
        <v>955</v>
      </c>
      <c r="E519">
        <v>1</v>
      </c>
      <c r="F519" s="3">
        <v>6173.37</v>
      </c>
      <c r="G519" t="s">
        <v>20</v>
      </c>
      <c r="H519" t="str">
        <f>INDEX(producttable[Product Name],MATCH(consolidatedsales[[#This Row],[ProductID]],producttable[ProductID],0))</f>
        <v>Natura UE-36</v>
      </c>
      <c r="I519" t="str">
        <f>INDEX(producttable[Category],MATCH(consolidatedsales[[#This Row],[ProductID]],producttable[ProductID],0))</f>
        <v>Urban</v>
      </c>
      <c r="J519" t="str">
        <f>INDEX(producttable[Segment],MATCH(consolidatedsales[[#This Row],[ProductID]],producttable[ProductID],0))</f>
        <v>Extreme</v>
      </c>
      <c r="K519">
        <f>INDEX(producttable[ManufacturerID],MATCH(consolidatedsales[[#This Row],[ProductID]],producttable[ProductID],0))</f>
        <v>8</v>
      </c>
      <c r="L519" s="4" t="str">
        <f>INDEX(locationtable[State],MATCH(consolidatedsales[[#This Row],[Zip]],locationtable[Zip],0))</f>
        <v>Ontario</v>
      </c>
      <c r="M519" s="4" t="str">
        <f>INDEX(manufacturertable[Manufacturer Name],MATCH(consolidatedsales[[#This Row],[ManufacturerID]],manufacturertable[ManufacturerID],0))</f>
        <v>Natura</v>
      </c>
      <c r="N519" s="4">
        <f>1/COUNTIFS(consolidatedsales[Manufacturer Name],consolidatedsales[[#This Row],[Manufacturer Name]])</f>
        <v>3.952569169960474E-3</v>
      </c>
    </row>
    <row r="520" spans="1:14" x14ac:dyDescent="0.25">
      <c r="A520">
        <v>1049</v>
      </c>
      <c r="B520" s="2">
        <v>42072</v>
      </c>
      <c r="C520" s="2" t="str">
        <f>TEXT(consolidatedsales[[#This Row],[Date]],"MMMM")</f>
        <v>March</v>
      </c>
      <c r="D520" t="s">
        <v>994</v>
      </c>
      <c r="E520">
        <v>1</v>
      </c>
      <c r="F520" s="3">
        <v>3086.37</v>
      </c>
      <c r="G520" t="s">
        <v>20</v>
      </c>
      <c r="H520" t="str">
        <f>INDEX(producttable[Product Name],MATCH(consolidatedsales[[#This Row],[ProductID]],producttable[ProductID],0))</f>
        <v>Pirum MA-07</v>
      </c>
      <c r="I520" t="str">
        <f>INDEX(producttable[Category],MATCH(consolidatedsales[[#This Row],[ProductID]],producttable[ProductID],0))</f>
        <v>Mix</v>
      </c>
      <c r="J520" t="str">
        <f>INDEX(producttable[Segment],MATCH(consolidatedsales[[#This Row],[ProductID]],producttable[ProductID],0))</f>
        <v>All Season</v>
      </c>
      <c r="K520">
        <f>INDEX(producttable[ManufacturerID],MATCH(consolidatedsales[[#This Row],[ProductID]],producttable[ProductID],0))</f>
        <v>10</v>
      </c>
      <c r="L520" s="4" t="str">
        <f>INDEX(locationtable[State],MATCH(consolidatedsales[[#This Row],[Zip]],locationtable[Zip],0))</f>
        <v>Ontario</v>
      </c>
      <c r="M520" s="4" t="str">
        <f>INDEX(manufacturertable[Manufacturer Name],MATCH(consolidatedsales[[#This Row],[ManufacturerID]],manufacturertable[ManufacturerID],0))</f>
        <v>Pirum</v>
      </c>
      <c r="N520" s="4">
        <f>1/COUNTIFS(consolidatedsales[Manufacturer Name],consolidatedsales[[#This Row],[Manufacturer Name]])</f>
        <v>3.8022813688212928E-3</v>
      </c>
    </row>
    <row r="521" spans="1:14" x14ac:dyDescent="0.25">
      <c r="A521">
        <v>342</v>
      </c>
      <c r="B521" s="2">
        <v>42072</v>
      </c>
      <c r="C521" s="2" t="str">
        <f>TEXT(consolidatedsales[[#This Row],[Date]],"MMMM")</f>
        <v>March</v>
      </c>
      <c r="D521" t="s">
        <v>391</v>
      </c>
      <c r="E521">
        <v>1</v>
      </c>
      <c r="F521" s="3">
        <v>8816.85</v>
      </c>
      <c r="G521" t="s">
        <v>20</v>
      </c>
      <c r="H521" t="str">
        <f>INDEX(producttable[Product Name],MATCH(consolidatedsales[[#This Row],[ProductID]],producttable[ProductID],0))</f>
        <v>Fama UE-63</v>
      </c>
      <c r="I521" t="str">
        <f>INDEX(producttable[Category],MATCH(consolidatedsales[[#This Row],[ProductID]],producttable[ProductID],0))</f>
        <v>Urban</v>
      </c>
      <c r="J521" t="str">
        <f>INDEX(producttable[Segment],MATCH(consolidatedsales[[#This Row],[ProductID]],producttable[ProductID],0))</f>
        <v>Extreme</v>
      </c>
      <c r="K521">
        <f>INDEX(producttable[ManufacturerID],MATCH(consolidatedsales[[#This Row],[ProductID]],producttable[ProductID],0))</f>
        <v>5</v>
      </c>
      <c r="L521" s="4" t="str">
        <f>INDEX(locationtable[State],MATCH(consolidatedsales[[#This Row],[Zip]],locationtable[Zip],0))</f>
        <v>Quebec</v>
      </c>
      <c r="M521" s="4" t="str">
        <f>INDEX(manufacturertable[Manufacturer Name],MATCH(consolidatedsales[[#This Row],[ManufacturerID]],manufacturertable[ManufacturerID],0))</f>
        <v>Fama</v>
      </c>
      <c r="N521" s="4">
        <f>1/COUNTIFS(consolidatedsales[Manufacturer Name],consolidatedsales[[#This Row],[Manufacturer Name]])</f>
        <v>7.1428571428571425E-2</v>
      </c>
    </row>
    <row r="522" spans="1:14" x14ac:dyDescent="0.25">
      <c r="A522">
        <v>2090</v>
      </c>
      <c r="B522" s="2">
        <v>42031</v>
      </c>
      <c r="C522" s="2" t="str">
        <f>TEXT(consolidatedsales[[#This Row],[Date]],"MMMM")</f>
        <v>January</v>
      </c>
      <c r="D522" t="s">
        <v>832</v>
      </c>
      <c r="E522">
        <v>1</v>
      </c>
      <c r="F522" s="3">
        <v>4598.37</v>
      </c>
      <c r="G522" t="s">
        <v>20</v>
      </c>
      <c r="H522" t="str">
        <f>INDEX(producttable[Product Name],MATCH(consolidatedsales[[#This Row],[ProductID]],producttable[ProductID],0))</f>
        <v>Currus UC-25</v>
      </c>
      <c r="I522" t="str">
        <f>INDEX(producttable[Category],MATCH(consolidatedsales[[#This Row],[ProductID]],producttable[ProductID],0))</f>
        <v>Urban</v>
      </c>
      <c r="J522" t="str">
        <f>INDEX(producttable[Segment],MATCH(consolidatedsales[[#This Row],[ProductID]],producttable[ProductID],0))</f>
        <v>Convenience</v>
      </c>
      <c r="K522">
        <f>INDEX(producttable[ManufacturerID],MATCH(consolidatedsales[[#This Row],[ProductID]],producttable[ProductID],0))</f>
        <v>4</v>
      </c>
      <c r="L522" s="4" t="str">
        <f>INDEX(locationtable[State],MATCH(consolidatedsales[[#This Row],[Zip]],locationtable[Zip],0))</f>
        <v>Ontario</v>
      </c>
      <c r="M522" s="4" t="str">
        <f>INDEX(manufacturertable[Manufacturer Name],MATCH(consolidatedsales[[#This Row],[ManufacturerID]],manufacturertable[ManufacturerID],0))</f>
        <v>Currus</v>
      </c>
      <c r="N522" s="4">
        <f>1/COUNTIFS(consolidatedsales[Manufacturer Name],consolidatedsales[[#This Row],[Manufacturer Name]])</f>
        <v>1.1764705882352941E-2</v>
      </c>
    </row>
    <row r="523" spans="1:14" x14ac:dyDescent="0.25">
      <c r="A523">
        <v>676</v>
      </c>
      <c r="B523" s="2">
        <v>42032</v>
      </c>
      <c r="C523" s="2" t="str">
        <f>TEXT(consolidatedsales[[#This Row],[Date]],"MMMM")</f>
        <v>January</v>
      </c>
      <c r="D523" t="s">
        <v>1218</v>
      </c>
      <c r="E523">
        <v>1</v>
      </c>
      <c r="F523" s="3">
        <v>9134.3700000000008</v>
      </c>
      <c r="G523" t="s">
        <v>20</v>
      </c>
      <c r="H523" t="str">
        <f>INDEX(producttable[Product Name],MATCH(consolidatedsales[[#This Row],[ProductID]],producttable[ProductID],0))</f>
        <v>Maximus UC-41</v>
      </c>
      <c r="I523" t="str">
        <f>INDEX(producttable[Category],MATCH(consolidatedsales[[#This Row],[ProductID]],producttable[ProductID],0))</f>
        <v>Urban</v>
      </c>
      <c r="J523" t="str">
        <f>INDEX(producttable[Segment],MATCH(consolidatedsales[[#This Row],[ProductID]],producttable[ProductID],0))</f>
        <v>Convenience</v>
      </c>
      <c r="K523">
        <f>INDEX(producttable[ManufacturerID],MATCH(consolidatedsales[[#This Row],[ProductID]],producttable[ProductID],0))</f>
        <v>7</v>
      </c>
      <c r="L523" s="4" t="str">
        <f>INDEX(locationtable[State],MATCH(consolidatedsales[[#This Row],[Zip]],locationtable[Zip],0))</f>
        <v>Manitoba</v>
      </c>
      <c r="M523" s="4" t="str">
        <f>INDEX(manufacturertable[Manufacturer Name],MATCH(consolidatedsales[[#This Row],[ManufacturerID]],manufacturertable[ManufacturerID],0))</f>
        <v>VanArsdel</v>
      </c>
      <c r="N523" s="4">
        <f>1/COUNTIFS(consolidatedsales[Manufacturer Name],consolidatedsales[[#This Row],[Manufacturer Name]])</f>
        <v>2.4570024570024569E-3</v>
      </c>
    </row>
    <row r="524" spans="1:14" x14ac:dyDescent="0.25">
      <c r="A524">
        <v>1145</v>
      </c>
      <c r="B524" s="2">
        <v>42032</v>
      </c>
      <c r="C524" s="2" t="str">
        <f>TEXT(consolidatedsales[[#This Row],[Date]],"MMMM")</f>
        <v>January</v>
      </c>
      <c r="D524" t="s">
        <v>840</v>
      </c>
      <c r="E524">
        <v>1</v>
      </c>
      <c r="F524" s="3">
        <v>4031.37</v>
      </c>
      <c r="G524" t="s">
        <v>20</v>
      </c>
      <c r="H524" t="str">
        <f>INDEX(producttable[Product Name],MATCH(consolidatedsales[[#This Row],[ProductID]],producttable[ProductID],0))</f>
        <v>Pirum UR-02</v>
      </c>
      <c r="I524" t="str">
        <f>INDEX(producttable[Category],MATCH(consolidatedsales[[#This Row],[ProductID]],producttable[ProductID],0))</f>
        <v>Urban</v>
      </c>
      <c r="J524" t="str">
        <f>INDEX(producttable[Segment],MATCH(consolidatedsales[[#This Row],[ProductID]],producttable[ProductID],0))</f>
        <v>Regular</v>
      </c>
      <c r="K524">
        <f>INDEX(producttable[ManufacturerID],MATCH(consolidatedsales[[#This Row],[ProductID]],producttable[ProductID],0))</f>
        <v>10</v>
      </c>
      <c r="L524" s="4" t="str">
        <f>INDEX(locationtable[State],MATCH(consolidatedsales[[#This Row],[Zip]],locationtable[Zip],0))</f>
        <v>Ontario</v>
      </c>
      <c r="M524" s="4" t="str">
        <f>INDEX(manufacturertable[Manufacturer Name],MATCH(consolidatedsales[[#This Row],[ManufacturerID]],manufacturertable[ManufacturerID],0))</f>
        <v>Pirum</v>
      </c>
      <c r="N524" s="4">
        <f>1/COUNTIFS(consolidatedsales[Manufacturer Name],consolidatedsales[[#This Row],[Manufacturer Name]])</f>
        <v>3.8022813688212928E-3</v>
      </c>
    </row>
    <row r="525" spans="1:14" x14ac:dyDescent="0.25">
      <c r="A525">
        <v>531</v>
      </c>
      <c r="B525" s="2">
        <v>42042</v>
      </c>
      <c r="C525" s="2" t="str">
        <f>TEXT(consolidatedsales[[#This Row],[Date]],"MMMM")</f>
        <v>February</v>
      </c>
      <c r="D525" t="s">
        <v>984</v>
      </c>
      <c r="E525">
        <v>1</v>
      </c>
      <c r="F525" s="3">
        <v>7556.85</v>
      </c>
      <c r="G525" t="s">
        <v>20</v>
      </c>
      <c r="H525" t="str">
        <f>INDEX(producttable[Product Name],MATCH(consolidatedsales[[#This Row],[ProductID]],producttable[ProductID],0))</f>
        <v>Maximus UE-19</v>
      </c>
      <c r="I525" t="str">
        <f>INDEX(producttable[Category],MATCH(consolidatedsales[[#This Row],[ProductID]],producttable[ProductID],0))</f>
        <v>Urban</v>
      </c>
      <c r="J525" t="str">
        <f>INDEX(producttable[Segment],MATCH(consolidatedsales[[#This Row],[ProductID]],producttable[ProductID],0))</f>
        <v>Extreme</v>
      </c>
      <c r="K525">
        <f>INDEX(producttable[ManufacturerID],MATCH(consolidatedsales[[#This Row],[ProductID]],producttable[ProductID],0))</f>
        <v>7</v>
      </c>
      <c r="L525" s="4" t="str">
        <f>INDEX(locationtable[State],MATCH(consolidatedsales[[#This Row],[Zip]],locationtable[Zip],0))</f>
        <v>Ontario</v>
      </c>
      <c r="M525" s="4" t="str">
        <f>INDEX(manufacturertable[Manufacturer Name],MATCH(consolidatedsales[[#This Row],[ManufacturerID]],manufacturertable[ManufacturerID],0))</f>
        <v>VanArsdel</v>
      </c>
      <c r="N525" s="4">
        <f>1/COUNTIFS(consolidatedsales[Manufacturer Name],consolidatedsales[[#This Row],[Manufacturer Name]])</f>
        <v>2.4570024570024569E-3</v>
      </c>
    </row>
    <row r="526" spans="1:14" x14ac:dyDescent="0.25">
      <c r="A526">
        <v>615</v>
      </c>
      <c r="B526" s="2">
        <v>42101</v>
      </c>
      <c r="C526" s="2" t="str">
        <f>TEXT(consolidatedsales[[#This Row],[Date]],"MMMM")</f>
        <v>April</v>
      </c>
      <c r="D526" t="s">
        <v>826</v>
      </c>
      <c r="E526">
        <v>1</v>
      </c>
      <c r="F526" s="3">
        <v>8189.37</v>
      </c>
      <c r="G526" t="s">
        <v>20</v>
      </c>
      <c r="H526" t="str">
        <f>INDEX(producttable[Product Name],MATCH(consolidatedsales[[#This Row],[ProductID]],producttable[ProductID],0))</f>
        <v>Maximus UC-80</v>
      </c>
      <c r="I526" t="str">
        <f>INDEX(producttable[Category],MATCH(consolidatedsales[[#This Row],[ProductID]],producttable[ProductID],0))</f>
        <v>Urban</v>
      </c>
      <c r="J526" t="str">
        <f>INDEX(producttable[Segment],MATCH(consolidatedsales[[#This Row],[ProductID]],producttable[ProductID],0))</f>
        <v>Convenience</v>
      </c>
      <c r="K526">
        <f>INDEX(producttable[ManufacturerID],MATCH(consolidatedsales[[#This Row],[ProductID]],producttable[ProductID],0))</f>
        <v>7</v>
      </c>
      <c r="L526" s="4" t="str">
        <f>INDEX(locationtable[State],MATCH(consolidatedsales[[#This Row],[Zip]],locationtable[Zip],0))</f>
        <v>Ontario</v>
      </c>
      <c r="M526" s="4" t="str">
        <f>INDEX(manufacturertable[Manufacturer Name],MATCH(consolidatedsales[[#This Row],[ManufacturerID]],manufacturertable[ManufacturerID],0))</f>
        <v>VanArsdel</v>
      </c>
      <c r="N526" s="4">
        <f>1/COUNTIFS(consolidatedsales[Manufacturer Name],consolidatedsales[[#This Row],[Manufacturer Name]])</f>
        <v>2.4570024570024569E-3</v>
      </c>
    </row>
    <row r="527" spans="1:14" x14ac:dyDescent="0.25">
      <c r="A527">
        <v>676</v>
      </c>
      <c r="B527" s="2">
        <v>42101</v>
      </c>
      <c r="C527" s="2" t="str">
        <f>TEXT(consolidatedsales[[#This Row],[Date]],"MMMM")</f>
        <v>April</v>
      </c>
      <c r="D527" t="s">
        <v>984</v>
      </c>
      <c r="E527">
        <v>1</v>
      </c>
      <c r="F527" s="3">
        <v>9134.3700000000008</v>
      </c>
      <c r="G527" t="s">
        <v>20</v>
      </c>
      <c r="H527" t="str">
        <f>INDEX(producttable[Product Name],MATCH(consolidatedsales[[#This Row],[ProductID]],producttable[ProductID],0))</f>
        <v>Maximus UC-41</v>
      </c>
      <c r="I527" t="str">
        <f>INDEX(producttable[Category],MATCH(consolidatedsales[[#This Row],[ProductID]],producttable[ProductID],0))</f>
        <v>Urban</v>
      </c>
      <c r="J527" t="str">
        <f>INDEX(producttable[Segment],MATCH(consolidatedsales[[#This Row],[ProductID]],producttable[ProductID],0))</f>
        <v>Convenience</v>
      </c>
      <c r="K527">
        <f>INDEX(producttable[ManufacturerID],MATCH(consolidatedsales[[#This Row],[ProductID]],producttable[ProductID],0))</f>
        <v>7</v>
      </c>
      <c r="L527" s="4" t="str">
        <f>INDEX(locationtable[State],MATCH(consolidatedsales[[#This Row],[Zip]],locationtable[Zip],0))</f>
        <v>Ontario</v>
      </c>
      <c r="M527" s="4" t="str">
        <f>INDEX(manufacturertable[Manufacturer Name],MATCH(consolidatedsales[[#This Row],[ManufacturerID]],manufacturertable[ManufacturerID],0))</f>
        <v>VanArsdel</v>
      </c>
      <c r="N527" s="4">
        <f>1/COUNTIFS(consolidatedsales[Manufacturer Name],consolidatedsales[[#This Row],[Manufacturer Name]])</f>
        <v>2.4570024570024569E-3</v>
      </c>
    </row>
    <row r="528" spans="1:14" x14ac:dyDescent="0.25">
      <c r="A528">
        <v>734</v>
      </c>
      <c r="B528" s="2">
        <v>42073</v>
      </c>
      <c r="C528" s="2" t="str">
        <f>TEXT(consolidatedsales[[#This Row],[Date]],"MMMM")</f>
        <v>March</v>
      </c>
      <c r="D528" t="s">
        <v>1216</v>
      </c>
      <c r="E528">
        <v>1</v>
      </c>
      <c r="F528" s="3">
        <v>4787.37</v>
      </c>
      <c r="G528" t="s">
        <v>20</v>
      </c>
      <c r="H528" t="str">
        <f>INDEX(producttable[Product Name],MATCH(consolidatedsales[[#This Row],[ProductID]],producttable[ProductID],0))</f>
        <v>Natura RP-22</v>
      </c>
      <c r="I528" t="str">
        <f>INDEX(producttable[Category],MATCH(consolidatedsales[[#This Row],[ProductID]],producttable[ProductID],0))</f>
        <v>Rural</v>
      </c>
      <c r="J528" t="str">
        <f>INDEX(producttable[Segment],MATCH(consolidatedsales[[#This Row],[ProductID]],producttable[ProductID],0))</f>
        <v>Productivity</v>
      </c>
      <c r="K528">
        <f>INDEX(producttable[ManufacturerID],MATCH(consolidatedsales[[#This Row],[ProductID]],producttable[ProductID],0))</f>
        <v>8</v>
      </c>
      <c r="L528" s="4" t="str">
        <f>INDEX(locationtable[State],MATCH(consolidatedsales[[#This Row],[Zip]],locationtable[Zip],0))</f>
        <v>Manitoba</v>
      </c>
      <c r="M528" s="4" t="str">
        <f>INDEX(manufacturertable[Manufacturer Name],MATCH(consolidatedsales[[#This Row],[ManufacturerID]],manufacturertable[ManufacturerID],0))</f>
        <v>Natura</v>
      </c>
      <c r="N528" s="4">
        <f>1/COUNTIFS(consolidatedsales[Manufacturer Name],consolidatedsales[[#This Row],[Manufacturer Name]])</f>
        <v>3.952569169960474E-3</v>
      </c>
    </row>
    <row r="529" spans="1:14" x14ac:dyDescent="0.25">
      <c r="A529">
        <v>965</v>
      </c>
      <c r="B529" s="2">
        <v>42073</v>
      </c>
      <c r="C529" s="2" t="str">
        <f>TEXT(consolidatedsales[[#This Row],[Date]],"MMMM")</f>
        <v>March</v>
      </c>
      <c r="D529" t="s">
        <v>680</v>
      </c>
      <c r="E529">
        <v>1</v>
      </c>
      <c r="F529" s="3">
        <v>6299.37</v>
      </c>
      <c r="G529" t="s">
        <v>20</v>
      </c>
      <c r="H529" t="str">
        <f>INDEX(producttable[Product Name],MATCH(consolidatedsales[[#This Row],[ProductID]],producttable[ProductID],0))</f>
        <v>Natura UC-28</v>
      </c>
      <c r="I529" t="str">
        <f>INDEX(producttable[Category],MATCH(consolidatedsales[[#This Row],[ProductID]],producttable[ProductID],0))</f>
        <v>Urban</v>
      </c>
      <c r="J529" t="str">
        <f>INDEX(producttable[Segment],MATCH(consolidatedsales[[#This Row],[ProductID]],producttable[ProductID],0))</f>
        <v>Convenience</v>
      </c>
      <c r="K529">
        <f>INDEX(producttable[ManufacturerID],MATCH(consolidatedsales[[#This Row],[ProductID]],producttable[ProductID],0))</f>
        <v>8</v>
      </c>
      <c r="L529" s="4" t="str">
        <f>INDEX(locationtable[State],MATCH(consolidatedsales[[#This Row],[Zip]],locationtable[Zip],0))</f>
        <v>Ontario</v>
      </c>
      <c r="M529" s="4" t="str">
        <f>INDEX(manufacturertable[Manufacturer Name],MATCH(consolidatedsales[[#This Row],[ManufacturerID]],manufacturertable[ManufacturerID],0))</f>
        <v>Natura</v>
      </c>
      <c r="N529" s="4">
        <f>1/COUNTIFS(consolidatedsales[Manufacturer Name],consolidatedsales[[#This Row],[Manufacturer Name]])</f>
        <v>3.952569169960474E-3</v>
      </c>
    </row>
    <row r="530" spans="1:14" x14ac:dyDescent="0.25">
      <c r="A530">
        <v>674</v>
      </c>
      <c r="B530" s="2">
        <v>42073</v>
      </c>
      <c r="C530" s="2" t="str">
        <f>TEXT(consolidatedsales[[#This Row],[Date]],"MMMM")</f>
        <v>March</v>
      </c>
      <c r="D530" t="s">
        <v>968</v>
      </c>
      <c r="E530">
        <v>1</v>
      </c>
      <c r="F530" s="3">
        <v>8189.37</v>
      </c>
      <c r="G530" t="s">
        <v>20</v>
      </c>
      <c r="H530" t="str">
        <f>INDEX(producttable[Product Name],MATCH(consolidatedsales[[#This Row],[ProductID]],producttable[ProductID],0))</f>
        <v>Maximus UC-39</v>
      </c>
      <c r="I530" t="str">
        <f>INDEX(producttable[Category],MATCH(consolidatedsales[[#This Row],[ProductID]],producttable[ProductID],0))</f>
        <v>Urban</v>
      </c>
      <c r="J530" t="str">
        <f>INDEX(producttable[Segment],MATCH(consolidatedsales[[#This Row],[ProductID]],producttable[ProductID],0))</f>
        <v>Convenience</v>
      </c>
      <c r="K530">
        <f>INDEX(producttable[ManufacturerID],MATCH(consolidatedsales[[#This Row],[ProductID]],producttable[ProductID],0))</f>
        <v>7</v>
      </c>
      <c r="L530" s="4" t="str">
        <f>INDEX(locationtable[State],MATCH(consolidatedsales[[#This Row],[Zip]],locationtable[Zip],0))</f>
        <v>Ontario</v>
      </c>
      <c r="M530" s="4" t="str">
        <f>INDEX(manufacturertable[Manufacturer Name],MATCH(consolidatedsales[[#This Row],[ManufacturerID]],manufacturertable[ManufacturerID],0))</f>
        <v>VanArsdel</v>
      </c>
      <c r="N530" s="4">
        <f>1/COUNTIFS(consolidatedsales[Manufacturer Name],consolidatedsales[[#This Row],[Manufacturer Name]])</f>
        <v>2.4570024570024569E-3</v>
      </c>
    </row>
    <row r="531" spans="1:14" x14ac:dyDescent="0.25">
      <c r="A531">
        <v>2060</v>
      </c>
      <c r="B531" s="2">
        <v>42121</v>
      </c>
      <c r="C531" s="2" t="str">
        <f>TEXT(consolidatedsales[[#This Row],[Date]],"MMMM")</f>
        <v>April</v>
      </c>
      <c r="D531" t="s">
        <v>957</v>
      </c>
      <c r="E531">
        <v>1</v>
      </c>
      <c r="F531" s="3">
        <v>4409.37</v>
      </c>
      <c r="G531" t="s">
        <v>20</v>
      </c>
      <c r="H531" t="str">
        <f>INDEX(producttable[Product Name],MATCH(consolidatedsales[[#This Row],[ProductID]],producttable[ProductID],0))</f>
        <v>Currus UE-20</v>
      </c>
      <c r="I531" t="str">
        <f>INDEX(producttable[Category],MATCH(consolidatedsales[[#This Row],[ProductID]],producttable[ProductID],0))</f>
        <v>Urban</v>
      </c>
      <c r="J531" t="str">
        <f>INDEX(producttable[Segment],MATCH(consolidatedsales[[#This Row],[ProductID]],producttable[ProductID],0))</f>
        <v>Extreme</v>
      </c>
      <c r="K531">
        <f>INDEX(producttable[ManufacturerID],MATCH(consolidatedsales[[#This Row],[ProductID]],producttable[ProductID],0))</f>
        <v>4</v>
      </c>
      <c r="L531" s="4" t="str">
        <f>INDEX(locationtable[State],MATCH(consolidatedsales[[#This Row],[Zip]],locationtable[Zip],0))</f>
        <v>Ontario</v>
      </c>
      <c r="M531" s="4" t="str">
        <f>INDEX(manufacturertable[Manufacturer Name],MATCH(consolidatedsales[[#This Row],[ManufacturerID]],manufacturertable[ManufacturerID],0))</f>
        <v>Currus</v>
      </c>
      <c r="N531" s="4">
        <f>1/COUNTIFS(consolidatedsales[Manufacturer Name],consolidatedsales[[#This Row],[Manufacturer Name]])</f>
        <v>1.1764705882352941E-2</v>
      </c>
    </row>
    <row r="532" spans="1:14" x14ac:dyDescent="0.25">
      <c r="A532">
        <v>545</v>
      </c>
      <c r="B532" s="2">
        <v>42121</v>
      </c>
      <c r="C532" s="2" t="str">
        <f>TEXT(consolidatedsales[[#This Row],[Date]],"MMMM")</f>
        <v>April</v>
      </c>
      <c r="D532" t="s">
        <v>1216</v>
      </c>
      <c r="E532">
        <v>1</v>
      </c>
      <c r="F532" s="3">
        <v>10835.37</v>
      </c>
      <c r="G532" t="s">
        <v>20</v>
      </c>
      <c r="H532" t="str">
        <f>INDEX(producttable[Product Name],MATCH(consolidatedsales[[#This Row],[ProductID]],producttable[ProductID],0))</f>
        <v>Maximus UC-10</v>
      </c>
      <c r="I532" t="str">
        <f>INDEX(producttable[Category],MATCH(consolidatedsales[[#This Row],[ProductID]],producttable[ProductID],0))</f>
        <v>Urban</v>
      </c>
      <c r="J532" t="str">
        <f>INDEX(producttable[Segment],MATCH(consolidatedsales[[#This Row],[ProductID]],producttable[ProductID],0))</f>
        <v>Convenience</v>
      </c>
      <c r="K532">
        <f>INDEX(producttable[ManufacturerID],MATCH(consolidatedsales[[#This Row],[ProductID]],producttable[ProductID],0))</f>
        <v>7</v>
      </c>
      <c r="L532" s="4" t="str">
        <f>INDEX(locationtable[State],MATCH(consolidatedsales[[#This Row],[Zip]],locationtable[Zip],0))</f>
        <v>Manitoba</v>
      </c>
      <c r="M532" s="4" t="str">
        <f>INDEX(manufacturertable[Manufacturer Name],MATCH(consolidatedsales[[#This Row],[ManufacturerID]],manufacturertable[ManufacturerID],0))</f>
        <v>VanArsdel</v>
      </c>
      <c r="N532" s="4">
        <f>1/COUNTIFS(consolidatedsales[Manufacturer Name],consolidatedsales[[#This Row],[Manufacturer Name]])</f>
        <v>2.4570024570024569E-3</v>
      </c>
    </row>
    <row r="533" spans="1:14" x14ac:dyDescent="0.25">
      <c r="A533">
        <v>1078</v>
      </c>
      <c r="B533" s="2">
        <v>42183</v>
      </c>
      <c r="C533" s="2" t="str">
        <f>TEXT(consolidatedsales[[#This Row],[Date]],"MMMM")</f>
        <v>June</v>
      </c>
      <c r="D533" t="s">
        <v>945</v>
      </c>
      <c r="E533">
        <v>1</v>
      </c>
      <c r="F533" s="3">
        <v>4220.37</v>
      </c>
      <c r="G533" t="s">
        <v>20</v>
      </c>
      <c r="H533" t="str">
        <f>INDEX(producttable[Product Name],MATCH(consolidatedsales[[#This Row],[ProductID]],producttable[ProductID],0))</f>
        <v>Pirum RP-24</v>
      </c>
      <c r="I533" t="str">
        <f>INDEX(producttable[Category],MATCH(consolidatedsales[[#This Row],[ProductID]],producttable[ProductID],0))</f>
        <v>Rural</v>
      </c>
      <c r="J533" t="str">
        <f>INDEX(producttable[Segment],MATCH(consolidatedsales[[#This Row],[ProductID]],producttable[ProductID],0))</f>
        <v>Productivity</v>
      </c>
      <c r="K533">
        <f>INDEX(producttable[ManufacturerID],MATCH(consolidatedsales[[#This Row],[ProductID]],producttable[ProductID],0))</f>
        <v>10</v>
      </c>
      <c r="L533" s="4" t="str">
        <f>INDEX(locationtable[State],MATCH(consolidatedsales[[#This Row],[Zip]],locationtable[Zip],0))</f>
        <v>Ontario</v>
      </c>
      <c r="M533" s="4" t="str">
        <f>INDEX(manufacturertable[Manufacturer Name],MATCH(consolidatedsales[[#This Row],[ManufacturerID]],manufacturertable[ManufacturerID],0))</f>
        <v>Pirum</v>
      </c>
      <c r="N533" s="4">
        <f>1/COUNTIFS(consolidatedsales[Manufacturer Name],consolidatedsales[[#This Row],[Manufacturer Name]])</f>
        <v>3.8022813688212928E-3</v>
      </c>
    </row>
    <row r="534" spans="1:14" x14ac:dyDescent="0.25">
      <c r="A534">
        <v>1180</v>
      </c>
      <c r="B534" s="2">
        <v>42092</v>
      </c>
      <c r="C534" s="2" t="str">
        <f>TEXT(consolidatedsales[[#This Row],[Date]],"MMMM")</f>
        <v>March</v>
      </c>
      <c r="D534" t="s">
        <v>945</v>
      </c>
      <c r="E534">
        <v>1</v>
      </c>
      <c r="F534" s="3">
        <v>6299.37</v>
      </c>
      <c r="G534" t="s">
        <v>20</v>
      </c>
      <c r="H534" t="str">
        <f>INDEX(producttable[Product Name],MATCH(consolidatedsales[[#This Row],[ProductID]],producttable[ProductID],0))</f>
        <v>Pirum UE-16</v>
      </c>
      <c r="I534" t="str">
        <f>INDEX(producttable[Category],MATCH(consolidatedsales[[#This Row],[ProductID]],producttable[ProductID],0))</f>
        <v>Urban</v>
      </c>
      <c r="J534" t="str">
        <f>INDEX(producttable[Segment],MATCH(consolidatedsales[[#This Row],[ProductID]],producttable[ProductID],0))</f>
        <v>Extreme</v>
      </c>
      <c r="K534">
        <f>INDEX(producttable[ManufacturerID],MATCH(consolidatedsales[[#This Row],[ProductID]],producttable[ProductID],0))</f>
        <v>10</v>
      </c>
      <c r="L534" s="4" t="str">
        <f>INDEX(locationtable[State],MATCH(consolidatedsales[[#This Row],[Zip]],locationtable[Zip],0))</f>
        <v>Ontario</v>
      </c>
      <c r="M534" s="4" t="str">
        <f>INDEX(manufacturertable[Manufacturer Name],MATCH(consolidatedsales[[#This Row],[ManufacturerID]],manufacturertable[ManufacturerID],0))</f>
        <v>Pirum</v>
      </c>
      <c r="N534" s="4">
        <f>1/COUNTIFS(consolidatedsales[Manufacturer Name],consolidatedsales[[#This Row],[Manufacturer Name]])</f>
        <v>3.8022813688212928E-3</v>
      </c>
    </row>
    <row r="535" spans="1:14" x14ac:dyDescent="0.25">
      <c r="A535">
        <v>443</v>
      </c>
      <c r="B535" s="2">
        <v>42092</v>
      </c>
      <c r="C535" s="2" t="str">
        <f>TEXT(consolidatedsales[[#This Row],[Date]],"MMMM")</f>
        <v>March</v>
      </c>
      <c r="D535" t="s">
        <v>1220</v>
      </c>
      <c r="E535">
        <v>1</v>
      </c>
      <c r="F535" s="3">
        <v>11084.85</v>
      </c>
      <c r="G535" t="s">
        <v>20</v>
      </c>
      <c r="H535" t="str">
        <f>INDEX(producttable[Product Name],MATCH(consolidatedsales[[#This Row],[ProductID]],producttable[ProductID],0))</f>
        <v>Maximus UM-48</v>
      </c>
      <c r="I535" t="str">
        <f>INDEX(producttable[Category],MATCH(consolidatedsales[[#This Row],[ProductID]],producttable[ProductID],0))</f>
        <v>Urban</v>
      </c>
      <c r="J535" t="str">
        <f>INDEX(producttable[Segment],MATCH(consolidatedsales[[#This Row],[ProductID]],producttable[ProductID],0))</f>
        <v>Moderation</v>
      </c>
      <c r="K535">
        <f>INDEX(producttable[ManufacturerID],MATCH(consolidatedsales[[#This Row],[ProductID]],producttable[ProductID],0))</f>
        <v>7</v>
      </c>
      <c r="L535" s="4" t="str">
        <f>INDEX(locationtable[State],MATCH(consolidatedsales[[#This Row],[Zip]],locationtable[Zip],0))</f>
        <v>Manitoba</v>
      </c>
      <c r="M535" s="4" t="str">
        <f>INDEX(manufacturertable[Manufacturer Name],MATCH(consolidatedsales[[#This Row],[ManufacturerID]],manufacturertable[ManufacturerID],0))</f>
        <v>VanArsdel</v>
      </c>
      <c r="N535" s="4">
        <f>1/COUNTIFS(consolidatedsales[Manufacturer Name],consolidatedsales[[#This Row],[Manufacturer Name]])</f>
        <v>2.4570024570024569E-3</v>
      </c>
    </row>
    <row r="536" spans="1:14" x14ac:dyDescent="0.25">
      <c r="A536">
        <v>506</v>
      </c>
      <c r="B536" s="2">
        <v>42017</v>
      </c>
      <c r="C536" s="2" t="str">
        <f>TEXT(consolidatedsales[[#This Row],[Date]],"MMMM")</f>
        <v>January</v>
      </c>
      <c r="D536" t="s">
        <v>1202</v>
      </c>
      <c r="E536">
        <v>1</v>
      </c>
      <c r="F536" s="3">
        <v>15560.37</v>
      </c>
      <c r="G536" t="s">
        <v>20</v>
      </c>
      <c r="H536" t="str">
        <f>INDEX(producttable[Product Name],MATCH(consolidatedsales[[#This Row],[ProductID]],producttable[ProductID],0))</f>
        <v>Maximus UM-11</v>
      </c>
      <c r="I536" t="str">
        <f>INDEX(producttable[Category],MATCH(consolidatedsales[[#This Row],[ProductID]],producttable[ProductID],0))</f>
        <v>Urban</v>
      </c>
      <c r="J536" t="str">
        <f>INDEX(producttable[Segment],MATCH(consolidatedsales[[#This Row],[ProductID]],producttable[ProductID],0))</f>
        <v>Moderation</v>
      </c>
      <c r="K536">
        <f>INDEX(producttable[ManufacturerID],MATCH(consolidatedsales[[#This Row],[ProductID]],producttable[ProductID],0))</f>
        <v>7</v>
      </c>
      <c r="L536" s="4" t="str">
        <f>INDEX(locationtable[State],MATCH(consolidatedsales[[#This Row],[Zip]],locationtable[Zip],0))</f>
        <v>Manitoba</v>
      </c>
      <c r="M536" s="4" t="str">
        <f>INDEX(manufacturertable[Manufacturer Name],MATCH(consolidatedsales[[#This Row],[ManufacturerID]],manufacturertable[ManufacturerID],0))</f>
        <v>VanArsdel</v>
      </c>
      <c r="N536" s="4">
        <f>1/COUNTIFS(consolidatedsales[Manufacturer Name],consolidatedsales[[#This Row],[Manufacturer Name]])</f>
        <v>2.4570024570024569E-3</v>
      </c>
    </row>
    <row r="537" spans="1:14" x14ac:dyDescent="0.25">
      <c r="A537">
        <v>1883</v>
      </c>
      <c r="B537" s="2">
        <v>42017</v>
      </c>
      <c r="C537" s="2" t="str">
        <f>TEXT(consolidatedsales[[#This Row],[Date]],"MMMM")</f>
        <v>January</v>
      </c>
      <c r="D537" t="s">
        <v>1577</v>
      </c>
      <c r="E537">
        <v>1</v>
      </c>
      <c r="F537" s="3">
        <v>9134.3700000000008</v>
      </c>
      <c r="G537" t="s">
        <v>20</v>
      </c>
      <c r="H537" t="str">
        <f>INDEX(producttable[Product Name],MATCH(consolidatedsales[[#This Row],[ProductID]],producttable[ProductID],0))</f>
        <v>Leo UC-02</v>
      </c>
      <c r="I537" t="str">
        <f>INDEX(producttable[Category],MATCH(consolidatedsales[[#This Row],[ProductID]],producttable[ProductID],0))</f>
        <v>Urban</v>
      </c>
      <c r="J537" t="str">
        <f>INDEX(producttable[Segment],MATCH(consolidatedsales[[#This Row],[ProductID]],producttable[ProductID],0))</f>
        <v>Convenience</v>
      </c>
      <c r="K537">
        <f>INDEX(producttable[ManufacturerID],MATCH(consolidatedsales[[#This Row],[ProductID]],producttable[ProductID],0))</f>
        <v>6</v>
      </c>
      <c r="L537" s="4" t="str">
        <f>INDEX(locationtable[State],MATCH(consolidatedsales[[#This Row],[Zip]],locationtable[Zip],0))</f>
        <v>British Columbia</v>
      </c>
      <c r="M537" s="4" t="str">
        <f>INDEX(manufacturertable[Manufacturer Name],MATCH(consolidatedsales[[#This Row],[ManufacturerID]],manufacturertable[ManufacturerID],0))</f>
        <v>Leo</v>
      </c>
      <c r="N537" s="4">
        <f>1/COUNTIFS(consolidatedsales[Manufacturer Name],consolidatedsales[[#This Row],[Manufacturer Name]])</f>
        <v>8.3333333333333329E-2</v>
      </c>
    </row>
    <row r="538" spans="1:14" x14ac:dyDescent="0.25">
      <c r="A538">
        <v>1129</v>
      </c>
      <c r="B538" s="2">
        <v>42018</v>
      </c>
      <c r="C538" s="2" t="str">
        <f>TEXT(consolidatedsales[[#This Row],[Date]],"MMMM")</f>
        <v>January</v>
      </c>
      <c r="D538" t="s">
        <v>1209</v>
      </c>
      <c r="E538">
        <v>1</v>
      </c>
      <c r="F538" s="3">
        <v>5543.37</v>
      </c>
      <c r="G538" t="s">
        <v>20</v>
      </c>
      <c r="H538" t="str">
        <f>INDEX(producttable[Product Name],MATCH(consolidatedsales[[#This Row],[ProductID]],producttable[ProductID],0))</f>
        <v>Pirum UM-06</v>
      </c>
      <c r="I538" t="str">
        <f>INDEX(producttable[Category],MATCH(consolidatedsales[[#This Row],[ProductID]],producttable[ProductID],0))</f>
        <v>Urban</v>
      </c>
      <c r="J538" t="str">
        <f>INDEX(producttable[Segment],MATCH(consolidatedsales[[#This Row],[ProductID]],producttable[ProductID],0))</f>
        <v>Moderation</v>
      </c>
      <c r="K538">
        <f>INDEX(producttable[ManufacturerID],MATCH(consolidatedsales[[#This Row],[ProductID]],producttable[ProductID],0))</f>
        <v>10</v>
      </c>
      <c r="L538" s="4" t="str">
        <f>INDEX(locationtable[State],MATCH(consolidatedsales[[#This Row],[Zip]],locationtable[Zip],0))</f>
        <v>Manitoba</v>
      </c>
      <c r="M538" s="4" t="str">
        <f>INDEX(manufacturertable[Manufacturer Name],MATCH(consolidatedsales[[#This Row],[ManufacturerID]],manufacturertable[ManufacturerID],0))</f>
        <v>Pirum</v>
      </c>
      <c r="N538" s="4">
        <f>1/COUNTIFS(consolidatedsales[Manufacturer Name],consolidatedsales[[#This Row],[Manufacturer Name]])</f>
        <v>3.8022813688212928E-3</v>
      </c>
    </row>
    <row r="539" spans="1:14" x14ac:dyDescent="0.25">
      <c r="A539">
        <v>1518</v>
      </c>
      <c r="B539" s="2">
        <v>42018</v>
      </c>
      <c r="C539" s="2" t="str">
        <f>TEXT(consolidatedsales[[#This Row],[Date]],"MMMM")</f>
        <v>January</v>
      </c>
      <c r="D539" t="s">
        <v>1577</v>
      </c>
      <c r="E539">
        <v>1</v>
      </c>
      <c r="F539" s="3">
        <v>2770.74</v>
      </c>
      <c r="G539" t="s">
        <v>20</v>
      </c>
      <c r="H539" t="str">
        <f>INDEX(producttable[Product Name],MATCH(consolidatedsales[[#This Row],[ProductID]],producttable[ProductID],0))</f>
        <v>Quibus RP-10</v>
      </c>
      <c r="I539" t="str">
        <f>INDEX(producttable[Category],MATCH(consolidatedsales[[#This Row],[ProductID]],producttable[ProductID],0))</f>
        <v>Rural</v>
      </c>
      <c r="J539" t="str">
        <f>INDEX(producttable[Segment],MATCH(consolidatedsales[[#This Row],[ProductID]],producttable[ProductID],0))</f>
        <v>Productivity</v>
      </c>
      <c r="K539">
        <f>INDEX(producttable[ManufacturerID],MATCH(consolidatedsales[[#This Row],[ProductID]],producttable[ProductID],0))</f>
        <v>12</v>
      </c>
      <c r="L539" s="4" t="str">
        <f>INDEX(locationtable[State],MATCH(consolidatedsales[[#This Row],[Zip]],locationtable[Zip],0))</f>
        <v>British Columbia</v>
      </c>
      <c r="M539" s="4" t="str">
        <f>INDEX(manufacturertable[Manufacturer Name],MATCH(consolidatedsales[[#This Row],[ManufacturerID]],manufacturertable[ManufacturerID],0))</f>
        <v>Quibus</v>
      </c>
      <c r="N539" s="4">
        <f>1/COUNTIFS(consolidatedsales[Manufacturer Name],consolidatedsales[[#This Row],[Manufacturer Name]])</f>
        <v>1.3333333333333334E-2</v>
      </c>
    </row>
    <row r="540" spans="1:14" x14ac:dyDescent="0.25">
      <c r="A540">
        <v>2092</v>
      </c>
      <c r="B540" s="2">
        <v>42018</v>
      </c>
      <c r="C540" s="2" t="str">
        <f>TEXT(consolidatedsales[[#This Row],[Date]],"MMMM")</f>
        <v>January</v>
      </c>
      <c r="D540" t="s">
        <v>1200</v>
      </c>
      <c r="E540">
        <v>1</v>
      </c>
      <c r="F540" s="3">
        <v>4220.37</v>
      </c>
      <c r="G540" t="s">
        <v>20</v>
      </c>
      <c r="H540" t="str">
        <f>INDEX(producttable[Product Name],MATCH(consolidatedsales[[#This Row],[ProductID]],producttable[ProductID],0))</f>
        <v>Currus UC-27</v>
      </c>
      <c r="I540" t="str">
        <f>INDEX(producttable[Category],MATCH(consolidatedsales[[#This Row],[ProductID]],producttable[ProductID],0))</f>
        <v>Urban</v>
      </c>
      <c r="J540" t="str">
        <f>INDEX(producttable[Segment],MATCH(consolidatedsales[[#This Row],[ProductID]],producttable[ProductID],0))</f>
        <v>Convenience</v>
      </c>
      <c r="K540">
        <f>INDEX(producttable[ManufacturerID],MATCH(consolidatedsales[[#This Row],[ProductID]],producttable[ProductID],0))</f>
        <v>4</v>
      </c>
      <c r="L540" s="4" t="str">
        <f>INDEX(locationtable[State],MATCH(consolidatedsales[[#This Row],[Zip]],locationtable[Zip],0))</f>
        <v>Manitoba</v>
      </c>
      <c r="M540" s="4" t="str">
        <f>INDEX(manufacturertable[Manufacturer Name],MATCH(consolidatedsales[[#This Row],[ManufacturerID]],manufacturertable[ManufacturerID],0))</f>
        <v>Currus</v>
      </c>
      <c r="N540" s="4">
        <f>1/COUNTIFS(consolidatedsales[Manufacturer Name],consolidatedsales[[#This Row],[Manufacturer Name]])</f>
        <v>1.1764705882352941E-2</v>
      </c>
    </row>
    <row r="541" spans="1:14" x14ac:dyDescent="0.25">
      <c r="A541">
        <v>1517</v>
      </c>
      <c r="B541" s="2">
        <v>42018</v>
      </c>
      <c r="C541" s="2" t="str">
        <f>TEXT(consolidatedsales[[#This Row],[Date]],"MMMM")</f>
        <v>January</v>
      </c>
      <c r="D541" t="s">
        <v>1577</v>
      </c>
      <c r="E541">
        <v>1</v>
      </c>
      <c r="F541" s="3">
        <v>2770.74</v>
      </c>
      <c r="G541" t="s">
        <v>20</v>
      </c>
      <c r="H541" t="str">
        <f>INDEX(producttable[Product Name],MATCH(consolidatedsales[[#This Row],[ProductID]],producttable[ProductID],0))</f>
        <v>Quibus RP-09</v>
      </c>
      <c r="I541" t="str">
        <f>INDEX(producttable[Category],MATCH(consolidatedsales[[#This Row],[ProductID]],producttable[ProductID],0))</f>
        <v>Rural</v>
      </c>
      <c r="J541" t="str">
        <f>INDEX(producttable[Segment],MATCH(consolidatedsales[[#This Row],[ProductID]],producttable[ProductID],0))</f>
        <v>Productivity</v>
      </c>
      <c r="K541">
        <f>INDEX(producttable[ManufacturerID],MATCH(consolidatedsales[[#This Row],[ProductID]],producttable[ProductID],0))</f>
        <v>12</v>
      </c>
      <c r="L541" s="4" t="str">
        <f>INDEX(locationtable[State],MATCH(consolidatedsales[[#This Row],[Zip]],locationtable[Zip],0))</f>
        <v>British Columbia</v>
      </c>
      <c r="M541" s="4" t="str">
        <f>INDEX(manufacturertable[Manufacturer Name],MATCH(consolidatedsales[[#This Row],[ManufacturerID]],manufacturertable[ManufacturerID],0))</f>
        <v>Quibus</v>
      </c>
      <c r="N541" s="4">
        <f>1/COUNTIFS(consolidatedsales[Manufacturer Name],consolidatedsales[[#This Row],[Manufacturer Name]])</f>
        <v>1.3333333333333334E-2</v>
      </c>
    </row>
    <row r="542" spans="1:14" x14ac:dyDescent="0.25">
      <c r="A542">
        <v>556</v>
      </c>
      <c r="B542" s="2">
        <v>42019</v>
      </c>
      <c r="C542" s="2" t="str">
        <f>TEXT(consolidatedsales[[#This Row],[Date]],"MMMM")</f>
        <v>January</v>
      </c>
      <c r="D542" t="s">
        <v>1600</v>
      </c>
      <c r="E542">
        <v>1</v>
      </c>
      <c r="F542" s="3">
        <v>10268.370000000001</v>
      </c>
      <c r="G542" t="s">
        <v>20</v>
      </c>
      <c r="H542" t="str">
        <f>INDEX(producttable[Product Name],MATCH(consolidatedsales[[#This Row],[ProductID]],producttable[ProductID],0))</f>
        <v>Maximus UC-21</v>
      </c>
      <c r="I542" t="str">
        <f>INDEX(producttable[Category],MATCH(consolidatedsales[[#This Row],[ProductID]],producttable[ProductID],0))</f>
        <v>Urban</v>
      </c>
      <c r="J542" t="str">
        <f>INDEX(producttable[Segment],MATCH(consolidatedsales[[#This Row],[ProductID]],producttable[ProductID],0))</f>
        <v>Convenience</v>
      </c>
      <c r="K542">
        <f>INDEX(producttable[ManufacturerID],MATCH(consolidatedsales[[#This Row],[ProductID]],producttable[ProductID],0))</f>
        <v>7</v>
      </c>
      <c r="L542" s="4" t="str">
        <f>INDEX(locationtable[State],MATCH(consolidatedsales[[#This Row],[Zip]],locationtable[Zip],0))</f>
        <v>British Columbia</v>
      </c>
      <c r="M542" s="4" t="str">
        <f>INDEX(manufacturertable[Manufacturer Name],MATCH(consolidatedsales[[#This Row],[ManufacturerID]],manufacturertable[ManufacturerID],0))</f>
        <v>VanArsdel</v>
      </c>
      <c r="N542" s="4">
        <f>1/COUNTIFS(consolidatedsales[Manufacturer Name],consolidatedsales[[#This Row],[Manufacturer Name]])</f>
        <v>2.4570024570024569E-3</v>
      </c>
    </row>
    <row r="543" spans="1:14" x14ac:dyDescent="0.25">
      <c r="A543">
        <v>240</v>
      </c>
      <c r="B543" s="2">
        <v>42020</v>
      </c>
      <c r="C543" s="2" t="str">
        <f>TEXT(consolidatedsales[[#This Row],[Date]],"MMMM")</f>
        <v>January</v>
      </c>
      <c r="D543" t="s">
        <v>1553</v>
      </c>
      <c r="E543">
        <v>1</v>
      </c>
      <c r="F543" s="3">
        <v>5528.25</v>
      </c>
      <c r="G543" t="s">
        <v>20</v>
      </c>
      <c r="H543" t="str">
        <f>INDEX(producttable[Product Name],MATCH(consolidatedsales[[#This Row],[ProductID]],producttable[ProductID],0))</f>
        <v>Fama UR-12</v>
      </c>
      <c r="I543" t="str">
        <f>INDEX(producttable[Category],MATCH(consolidatedsales[[#This Row],[ProductID]],producttable[ProductID],0))</f>
        <v>Urban</v>
      </c>
      <c r="J543" t="str">
        <f>INDEX(producttable[Segment],MATCH(consolidatedsales[[#This Row],[ProductID]],producttable[ProductID],0))</f>
        <v>Regular</v>
      </c>
      <c r="K543">
        <f>INDEX(producttable[ManufacturerID],MATCH(consolidatedsales[[#This Row],[ProductID]],producttable[ProductID],0))</f>
        <v>5</v>
      </c>
      <c r="L543" s="4" t="str">
        <f>INDEX(locationtable[State],MATCH(consolidatedsales[[#This Row],[Zip]],locationtable[Zip],0))</f>
        <v>British Columbia</v>
      </c>
      <c r="M543" s="4" t="str">
        <f>INDEX(manufacturertable[Manufacturer Name],MATCH(consolidatedsales[[#This Row],[ManufacturerID]],manufacturertable[ManufacturerID],0))</f>
        <v>Fama</v>
      </c>
      <c r="N543" s="4">
        <f>1/COUNTIFS(consolidatedsales[Manufacturer Name],consolidatedsales[[#This Row],[Manufacturer Name]])</f>
        <v>7.1428571428571425E-2</v>
      </c>
    </row>
    <row r="544" spans="1:14" x14ac:dyDescent="0.25">
      <c r="A544">
        <v>430</v>
      </c>
      <c r="B544" s="2">
        <v>42021</v>
      </c>
      <c r="C544" s="2" t="str">
        <f>TEXT(consolidatedsales[[#This Row],[Date]],"MMMM")</f>
        <v>January</v>
      </c>
      <c r="D544" t="s">
        <v>1334</v>
      </c>
      <c r="E544">
        <v>1</v>
      </c>
      <c r="F544" s="3">
        <v>10827.81</v>
      </c>
      <c r="G544" t="s">
        <v>20</v>
      </c>
      <c r="H544" t="str">
        <f>INDEX(producttable[Product Name],MATCH(consolidatedsales[[#This Row],[ProductID]],producttable[ProductID],0))</f>
        <v>Maximus UM-35</v>
      </c>
      <c r="I544" t="str">
        <f>INDEX(producttable[Category],MATCH(consolidatedsales[[#This Row],[ProductID]],producttable[ProductID],0))</f>
        <v>Urban</v>
      </c>
      <c r="J544" t="str">
        <f>INDEX(producttable[Segment],MATCH(consolidatedsales[[#This Row],[ProductID]],producttable[ProductID],0))</f>
        <v>Moderation</v>
      </c>
      <c r="K544">
        <f>INDEX(producttable[ManufacturerID],MATCH(consolidatedsales[[#This Row],[ProductID]],producttable[ProductID],0))</f>
        <v>7</v>
      </c>
      <c r="L544" s="4" t="str">
        <f>INDEX(locationtable[State],MATCH(consolidatedsales[[#This Row],[Zip]],locationtable[Zip],0))</f>
        <v>Alberta</v>
      </c>
      <c r="M544" s="4" t="str">
        <f>INDEX(manufacturertable[Manufacturer Name],MATCH(consolidatedsales[[#This Row],[ManufacturerID]],manufacturertable[ManufacturerID],0))</f>
        <v>VanArsdel</v>
      </c>
      <c r="N544" s="4">
        <f>1/COUNTIFS(consolidatedsales[Manufacturer Name],consolidatedsales[[#This Row],[Manufacturer Name]])</f>
        <v>2.4570024570024569E-3</v>
      </c>
    </row>
    <row r="545" spans="1:14" x14ac:dyDescent="0.25">
      <c r="A545">
        <v>1145</v>
      </c>
      <c r="B545" s="2">
        <v>42094</v>
      </c>
      <c r="C545" s="2" t="str">
        <f>TEXT(consolidatedsales[[#This Row],[Date]],"MMMM")</f>
        <v>March</v>
      </c>
      <c r="D545" t="s">
        <v>1567</v>
      </c>
      <c r="E545">
        <v>1</v>
      </c>
      <c r="F545" s="3">
        <v>4031.37</v>
      </c>
      <c r="G545" t="s">
        <v>20</v>
      </c>
      <c r="H545" t="str">
        <f>INDEX(producttable[Product Name],MATCH(consolidatedsales[[#This Row],[ProductID]],producttable[ProductID],0))</f>
        <v>Pirum UR-02</v>
      </c>
      <c r="I545" t="str">
        <f>INDEX(producttable[Category],MATCH(consolidatedsales[[#This Row],[ProductID]],producttable[ProductID],0))</f>
        <v>Urban</v>
      </c>
      <c r="J545" t="str">
        <f>INDEX(producttable[Segment],MATCH(consolidatedsales[[#This Row],[ProductID]],producttable[ProductID],0))</f>
        <v>Regular</v>
      </c>
      <c r="K545">
        <f>INDEX(producttable[ManufacturerID],MATCH(consolidatedsales[[#This Row],[ProductID]],producttable[ProductID],0))</f>
        <v>10</v>
      </c>
      <c r="L545" s="4" t="str">
        <f>INDEX(locationtable[State],MATCH(consolidatedsales[[#This Row],[Zip]],locationtable[Zip],0))</f>
        <v>British Columbia</v>
      </c>
      <c r="M545" s="4" t="str">
        <f>INDEX(manufacturertable[Manufacturer Name],MATCH(consolidatedsales[[#This Row],[ManufacturerID]],manufacturertable[ManufacturerID],0))</f>
        <v>Pirum</v>
      </c>
      <c r="N545" s="4">
        <f>1/COUNTIFS(consolidatedsales[Manufacturer Name],consolidatedsales[[#This Row],[Manufacturer Name]])</f>
        <v>3.8022813688212928E-3</v>
      </c>
    </row>
    <row r="546" spans="1:14" x14ac:dyDescent="0.25">
      <c r="A546">
        <v>2045</v>
      </c>
      <c r="B546" s="2">
        <v>42094</v>
      </c>
      <c r="C546" s="2" t="str">
        <f>TEXT(consolidatedsales[[#This Row],[Date]],"MMMM")</f>
        <v>March</v>
      </c>
      <c r="D546" t="s">
        <v>1583</v>
      </c>
      <c r="E546">
        <v>1</v>
      </c>
      <c r="F546" s="3">
        <v>6173.37</v>
      </c>
      <c r="G546" t="s">
        <v>20</v>
      </c>
      <c r="H546" t="str">
        <f>INDEX(producttable[Product Name],MATCH(consolidatedsales[[#This Row],[ProductID]],producttable[ProductID],0))</f>
        <v>Currus UE-05</v>
      </c>
      <c r="I546" t="str">
        <f>INDEX(producttable[Category],MATCH(consolidatedsales[[#This Row],[ProductID]],producttable[ProductID],0))</f>
        <v>Urban</v>
      </c>
      <c r="J546" t="str">
        <f>INDEX(producttable[Segment],MATCH(consolidatedsales[[#This Row],[ProductID]],producttable[ProductID],0))</f>
        <v>Extreme</v>
      </c>
      <c r="K546">
        <f>INDEX(producttable[ManufacturerID],MATCH(consolidatedsales[[#This Row],[ProductID]],producttable[ProductID],0))</f>
        <v>4</v>
      </c>
      <c r="L546" s="4" t="str">
        <f>INDEX(locationtable[State],MATCH(consolidatedsales[[#This Row],[Zip]],locationtable[Zip],0))</f>
        <v>British Columbia</v>
      </c>
      <c r="M546" s="4" t="str">
        <f>INDEX(manufacturertable[Manufacturer Name],MATCH(consolidatedsales[[#This Row],[ManufacturerID]],manufacturertable[ManufacturerID],0))</f>
        <v>Currus</v>
      </c>
      <c r="N546" s="4">
        <f>1/COUNTIFS(consolidatedsales[Manufacturer Name],consolidatedsales[[#This Row],[Manufacturer Name]])</f>
        <v>1.1764705882352941E-2</v>
      </c>
    </row>
    <row r="547" spans="1:14" x14ac:dyDescent="0.25">
      <c r="A547">
        <v>491</v>
      </c>
      <c r="B547" s="2">
        <v>42103</v>
      </c>
      <c r="C547" s="2" t="str">
        <f>TEXT(consolidatedsales[[#This Row],[Date]],"MMMM")</f>
        <v>April</v>
      </c>
      <c r="D547" t="s">
        <v>1561</v>
      </c>
      <c r="E547">
        <v>1</v>
      </c>
      <c r="F547" s="3">
        <v>10709.37</v>
      </c>
      <c r="G547" t="s">
        <v>20</v>
      </c>
      <c r="H547" t="str">
        <f>INDEX(producttable[Product Name],MATCH(consolidatedsales[[#This Row],[ProductID]],producttable[ProductID],0))</f>
        <v>Maximus UM-96</v>
      </c>
      <c r="I547" t="str">
        <f>INDEX(producttable[Category],MATCH(consolidatedsales[[#This Row],[ProductID]],producttable[ProductID],0))</f>
        <v>Urban</v>
      </c>
      <c r="J547" t="str">
        <f>INDEX(producttable[Segment],MATCH(consolidatedsales[[#This Row],[ProductID]],producttable[ProductID],0))</f>
        <v>Moderation</v>
      </c>
      <c r="K547">
        <f>INDEX(producttable[ManufacturerID],MATCH(consolidatedsales[[#This Row],[ProductID]],producttable[ProductID],0))</f>
        <v>7</v>
      </c>
      <c r="L547" s="4" t="str">
        <f>INDEX(locationtable[State],MATCH(consolidatedsales[[#This Row],[Zip]],locationtable[Zip],0))</f>
        <v>British Columbia</v>
      </c>
      <c r="M547" s="4" t="str">
        <f>INDEX(manufacturertable[Manufacturer Name],MATCH(consolidatedsales[[#This Row],[ManufacturerID]],manufacturertable[ManufacturerID],0))</f>
        <v>VanArsdel</v>
      </c>
      <c r="N547" s="4">
        <f>1/COUNTIFS(consolidatedsales[Manufacturer Name],consolidatedsales[[#This Row],[Manufacturer Name]])</f>
        <v>2.4570024570024569E-3</v>
      </c>
    </row>
    <row r="548" spans="1:14" x14ac:dyDescent="0.25">
      <c r="A548">
        <v>478</v>
      </c>
      <c r="B548" s="2">
        <v>42103</v>
      </c>
      <c r="C548" s="2" t="str">
        <f>TEXT(consolidatedsales[[#This Row],[Date]],"MMMM")</f>
        <v>April</v>
      </c>
      <c r="D548" t="s">
        <v>1569</v>
      </c>
      <c r="E548">
        <v>1</v>
      </c>
      <c r="F548" s="3">
        <v>17009.37</v>
      </c>
      <c r="G548" t="s">
        <v>20</v>
      </c>
      <c r="H548" t="str">
        <f>INDEX(producttable[Product Name],MATCH(consolidatedsales[[#This Row],[ProductID]],producttable[ProductID],0))</f>
        <v>Maximus UM-83</v>
      </c>
      <c r="I548" t="str">
        <f>INDEX(producttable[Category],MATCH(consolidatedsales[[#This Row],[ProductID]],producttable[ProductID],0))</f>
        <v>Urban</v>
      </c>
      <c r="J548" t="str">
        <f>INDEX(producttable[Segment],MATCH(consolidatedsales[[#This Row],[ProductID]],producttable[ProductID],0))</f>
        <v>Moderation</v>
      </c>
      <c r="K548">
        <f>INDEX(producttable[ManufacturerID],MATCH(consolidatedsales[[#This Row],[ProductID]],producttable[ProductID],0))</f>
        <v>7</v>
      </c>
      <c r="L548" s="4" t="str">
        <f>INDEX(locationtable[State],MATCH(consolidatedsales[[#This Row],[Zip]],locationtable[Zip],0))</f>
        <v>British Columbia</v>
      </c>
      <c r="M548" s="4" t="str">
        <f>INDEX(manufacturertable[Manufacturer Name],MATCH(consolidatedsales[[#This Row],[ManufacturerID]],manufacturertable[ManufacturerID],0))</f>
        <v>VanArsdel</v>
      </c>
      <c r="N548" s="4">
        <f>1/COUNTIFS(consolidatedsales[Manufacturer Name],consolidatedsales[[#This Row],[Manufacturer Name]])</f>
        <v>2.4570024570024569E-3</v>
      </c>
    </row>
    <row r="549" spans="1:14" x14ac:dyDescent="0.25">
      <c r="A549">
        <v>676</v>
      </c>
      <c r="B549" s="2">
        <v>42103</v>
      </c>
      <c r="C549" s="2" t="str">
        <f>TEXT(consolidatedsales[[#This Row],[Date]],"MMMM")</f>
        <v>April</v>
      </c>
      <c r="D549" t="s">
        <v>1379</v>
      </c>
      <c r="E549">
        <v>1</v>
      </c>
      <c r="F549" s="3">
        <v>9134.3700000000008</v>
      </c>
      <c r="G549" t="s">
        <v>20</v>
      </c>
      <c r="H549" t="str">
        <f>INDEX(producttable[Product Name],MATCH(consolidatedsales[[#This Row],[ProductID]],producttable[ProductID],0))</f>
        <v>Maximus UC-41</v>
      </c>
      <c r="I549" t="str">
        <f>INDEX(producttable[Category],MATCH(consolidatedsales[[#This Row],[ProductID]],producttable[ProductID],0))</f>
        <v>Urban</v>
      </c>
      <c r="J549" t="str">
        <f>INDEX(producttable[Segment],MATCH(consolidatedsales[[#This Row],[ProductID]],producttable[ProductID],0))</f>
        <v>Convenience</v>
      </c>
      <c r="K549">
        <f>INDEX(producttable[ManufacturerID],MATCH(consolidatedsales[[#This Row],[ProductID]],producttable[ProductID],0))</f>
        <v>7</v>
      </c>
      <c r="L549" s="4" t="str">
        <f>INDEX(locationtable[State],MATCH(consolidatedsales[[#This Row],[Zip]],locationtable[Zip],0))</f>
        <v>Alberta</v>
      </c>
      <c r="M549" s="4" t="str">
        <f>INDEX(manufacturertable[Manufacturer Name],MATCH(consolidatedsales[[#This Row],[ManufacturerID]],manufacturertable[ManufacturerID],0))</f>
        <v>VanArsdel</v>
      </c>
      <c r="N549" s="4">
        <f>1/COUNTIFS(consolidatedsales[Manufacturer Name],consolidatedsales[[#This Row],[Manufacturer Name]])</f>
        <v>2.4570024570024569E-3</v>
      </c>
    </row>
    <row r="550" spans="1:14" x14ac:dyDescent="0.25">
      <c r="A550">
        <v>808</v>
      </c>
      <c r="B550" s="2">
        <v>42103</v>
      </c>
      <c r="C550" s="2" t="str">
        <f>TEXT(consolidatedsales[[#This Row],[Date]],"MMMM")</f>
        <v>April</v>
      </c>
      <c r="D550" t="s">
        <v>1384</v>
      </c>
      <c r="E550">
        <v>1</v>
      </c>
      <c r="F550" s="3">
        <v>4125.87</v>
      </c>
      <c r="G550" t="s">
        <v>20</v>
      </c>
      <c r="H550" t="str">
        <f>INDEX(producttable[Product Name],MATCH(consolidatedsales[[#This Row],[ProductID]],producttable[ProductID],0))</f>
        <v>Natura RS-12</v>
      </c>
      <c r="I550" t="str">
        <f>INDEX(producttable[Category],MATCH(consolidatedsales[[#This Row],[ProductID]],producttable[ProductID],0))</f>
        <v>Rural</v>
      </c>
      <c r="J550" t="str">
        <f>INDEX(producttable[Segment],MATCH(consolidatedsales[[#This Row],[ProductID]],producttable[ProductID],0))</f>
        <v>Select</v>
      </c>
      <c r="K550">
        <f>INDEX(producttable[ManufacturerID],MATCH(consolidatedsales[[#This Row],[ProductID]],producttable[ProductID],0))</f>
        <v>8</v>
      </c>
      <c r="L550" s="4" t="str">
        <f>INDEX(locationtable[State],MATCH(consolidatedsales[[#This Row],[Zip]],locationtable[Zip],0))</f>
        <v>Alberta</v>
      </c>
      <c r="M550" s="4" t="str">
        <f>INDEX(manufacturertable[Manufacturer Name],MATCH(consolidatedsales[[#This Row],[ManufacturerID]],manufacturertable[ManufacturerID],0))</f>
        <v>Natura</v>
      </c>
      <c r="N550" s="4">
        <f>1/COUNTIFS(consolidatedsales[Manufacturer Name],consolidatedsales[[#This Row],[Manufacturer Name]])</f>
        <v>3.952569169960474E-3</v>
      </c>
    </row>
    <row r="551" spans="1:14" x14ac:dyDescent="0.25">
      <c r="A551">
        <v>1182</v>
      </c>
      <c r="B551" s="2">
        <v>42103</v>
      </c>
      <c r="C551" s="2" t="str">
        <f>TEXT(consolidatedsales[[#This Row],[Date]],"MMMM")</f>
        <v>April</v>
      </c>
      <c r="D551" t="s">
        <v>1395</v>
      </c>
      <c r="E551">
        <v>1</v>
      </c>
      <c r="F551" s="3">
        <v>2834.37</v>
      </c>
      <c r="G551" t="s">
        <v>20</v>
      </c>
      <c r="H551" t="str">
        <f>INDEX(producttable[Product Name],MATCH(consolidatedsales[[#This Row],[ProductID]],producttable[ProductID],0))</f>
        <v>Pirum UE-18</v>
      </c>
      <c r="I551" t="str">
        <f>INDEX(producttable[Category],MATCH(consolidatedsales[[#This Row],[ProductID]],producttable[ProductID],0))</f>
        <v>Urban</v>
      </c>
      <c r="J551" t="str">
        <f>INDEX(producttable[Segment],MATCH(consolidatedsales[[#This Row],[ProductID]],producttable[ProductID],0))</f>
        <v>Extreme</v>
      </c>
      <c r="K551">
        <f>INDEX(producttable[ManufacturerID],MATCH(consolidatedsales[[#This Row],[ProductID]],producttable[ProductID],0))</f>
        <v>10</v>
      </c>
      <c r="L551" s="4" t="str">
        <f>INDEX(locationtable[State],MATCH(consolidatedsales[[#This Row],[Zip]],locationtable[Zip],0))</f>
        <v>Alberta</v>
      </c>
      <c r="M551" s="4" t="str">
        <f>INDEX(manufacturertable[Manufacturer Name],MATCH(consolidatedsales[[#This Row],[ManufacturerID]],manufacturertable[ManufacturerID],0))</f>
        <v>Pirum</v>
      </c>
      <c r="N551" s="4">
        <f>1/COUNTIFS(consolidatedsales[Manufacturer Name],consolidatedsales[[#This Row],[Manufacturer Name]])</f>
        <v>3.8022813688212928E-3</v>
      </c>
    </row>
    <row r="552" spans="1:14" x14ac:dyDescent="0.25">
      <c r="A552">
        <v>777</v>
      </c>
      <c r="B552" s="2">
        <v>42181</v>
      </c>
      <c r="C552" s="2" t="str">
        <f>TEXT(consolidatedsales[[#This Row],[Date]],"MMMM")</f>
        <v>June</v>
      </c>
      <c r="D552" t="s">
        <v>1339</v>
      </c>
      <c r="E552">
        <v>1</v>
      </c>
      <c r="F552" s="3">
        <v>1542.87</v>
      </c>
      <c r="G552" t="s">
        <v>20</v>
      </c>
      <c r="H552" t="str">
        <f>INDEX(producttable[Product Name],MATCH(consolidatedsales[[#This Row],[ProductID]],producttable[ProductID],0))</f>
        <v>Natura RP-65</v>
      </c>
      <c r="I552" t="str">
        <f>INDEX(producttable[Category],MATCH(consolidatedsales[[#This Row],[ProductID]],producttable[ProductID],0))</f>
        <v>Rural</v>
      </c>
      <c r="J552" t="str">
        <f>INDEX(producttable[Segment],MATCH(consolidatedsales[[#This Row],[ProductID]],producttable[ProductID],0))</f>
        <v>Productivity</v>
      </c>
      <c r="K552">
        <f>INDEX(producttable[ManufacturerID],MATCH(consolidatedsales[[#This Row],[ProductID]],producttable[ProductID],0))</f>
        <v>8</v>
      </c>
      <c r="L552" s="4" t="str">
        <f>INDEX(locationtable[State],MATCH(consolidatedsales[[#This Row],[Zip]],locationtable[Zip],0))</f>
        <v>Alberta</v>
      </c>
      <c r="M552" s="4" t="str">
        <f>INDEX(manufacturertable[Manufacturer Name],MATCH(consolidatedsales[[#This Row],[ManufacturerID]],manufacturertable[ManufacturerID],0))</f>
        <v>Natura</v>
      </c>
      <c r="N552" s="4">
        <f>1/COUNTIFS(consolidatedsales[Manufacturer Name],consolidatedsales[[#This Row],[Manufacturer Name]])</f>
        <v>3.952569169960474E-3</v>
      </c>
    </row>
    <row r="553" spans="1:14" x14ac:dyDescent="0.25">
      <c r="A553">
        <v>556</v>
      </c>
      <c r="B553" s="2">
        <v>42182</v>
      </c>
      <c r="C553" s="2" t="str">
        <f>TEXT(consolidatedsales[[#This Row],[Date]],"MMMM")</f>
        <v>June</v>
      </c>
      <c r="D553" t="s">
        <v>1583</v>
      </c>
      <c r="E553">
        <v>1</v>
      </c>
      <c r="F553" s="3">
        <v>10268.370000000001</v>
      </c>
      <c r="G553" t="s">
        <v>20</v>
      </c>
      <c r="H553" t="str">
        <f>INDEX(producttable[Product Name],MATCH(consolidatedsales[[#This Row],[ProductID]],producttable[ProductID],0))</f>
        <v>Maximus UC-21</v>
      </c>
      <c r="I553" t="str">
        <f>INDEX(producttable[Category],MATCH(consolidatedsales[[#This Row],[ProductID]],producttable[ProductID],0))</f>
        <v>Urban</v>
      </c>
      <c r="J553" t="str">
        <f>INDEX(producttable[Segment],MATCH(consolidatedsales[[#This Row],[ProductID]],producttable[ProductID],0))</f>
        <v>Convenience</v>
      </c>
      <c r="K553">
        <f>INDEX(producttable[ManufacturerID],MATCH(consolidatedsales[[#This Row],[ProductID]],producttable[ProductID],0))</f>
        <v>7</v>
      </c>
      <c r="L553" s="4" t="str">
        <f>INDEX(locationtable[State],MATCH(consolidatedsales[[#This Row],[Zip]],locationtable[Zip],0))</f>
        <v>British Columbia</v>
      </c>
      <c r="M553" s="4" t="str">
        <f>INDEX(manufacturertable[Manufacturer Name],MATCH(consolidatedsales[[#This Row],[ManufacturerID]],manufacturertable[ManufacturerID],0))</f>
        <v>VanArsdel</v>
      </c>
      <c r="N553" s="4">
        <f>1/COUNTIFS(consolidatedsales[Manufacturer Name],consolidatedsales[[#This Row],[Manufacturer Name]])</f>
        <v>2.4570024570024569E-3</v>
      </c>
    </row>
    <row r="554" spans="1:14" x14ac:dyDescent="0.25">
      <c r="A554">
        <v>2086</v>
      </c>
      <c r="B554" s="2">
        <v>42185</v>
      </c>
      <c r="C554" s="2" t="str">
        <f>TEXT(consolidatedsales[[#This Row],[Date]],"MMMM")</f>
        <v>June</v>
      </c>
      <c r="D554" t="s">
        <v>1400</v>
      </c>
      <c r="E554">
        <v>1</v>
      </c>
      <c r="F554" s="3">
        <v>2897.37</v>
      </c>
      <c r="G554" t="s">
        <v>20</v>
      </c>
      <c r="H554" t="str">
        <f>INDEX(producttable[Product Name],MATCH(consolidatedsales[[#This Row],[ProductID]],producttable[ProductID],0))</f>
        <v>Currus UC-21</v>
      </c>
      <c r="I554" t="str">
        <f>INDEX(producttable[Category],MATCH(consolidatedsales[[#This Row],[ProductID]],producttable[ProductID],0))</f>
        <v>Urban</v>
      </c>
      <c r="J554" t="str">
        <f>INDEX(producttable[Segment],MATCH(consolidatedsales[[#This Row],[ProductID]],producttable[ProductID],0))</f>
        <v>Convenience</v>
      </c>
      <c r="K554">
        <f>INDEX(producttable[ManufacturerID],MATCH(consolidatedsales[[#This Row],[ProductID]],producttable[ProductID],0))</f>
        <v>4</v>
      </c>
      <c r="L554" s="4" t="str">
        <f>INDEX(locationtable[State],MATCH(consolidatedsales[[#This Row],[Zip]],locationtable[Zip],0))</f>
        <v>Alberta</v>
      </c>
      <c r="M554" s="4" t="str">
        <f>INDEX(manufacturertable[Manufacturer Name],MATCH(consolidatedsales[[#This Row],[ManufacturerID]],manufacturertable[ManufacturerID],0))</f>
        <v>Currus</v>
      </c>
      <c r="N554" s="4">
        <f>1/COUNTIFS(consolidatedsales[Manufacturer Name],consolidatedsales[[#This Row],[Manufacturer Name]])</f>
        <v>1.1764705882352941E-2</v>
      </c>
    </row>
    <row r="555" spans="1:14" x14ac:dyDescent="0.25">
      <c r="A555">
        <v>1061</v>
      </c>
      <c r="B555" s="2">
        <v>42185</v>
      </c>
      <c r="C555" s="2" t="str">
        <f>TEXT(consolidatedsales[[#This Row],[Date]],"MMMM")</f>
        <v>June</v>
      </c>
      <c r="D555" t="s">
        <v>1382</v>
      </c>
      <c r="E555">
        <v>1</v>
      </c>
      <c r="F555" s="3">
        <v>1889.37</v>
      </c>
      <c r="G555" t="s">
        <v>20</v>
      </c>
      <c r="H555" t="str">
        <f>INDEX(producttable[Product Name],MATCH(consolidatedsales[[#This Row],[ProductID]],producttable[ProductID],0))</f>
        <v>Pirum RP-07</v>
      </c>
      <c r="I555" t="str">
        <f>INDEX(producttable[Category],MATCH(consolidatedsales[[#This Row],[ProductID]],producttable[ProductID],0))</f>
        <v>Rural</v>
      </c>
      <c r="J555" t="str">
        <f>INDEX(producttable[Segment],MATCH(consolidatedsales[[#This Row],[ProductID]],producttable[ProductID],0))</f>
        <v>Productivity</v>
      </c>
      <c r="K555">
        <f>INDEX(producttable[ManufacturerID],MATCH(consolidatedsales[[#This Row],[ProductID]],producttable[ProductID],0))</f>
        <v>10</v>
      </c>
      <c r="L555" s="4" t="str">
        <f>INDEX(locationtable[State],MATCH(consolidatedsales[[#This Row],[Zip]],locationtable[Zip],0))</f>
        <v>Alberta</v>
      </c>
      <c r="M555" s="4" t="str">
        <f>INDEX(manufacturertable[Manufacturer Name],MATCH(consolidatedsales[[#This Row],[ManufacturerID]],manufacturertable[ManufacturerID],0))</f>
        <v>Pirum</v>
      </c>
      <c r="N555" s="4">
        <f>1/COUNTIFS(consolidatedsales[Manufacturer Name],consolidatedsales[[#This Row],[Manufacturer Name]])</f>
        <v>3.8022813688212928E-3</v>
      </c>
    </row>
    <row r="556" spans="1:14" x14ac:dyDescent="0.25">
      <c r="A556">
        <v>1344</v>
      </c>
      <c r="B556" s="2">
        <v>42113</v>
      </c>
      <c r="C556" s="2" t="str">
        <f>TEXT(consolidatedsales[[#This Row],[Date]],"MMMM")</f>
        <v>April</v>
      </c>
      <c r="D556" t="s">
        <v>1559</v>
      </c>
      <c r="E556">
        <v>2</v>
      </c>
      <c r="F556" s="3">
        <v>8817.48</v>
      </c>
      <c r="G556" t="s">
        <v>20</v>
      </c>
      <c r="H556" t="str">
        <f>INDEX(producttable[Product Name],MATCH(consolidatedsales[[#This Row],[ProductID]],producttable[ProductID],0))</f>
        <v>Quibus RP-36</v>
      </c>
      <c r="I556" t="str">
        <f>INDEX(producttable[Category],MATCH(consolidatedsales[[#This Row],[ProductID]],producttable[ProductID],0))</f>
        <v>Rural</v>
      </c>
      <c r="J556" t="str">
        <f>INDEX(producttable[Segment],MATCH(consolidatedsales[[#This Row],[ProductID]],producttable[ProductID],0))</f>
        <v>Productivity</v>
      </c>
      <c r="K556">
        <f>INDEX(producttable[ManufacturerID],MATCH(consolidatedsales[[#This Row],[ProductID]],producttable[ProductID],0))</f>
        <v>12</v>
      </c>
      <c r="L556" s="4" t="str">
        <f>INDEX(locationtable[State],MATCH(consolidatedsales[[#This Row],[Zip]],locationtable[Zip],0))</f>
        <v>British Columbia</v>
      </c>
      <c r="M556" s="4" t="str">
        <f>INDEX(manufacturertable[Manufacturer Name],MATCH(consolidatedsales[[#This Row],[ManufacturerID]],manufacturertable[ManufacturerID],0))</f>
        <v>Quibus</v>
      </c>
      <c r="N556" s="4">
        <f>1/COUNTIFS(consolidatedsales[Manufacturer Name],consolidatedsales[[#This Row],[Manufacturer Name]])</f>
        <v>1.3333333333333334E-2</v>
      </c>
    </row>
    <row r="557" spans="1:14" x14ac:dyDescent="0.25">
      <c r="A557">
        <v>2277</v>
      </c>
      <c r="B557" s="2">
        <v>42114</v>
      </c>
      <c r="C557" s="2" t="str">
        <f>TEXT(consolidatedsales[[#This Row],[Date]],"MMMM")</f>
        <v>April</v>
      </c>
      <c r="D557" t="s">
        <v>1400</v>
      </c>
      <c r="E557">
        <v>1</v>
      </c>
      <c r="F557" s="3">
        <v>3527.37</v>
      </c>
      <c r="G557" t="s">
        <v>20</v>
      </c>
      <c r="H557" t="str">
        <f>INDEX(producttable[Product Name],MATCH(consolidatedsales[[#This Row],[ProductID]],producttable[ProductID],0))</f>
        <v>Aliqui RS-10</v>
      </c>
      <c r="I557" t="str">
        <f>INDEX(producttable[Category],MATCH(consolidatedsales[[#This Row],[ProductID]],producttable[ProductID],0))</f>
        <v>Rural</v>
      </c>
      <c r="J557" t="str">
        <f>INDEX(producttable[Segment],MATCH(consolidatedsales[[#This Row],[ProductID]],producttable[ProductID],0))</f>
        <v>Select</v>
      </c>
      <c r="K557">
        <f>INDEX(producttable[ManufacturerID],MATCH(consolidatedsales[[#This Row],[ProductID]],producttable[ProductID],0))</f>
        <v>2</v>
      </c>
      <c r="L557" s="4" t="str">
        <f>INDEX(locationtable[State],MATCH(consolidatedsales[[#This Row],[Zip]],locationtable[Zip],0))</f>
        <v>Alberta</v>
      </c>
      <c r="M557" s="4" t="str">
        <f>INDEX(manufacturertable[Manufacturer Name],MATCH(consolidatedsales[[#This Row],[ManufacturerID]],manufacturertable[ManufacturerID],0))</f>
        <v>Aliqui</v>
      </c>
      <c r="N557" s="4">
        <f>1/COUNTIFS(consolidatedsales[Manufacturer Name],consolidatedsales[[#This Row],[Manufacturer Name]])</f>
        <v>4.7169811320754715E-3</v>
      </c>
    </row>
    <row r="558" spans="1:14" x14ac:dyDescent="0.25">
      <c r="A558">
        <v>1086</v>
      </c>
      <c r="B558" s="2">
        <v>42114</v>
      </c>
      <c r="C558" s="2" t="str">
        <f>TEXT(consolidatedsales[[#This Row],[Date]],"MMMM")</f>
        <v>April</v>
      </c>
      <c r="D558" t="s">
        <v>1401</v>
      </c>
      <c r="E558">
        <v>1</v>
      </c>
      <c r="F558" s="3">
        <v>1322.37</v>
      </c>
      <c r="G558" t="s">
        <v>20</v>
      </c>
      <c r="H558" t="str">
        <f>INDEX(producttable[Product Name],MATCH(consolidatedsales[[#This Row],[ProductID]],producttable[ProductID],0))</f>
        <v>Pirum RP-32</v>
      </c>
      <c r="I558" t="str">
        <f>INDEX(producttable[Category],MATCH(consolidatedsales[[#This Row],[ProductID]],producttable[ProductID],0))</f>
        <v>Rural</v>
      </c>
      <c r="J558" t="str">
        <f>INDEX(producttable[Segment],MATCH(consolidatedsales[[#This Row],[ProductID]],producttable[ProductID],0))</f>
        <v>Productivity</v>
      </c>
      <c r="K558">
        <f>INDEX(producttable[ManufacturerID],MATCH(consolidatedsales[[#This Row],[ProductID]],producttable[ProductID],0))</f>
        <v>10</v>
      </c>
      <c r="L558" s="4" t="str">
        <f>INDEX(locationtable[State],MATCH(consolidatedsales[[#This Row],[Zip]],locationtable[Zip],0))</f>
        <v>Alberta</v>
      </c>
      <c r="M558" s="4" t="str">
        <f>INDEX(manufacturertable[Manufacturer Name],MATCH(consolidatedsales[[#This Row],[ManufacturerID]],manufacturertable[ManufacturerID],0))</f>
        <v>Pirum</v>
      </c>
      <c r="N558" s="4">
        <f>1/COUNTIFS(consolidatedsales[Manufacturer Name],consolidatedsales[[#This Row],[Manufacturer Name]])</f>
        <v>3.8022813688212928E-3</v>
      </c>
    </row>
    <row r="559" spans="1:14" x14ac:dyDescent="0.25">
      <c r="A559">
        <v>1172</v>
      </c>
      <c r="B559" s="2">
        <v>42114</v>
      </c>
      <c r="C559" s="2" t="str">
        <f>TEXT(consolidatedsales[[#This Row],[Date]],"MMMM")</f>
        <v>April</v>
      </c>
      <c r="D559" t="s">
        <v>1382</v>
      </c>
      <c r="E559">
        <v>1</v>
      </c>
      <c r="F559" s="3">
        <v>5732.37</v>
      </c>
      <c r="G559" t="s">
        <v>20</v>
      </c>
      <c r="H559" t="str">
        <f>INDEX(producttable[Product Name],MATCH(consolidatedsales[[#This Row],[ProductID]],producttable[ProductID],0))</f>
        <v>Pirum UE-08</v>
      </c>
      <c r="I559" t="str">
        <f>INDEX(producttable[Category],MATCH(consolidatedsales[[#This Row],[ProductID]],producttable[ProductID],0))</f>
        <v>Urban</v>
      </c>
      <c r="J559" t="str">
        <f>INDEX(producttable[Segment],MATCH(consolidatedsales[[#This Row],[ProductID]],producttable[ProductID],0))</f>
        <v>Extreme</v>
      </c>
      <c r="K559">
        <f>INDEX(producttable[ManufacturerID],MATCH(consolidatedsales[[#This Row],[ProductID]],producttable[ProductID],0))</f>
        <v>10</v>
      </c>
      <c r="L559" s="4" t="str">
        <f>INDEX(locationtable[State],MATCH(consolidatedsales[[#This Row],[Zip]],locationtable[Zip],0))</f>
        <v>Alberta</v>
      </c>
      <c r="M559" s="4" t="str">
        <f>INDEX(manufacturertable[Manufacturer Name],MATCH(consolidatedsales[[#This Row],[ManufacturerID]],manufacturertable[ManufacturerID],0))</f>
        <v>Pirum</v>
      </c>
      <c r="N559" s="4">
        <f>1/COUNTIFS(consolidatedsales[Manufacturer Name],consolidatedsales[[#This Row],[Manufacturer Name]])</f>
        <v>3.8022813688212928E-3</v>
      </c>
    </row>
    <row r="560" spans="1:14" x14ac:dyDescent="0.25">
      <c r="A560">
        <v>1496</v>
      </c>
      <c r="B560" s="2">
        <v>42114</v>
      </c>
      <c r="C560" s="2" t="str">
        <f>TEXT(consolidatedsales[[#This Row],[Date]],"MMMM")</f>
        <v>April</v>
      </c>
      <c r="D560" t="s">
        <v>1569</v>
      </c>
      <c r="E560">
        <v>1</v>
      </c>
      <c r="F560" s="3">
        <v>5038.74</v>
      </c>
      <c r="G560" t="s">
        <v>20</v>
      </c>
      <c r="H560" t="str">
        <f>INDEX(producttable[Product Name],MATCH(consolidatedsales[[#This Row],[ProductID]],producttable[ProductID],0))</f>
        <v>Quibus RP-88</v>
      </c>
      <c r="I560" t="str">
        <f>INDEX(producttable[Category],MATCH(consolidatedsales[[#This Row],[ProductID]],producttable[ProductID],0))</f>
        <v>Rural</v>
      </c>
      <c r="J560" t="str">
        <f>INDEX(producttable[Segment],MATCH(consolidatedsales[[#This Row],[ProductID]],producttable[ProductID],0))</f>
        <v>Productivity</v>
      </c>
      <c r="K560">
        <f>INDEX(producttable[ManufacturerID],MATCH(consolidatedsales[[#This Row],[ProductID]],producttable[ProductID],0))</f>
        <v>12</v>
      </c>
      <c r="L560" s="4" t="str">
        <f>INDEX(locationtable[State],MATCH(consolidatedsales[[#This Row],[Zip]],locationtable[Zip],0))</f>
        <v>British Columbia</v>
      </c>
      <c r="M560" s="4" t="str">
        <f>INDEX(manufacturertable[Manufacturer Name],MATCH(consolidatedsales[[#This Row],[ManufacturerID]],manufacturertable[ManufacturerID],0))</f>
        <v>Quibus</v>
      </c>
      <c r="N560" s="4">
        <f>1/COUNTIFS(consolidatedsales[Manufacturer Name],consolidatedsales[[#This Row],[Manufacturer Name]])</f>
        <v>1.3333333333333334E-2</v>
      </c>
    </row>
    <row r="561" spans="1:14" x14ac:dyDescent="0.25">
      <c r="A561">
        <v>778</v>
      </c>
      <c r="B561" s="2">
        <v>42114</v>
      </c>
      <c r="C561" s="2" t="str">
        <f>TEXT(consolidatedsales[[#This Row],[Date]],"MMMM")</f>
        <v>April</v>
      </c>
      <c r="D561" t="s">
        <v>1400</v>
      </c>
      <c r="E561">
        <v>1</v>
      </c>
      <c r="F561" s="3">
        <v>1542.87</v>
      </c>
      <c r="G561" t="s">
        <v>20</v>
      </c>
      <c r="H561" t="str">
        <f>INDEX(producttable[Product Name],MATCH(consolidatedsales[[#This Row],[ProductID]],producttable[ProductID],0))</f>
        <v>Natura RP-66</v>
      </c>
      <c r="I561" t="str">
        <f>INDEX(producttable[Category],MATCH(consolidatedsales[[#This Row],[ProductID]],producttable[ProductID],0))</f>
        <v>Rural</v>
      </c>
      <c r="J561" t="str">
        <f>INDEX(producttable[Segment],MATCH(consolidatedsales[[#This Row],[ProductID]],producttable[ProductID],0))</f>
        <v>Productivity</v>
      </c>
      <c r="K561">
        <f>INDEX(producttable[ManufacturerID],MATCH(consolidatedsales[[#This Row],[ProductID]],producttable[ProductID],0))</f>
        <v>8</v>
      </c>
      <c r="L561" s="4" t="str">
        <f>INDEX(locationtable[State],MATCH(consolidatedsales[[#This Row],[Zip]],locationtable[Zip],0))</f>
        <v>Alberta</v>
      </c>
      <c r="M561" s="4" t="str">
        <f>INDEX(manufacturertable[Manufacturer Name],MATCH(consolidatedsales[[#This Row],[ManufacturerID]],manufacturertable[ManufacturerID],0))</f>
        <v>Natura</v>
      </c>
      <c r="N561" s="4">
        <f>1/COUNTIFS(consolidatedsales[Manufacturer Name],consolidatedsales[[#This Row],[Manufacturer Name]])</f>
        <v>3.952569169960474E-3</v>
      </c>
    </row>
    <row r="562" spans="1:14" x14ac:dyDescent="0.25">
      <c r="A562">
        <v>438</v>
      </c>
      <c r="B562" s="2">
        <v>42060</v>
      </c>
      <c r="C562" s="2" t="str">
        <f>TEXT(consolidatedsales[[#This Row],[Date]],"MMMM")</f>
        <v>February</v>
      </c>
      <c r="D562" t="s">
        <v>1330</v>
      </c>
      <c r="E562">
        <v>1</v>
      </c>
      <c r="F562" s="3">
        <v>11969.37</v>
      </c>
      <c r="G562" t="s">
        <v>20</v>
      </c>
      <c r="H562" t="str">
        <f>INDEX(producttable[Product Name],MATCH(consolidatedsales[[#This Row],[ProductID]],producttable[ProductID],0))</f>
        <v>Maximus UM-43</v>
      </c>
      <c r="I562" t="str">
        <f>INDEX(producttable[Category],MATCH(consolidatedsales[[#This Row],[ProductID]],producttable[ProductID],0))</f>
        <v>Urban</v>
      </c>
      <c r="J562" t="str">
        <f>INDEX(producttable[Segment],MATCH(consolidatedsales[[#This Row],[ProductID]],producttable[ProductID],0))</f>
        <v>Moderation</v>
      </c>
      <c r="K562">
        <f>INDEX(producttable[ManufacturerID],MATCH(consolidatedsales[[#This Row],[ProductID]],producttable[ProductID],0))</f>
        <v>7</v>
      </c>
      <c r="L562" s="4" t="str">
        <f>INDEX(locationtable[State],MATCH(consolidatedsales[[#This Row],[Zip]],locationtable[Zip],0))</f>
        <v>Alberta</v>
      </c>
      <c r="M562" s="4" t="str">
        <f>INDEX(manufacturertable[Manufacturer Name],MATCH(consolidatedsales[[#This Row],[ManufacturerID]],manufacturertable[ManufacturerID],0))</f>
        <v>VanArsdel</v>
      </c>
      <c r="N562" s="4">
        <f>1/COUNTIFS(consolidatedsales[Manufacturer Name],consolidatedsales[[#This Row],[Manufacturer Name]])</f>
        <v>2.4570024570024569E-3</v>
      </c>
    </row>
    <row r="563" spans="1:14" x14ac:dyDescent="0.25">
      <c r="A563">
        <v>567</v>
      </c>
      <c r="B563" s="2">
        <v>42060</v>
      </c>
      <c r="C563" s="2" t="str">
        <f>TEXT(consolidatedsales[[#This Row],[Date]],"MMMM")</f>
        <v>February</v>
      </c>
      <c r="D563" t="s">
        <v>1404</v>
      </c>
      <c r="E563">
        <v>1</v>
      </c>
      <c r="F563" s="3">
        <v>10520.37</v>
      </c>
      <c r="G563" t="s">
        <v>20</v>
      </c>
      <c r="H563" t="str">
        <f>INDEX(producttable[Product Name],MATCH(consolidatedsales[[#This Row],[ProductID]],producttable[ProductID],0))</f>
        <v>Maximus UC-32</v>
      </c>
      <c r="I563" t="str">
        <f>INDEX(producttable[Category],MATCH(consolidatedsales[[#This Row],[ProductID]],producttable[ProductID],0))</f>
        <v>Urban</v>
      </c>
      <c r="J563" t="str">
        <f>INDEX(producttable[Segment],MATCH(consolidatedsales[[#This Row],[ProductID]],producttable[ProductID],0))</f>
        <v>Convenience</v>
      </c>
      <c r="K563">
        <f>INDEX(producttable[ManufacturerID],MATCH(consolidatedsales[[#This Row],[ProductID]],producttable[ProductID],0))</f>
        <v>7</v>
      </c>
      <c r="L563" s="4" t="str">
        <f>INDEX(locationtable[State],MATCH(consolidatedsales[[#This Row],[Zip]],locationtable[Zip],0))</f>
        <v>Alberta</v>
      </c>
      <c r="M563" s="4" t="str">
        <f>INDEX(manufacturertable[Manufacturer Name],MATCH(consolidatedsales[[#This Row],[ManufacturerID]],manufacturertable[ManufacturerID],0))</f>
        <v>VanArsdel</v>
      </c>
      <c r="N563" s="4">
        <f>1/COUNTIFS(consolidatedsales[Manufacturer Name],consolidatedsales[[#This Row],[Manufacturer Name]])</f>
        <v>2.4570024570024569E-3</v>
      </c>
    </row>
    <row r="564" spans="1:14" x14ac:dyDescent="0.25">
      <c r="A564">
        <v>478</v>
      </c>
      <c r="B564" s="2">
        <v>42060</v>
      </c>
      <c r="C564" s="2" t="str">
        <f>TEXT(consolidatedsales[[#This Row],[Date]],"MMMM")</f>
        <v>February</v>
      </c>
      <c r="D564" t="s">
        <v>1330</v>
      </c>
      <c r="E564">
        <v>1</v>
      </c>
      <c r="F564" s="3">
        <v>17009.37</v>
      </c>
      <c r="G564" t="s">
        <v>20</v>
      </c>
      <c r="H564" t="str">
        <f>INDEX(producttable[Product Name],MATCH(consolidatedsales[[#This Row],[ProductID]],producttable[ProductID],0))</f>
        <v>Maximus UM-83</v>
      </c>
      <c r="I564" t="str">
        <f>INDEX(producttable[Category],MATCH(consolidatedsales[[#This Row],[ProductID]],producttable[ProductID],0))</f>
        <v>Urban</v>
      </c>
      <c r="J564" t="str">
        <f>INDEX(producttable[Segment],MATCH(consolidatedsales[[#This Row],[ProductID]],producttable[ProductID],0))</f>
        <v>Moderation</v>
      </c>
      <c r="K564">
        <f>INDEX(producttable[ManufacturerID],MATCH(consolidatedsales[[#This Row],[ProductID]],producttable[ProductID],0))</f>
        <v>7</v>
      </c>
      <c r="L564" s="4" t="str">
        <f>INDEX(locationtable[State],MATCH(consolidatedsales[[#This Row],[Zip]],locationtable[Zip],0))</f>
        <v>Alberta</v>
      </c>
      <c r="M564" s="4" t="str">
        <f>INDEX(manufacturertable[Manufacturer Name],MATCH(consolidatedsales[[#This Row],[ManufacturerID]],manufacturertable[ManufacturerID],0))</f>
        <v>VanArsdel</v>
      </c>
      <c r="N564" s="4">
        <f>1/COUNTIFS(consolidatedsales[Manufacturer Name],consolidatedsales[[#This Row],[Manufacturer Name]])</f>
        <v>2.4570024570024569E-3</v>
      </c>
    </row>
    <row r="565" spans="1:14" x14ac:dyDescent="0.25">
      <c r="A565">
        <v>585</v>
      </c>
      <c r="B565" s="2">
        <v>42061</v>
      </c>
      <c r="C565" s="2" t="str">
        <f>TEXT(consolidatedsales[[#This Row],[Date]],"MMMM")</f>
        <v>February</v>
      </c>
      <c r="D565" t="s">
        <v>1327</v>
      </c>
      <c r="E565">
        <v>1</v>
      </c>
      <c r="F565" s="3">
        <v>5039.37</v>
      </c>
      <c r="G565" t="s">
        <v>20</v>
      </c>
      <c r="H565" t="str">
        <f>INDEX(producttable[Product Name],MATCH(consolidatedsales[[#This Row],[ProductID]],producttable[ProductID],0))</f>
        <v>Maximus UC-50</v>
      </c>
      <c r="I565" t="str">
        <f>INDEX(producttable[Category],MATCH(consolidatedsales[[#This Row],[ProductID]],producttable[ProductID],0))</f>
        <v>Urban</v>
      </c>
      <c r="J565" t="str">
        <f>INDEX(producttable[Segment],MATCH(consolidatedsales[[#This Row],[ProductID]],producttable[ProductID],0))</f>
        <v>Convenience</v>
      </c>
      <c r="K565">
        <f>INDEX(producttable[ManufacturerID],MATCH(consolidatedsales[[#This Row],[ProductID]],producttable[ProductID],0))</f>
        <v>7</v>
      </c>
      <c r="L565" s="4" t="str">
        <f>INDEX(locationtable[State],MATCH(consolidatedsales[[#This Row],[Zip]],locationtable[Zip],0))</f>
        <v>Alberta</v>
      </c>
      <c r="M565" s="4" t="str">
        <f>INDEX(manufacturertable[Manufacturer Name],MATCH(consolidatedsales[[#This Row],[ManufacturerID]],manufacturertable[ManufacturerID],0))</f>
        <v>VanArsdel</v>
      </c>
      <c r="N565" s="4">
        <f>1/COUNTIFS(consolidatedsales[Manufacturer Name],consolidatedsales[[#This Row],[Manufacturer Name]])</f>
        <v>2.4570024570024569E-3</v>
      </c>
    </row>
    <row r="566" spans="1:14" x14ac:dyDescent="0.25">
      <c r="A566">
        <v>762</v>
      </c>
      <c r="B566" s="2">
        <v>42061</v>
      </c>
      <c r="C566" s="2" t="str">
        <f>TEXT(consolidatedsales[[#This Row],[Date]],"MMMM")</f>
        <v>February</v>
      </c>
      <c r="D566" t="s">
        <v>1334</v>
      </c>
      <c r="E566">
        <v>1</v>
      </c>
      <c r="F566" s="3">
        <v>2330.37</v>
      </c>
      <c r="G566" t="s">
        <v>20</v>
      </c>
      <c r="H566" t="str">
        <f>INDEX(producttable[Product Name],MATCH(consolidatedsales[[#This Row],[ProductID]],producttable[ProductID],0))</f>
        <v>Natura RP-50</v>
      </c>
      <c r="I566" t="str">
        <f>INDEX(producttable[Category],MATCH(consolidatedsales[[#This Row],[ProductID]],producttable[ProductID],0))</f>
        <v>Rural</v>
      </c>
      <c r="J566" t="str">
        <f>INDEX(producttable[Segment],MATCH(consolidatedsales[[#This Row],[ProductID]],producttable[ProductID],0))</f>
        <v>Productivity</v>
      </c>
      <c r="K566">
        <f>INDEX(producttable[ManufacturerID],MATCH(consolidatedsales[[#This Row],[ProductID]],producttable[ProductID],0))</f>
        <v>8</v>
      </c>
      <c r="L566" s="4" t="str">
        <f>INDEX(locationtable[State],MATCH(consolidatedsales[[#This Row],[Zip]],locationtable[Zip],0))</f>
        <v>Alberta</v>
      </c>
      <c r="M566" s="4" t="str">
        <f>INDEX(manufacturertable[Manufacturer Name],MATCH(consolidatedsales[[#This Row],[ManufacturerID]],manufacturertable[ManufacturerID],0))</f>
        <v>Natura</v>
      </c>
      <c r="N566" s="4">
        <f>1/COUNTIFS(consolidatedsales[Manufacturer Name],consolidatedsales[[#This Row],[Manufacturer Name]])</f>
        <v>3.952569169960474E-3</v>
      </c>
    </row>
    <row r="567" spans="1:14" x14ac:dyDescent="0.25">
      <c r="A567">
        <v>457</v>
      </c>
      <c r="B567" s="2">
        <v>42024</v>
      </c>
      <c r="C567" s="2" t="str">
        <f>TEXT(consolidatedsales[[#This Row],[Date]],"MMMM")</f>
        <v>January</v>
      </c>
      <c r="D567" t="s">
        <v>1202</v>
      </c>
      <c r="E567">
        <v>1</v>
      </c>
      <c r="F567" s="3">
        <v>11969.37</v>
      </c>
      <c r="G567" t="s">
        <v>20</v>
      </c>
      <c r="H567" t="str">
        <f>INDEX(producttable[Product Name],MATCH(consolidatedsales[[#This Row],[ProductID]],producttable[ProductID],0))</f>
        <v>Maximus UM-62</v>
      </c>
      <c r="I567" t="str">
        <f>INDEX(producttable[Category],MATCH(consolidatedsales[[#This Row],[ProductID]],producttable[ProductID],0))</f>
        <v>Urban</v>
      </c>
      <c r="J567" t="str">
        <f>INDEX(producttable[Segment],MATCH(consolidatedsales[[#This Row],[ProductID]],producttable[ProductID],0))</f>
        <v>Moderation</v>
      </c>
      <c r="K567">
        <f>INDEX(producttable[ManufacturerID],MATCH(consolidatedsales[[#This Row],[ProductID]],producttable[ProductID],0))</f>
        <v>7</v>
      </c>
      <c r="L567" s="4" t="str">
        <f>INDEX(locationtable[State],MATCH(consolidatedsales[[#This Row],[Zip]],locationtable[Zip],0))</f>
        <v>Manitoba</v>
      </c>
      <c r="M567" s="4" t="str">
        <f>INDEX(manufacturertable[Manufacturer Name],MATCH(consolidatedsales[[#This Row],[ManufacturerID]],manufacturertable[ManufacturerID],0))</f>
        <v>VanArsdel</v>
      </c>
      <c r="N567" s="4">
        <f>1/COUNTIFS(consolidatedsales[Manufacturer Name],consolidatedsales[[#This Row],[Manufacturer Name]])</f>
        <v>2.4570024570024569E-3</v>
      </c>
    </row>
    <row r="568" spans="1:14" x14ac:dyDescent="0.25">
      <c r="A568">
        <v>438</v>
      </c>
      <c r="B568" s="2">
        <v>42025</v>
      </c>
      <c r="C568" s="2" t="str">
        <f>TEXT(consolidatedsales[[#This Row],[Date]],"MMMM")</f>
        <v>January</v>
      </c>
      <c r="D568" t="s">
        <v>1600</v>
      </c>
      <c r="E568">
        <v>1</v>
      </c>
      <c r="F568" s="3">
        <v>11969.37</v>
      </c>
      <c r="G568" t="s">
        <v>20</v>
      </c>
      <c r="H568" t="str">
        <f>INDEX(producttable[Product Name],MATCH(consolidatedsales[[#This Row],[ProductID]],producttable[ProductID],0))</f>
        <v>Maximus UM-43</v>
      </c>
      <c r="I568" t="str">
        <f>INDEX(producttable[Category],MATCH(consolidatedsales[[#This Row],[ProductID]],producttable[ProductID],0))</f>
        <v>Urban</v>
      </c>
      <c r="J568" t="str">
        <f>INDEX(producttable[Segment],MATCH(consolidatedsales[[#This Row],[ProductID]],producttable[ProductID],0))</f>
        <v>Moderation</v>
      </c>
      <c r="K568">
        <f>INDEX(producttable[ManufacturerID],MATCH(consolidatedsales[[#This Row],[ProductID]],producttable[ProductID],0))</f>
        <v>7</v>
      </c>
      <c r="L568" s="4" t="str">
        <f>INDEX(locationtable[State],MATCH(consolidatedsales[[#This Row],[Zip]],locationtable[Zip],0))</f>
        <v>British Columbia</v>
      </c>
      <c r="M568" s="4" t="str">
        <f>INDEX(manufacturertable[Manufacturer Name],MATCH(consolidatedsales[[#This Row],[ManufacturerID]],manufacturertable[ManufacturerID],0))</f>
        <v>VanArsdel</v>
      </c>
      <c r="N568" s="4">
        <f>1/COUNTIFS(consolidatedsales[Manufacturer Name],consolidatedsales[[#This Row],[Manufacturer Name]])</f>
        <v>2.4570024570024569E-3</v>
      </c>
    </row>
    <row r="569" spans="1:14" x14ac:dyDescent="0.25">
      <c r="A569">
        <v>1172</v>
      </c>
      <c r="B569" s="2">
        <v>42025</v>
      </c>
      <c r="C569" s="2" t="str">
        <f>TEXT(consolidatedsales[[#This Row],[Date]],"MMMM")</f>
        <v>January</v>
      </c>
      <c r="D569" t="s">
        <v>1345</v>
      </c>
      <c r="E569">
        <v>1</v>
      </c>
      <c r="F569" s="3">
        <v>5732.37</v>
      </c>
      <c r="G569" t="s">
        <v>20</v>
      </c>
      <c r="H569" t="str">
        <f>INDEX(producttable[Product Name],MATCH(consolidatedsales[[#This Row],[ProductID]],producttable[ProductID],0))</f>
        <v>Pirum UE-08</v>
      </c>
      <c r="I569" t="str">
        <f>INDEX(producttable[Category],MATCH(consolidatedsales[[#This Row],[ProductID]],producttable[ProductID],0))</f>
        <v>Urban</v>
      </c>
      <c r="J569" t="str">
        <f>INDEX(producttable[Segment],MATCH(consolidatedsales[[#This Row],[ProductID]],producttable[ProductID],0))</f>
        <v>Extreme</v>
      </c>
      <c r="K569">
        <f>INDEX(producttable[ManufacturerID],MATCH(consolidatedsales[[#This Row],[ProductID]],producttable[ProductID],0))</f>
        <v>10</v>
      </c>
      <c r="L569" s="4" t="str">
        <f>INDEX(locationtable[State],MATCH(consolidatedsales[[#This Row],[Zip]],locationtable[Zip],0))</f>
        <v>Alberta</v>
      </c>
      <c r="M569" s="4" t="str">
        <f>INDEX(manufacturertable[Manufacturer Name],MATCH(consolidatedsales[[#This Row],[ManufacturerID]],manufacturertable[ManufacturerID],0))</f>
        <v>Pirum</v>
      </c>
      <c r="N569" s="4">
        <f>1/COUNTIFS(consolidatedsales[Manufacturer Name],consolidatedsales[[#This Row],[Manufacturer Name]])</f>
        <v>3.8022813688212928E-3</v>
      </c>
    </row>
    <row r="570" spans="1:14" x14ac:dyDescent="0.25">
      <c r="A570">
        <v>115</v>
      </c>
      <c r="B570" s="2">
        <v>42025</v>
      </c>
      <c r="C570" s="2" t="str">
        <f>TEXT(consolidatedsales[[#This Row],[Date]],"MMMM")</f>
        <v>January</v>
      </c>
      <c r="D570" t="s">
        <v>1600</v>
      </c>
      <c r="E570">
        <v>1</v>
      </c>
      <c r="F570" s="3">
        <v>10584</v>
      </c>
      <c r="G570" t="s">
        <v>20</v>
      </c>
      <c r="H570" t="str">
        <f>INDEX(producttable[Product Name],MATCH(consolidatedsales[[#This Row],[ProductID]],producttable[ProductID],0))</f>
        <v>Abbas UM-42</v>
      </c>
      <c r="I570" t="str">
        <f>INDEX(producttable[Category],MATCH(consolidatedsales[[#This Row],[ProductID]],producttable[ProductID],0))</f>
        <v>Urban</v>
      </c>
      <c r="J570" t="str">
        <f>INDEX(producttable[Segment],MATCH(consolidatedsales[[#This Row],[ProductID]],producttable[ProductID],0))</f>
        <v>Moderation</v>
      </c>
      <c r="K570">
        <f>INDEX(producttable[ManufacturerID],MATCH(consolidatedsales[[#This Row],[ProductID]],producttable[ProductID],0))</f>
        <v>1</v>
      </c>
      <c r="L570" s="4" t="str">
        <f>INDEX(locationtable[State],MATCH(consolidatedsales[[#This Row],[Zip]],locationtable[Zip],0))</f>
        <v>British Columbia</v>
      </c>
      <c r="M570" s="4" t="str">
        <f>INDEX(manufacturertable[Manufacturer Name],MATCH(consolidatedsales[[#This Row],[ManufacturerID]],manufacturertable[ManufacturerID],0))</f>
        <v>Abbas</v>
      </c>
      <c r="N570" s="4">
        <f>1/COUNTIFS(consolidatedsales[Manufacturer Name],consolidatedsales[[#This Row],[Manufacturer Name]])</f>
        <v>0.04</v>
      </c>
    </row>
    <row r="571" spans="1:14" x14ac:dyDescent="0.25">
      <c r="A571">
        <v>1763</v>
      </c>
      <c r="B571" s="2">
        <v>42005</v>
      </c>
      <c r="C571" s="2" t="str">
        <f>TEXT(consolidatedsales[[#This Row],[Date]],"MMMM")</f>
        <v>January</v>
      </c>
      <c r="D571" t="s">
        <v>1401</v>
      </c>
      <c r="E571">
        <v>1</v>
      </c>
      <c r="F571" s="3">
        <v>5669.37</v>
      </c>
      <c r="G571" t="s">
        <v>20</v>
      </c>
      <c r="H571" t="str">
        <f>INDEX(producttable[Product Name],MATCH(consolidatedsales[[#This Row],[ProductID]],producttable[ProductID],0))</f>
        <v>Pomum UR-09</v>
      </c>
      <c r="I571" t="str">
        <f>INDEX(producttable[Category],MATCH(consolidatedsales[[#This Row],[ProductID]],producttable[ProductID],0))</f>
        <v>Urban</v>
      </c>
      <c r="J571" t="str">
        <f>INDEX(producttable[Segment],MATCH(consolidatedsales[[#This Row],[ProductID]],producttable[ProductID],0))</f>
        <v>Regular</v>
      </c>
      <c r="K571">
        <f>INDEX(producttable[ManufacturerID],MATCH(consolidatedsales[[#This Row],[ProductID]],producttable[ProductID],0))</f>
        <v>11</v>
      </c>
      <c r="L571" s="4" t="str">
        <f>INDEX(locationtable[State],MATCH(consolidatedsales[[#This Row],[Zip]],locationtable[Zip],0))</f>
        <v>Alberta</v>
      </c>
      <c r="M571" s="4" t="str">
        <f>INDEX(manufacturertable[Manufacturer Name],MATCH(consolidatedsales[[#This Row],[ManufacturerID]],manufacturertable[ManufacturerID],0))</f>
        <v>Pomum</v>
      </c>
      <c r="N571" s="4">
        <f>1/COUNTIFS(consolidatedsales[Manufacturer Name],consolidatedsales[[#This Row],[Manufacturer Name]])</f>
        <v>5.5555555555555552E-2</v>
      </c>
    </row>
    <row r="572" spans="1:14" x14ac:dyDescent="0.25">
      <c r="A572">
        <v>1837</v>
      </c>
      <c r="B572" s="2">
        <v>42005</v>
      </c>
      <c r="C572" s="2" t="str">
        <f>TEXT(consolidatedsales[[#This Row],[Date]],"MMMM")</f>
        <v>January</v>
      </c>
      <c r="D572" t="s">
        <v>1384</v>
      </c>
      <c r="E572">
        <v>1</v>
      </c>
      <c r="F572" s="3">
        <v>1952.37</v>
      </c>
      <c r="G572" t="s">
        <v>20</v>
      </c>
      <c r="H572" t="str">
        <f>INDEX(producttable[Product Name],MATCH(consolidatedsales[[#This Row],[ProductID]],producttable[ProductID],0))</f>
        <v>Pomum YY-32</v>
      </c>
      <c r="I572" t="str">
        <f>INDEX(producttable[Category],MATCH(consolidatedsales[[#This Row],[ProductID]],producttable[ProductID],0))</f>
        <v>Youth</v>
      </c>
      <c r="J572" t="str">
        <f>INDEX(producttable[Segment],MATCH(consolidatedsales[[#This Row],[ProductID]],producttable[ProductID],0))</f>
        <v>Youth</v>
      </c>
      <c r="K572">
        <f>INDEX(producttable[ManufacturerID],MATCH(consolidatedsales[[#This Row],[ProductID]],producttable[ProductID],0))</f>
        <v>11</v>
      </c>
      <c r="L572" s="4" t="str">
        <f>INDEX(locationtable[State],MATCH(consolidatedsales[[#This Row],[Zip]],locationtable[Zip],0))</f>
        <v>Alberta</v>
      </c>
      <c r="M572" s="4" t="str">
        <f>INDEX(manufacturertable[Manufacturer Name],MATCH(consolidatedsales[[#This Row],[ManufacturerID]],manufacturertable[ManufacturerID],0))</f>
        <v>Pomum</v>
      </c>
      <c r="N572" s="4">
        <f>1/COUNTIFS(consolidatedsales[Manufacturer Name],consolidatedsales[[#This Row],[Manufacturer Name]])</f>
        <v>5.5555555555555552E-2</v>
      </c>
    </row>
    <row r="573" spans="1:14" x14ac:dyDescent="0.25">
      <c r="A573">
        <v>496</v>
      </c>
      <c r="B573" s="2">
        <v>42008</v>
      </c>
      <c r="C573" s="2" t="str">
        <f>TEXT(consolidatedsales[[#This Row],[Date]],"MMMM")</f>
        <v>January</v>
      </c>
      <c r="D573" t="s">
        <v>1602</v>
      </c>
      <c r="E573">
        <v>1</v>
      </c>
      <c r="F573" s="3">
        <v>11147.85</v>
      </c>
      <c r="G573" t="s">
        <v>20</v>
      </c>
      <c r="H573" t="str">
        <f>INDEX(producttable[Product Name],MATCH(consolidatedsales[[#This Row],[ProductID]],producttable[ProductID],0))</f>
        <v>Maximus UM-01</v>
      </c>
      <c r="I573" t="str">
        <f>INDEX(producttable[Category],MATCH(consolidatedsales[[#This Row],[ProductID]],producttable[ProductID],0))</f>
        <v>Urban</v>
      </c>
      <c r="J573" t="str">
        <f>INDEX(producttable[Segment],MATCH(consolidatedsales[[#This Row],[ProductID]],producttable[ProductID],0))</f>
        <v>Moderation</v>
      </c>
      <c r="K573">
        <f>INDEX(producttable[ManufacturerID],MATCH(consolidatedsales[[#This Row],[ProductID]],producttable[ProductID],0))</f>
        <v>7</v>
      </c>
      <c r="L573" s="4" t="str">
        <f>INDEX(locationtable[State],MATCH(consolidatedsales[[#This Row],[Zip]],locationtable[Zip],0))</f>
        <v>British Columbia</v>
      </c>
      <c r="M573" s="4" t="str">
        <f>INDEX(manufacturertable[Manufacturer Name],MATCH(consolidatedsales[[#This Row],[ManufacturerID]],manufacturertable[ManufacturerID],0))</f>
        <v>VanArsdel</v>
      </c>
      <c r="N573" s="4">
        <f>1/COUNTIFS(consolidatedsales[Manufacturer Name],consolidatedsales[[#This Row],[Manufacturer Name]])</f>
        <v>2.4570024570024569E-3</v>
      </c>
    </row>
    <row r="574" spans="1:14" x14ac:dyDescent="0.25">
      <c r="A574">
        <v>1086</v>
      </c>
      <c r="B574" s="2">
        <v>42009</v>
      </c>
      <c r="C574" s="2" t="str">
        <f>TEXT(consolidatedsales[[#This Row],[Date]],"MMMM")</f>
        <v>January</v>
      </c>
      <c r="D574" t="s">
        <v>1327</v>
      </c>
      <c r="E574">
        <v>1</v>
      </c>
      <c r="F574" s="3">
        <v>1416.87</v>
      </c>
      <c r="G574" t="s">
        <v>20</v>
      </c>
      <c r="H574" t="str">
        <f>INDEX(producttable[Product Name],MATCH(consolidatedsales[[#This Row],[ProductID]],producttable[ProductID],0))</f>
        <v>Pirum RP-32</v>
      </c>
      <c r="I574" t="str">
        <f>INDEX(producttable[Category],MATCH(consolidatedsales[[#This Row],[ProductID]],producttable[ProductID],0))</f>
        <v>Rural</v>
      </c>
      <c r="J574" t="str">
        <f>INDEX(producttable[Segment],MATCH(consolidatedsales[[#This Row],[ProductID]],producttable[ProductID],0))</f>
        <v>Productivity</v>
      </c>
      <c r="K574">
        <f>INDEX(producttable[ManufacturerID],MATCH(consolidatedsales[[#This Row],[ProductID]],producttable[ProductID],0))</f>
        <v>10</v>
      </c>
      <c r="L574" s="4" t="str">
        <f>INDEX(locationtable[State],MATCH(consolidatedsales[[#This Row],[Zip]],locationtable[Zip],0))</f>
        <v>Alberta</v>
      </c>
      <c r="M574" s="4" t="str">
        <f>INDEX(manufacturertable[Manufacturer Name],MATCH(consolidatedsales[[#This Row],[ManufacturerID]],manufacturertable[ManufacturerID],0))</f>
        <v>Pirum</v>
      </c>
      <c r="N574" s="4">
        <f>1/COUNTIFS(consolidatedsales[Manufacturer Name],consolidatedsales[[#This Row],[Manufacturer Name]])</f>
        <v>3.8022813688212928E-3</v>
      </c>
    </row>
    <row r="575" spans="1:14" x14ac:dyDescent="0.25">
      <c r="A575">
        <v>506</v>
      </c>
      <c r="B575" s="2">
        <v>42061</v>
      </c>
      <c r="C575" s="2" t="str">
        <f>TEXT(consolidatedsales[[#This Row],[Date]],"MMMM")</f>
        <v>February</v>
      </c>
      <c r="D575" t="s">
        <v>1327</v>
      </c>
      <c r="E575">
        <v>1</v>
      </c>
      <c r="F575" s="3">
        <v>15560.37</v>
      </c>
      <c r="G575" t="s">
        <v>20</v>
      </c>
      <c r="H575" t="str">
        <f>INDEX(producttable[Product Name],MATCH(consolidatedsales[[#This Row],[ProductID]],producttable[ProductID],0))</f>
        <v>Maximus UM-11</v>
      </c>
      <c r="I575" t="str">
        <f>INDEX(producttable[Category],MATCH(consolidatedsales[[#This Row],[ProductID]],producttable[ProductID],0))</f>
        <v>Urban</v>
      </c>
      <c r="J575" t="str">
        <f>INDEX(producttable[Segment],MATCH(consolidatedsales[[#This Row],[ProductID]],producttable[ProductID],0))</f>
        <v>Moderation</v>
      </c>
      <c r="K575">
        <f>INDEX(producttable[ManufacturerID],MATCH(consolidatedsales[[#This Row],[ProductID]],producttable[ProductID],0))</f>
        <v>7</v>
      </c>
      <c r="L575" s="4" t="str">
        <f>INDEX(locationtable[State],MATCH(consolidatedsales[[#This Row],[Zip]],locationtable[Zip],0))</f>
        <v>Alberta</v>
      </c>
      <c r="M575" s="4" t="str">
        <f>INDEX(manufacturertable[Manufacturer Name],MATCH(consolidatedsales[[#This Row],[ManufacturerID]],manufacturertable[ManufacturerID],0))</f>
        <v>VanArsdel</v>
      </c>
      <c r="N575" s="4">
        <f>1/COUNTIFS(consolidatedsales[Manufacturer Name],consolidatedsales[[#This Row],[Manufacturer Name]])</f>
        <v>2.4570024570024569E-3</v>
      </c>
    </row>
    <row r="576" spans="1:14" x14ac:dyDescent="0.25">
      <c r="A576">
        <v>628</v>
      </c>
      <c r="B576" s="2">
        <v>42061</v>
      </c>
      <c r="C576" s="2" t="str">
        <f>TEXT(consolidatedsales[[#This Row],[Date]],"MMMM")</f>
        <v>February</v>
      </c>
      <c r="D576" t="s">
        <v>1401</v>
      </c>
      <c r="E576">
        <v>1</v>
      </c>
      <c r="F576" s="3">
        <v>11503.8</v>
      </c>
      <c r="G576" t="s">
        <v>20</v>
      </c>
      <c r="H576" t="str">
        <f>INDEX(producttable[Product Name],MATCH(consolidatedsales[[#This Row],[ProductID]],producttable[ProductID],0))</f>
        <v>Maximus UC-93</v>
      </c>
      <c r="I576" t="str">
        <f>INDEX(producttable[Category],MATCH(consolidatedsales[[#This Row],[ProductID]],producttable[ProductID],0))</f>
        <v>Urban</v>
      </c>
      <c r="J576" t="str">
        <f>INDEX(producttable[Segment],MATCH(consolidatedsales[[#This Row],[ProductID]],producttable[ProductID],0))</f>
        <v>Convenience</v>
      </c>
      <c r="K576">
        <f>INDEX(producttable[ManufacturerID],MATCH(consolidatedsales[[#This Row],[ProductID]],producttable[ProductID],0))</f>
        <v>7</v>
      </c>
      <c r="L576" s="4" t="str">
        <f>INDEX(locationtable[State],MATCH(consolidatedsales[[#This Row],[Zip]],locationtable[Zip],0))</f>
        <v>Alberta</v>
      </c>
      <c r="M576" s="4" t="str">
        <f>INDEX(manufacturertable[Manufacturer Name],MATCH(consolidatedsales[[#This Row],[ManufacturerID]],manufacturertable[ManufacturerID],0))</f>
        <v>VanArsdel</v>
      </c>
      <c r="N576" s="4">
        <f>1/COUNTIFS(consolidatedsales[Manufacturer Name],consolidatedsales[[#This Row],[Manufacturer Name]])</f>
        <v>2.4570024570024569E-3</v>
      </c>
    </row>
    <row r="577" spans="1:14" x14ac:dyDescent="0.25">
      <c r="A577">
        <v>690</v>
      </c>
      <c r="B577" s="2">
        <v>42061</v>
      </c>
      <c r="C577" s="2" t="str">
        <f>TEXT(consolidatedsales[[#This Row],[Date]],"MMMM")</f>
        <v>February</v>
      </c>
      <c r="D577" t="s">
        <v>1400</v>
      </c>
      <c r="E577">
        <v>1</v>
      </c>
      <c r="F577" s="3">
        <v>4409.37</v>
      </c>
      <c r="G577" t="s">
        <v>20</v>
      </c>
      <c r="H577" t="str">
        <f>INDEX(producttable[Product Name],MATCH(consolidatedsales[[#This Row],[ProductID]],producttable[ProductID],0))</f>
        <v>Maximus UC-55</v>
      </c>
      <c r="I577" t="str">
        <f>INDEX(producttable[Category],MATCH(consolidatedsales[[#This Row],[ProductID]],producttable[ProductID],0))</f>
        <v>Urban</v>
      </c>
      <c r="J577" t="str">
        <f>INDEX(producttable[Segment],MATCH(consolidatedsales[[#This Row],[ProductID]],producttable[ProductID],0))</f>
        <v>Convenience</v>
      </c>
      <c r="K577">
        <f>INDEX(producttable[ManufacturerID],MATCH(consolidatedsales[[#This Row],[ProductID]],producttable[ProductID],0))</f>
        <v>7</v>
      </c>
      <c r="L577" s="4" t="str">
        <f>INDEX(locationtable[State],MATCH(consolidatedsales[[#This Row],[Zip]],locationtable[Zip],0))</f>
        <v>Alberta</v>
      </c>
      <c r="M577" s="4" t="str">
        <f>INDEX(manufacturertable[Manufacturer Name],MATCH(consolidatedsales[[#This Row],[ManufacturerID]],manufacturertable[ManufacturerID],0))</f>
        <v>VanArsdel</v>
      </c>
      <c r="N577" s="4">
        <f>1/COUNTIFS(consolidatedsales[Manufacturer Name],consolidatedsales[[#This Row],[Manufacturer Name]])</f>
        <v>2.4570024570024569E-3</v>
      </c>
    </row>
    <row r="578" spans="1:14" x14ac:dyDescent="0.25">
      <c r="A578">
        <v>761</v>
      </c>
      <c r="B578" s="2">
        <v>42061</v>
      </c>
      <c r="C578" s="2" t="str">
        <f>TEXT(consolidatedsales[[#This Row],[Date]],"MMMM")</f>
        <v>February</v>
      </c>
      <c r="D578" t="s">
        <v>1334</v>
      </c>
      <c r="E578">
        <v>1</v>
      </c>
      <c r="F578" s="3">
        <v>2330.37</v>
      </c>
      <c r="G578" t="s">
        <v>20</v>
      </c>
      <c r="H578" t="str">
        <f>INDEX(producttable[Product Name],MATCH(consolidatedsales[[#This Row],[ProductID]],producttable[ProductID],0))</f>
        <v>Natura RP-49</v>
      </c>
      <c r="I578" t="str">
        <f>INDEX(producttable[Category],MATCH(consolidatedsales[[#This Row],[ProductID]],producttable[ProductID],0))</f>
        <v>Rural</v>
      </c>
      <c r="J578" t="str">
        <f>INDEX(producttable[Segment],MATCH(consolidatedsales[[#This Row],[ProductID]],producttable[ProductID],0))</f>
        <v>Productivity</v>
      </c>
      <c r="K578">
        <f>INDEX(producttable[ManufacturerID],MATCH(consolidatedsales[[#This Row],[ProductID]],producttable[ProductID],0))</f>
        <v>8</v>
      </c>
      <c r="L578" s="4" t="str">
        <f>INDEX(locationtable[State],MATCH(consolidatedsales[[#This Row],[Zip]],locationtable[Zip],0))</f>
        <v>Alberta</v>
      </c>
      <c r="M578" s="4" t="str">
        <f>INDEX(manufacturertable[Manufacturer Name],MATCH(consolidatedsales[[#This Row],[ManufacturerID]],manufacturertable[ManufacturerID],0))</f>
        <v>Natura</v>
      </c>
      <c r="N578" s="4">
        <f>1/COUNTIFS(consolidatedsales[Manufacturer Name],consolidatedsales[[#This Row],[Manufacturer Name]])</f>
        <v>3.952569169960474E-3</v>
      </c>
    </row>
    <row r="579" spans="1:14" x14ac:dyDescent="0.25">
      <c r="A579">
        <v>2269</v>
      </c>
      <c r="B579" s="2">
        <v>42061</v>
      </c>
      <c r="C579" s="2" t="str">
        <f>TEXT(consolidatedsales[[#This Row],[Date]],"MMMM")</f>
        <v>February</v>
      </c>
      <c r="D579" t="s">
        <v>1567</v>
      </c>
      <c r="E579">
        <v>1</v>
      </c>
      <c r="F579" s="3">
        <v>4188.87</v>
      </c>
      <c r="G579" t="s">
        <v>20</v>
      </c>
      <c r="H579" t="str">
        <f>INDEX(producttable[Product Name],MATCH(consolidatedsales[[#This Row],[ProductID]],producttable[ProductID],0))</f>
        <v>Aliqui RS-02</v>
      </c>
      <c r="I579" t="str">
        <f>INDEX(producttable[Category],MATCH(consolidatedsales[[#This Row],[ProductID]],producttable[ProductID],0))</f>
        <v>Rural</v>
      </c>
      <c r="J579" t="str">
        <f>INDEX(producttable[Segment],MATCH(consolidatedsales[[#This Row],[ProductID]],producttable[ProductID],0))</f>
        <v>Select</v>
      </c>
      <c r="K579">
        <f>INDEX(producttable[ManufacturerID],MATCH(consolidatedsales[[#This Row],[ProductID]],producttable[ProductID],0))</f>
        <v>2</v>
      </c>
      <c r="L579" s="4" t="str">
        <f>INDEX(locationtable[State],MATCH(consolidatedsales[[#This Row],[Zip]],locationtable[Zip],0))</f>
        <v>British Columbia</v>
      </c>
      <c r="M579" s="4" t="str">
        <f>INDEX(manufacturertable[Manufacturer Name],MATCH(consolidatedsales[[#This Row],[ManufacturerID]],manufacturertable[ManufacturerID],0))</f>
        <v>Aliqui</v>
      </c>
      <c r="N579" s="4">
        <f>1/COUNTIFS(consolidatedsales[Manufacturer Name],consolidatedsales[[#This Row],[Manufacturer Name]])</f>
        <v>4.7169811320754715E-3</v>
      </c>
    </row>
    <row r="580" spans="1:14" x14ac:dyDescent="0.25">
      <c r="A580">
        <v>792</v>
      </c>
      <c r="B580" s="2">
        <v>42026</v>
      </c>
      <c r="C580" s="2" t="str">
        <f>TEXT(consolidatedsales[[#This Row],[Date]],"MMMM")</f>
        <v>January</v>
      </c>
      <c r="D580" t="s">
        <v>1553</v>
      </c>
      <c r="E580">
        <v>1</v>
      </c>
      <c r="F580" s="3">
        <v>849.87</v>
      </c>
      <c r="G580" t="s">
        <v>20</v>
      </c>
      <c r="H580" t="str">
        <f>INDEX(producttable[Product Name],MATCH(consolidatedsales[[#This Row],[ProductID]],producttable[ProductID],0))</f>
        <v>Natura RP-80</v>
      </c>
      <c r="I580" t="str">
        <f>INDEX(producttable[Category],MATCH(consolidatedsales[[#This Row],[ProductID]],producttable[ProductID],0))</f>
        <v>Rural</v>
      </c>
      <c r="J580" t="str">
        <f>INDEX(producttable[Segment],MATCH(consolidatedsales[[#This Row],[ProductID]],producttable[ProductID],0))</f>
        <v>Productivity</v>
      </c>
      <c r="K580">
        <f>INDEX(producttable[ManufacturerID],MATCH(consolidatedsales[[#This Row],[ProductID]],producttable[ProductID],0))</f>
        <v>8</v>
      </c>
      <c r="L580" s="4" t="str">
        <f>INDEX(locationtable[State],MATCH(consolidatedsales[[#This Row],[Zip]],locationtable[Zip],0))</f>
        <v>British Columbia</v>
      </c>
      <c r="M580" s="4" t="str">
        <f>INDEX(manufacturertable[Manufacturer Name],MATCH(consolidatedsales[[#This Row],[ManufacturerID]],manufacturertable[ManufacturerID],0))</f>
        <v>Natura</v>
      </c>
      <c r="N580" s="4">
        <f>1/COUNTIFS(consolidatedsales[Manufacturer Name],consolidatedsales[[#This Row],[Manufacturer Name]])</f>
        <v>3.952569169960474E-3</v>
      </c>
    </row>
    <row r="581" spans="1:14" x14ac:dyDescent="0.25">
      <c r="A581">
        <v>2402</v>
      </c>
      <c r="B581" s="2">
        <v>42026</v>
      </c>
      <c r="C581" s="2" t="str">
        <f>TEXT(consolidatedsales[[#This Row],[Date]],"MMMM")</f>
        <v>January</v>
      </c>
      <c r="D581" t="s">
        <v>1401</v>
      </c>
      <c r="E581">
        <v>1</v>
      </c>
      <c r="F581" s="3">
        <v>4151.7</v>
      </c>
      <c r="G581" t="s">
        <v>20</v>
      </c>
      <c r="H581" t="str">
        <f>INDEX(producttable[Product Name],MATCH(consolidatedsales[[#This Row],[ProductID]],producttable[ProductID],0))</f>
        <v>Aliqui YY-11</v>
      </c>
      <c r="I581" t="str">
        <f>INDEX(producttable[Category],MATCH(consolidatedsales[[#This Row],[ProductID]],producttable[ProductID],0))</f>
        <v>Youth</v>
      </c>
      <c r="J581" t="str">
        <f>INDEX(producttable[Segment],MATCH(consolidatedsales[[#This Row],[ProductID]],producttable[ProductID],0))</f>
        <v>Youth</v>
      </c>
      <c r="K581">
        <f>INDEX(producttable[ManufacturerID],MATCH(consolidatedsales[[#This Row],[ProductID]],producttable[ProductID],0))</f>
        <v>2</v>
      </c>
      <c r="L581" s="4" t="str">
        <f>INDEX(locationtable[State],MATCH(consolidatedsales[[#This Row],[Zip]],locationtable[Zip],0))</f>
        <v>Alberta</v>
      </c>
      <c r="M581" s="4" t="str">
        <f>INDEX(manufacturertable[Manufacturer Name],MATCH(consolidatedsales[[#This Row],[ManufacturerID]],manufacturertable[ManufacturerID],0))</f>
        <v>Aliqui</v>
      </c>
      <c r="N581" s="4">
        <f>1/COUNTIFS(consolidatedsales[Manufacturer Name],consolidatedsales[[#This Row],[Manufacturer Name]])</f>
        <v>4.7169811320754715E-3</v>
      </c>
    </row>
    <row r="582" spans="1:14" x14ac:dyDescent="0.25">
      <c r="A582">
        <v>487</v>
      </c>
      <c r="B582" s="2">
        <v>42026</v>
      </c>
      <c r="C582" s="2" t="str">
        <f>TEXT(consolidatedsales[[#This Row],[Date]],"MMMM")</f>
        <v>January</v>
      </c>
      <c r="D582" t="s">
        <v>1559</v>
      </c>
      <c r="E582">
        <v>1</v>
      </c>
      <c r="F582" s="3">
        <v>13229.37</v>
      </c>
      <c r="G582" t="s">
        <v>20</v>
      </c>
      <c r="H582" t="str">
        <f>INDEX(producttable[Product Name],MATCH(consolidatedsales[[#This Row],[ProductID]],producttable[ProductID],0))</f>
        <v>Maximus UM-92</v>
      </c>
      <c r="I582" t="str">
        <f>INDEX(producttable[Category],MATCH(consolidatedsales[[#This Row],[ProductID]],producttable[ProductID],0))</f>
        <v>Urban</v>
      </c>
      <c r="J582" t="str">
        <f>INDEX(producttable[Segment],MATCH(consolidatedsales[[#This Row],[ProductID]],producttable[ProductID],0))</f>
        <v>Moderation</v>
      </c>
      <c r="K582">
        <f>INDEX(producttable[ManufacturerID],MATCH(consolidatedsales[[#This Row],[ProductID]],producttable[ProductID],0))</f>
        <v>7</v>
      </c>
      <c r="L582" s="4" t="str">
        <f>INDEX(locationtable[State],MATCH(consolidatedsales[[#This Row],[Zip]],locationtable[Zip],0))</f>
        <v>British Columbia</v>
      </c>
      <c r="M582" s="4" t="str">
        <f>INDEX(manufacturertable[Manufacturer Name],MATCH(consolidatedsales[[#This Row],[ManufacturerID]],manufacturertable[ManufacturerID],0))</f>
        <v>VanArsdel</v>
      </c>
      <c r="N582" s="4">
        <f>1/COUNTIFS(consolidatedsales[Manufacturer Name],consolidatedsales[[#This Row],[Manufacturer Name]])</f>
        <v>2.4570024570024569E-3</v>
      </c>
    </row>
    <row r="583" spans="1:14" x14ac:dyDescent="0.25">
      <c r="A583">
        <v>791</v>
      </c>
      <c r="B583" s="2">
        <v>42026</v>
      </c>
      <c r="C583" s="2" t="str">
        <f>TEXT(consolidatedsales[[#This Row],[Date]],"MMMM")</f>
        <v>January</v>
      </c>
      <c r="D583" t="s">
        <v>1553</v>
      </c>
      <c r="E583">
        <v>1</v>
      </c>
      <c r="F583" s="3">
        <v>849.87</v>
      </c>
      <c r="G583" t="s">
        <v>20</v>
      </c>
      <c r="H583" t="str">
        <f>INDEX(producttable[Product Name],MATCH(consolidatedsales[[#This Row],[ProductID]],producttable[ProductID],0))</f>
        <v>Natura RP-79</v>
      </c>
      <c r="I583" t="str">
        <f>INDEX(producttable[Category],MATCH(consolidatedsales[[#This Row],[ProductID]],producttable[ProductID],0))</f>
        <v>Rural</v>
      </c>
      <c r="J583" t="str">
        <f>INDEX(producttable[Segment],MATCH(consolidatedsales[[#This Row],[ProductID]],producttable[ProductID],0))</f>
        <v>Productivity</v>
      </c>
      <c r="K583">
        <f>INDEX(producttable[ManufacturerID],MATCH(consolidatedsales[[#This Row],[ProductID]],producttable[ProductID],0))</f>
        <v>8</v>
      </c>
      <c r="L583" s="4" t="str">
        <f>INDEX(locationtable[State],MATCH(consolidatedsales[[#This Row],[Zip]],locationtable[Zip],0))</f>
        <v>British Columbia</v>
      </c>
      <c r="M583" s="4" t="str">
        <f>INDEX(manufacturertable[Manufacturer Name],MATCH(consolidatedsales[[#This Row],[ManufacturerID]],manufacturertable[ManufacturerID],0))</f>
        <v>Natura</v>
      </c>
      <c r="N583" s="4">
        <f>1/COUNTIFS(consolidatedsales[Manufacturer Name],consolidatedsales[[#This Row],[Manufacturer Name]])</f>
        <v>3.952569169960474E-3</v>
      </c>
    </row>
    <row r="584" spans="1:14" x14ac:dyDescent="0.25">
      <c r="A584">
        <v>2388</v>
      </c>
      <c r="B584" s="2">
        <v>42028</v>
      </c>
      <c r="C584" s="2" t="str">
        <f>TEXT(consolidatedsales[[#This Row],[Date]],"MMMM")</f>
        <v>January</v>
      </c>
      <c r="D584" t="s">
        <v>1583</v>
      </c>
      <c r="E584">
        <v>1</v>
      </c>
      <c r="F584" s="3">
        <v>4031.37</v>
      </c>
      <c r="G584" t="s">
        <v>20</v>
      </c>
      <c r="H584" t="str">
        <f>INDEX(producttable[Product Name],MATCH(consolidatedsales[[#This Row],[ProductID]],producttable[ProductID],0))</f>
        <v>Aliqui UC-36</v>
      </c>
      <c r="I584" t="str">
        <f>INDEX(producttable[Category],MATCH(consolidatedsales[[#This Row],[ProductID]],producttable[ProductID],0))</f>
        <v>Urban</v>
      </c>
      <c r="J584" t="str">
        <f>INDEX(producttable[Segment],MATCH(consolidatedsales[[#This Row],[ProductID]],producttable[ProductID],0))</f>
        <v>Convenience</v>
      </c>
      <c r="K584">
        <f>INDEX(producttable[ManufacturerID],MATCH(consolidatedsales[[#This Row],[ProductID]],producttable[ProductID],0))</f>
        <v>2</v>
      </c>
      <c r="L584" s="4" t="str">
        <f>INDEX(locationtable[State],MATCH(consolidatedsales[[#This Row],[Zip]],locationtable[Zip],0))</f>
        <v>British Columbia</v>
      </c>
      <c r="M584" s="4" t="str">
        <f>INDEX(manufacturertable[Manufacturer Name],MATCH(consolidatedsales[[#This Row],[ManufacturerID]],manufacturertable[ManufacturerID],0))</f>
        <v>Aliqui</v>
      </c>
      <c r="N584" s="4">
        <f>1/COUNTIFS(consolidatedsales[Manufacturer Name],consolidatedsales[[#This Row],[Manufacturer Name]])</f>
        <v>4.7169811320754715E-3</v>
      </c>
    </row>
    <row r="585" spans="1:14" x14ac:dyDescent="0.25">
      <c r="A585">
        <v>1496</v>
      </c>
      <c r="B585" s="2">
        <v>42029</v>
      </c>
      <c r="C585" s="2" t="str">
        <f>TEXT(consolidatedsales[[#This Row],[Date]],"MMMM")</f>
        <v>January</v>
      </c>
      <c r="D585" t="s">
        <v>1334</v>
      </c>
      <c r="E585">
        <v>1</v>
      </c>
      <c r="F585" s="3">
        <v>5038.74</v>
      </c>
      <c r="G585" t="s">
        <v>20</v>
      </c>
      <c r="H585" t="str">
        <f>INDEX(producttable[Product Name],MATCH(consolidatedsales[[#This Row],[ProductID]],producttable[ProductID],0))</f>
        <v>Quibus RP-88</v>
      </c>
      <c r="I585" t="str">
        <f>INDEX(producttable[Category],MATCH(consolidatedsales[[#This Row],[ProductID]],producttable[ProductID],0))</f>
        <v>Rural</v>
      </c>
      <c r="J585" t="str">
        <f>INDEX(producttable[Segment],MATCH(consolidatedsales[[#This Row],[ProductID]],producttable[ProductID],0))</f>
        <v>Productivity</v>
      </c>
      <c r="K585">
        <f>INDEX(producttable[ManufacturerID],MATCH(consolidatedsales[[#This Row],[ProductID]],producttable[ProductID],0))</f>
        <v>12</v>
      </c>
      <c r="L585" s="4" t="str">
        <f>INDEX(locationtable[State],MATCH(consolidatedsales[[#This Row],[Zip]],locationtable[Zip],0))</f>
        <v>Alberta</v>
      </c>
      <c r="M585" s="4" t="str">
        <f>INDEX(manufacturertable[Manufacturer Name],MATCH(consolidatedsales[[#This Row],[ManufacturerID]],manufacturertable[ManufacturerID],0))</f>
        <v>Quibus</v>
      </c>
      <c r="N585" s="4">
        <f>1/COUNTIFS(consolidatedsales[Manufacturer Name],consolidatedsales[[#This Row],[Manufacturer Name]])</f>
        <v>1.3333333333333334E-2</v>
      </c>
    </row>
    <row r="586" spans="1:14" x14ac:dyDescent="0.25">
      <c r="A586">
        <v>959</v>
      </c>
      <c r="B586" s="2">
        <v>42029</v>
      </c>
      <c r="C586" s="2" t="str">
        <f>TEXT(consolidatedsales[[#This Row],[Date]],"MMMM")</f>
        <v>January</v>
      </c>
      <c r="D586" t="s">
        <v>1577</v>
      </c>
      <c r="E586">
        <v>1</v>
      </c>
      <c r="F586" s="3">
        <v>10362.870000000001</v>
      </c>
      <c r="G586" t="s">
        <v>20</v>
      </c>
      <c r="H586" t="str">
        <f>INDEX(producttable[Product Name],MATCH(consolidatedsales[[#This Row],[ProductID]],producttable[ProductID],0))</f>
        <v>Natura UC-22</v>
      </c>
      <c r="I586" t="str">
        <f>INDEX(producttable[Category],MATCH(consolidatedsales[[#This Row],[ProductID]],producttable[ProductID],0))</f>
        <v>Urban</v>
      </c>
      <c r="J586" t="str">
        <f>INDEX(producttable[Segment],MATCH(consolidatedsales[[#This Row],[ProductID]],producttable[ProductID],0))</f>
        <v>Convenience</v>
      </c>
      <c r="K586">
        <f>INDEX(producttable[ManufacturerID],MATCH(consolidatedsales[[#This Row],[ProductID]],producttable[ProductID],0))</f>
        <v>8</v>
      </c>
      <c r="L586" s="4" t="str">
        <f>INDEX(locationtable[State],MATCH(consolidatedsales[[#This Row],[Zip]],locationtable[Zip],0))</f>
        <v>British Columbia</v>
      </c>
      <c r="M586" s="4" t="str">
        <f>INDEX(manufacturertable[Manufacturer Name],MATCH(consolidatedsales[[#This Row],[ManufacturerID]],manufacturertable[ManufacturerID],0))</f>
        <v>Natura</v>
      </c>
      <c r="N586" s="4">
        <f>1/COUNTIFS(consolidatedsales[Manufacturer Name],consolidatedsales[[#This Row],[Manufacturer Name]])</f>
        <v>3.952569169960474E-3</v>
      </c>
    </row>
    <row r="587" spans="1:14" x14ac:dyDescent="0.25">
      <c r="A587">
        <v>407</v>
      </c>
      <c r="B587" s="2">
        <v>42062</v>
      </c>
      <c r="C587" s="2" t="str">
        <f>TEXT(consolidatedsales[[#This Row],[Date]],"MMMM")</f>
        <v>February</v>
      </c>
      <c r="D587" t="s">
        <v>1334</v>
      </c>
      <c r="E587">
        <v>1</v>
      </c>
      <c r="F587" s="3">
        <v>20505.87</v>
      </c>
      <c r="G587" t="s">
        <v>20</v>
      </c>
      <c r="H587" t="str">
        <f>INDEX(producttable[Product Name],MATCH(consolidatedsales[[#This Row],[ProductID]],producttable[ProductID],0))</f>
        <v>Maximus UM-12</v>
      </c>
      <c r="I587" t="str">
        <f>INDEX(producttable[Category],MATCH(consolidatedsales[[#This Row],[ProductID]],producttable[ProductID],0))</f>
        <v>Urban</v>
      </c>
      <c r="J587" t="str">
        <f>INDEX(producttable[Segment],MATCH(consolidatedsales[[#This Row],[ProductID]],producttable[ProductID],0))</f>
        <v>Moderation</v>
      </c>
      <c r="K587">
        <f>INDEX(producttable[ManufacturerID],MATCH(consolidatedsales[[#This Row],[ProductID]],producttable[ProductID],0))</f>
        <v>7</v>
      </c>
      <c r="L587" s="4" t="str">
        <f>INDEX(locationtable[State],MATCH(consolidatedsales[[#This Row],[Zip]],locationtable[Zip],0))</f>
        <v>Alberta</v>
      </c>
      <c r="M587" s="4" t="str">
        <f>INDEX(manufacturertable[Manufacturer Name],MATCH(consolidatedsales[[#This Row],[ManufacturerID]],manufacturertable[ManufacturerID],0))</f>
        <v>VanArsdel</v>
      </c>
      <c r="N587" s="4">
        <f>1/COUNTIFS(consolidatedsales[Manufacturer Name],consolidatedsales[[#This Row],[Manufacturer Name]])</f>
        <v>2.4570024570024569E-3</v>
      </c>
    </row>
    <row r="588" spans="1:14" x14ac:dyDescent="0.25">
      <c r="A588">
        <v>685</v>
      </c>
      <c r="B588" s="2">
        <v>42063</v>
      </c>
      <c r="C588" s="2" t="str">
        <f>TEXT(consolidatedsales[[#This Row],[Date]],"MMMM")</f>
        <v>February</v>
      </c>
      <c r="D588" t="s">
        <v>1350</v>
      </c>
      <c r="E588">
        <v>1</v>
      </c>
      <c r="F588" s="3">
        <v>9449.3700000000008</v>
      </c>
      <c r="G588" t="s">
        <v>20</v>
      </c>
      <c r="H588" t="str">
        <f>INDEX(producttable[Product Name],MATCH(consolidatedsales[[#This Row],[ProductID]],producttable[ProductID],0))</f>
        <v>Maximus UC-50</v>
      </c>
      <c r="I588" t="str">
        <f>INDEX(producttable[Category],MATCH(consolidatedsales[[#This Row],[ProductID]],producttable[ProductID],0))</f>
        <v>Urban</v>
      </c>
      <c r="J588" t="str">
        <f>INDEX(producttable[Segment],MATCH(consolidatedsales[[#This Row],[ProductID]],producttable[ProductID],0))</f>
        <v>Convenience</v>
      </c>
      <c r="K588">
        <f>INDEX(producttable[ManufacturerID],MATCH(consolidatedsales[[#This Row],[ProductID]],producttable[ProductID],0))</f>
        <v>7</v>
      </c>
      <c r="L588" s="4" t="str">
        <f>INDEX(locationtable[State],MATCH(consolidatedsales[[#This Row],[Zip]],locationtable[Zip],0))</f>
        <v>Alberta</v>
      </c>
      <c r="M588" s="4" t="str">
        <f>INDEX(manufacturertable[Manufacturer Name],MATCH(consolidatedsales[[#This Row],[ManufacturerID]],manufacturertable[ManufacturerID],0))</f>
        <v>VanArsdel</v>
      </c>
      <c r="N588" s="4">
        <f>1/COUNTIFS(consolidatedsales[Manufacturer Name],consolidatedsales[[#This Row],[Manufacturer Name]])</f>
        <v>2.4570024570024569E-3</v>
      </c>
    </row>
    <row r="589" spans="1:14" x14ac:dyDescent="0.25">
      <c r="A589">
        <v>506</v>
      </c>
      <c r="B589" s="2">
        <v>42063</v>
      </c>
      <c r="C589" s="2" t="str">
        <f>TEXT(consolidatedsales[[#This Row],[Date]],"MMMM")</f>
        <v>February</v>
      </c>
      <c r="D589" t="s">
        <v>1327</v>
      </c>
      <c r="E589">
        <v>1</v>
      </c>
      <c r="F589" s="3">
        <v>15560.37</v>
      </c>
      <c r="G589" t="s">
        <v>20</v>
      </c>
      <c r="H589" t="str">
        <f>INDEX(producttable[Product Name],MATCH(consolidatedsales[[#This Row],[ProductID]],producttable[ProductID],0))</f>
        <v>Maximus UM-11</v>
      </c>
      <c r="I589" t="str">
        <f>INDEX(producttable[Category],MATCH(consolidatedsales[[#This Row],[ProductID]],producttable[ProductID],0))</f>
        <v>Urban</v>
      </c>
      <c r="J589" t="str">
        <f>INDEX(producttable[Segment],MATCH(consolidatedsales[[#This Row],[ProductID]],producttable[ProductID],0))</f>
        <v>Moderation</v>
      </c>
      <c r="K589">
        <f>INDEX(producttable[ManufacturerID],MATCH(consolidatedsales[[#This Row],[ProductID]],producttable[ProductID],0))</f>
        <v>7</v>
      </c>
      <c r="L589" s="4" t="str">
        <f>INDEX(locationtable[State],MATCH(consolidatedsales[[#This Row],[Zip]],locationtable[Zip],0))</f>
        <v>Alberta</v>
      </c>
      <c r="M589" s="4" t="str">
        <f>INDEX(manufacturertable[Manufacturer Name],MATCH(consolidatedsales[[#This Row],[ManufacturerID]],manufacturertable[ManufacturerID],0))</f>
        <v>VanArsdel</v>
      </c>
      <c r="N589" s="4">
        <f>1/COUNTIFS(consolidatedsales[Manufacturer Name],consolidatedsales[[#This Row],[Manufacturer Name]])</f>
        <v>2.4570024570024569E-3</v>
      </c>
    </row>
    <row r="590" spans="1:14" x14ac:dyDescent="0.25">
      <c r="A590">
        <v>2395</v>
      </c>
      <c r="B590" s="2">
        <v>42011</v>
      </c>
      <c r="C590" s="2" t="str">
        <f>TEXT(consolidatedsales[[#This Row],[Date]],"MMMM")</f>
        <v>January</v>
      </c>
      <c r="D590" t="s">
        <v>1202</v>
      </c>
      <c r="E590">
        <v>1</v>
      </c>
      <c r="F590" s="3">
        <v>1889.37</v>
      </c>
      <c r="G590" t="s">
        <v>20</v>
      </c>
      <c r="H590" t="str">
        <f>INDEX(producttable[Product Name],MATCH(consolidatedsales[[#This Row],[ProductID]],producttable[ProductID],0))</f>
        <v>Aliqui YY-04</v>
      </c>
      <c r="I590" t="str">
        <f>INDEX(producttable[Category],MATCH(consolidatedsales[[#This Row],[ProductID]],producttable[ProductID],0))</f>
        <v>Youth</v>
      </c>
      <c r="J590" t="str">
        <f>INDEX(producttable[Segment],MATCH(consolidatedsales[[#This Row],[ProductID]],producttable[ProductID],0))</f>
        <v>Youth</v>
      </c>
      <c r="K590">
        <f>INDEX(producttable[ManufacturerID],MATCH(consolidatedsales[[#This Row],[ProductID]],producttable[ProductID],0))</f>
        <v>2</v>
      </c>
      <c r="L590" s="4" t="str">
        <f>INDEX(locationtable[State],MATCH(consolidatedsales[[#This Row],[Zip]],locationtable[Zip],0))</f>
        <v>Manitoba</v>
      </c>
      <c r="M590" s="4" t="str">
        <f>INDEX(manufacturertable[Manufacturer Name],MATCH(consolidatedsales[[#This Row],[ManufacturerID]],manufacturertable[ManufacturerID],0))</f>
        <v>Aliqui</v>
      </c>
      <c r="N590" s="4">
        <f>1/COUNTIFS(consolidatedsales[Manufacturer Name],consolidatedsales[[#This Row],[Manufacturer Name]])</f>
        <v>4.7169811320754715E-3</v>
      </c>
    </row>
    <row r="591" spans="1:14" x14ac:dyDescent="0.25">
      <c r="A591">
        <v>1060</v>
      </c>
      <c r="B591" s="2">
        <v>42012</v>
      </c>
      <c r="C591" s="2" t="str">
        <f>TEXT(consolidatedsales[[#This Row],[Date]],"MMMM")</f>
        <v>January</v>
      </c>
      <c r="D591" t="s">
        <v>1560</v>
      </c>
      <c r="E591">
        <v>1</v>
      </c>
      <c r="F591" s="3">
        <v>2078.37</v>
      </c>
      <c r="G591" t="s">
        <v>20</v>
      </c>
      <c r="H591" t="str">
        <f>INDEX(producttable[Product Name],MATCH(consolidatedsales[[#This Row],[ProductID]],producttable[ProductID],0))</f>
        <v>Pirum RP-06</v>
      </c>
      <c r="I591" t="str">
        <f>INDEX(producttable[Category],MATCH(consolidatedsales[[#This Row],[ProductID]],producttable[ProductID],0))</f>
        <v>Rural</v>
      </c>
      <c r="J591" t="str">
        <f>INDEX(producttable[Segment],MATCH(consolidatedsales[[#This Row],[ProductID]],producttable[ProductID],0))</f>
        <v>Productivity</v>
      </c>
      <c r="K591">
        <f>INDEX(producttable[ManufacturerID],MATCH(consolidatedsales[[#This Row],[ProductID]],producttable[ProductID],0))</f>
        <v>10</v>
      </c>
      <c r="L591" s="4" t="str">
        <f>INDEX(locationtable[State],MATCH(consolidatedsales[[#This Row],[Zip]],locationtable[Zip],0))</f>
        <v>British Columbia</v>
      </c>
      <c r="M591" s="4" t="str">
        <f>INDEX(manufacturertable[Manufacturer Name],MATCH(consolidatedsales[[#This Row],[ManufacturerID]],manufacturertable[ManufacturerID],0))</f>
        <v>Pirum</v>
      </c>
      <c r="N591" s="4">
        <f>1/COUNTIFS(consolidatedsales[Manufacturer Name],consolidatedsales[[#This Row],[Manufacturer Name]])</f>
        <v>3.8022813688212928E-3</v>
      </c>
    </row>
    <row r="592" spans="1:14" x14ac:dyDescent="0.25">
      <c r="A592">
        <v>1086</v>
      </c>
      <c r="B592" s="2">
        <v>42012</v>
      </c>
      <c r="C592" s="2" t="str">
        <f>TEXT(consolidatedsales[[#This Row],[Date]],"MMMM")</f>
        <v>January</v>
      </c>
      <c r="D592" t="s">
        <v>1560</v>
      </c>
      <c r="E592">
        <v>1</v>
      </c>
      <c r="F592" s="3">
        <v>1101.8699999999999</v>
      </c>
      <c r="G592" t="s">
        <v>20</v>
      </c>
      <c r="H592" t="str">
        <f>INDEX(producttable[Product Name],MATCH(consolidatedsales[[#This Row],[ProductID]],producttable[ProductID],0))</f>
        <v>Pirum RP-32</v>
      </c>
      <c r="I592" t="str">
        <f>INDEX(producttable[Category],MATCH(consolidatedsales[[#This Row],[ProductID]],producttable[ProductID],0))</f>
        <v>Rural</v>
      </c>
      <c r="J592" t="str">
        <f>INDEX(producttable[Segment],MATCH(consolidatedsales[[#This Row],[ProductID]],producttable[ProductID],0))</f>
        <v>Productivity</v>
      </c>
      <c r="K592">
        <f>INDEX(producttable[ManufacturerID],MATCH(consolidatedsales[[#This Row],[ProductID]],producttable[ProductID],0))</f>
        <v>10</v>
      </c>
      <c r="L592" s="4" t="str">
        <f>INDEX(locationtable[State],MATCH(consolidatedsales[[#This Row],[Zip]],locationtable[Zip],0))</f>
        <v>British Columbia</v>
      </c>
      <c r="M592" s="4" t="str">
        <f>INDEX(manufacturertable[Manufacturer Name],MATCH(consolidatedsales[[#This Row],[ManufacturerID]],manufacturertable[ManufacturerID],0))</f>
        <v>Pirum</v>
      </c>
      <c r="N592" s="4">
        <f>1/COUNTIFS(consolidatedsales[Manufacturer Name],consolidatedsales[[#This Row],[Manufacturer Name]])</f>
        <v>3.8022813688212928E-3</v>
      </c>
    </row>
    <row r="593" spans="1:14" x14ac:dyDescent="0.25">
      <c r="A593">
        <v>1059</v>
      </c>
      <c r="B593" s="2">
        <v>42012</v>
      </c>
      <c r="C593" s="2" t="str">
        <f>TEXT(consolidatedsales[[#This Row],[Date]],"MMMM")</f>
        <v>January</v>
      </c>
      <c r="D593" t="s">
        <v>1560</v>
      </c>
      <c r="E593">
        <v>1</v>
      </c>
      <c r="F593" s="3">
        <v>2078.37</v>
      </c>
      <c r="G593" t="s">
        <v>20</v>
      </c>
      <c r="H593" t="str">
        <f>INDEX(producttable[Product Name],MATCH(consolidatedsales[[#This Row],[ProductID]],producttable[ProductID],0))</f>
        <v>Pirum RP-05</v>
      </c>
      <c r="I593" t="str">
        <f>INDEX(producttable[Category],MATCH(consolidatedsales[[#This Row],[ProductID]],producttable[ProductID],0))</f>
        <v>Rural</v>
      </c>
      <c r="J593" t="str">
        <f>INDEX(producttable[Segment],MATCH(consolidatedsales[[#This Row],[ProductID]],producttable[ProductID],0))</f>
        <v>Productivity</v>
      </c>
      <c r="K593">
        <f>INDEX(producttable[ManufacturerID],MATCH(consolidatedsales[[#This Row],[ProductID]],producttable[ProductID],0))</f>
        <v>10</v>
      </c>
      <c r="L593" s="4" t="str">
        <f>INDEX(locationtable[State],MATCH(consolidatedsales[[#This Row],[Zip]],locationtable[Zip],0))</f>
        <v>British Columbia</v>
      </c>
      <c r="M593" s="4" t="str">
        <f>INDEX(manufacturertable[Manufacturer Name],MATCH(consolidatedsales[[#This Row],[ManufacturerID]],manufacturertable[ManufacturerID],0))</f>
        <v>Pirum</v>
      </c>
      <c r="N593" s="4">
        <f>1/COUNTIFS(consolidatedsales[Manufacturer Name],consolidatedsales[[#This Row],[Manufacturer Name]])</f>
        <v>3.8022813688212928E-3</v>
      </c>
    </row>
    <row r="594" spans="1:14" x14ac:dyDescent="0.25">
      <c r="A594">
        <v>1085</v>
      </c>
      <c r="B594" s="2">
        <v>42012</v>
      </c>
      <c r="C594" s="2" t="str">
        <f>TEXT(consolidatedsales[[#This Row],[Date]],"MMMM")</f>
        <v>January</v>
      </c>
      <c r="D594" t="s">
        <v>1560</v>
      </c>
      <c r="E594">
        <v>1</v>
      </c>
      <c r="F594" s="3">
        <v>1101.8699999999999</v>
      </c>
      <c r="G594" t="s">
        <v>20</v>
      </c>
      <c r="H594" t="str">
        <f>INDEX(producttable[Product Name],MATCH(consolidatedsales[[#This Row],[ProductID]],producttable[ProductID],0))</f>
        <v>Pirum RP-31</v>
      </c>
      <c r="I594" t="str">
        <f>INDEX(producttable[Category],MATCH(consolidatedsales[[#This Row],[ProductID]],producttable[ProductID],0))</f>
        <v>Rural</v>
      </c>
      <c r="J594" t="str">
        <f>INDEX(producttable[Segment],MATCH(consolidatedsales[[#This Row],[ProductID]],producttable[ProductID],0))</f>
        <v>Productivity</v>
      </c>
      <c r="K594">
        <f>INDEX(producttable[ManufacturerID],MATCH(consolidatedsales[[#This Row],[ProductID]],producttable[ProductID],0))</f>
        <v>10</v>
      </c>
      <c r="L594" s="4" t="str">
        <f>INDEX(locationtable[State],MATCH(consolidatedsales[[#This Row],[Zip]],locationtable[Zip],0))</f>
        <v>British Columbia</v>
      </c>
      <c r="M594" s="4" t="str">
        <f>INDEX(manufacturertable[Manufacturer Name],MATCH(consolidatedsales[[#This Row],[ManufacturerID]],manufacturertable[ManufacturerID],0))</f>
        <v>Pirum</v>
      </c>
      <c r="N594" s="4">
        <f>1/COUNTIFS(consolidatedsales[Manufacturer Name],consolidatedsales[[#This Row],[Manufacturer Name]])</f>
        <v>3.8022813688212928E-3</v>
      </c>
    </row>
    <row r="595" spans="1:14" x14ac:dyDescent="0.25">
      <c r="A595">
        <v>1000</v>
      </c>
      <c r="B595" s="2">
        <v>42013</v>
      </c>
      <c r="C595" s="2" t="str">
        <f>TEXT(consolidatedsales[[#This Row],[Date]],"MMMM")</f>
        <v>January</v>
      </c>
      <c r="D595" t="s">
        <v>1564</v>
      </c>
      <c r="E595">
        <v>1</v>
      </c>
      <c r="F595" s="3">
        <v>1290.8699999999999</v>
      </c>
      <c r="G595" t="s">
        <v>20</v>
      </c>
      <c r="H595" t="str">
        <f>INDEX(producttable[Product Name],MATCH(consolidatedsales[[#This Row],[ProductID]],producttable[ProductID],0))</f>
        <v>Natura YY-01</v>
      </c>
      <c r="I595" t="str">
        <f>INDEX(producttable[Category],MATCH(consolidatedsales[[#This Row],[ProductID]],producttable[ProductID],0))</f>
        <v>Youth</v>
      </c>
      <c r="J595" t="str">
        <f>INDEX(producttable[Segment],MATCH(consolidatedsales[[#This Row],[ProductID]],producttable[ProductID],0))</f>
        <v>Youth</v>
      </c>
      <c r="K595">
        <f>INDEX(producttable[ManufacturerID],MATCH(consolidatedsales[[#This Row],[ProductID]],producttable[ProductID],0))</f>
        <v>8</v>
      </c>
      <c r="L595" s="4" t="str">
        <f>INDEX(locationtable[State],MATCH(consolidatedsales[[#This Row],[Zip]],locationtable[Zip],0))</f>
        <v>British Columbia</v>
      </c>
      <c r="M595" s="4" t="str">
        <f>INDEX(manufacturertable[Manufacturer Name],MATCH(consolidatedsales[[#This Row],[ManufacturerID]],manufacturertable[ManufacturerID],0))</f>
        <v>Natura</v>
      </c>
      <c r="N595" s="4">
        <f>1/COUNTIFS(consolidatedsales[Manufacturer Name],consolidatedsales[[#This Row],[Manufacturer Name]])</f>
        <v>3.952569169960474E-3</v>
      </c>
    </row>
    <row r="596" spans="1:14" x14ac:dyDescent="0.25">
      <c r="A596">
        <v>438</v>
      </c>
      <c r="B596" s="2">
        <v>42014</v>
      </c>
      <c r="C596" s="2" t="str">
        <f>TEXT(consolidatedsales[[#This Row],[Date]],"MMMM")</f>
        <v>January</v>
      </c>
      <c r="D596" t="s">
        <v>1563</v>
      </c>
      <c r="E596">
        <v>1</v>
      </c>
      <c r="F596" s="3">
        <v>11969.37</v>
      </c>
      <c r="G596" t="s">
        <v>20</v>
      </c>
      <c r="H596" t="str">
        <f>INDEX(producttable[Product Name],MATCH(consolidatedsales[[#This Row],[ProductID]],producttable[ProductID],0))</f>
        <v>Maximus UM-43</v>
      </c>
      <c r="I596" t="str">
        <f>INDEX(producttable[Category],MATCH(consolidatedsales[[#This Row],[ProductID]],producttable[ProductID],0))</f>
        <v>Urban</v>
      </c>
      <c r="J596" t="str">
        <f>INDEX(producttable[Segment],MATCH(consolidatedsales[[#This Row],[ProductID]],producttable[ProductID],0))</f>
        <v>Moderation</v>
      </c>
      <c r="K596">
        <f>INDEX(producttable[ManufacturerID],MATCH(consolidatedsales[[#This Row],[ProductID]],producttable[ProductID],0))</f>
        <v>7</v>
      </c>
      <c r="L596" s="4" t="str">
        <f>INDEX(locationtable[State],MATCH(consolidatedsales[[#This Row],[Zip]],locationtable[Zip],0))</f>
        <v>British Columbia</v>
      </c>
      <c r="M596" s="4" t="str">
        <f>INDEX(manufacturertable[Manufacturer Name],MATCH(consolidatedsales[[#This Row],[ManufacturerID]],manufacturertable[ManufacturerID],0))</f>
        <v>VanArsdel</v>
      </c>
      <c r="N596" s="4">
        <f>1/COUNTIFS(consolidatedsales[Manufacturer Name],consolidatedsales[[#This Row],[Manufacturer Name]])</f>
        <v>2.4570024570024569E-3</v>
      </c>
    </row>
    <row r="597" spans="1:14" x14ac:dyDescent="0.25">
      <c r="A597">
        <v>1916</v>
      </c>
      <c r="B597" s="2">
        <v>42015</v>
      </c>
      <c r="C597" s="2" t="str">
        <f>TEXT(consolidatedsales[[#This Row],[Date]],"MMMM")</f>
        <v>January</v>
      </c>
      <c r="D597" t="s">
        <v>1570</v>
      </c>
      <c r="E597">
        <v>1</v>
      </c>
      <c r="F597" s="3">
        <v>3590.37</v>
      </c>
      <c r="G597" t="s">
        <v>20</v>
      </c>
      <c r="H597" t="str">
        <f>INDEX(producttable[Product Name],MATCH(consolidatedsales[[#This Row],[ProductID]],producttable[ProductID],0))</f>
        <v>Currus MA-09</v>
      </c>
      <c r="I597" t="str">
        <f>INDEX(producttable[Category],MATCH(consolidatedsales[[#This Row],[ProductID]],producttable[ProductID],0))</f>
        <v>Mix</v>
      </c>
      <c r="J597" t="str">
        <f>INDEX(producttable[Segment],MATCH(consolidatedsales[[#This Row],[ProductID]],producttable[ProductID],0))</f>
        <v>All Season</v>
      </c>
      <c r="K597">
        <f>INDEX(producttable[ManufacturerID],MATCH(consolidatedsales[[#This Row],[ProductID]],producttable[ProductID],0))</f>
        <v>4</v>
      </c>
      <c r="L597" s="4" t="str">
        <f>INDEX(locationtable[State],MATCH(consolidatedsales[[#This Row],[Zip]],locationtable[Zip],0))</f>
        <v>British Columbia</v>
      </c>
      <c r="M597" s="4" t="str">
        <f>INDEX(manufacturertable[Manufacturer Name],MATCH(consolidatedsales[[#This Row],[ManufacturerID]],manufacturertable[ManufacturerID],0))</f>
        <v>Currus</v>
      </c>
      <c r="N597" s="4">
        <f>1/COUNTIFS(consolidatedsales[Manufacturer Name],consolidatedsales[[#This Row],[Manufacturer Name]])</f>
        <v>1.1764705882352941E-2</v>
      </c>
    </row>
    <row r="598" spans="1:14" x14ac:dyDescent="0.25">
      <c r="A598">
        <v>2045</v>
      </c>
      <c r="B598" s="2">
        <v>42015</v>
      </c>
      <c r="C598" s="2" t="str">
        <f>TEXT(consolidatedsales[[#This Row],[Date]],"MMMM")</f>
        <v>January</v>
      </c>
      <c r="D598" t="s">
        <v>1578</v>
      </c>
      <c r="E598">
        <v>1</v>
      </c>
      <c r="F598" s="3">
        <v>5921.37</v>
      </c>
      <c r="G598" t="s">
        <v>20</v>
      </c>
      <c r="H598" t="str">
        <f>INDEX(producttable[Product Name],MATCH(consolidatedsales[[#This Row],[ProductID]],producttable[ProductID],0))</f>
        <v>Currus UE-05</v>
      </c>
      <c r="I598" t="str">
        <f>INDEX(producttable[Category],MATCH(consolidatedsales[[#This Row],[ProductID]],producttable[ProductID],0))</f>
        <v>Urban</v>
      </c>
      <c r="J598" t="str">
        <f>INDEX(producttable[Segment],MATCH(consolidatedsales[[#This Row],[ProductID]],producttable[ProductID],0))</f>
        <v>Extreme</v>
      </c>
      <c r="K598">
        <f>INDEX(producttable[ManufacturerID],MATCH(consolidatedsales[[#This Row],[ProductID]],producttable[ProductID],0))</f>
        <v>4</v>
      </c>
      <c r="L598" s="4" t="str">
        <f>INDEX(locationtable[State],MATCH(consolidatedsales[[#This Row],[Zip]],locationtable[Zip],0))</f>
        <v>British Columbia</v>
      </c>
      <c r="M598" s="4" t="str">
        <f>INDEX(manufacturertable[Manufacturer Name],MATCH(consolidatedsales[[#This Row],[ManufacturerID]],manufacturertable[ManufacturerID],0))</f>
        <v>Currus</v>
      </c>
      <c r="N598" s="4">
        <f>1/COUNTIFS(consolidatedsales[Manufacturer Name],consolidatedsales[[#This Row],[Manufacturer Name]])</f>
        <v>1.1764705882352941E-2</v>
      </c>
    </row>
    <row r="599" spans="1:14" x14ac:dyDescent="0.25">
      <c r="A599">
        <v>1115</v>
      </c>
      <c r="B599" s="2">
        <v>42102</v>
      </c>
      <c r="C599" s="2" t="str">
        <f>TEXT(consolidatedsales[[#This Row],[Date]],"MMMM")</f>
        <v>April</v>
      </c>
      <c r="D599" t="s">
        <v>1559</v>
      </c>
      <c r="E599">
        <v>1</v>
      </c>
      <c r="F599" s="3">
        <v>5070.87</v>
      </c>
      <c r="G599" t="s">
        <v>20</v>
      </c>
      <c r="H599" t="str">
        <f>INDEX(producttable[Product Name],MATCH(consolidatedsales[[#This Row],[ProductID]],producttable[ProductID],0))</f>
        <v>Pirum RS-03</v>
      </c>
      <c r="I599" t="str">
        <f>INDEX(producttable[Category],MATCH(consolidatedsales[[#This Row],[ProductID]],producttable[ProductID],0))</f>
        <v>Rural</v>
      </c>
      <c r="J599" t="str">
        <f>INDEX(producttable[Segment],MATCH(consolidatedsales[[#This Row],[ProductID]],producttable[ProductID],0))</f>
        <v>Select</v>
      </c>
      <c r="K599">
        <f>INDEX(producttable[ManufacturerID],MATCH(consolidatedsales[[#This Row],[ProductID]],producttable[ProductID],0))</f>
        <v>10</v>
      </c>
      <c r="L599" s="4" t="str">
        <f>INDEX(locationtable[State],MATCH(consolidatedsales[[#This Row],[Zip]],locationtable[Zip],0))</f>
        <v>British Columbia</v>
      </c>
      <c r="M599" s="4" t="str">
        <f>INDEX(manufacturertable[Manufacturer Name],MATCH(consolidatedsales[[#This Row],[ManufacturerID]],manufacturertable[ManufacturerID],0))</f>
        <v>Pirum</v>
      </c>
      <c r="N599" s="4">
        <f>1/COUNTIFS(consolidatedsales[Manufacturer Name],consolidatedsales[[#This Row],[Manufacturer Name]])</f>
        <v>3.8022813688212928E-3</v>
      </c>
    </row>
    <row r="600" spans="1:14" x14ac:dyDescent="0.25">
      <c r="A600">
        <v>2218</v>
      </c>
      <c r="B600" s="2">
        <v>42102</v>
      </c>
      <c r="C600" s="2" t="str">
        <f>TEXT(consolidatedsales[[#This Row],[Date]],"MMMM")</f>
        <v>April</v>
      </c>
      <c r="D600" t="s">
        <v>1554</v>
      </c>
      <c r="E600">
        <v>1</v>
      </c>
      <c r="F600" s="3">
        <v>1826.37</v>
      </c>
      <c r="G600" t="s">
        <v>20</v>
      </c>
      <c r="H600" t="str">
        <f>INDEX(producttable[Product Name],MATCH(consolidatedsales[[#This Row],[ProductID]],producttable[ProductID],0))</f>
        <v>Aliqui RP-15</v>
      </c>
      <c r="I600" t="str">
        <f>INDEX(producttable[Category],MATCH(consolidatedsales[[#This Row],[ProductID]],producttable[ProductID],0))</f>
        <v>Rural</v>
      </c>
      <c r="J600" t="str">
        <f>INDEX(producttable[Segment],MATCH(consolidatedsales[[#This Row],[ProductID]],producttable[ProductID],0))</f>
        <v>Productivity</v>
      </c>
      <c r="K600">
        <f>INDEX(producttable[ManufacturerID],MATCH(consolidatedsales[[#This Row],[ProductID]],producttable[ProductID],0))</f>
        <v>2</v>
      </c>
      <c r="L600" s="4" t="str">
        <f>INDEX(locationtable[State],MATCH(consolidatedsales[[#This Row],[Zip]],locationtable[Zip],0))</f>
        <v>British Columbia</v>
      </c>
      <c r="M600" s="4" t="str">
        <f>INDEX(manufacturertable[Manufacturer Name],MATCH(consolidatedsales[[#This Row],[ManufacturerID]],manufacturertable[ManufacturerID],0))</f>
        <v>Aliqui</v>
      </c>
      <c r="N600" s="4">
        <f>1/COUNTIFS(consolidatedsales[Manufacturer Name],consolidatedsales[[#This Row],[Manufacturer Name]])</f>
        <v>4.7169811320754715E-3</v>
      </c>
    </row>
    <row r="601" spans="1:14" x14ac:dyDescent="0.25">
      <c r="A601">
        <v>578</v>
      </c>
      <c r="B601" s="2">
        <v>42102</v>
      </c>
      <c r="C601" s="2" t="str">
        <f>TEXT(consolidatedsales[[#This Row],[Date]],"MMMM")</f>
        <v>April</v>
      </c>
      <c r="D601" t="s">
        <v>1577</v>
      </c>
      <c r="E601">
        <v>1</v>
      </c>
      <c r="F601" s="3">
        <v>9449.3700000000008</v>
      </c>
      <c r="G601" t="s">
        <v>20</v>
      </c>
      <c r="H601" t="str">
        <f>INDEX(producttable[Product Name],MATCH(consolidatedsales[[#This Row],[ProductID]],producttable[ProductID],0))</f>
        <v>Maximus UC-43</v>
      </c>
      <c r="I601" t="str">
        <f>INDEX(producttable[Category],MATCH(consolidatedsales[[#This Row],[ProductID]],producttable[ProductID],0))</f>
        <v>Urban</v>
      </c>
      <c r="J601" t="str">
        <f>INDEX(producttable[Segment],MATCH(consolidatedsales[[#This Row],[ProductID]],producttable[ProductID],0))</f>
        <v>Convenience</v>
      </c>
      <c r="K601">
        <f>INDEX(producttable[ManufacturerID],MATCH(consolidatedsales[[#This Row],[ProductID]],producttable[ProductID],0))</f>
        <v>7</v>
      </c>
      <c r="L601" s="4" t="str">
        <f>INDEX(locationtable[State],MATCH(consolidatedsales[[#This Row],[Zip]],locationtable[Zip],0))</f>
        <v>British Columbia</v>
      </c>
      <c r="M601" s="4" t="str">
        <f>INDEX(manufacturertable[Manufacturer Name],MATCH(consolidatedsales[[#This Row],[ManufacturerID]],manufacturertable[ManufacturerID],0))</f>
        <v>VanArsdel</v>
      </c>
      <c r="N601" s="4">
        <f>1/COUNTIFS(consolidatedsales[Manufacturer Name],consolidatedsales[[#This Row],[Manufacturer Name]])</f>
        <v>2.4570024570024569E-3</v>
      </c>
    </row>
    <row r="602" spans="1:14" x14ac:dyDescent="0.25">
      <c r="A602">
        <v>599</v>
      </c>
      <c r="B602" s="2">
        <v>42103</v>
      </c>
      <c r="C602" s="2" t="str">
        <f>TEXT(consolidatedsales[[#This Row],[Date]],"MMMM")</f>
        <v>April</v>
      </c>
      <c r="D602" t="s">
        <v>1330</v>
      </c>
      <c r="E602">
        <v>1</v>
      </c>
      <c r="F602" s="3">
        <v>10643.85</v>
      </c>
      <c r="G602" t="s">
        <v>20</v>
      </c>
      <c r="H602" t="str">
        <f>INDEX(producttable[Product Name],MATCH(consolidatedsales[[#This Row],[ProductID]],producttable[ProductID],0))</f>
        <v>Maximus UC-64</v>
      </c>
      <c r="I602" t="str">
        <f>INDEX(producttable[Category],MATCH(consolidatedsales[[#This Row],[ProductID]],producttable[ProductID],0))</f>
        <v>Urban</v>
      </c>
      <c r="J602" t="str">
        <f>INDEX(producttable[Segment],MATCH(consolidatedsales[[#This Row],[ProductID]],producttable[ProductID],0))</f>
        <v>Convenience</v>
      </c>
      <c r="K602">
        <f>INDEX(producttable[ManufacturerID],MATCH(consolidatedsales[[#This Row],[ProductID]],producttable[ProductID],0))</f>
        <v>7</v>
      </c>
      <c r="L602" s="4" t="str">
        <f>INDEX(locationtable[State],MATCH(consolidatedsales[[#This Row],[Zip]],locationtable[Zip],0))</f>
        <v>Alberta</v>
      </c>
      <c r="M602" s="4" t="str">
        <f>INDEX(manufacturertable[Manufacturer Name],MATCH(consolidatedsales[[#This Row],[ManufacturerID]],manufacturertable[ManufacturerID],0))</f>
        <v>VanArsdel</v>
      </c>
      <c r="N602" s="4">
        <f>1/COUNTIFS(consolidatedsales[Manufacturer Name],consolidatedsales[[#This Row],[Manufacturer Name]])</f>
        <v>2.4570024570024569E-3</v>
      </c>
    </row>
    <row r="603" spans="1:14" x14ac:dyDescent="0.25">
      <c r="A603">
        <v>835</v>
      </c>
      <c r="B603" s="2">
        <v>42103</v>
      </c>
      <c r="C603" s="2" t="str">
        <f>TEXT(consolidatedsales[[#This Row],[Date]],"MMMM")</f>
        <v>April</v>
      </c>
      <c r="D603" t="s">
        <v>1401</v>
      </c>
      <c r="E603">
        <v>1</v>
      </c>
      <c r="F603" s="3">
        <v>6299.37</v>
      </c>
      <c r="G603" t="s">
        <v>20</v>
      </c>
      <c r="H603" t="str">
        <f>INDEX(producttable[Product Name],MATCH(consolidatedsales[[#This Row],[ProductID]],producttable[ProductID],0))</f>
        <v>Natura UM-19</v>
      </c>
      <c r="I603" t="str">
        <f>INDEX(producttable[Category],MATCH(consolidatedsales[[#This Row],[ProductID]],producttable[ProductID],0))</f>
        <v>Urban</v>
      </c>
      <c r="J603" t="str">
        <f>INDEX(producttable[Segment],MATCH(consolidatedsales[[#This Row],[ProductID]],producttable[ProductID],0))</f>
        <v>Moderation</v>
      </c>
      <c r="K603">
        <f>INDEX(producttable[ManufacturerID],MATCH(consolidatedsales[[#This Row],[ProductID]],producttable[ProductID],0))</f>
        <v>8</v>
      </c>
      <c r="L603" s="4" t="str">
        <f>INDEX(locationtable[State],MATCH(consolidatedsales[[#This Row],[Zip]],locationtable[Zip],0))</f>
        <v>Alberta</v>
      </c>
      <c r="M603" s="4" t="str">
        <f>INDEX(manufacturertable[Manufacturer Name],MATCH(consolidatedsales[[#This Row],[ManufacturerID]],manufacturertable[ManufacturerID],0))</f>
        <v>Natura</v>
      </c>
      <c r="N603" s="4">
        <f>1/COUNTIFS(consolidatedsales[Manufacturer Name],consolidatedsales[[#This Row],[Manufacturer Name]])</f>
        <v>3.952569169960474E-3</v>
      </c>
    </row>
    <row r="604" spans="1:14" x14ac:dyDescent="0.25">
      <c r="A604">
        <v>2077</v>
      </c>
      <c r="B604" s="2">
        <v>42103</v>
      </c>
      <c r="C604" s="2" t="str">
        <f>TEXT(consolidatedsales[[#This Row],[Date]],"MMMM")</f>
        <v>April</v>
      </c>
      <c r="D604" t="s">
        <v>1400</v>
      </c>
      <c r="E604">
        <v>1</v>
      </c>
      <c r="F604" s="3">
        <v>4661.37</v>
      </c>
      <c r="G604" t="s">
        <v>20</v>
      </c>
      <c r="H604" t="str">
        <f>INDEX(producttable[Product Name],MATCH(consolidatedsales[[#This Row],[ProductID]],producttable[ProductID],0))</f>
        <v>Currus UC-12</v>
      </c>
      <c r="I604" t="str">
        <f>INDEX(producttable[Category],MATCH(consolidatedsales[[#This Row],[ProductID]],producttable[ProductID],0))</f>
        <v>Urban</v>
      </c>
      <c r="J604" t="str">
        <f>INDEX(producttable[Segment],MATCH(consolidatedsales[[#This Row],[ProductID]],producttable[ProductID],0))</f>
        <v>Convenience</v>
      </c>
      <c r="K604">
        <f>INDEX(producttable[ManufacturerID],MATCH(consolidatedsales[[#This Row],[ProductID]],producttable[ProductID],0))</f>
        <v>4</v>
      </c>
      <c r="L604" s="4" t="str">
        <f>INDEX(locationtable[State],MATCH(consolidatedsales[[#This Row],[Zip]],locationtable[Zip],0))</f>
        <v>Alberta</v>
      </c>
      <c r="M604" s="4" t="str">
        <f>INDEX(manufacturertable[Manufacturer Name],MATCH(consolidatedsales[[#This Row],[ManufacturerID]],manufacturertable[ManufacturerID],0))</f>
        <v>Currus</v>
      </c>
      <c r="N604" s="4">
        <f>1/COUNTIFS(consolidatedsales[Manufacturer Name],consolidatedsales[[#This Row],[Manufacturer Name]])</f>
        <v>1.1764705882352941E-2</v>
      </c>
    </row>
    <row r="605" spans="1:14" x14ac:dyDescent="0.25">
      <c r="A605">
        <v>1212</v>
      </c>
      <c r="B605" s="2">
        <v>42040</v>
      </c>
      <c r="C605" s="2" t="str">
        <f>TEXT(consolidatedsales[[#This Row],[Date]],"MMMM")</f>
        <v>February</v>
      </c>
      <c r="D605" t="s">
        <v>1561</v>
      </c>
      <c r="E605">
        <v>1</v>
      </c>
      <c r="F605" s="3">
        <v>5102.37</v>
      </c>
      <c r="G605" t="s">
        <v>20</v>
      </c>
      <c r="H605" t="str">
        <f>INDEX(producttable[Product Name],MATCH(consolidatedsales[[#This Row],[ProductID]],producttable[ProductID],0))</f>
        <v>Pirum UC-14</v>
      </c>
      <c r="I605" t="str">
        <f>INDEX(producttable[Category],MATCH(consolidatedsales[[#This Row],[ProductID]],producttable[ProductID],0))</f>
        <v>Urban</v>
      </c>
      <c r="J605" t="str">
        <f>INDEX(producttable[Segment],MATCH(consolidatedsales[[#This Row],[ProductID]],producttable[ProductID],0))</f>
        <v>Convenience</v>
      </c>
      <c r="K605">
        <f>INDEX(producttable[ManufacturerID],MATCH(consolidatedsales[[#This Row],[ProductID]],producttable[ProductID],0))</f>
        <v>10</v>
      </c>
      <c r="L605" s="4" t="str">
        <f>INDEX(locationtable[State],MATCH(consolidatedsales[[#This Row],[Zip]],locationtable[Zip],0))</f>
        <v>British Columbia</v>
      </c>
      <c r="M605" s="4" t="str">
        <f>INDEX(manufacturertable[Manufacturer Name],MATCH(consolidatedsales[[#This Row],[ManufacturerID]],manufacturertable[ManufacturerID],0))</f>
        <v>Pirum</v>
      </c>
      <c r="N605" s="4">
        <f>1/COUNTIFS(consolidatedsales[Manufacturer Name],consolidatedsales[[#This Row],[Manufacturer Name]])</f>
        <v>3.8022813688212928E-3</v>
      </c>
    </row>
    <row r="606" spans="1:14" x14ac:dyDescent="0.25">
      <c r="A606">
        <v>438</v>
      </c>
      <c r="B606" s="2">
        <v>42080</v>
      </c>
      <c r="C606" s="2" t="str">
        <f>TEXT(consolidatedsales[[#This Row],[Date]],"MMMM")</f>
        <v>March</v>
      </c>
      <c r="D606" t="s">
        <v>1400</v>
      </c>
      <c r="E606">
        <v>1</v>
      </c>
      <c r="F606" s="3">
        <v>11969.37</v>
      </c>
      <c r="G606" t="s">
        <v>20</v>
      </c>
      <c r="H606" t="str">
        <f>INDEX(producttable[Product Name],MATCH(consolidatedsales[[#This Row],[ProductID]],producttable[ProductID],0))</f>
        <v>Maximus UM-43</v>
      </c>
      <c r="I606" t="str">
        <f>INDEX(producttable[Category],MATCH(consolidatedsales[[#This Row],[ProductID]],producttable[ProductID],0))</f>
        <v>Urban</v>
      </c>
      <c r="J606" t="str">
        <f>INDEX(producttable[Segment],MATCH(consolidatedsales[[#This Row],[ProductID]],producttable[ProductID],0))</f>
        <v>Moderation</v>
      </c>
      <c r="K606">
        <f>INDEX(producttable[ManufacturerID],MATCH(consolidatedsales[[#This Row],[ProductID]],producttable[ProductID],0))</f>
        <v>7</v>
      </c>
      <c r="L606" s="4" t="str">
        <f>INDEX(locationtable[State],MATCH(consolidatedsales[[#This Row],[Zip]],locationtable[Zip],0))</f>
        <v>Alberta</v>
      </c>
      <c r="M606" s="4" t="str">
        <f>INDEX(manufacturertable[Manufacturer Name],MATCH(consolidatedsales[[#This Row],[ManufacturerID]],manufacturertable[ManufacturerID],0))</f>
        <v>VanArsdel</v>
      </c>
      <c r="N606" s="4">
        <f>1/COUNTIFS(consolidatedsales[Manufacturer Name],consolidatedsales[[#This Row],[Manufacturer Name]])</f>
        <v>2.4570024570024569E-3</v>
      </c>
    </row>
    <row r="607" spans="1:14" x14ac:dyDescent="0.25">
      <c r="A607">
        <v>491</v>
      </c>
      <c r="B607" s="2">
        <v>42055</v>
      </c>
      <c r="C607" s="2" t="str">
        <f>TEXT(consolidatedsales[[#This Row],[Date]],"MMMM")</f>
        <v>February</v>
      </c>
      <c r="D607" t="s">
        <v>1577</v>
      </c>
      <c r="E607">
        <v>1</v>
      </c>
      <c r="F607" s="3">
        <v>10709.37</v>
      </c>
      <c r="G607" t="s">
        <v>20</v>
      </c>
      <c r="H607" t="str">
        <f>INDEX(producttable[Product Name],MATCH(consolidatedsales[[#This Row],[ProductID]],producttable[ProductID],0))</f>
        <v>Maximus UM-96</v>
      </c>
      <c r="I607" t="str">
        <f>INDEX(producttable[Category],MATCH(consolidatedsales[[#This Row],[ProductID]],producttable[ProductID],0))</f>
        <v>Urban</v>
      </c>
      <c r="J607" t="str">
        <f>INDEX(producttable[Segment],MATCH(consolidatedsales[[#This Row],[ProductID]],producttable[ProductID],0))</f>
        <v>Moderation</v>
      </c>
      <c r="K607">
        <f>INDEX(producttable[ManufacturerID],MATCH(consolidatedsales[[#This Row],[ProductID]],producttable[ProductID],0))</f>
        <v>7</v>
      </c>
      <c r="L607" s="4" t="str">
        <f>INDEX(locationtable[State],MATCH(consolidatedsales[[#This Row],[Zip]],locationtable[Zip],0))</f>
        <v>British Columbia</v>
      </c>
      <c r="M607" s="4" t="str">
        <f>INDEX(manufacturertable[Manufacturer Name],MATCH(consolidatedsales[[#This Row],[ManufacturerID]],manufacturertable[ManufacturerID],0))</f>
        <v>VanArsdel</v>
      </c>
      <c r="N607" s="4">
        <f>1/COUNTIFS(consolidatedsales[Manufacturer Name],consolidatedsales[[#This Row],[Manufacturer Name]])</f>
        <v>2.4570024570024569E-3</v>
      </c>
    </row>
    <row r="608" spans="1:14" x14ac:dyDescent="0.25">
      <c r="A608">
        <v>506</v>
      </c>
      <c r="B608" s="2">
        <v>42056</v>
      </c>
      <c r="C608" s="2" t="str">
        <f>TEXT(consolidatedsales[[#This Row],[Date]],"MMMM")</f>
        <v>February</v>
      </c>
      <c r="D608" t="s">
        <v>1570</v>
      </c>
      <c r="E608">
        <v>1</v>
      </c>
      <c r="F608" s="3">
        <v>15560.37</v>
      </c>
      <c r="G608" t="s">
        <v>20</v>
      </c>
      <c r="H608" t="str">
        <f>INDEX(producttable[Product Name],MATCH(consolidatedsales[[#This Row],[ProductID]],producttable[ProductID],0))</f>
        <v>Maximus UM-11</v>
      </c>
      <c r="I608" t="str">
        <f>INDEX(producttable[Category],MATCH(consolidatedsales[[#This Row],[ProductID]],producttable[ProductID],0))</f>
        <v>Urban</v>
      </c>
      <c r="J608" t="str">
        <f>INDEX(producttable[Segment],MATCH(consolidatedsales[[#This Row],[ProductID]],producttable[ProductID],0))</f>
        <v>Moderation</v>
      </c>
      <c r="K608">
        <f>INDEX(producttable[ManufacturerID],MATCH(consolidatedsales[[#This Row],[ProductID]],producttable[ProductID],0))</f>
        <v>7</v>
      </c>
      <c r="L608" s="4" t="str">
        <f>INDEX(locationtable[State],MATCH(consolidatedsales[[#This Row],[Zip]],locationtable[Zip],0))</f>
        <v>British Columbia</v>
      </c>
      <c r="M608" s="4" t="str">
        <f>INDEX(manufacturertable[Manufacturer Name],MATCH(consolidatedsales[[#This Row],[ManufacturerID]],manufacturertable[ManufacturerID],0))</f>
        <v>VanArsdel</v>
      </c>
      <c r="N608" s="4">
        <f>1/COUNTIFS(consolidatedsales[Manufacturer Name],consolidatedsales[[#This Row],[Manufacturer Name]])</f>
        <v>2.4570024570024569E-3</v>
      </c>
    </row>
    <row r="609" spans="1:14" x14ac:dyDescent="0.25">
      <c r="A609">
        <v>615</v>
      </c>
      <c r="B609" s="2">
        <v>42056</v>
      </c>
      <c r="C609" s="2" t="str">
        <f>TEXT(consolidatedsales[[#This Row],[Date]],"MMMM")</f>
        <v>February</v>
      </c>
      <c r="D609" t="s">
        <v>1378</v>
      </c>
      <c r="E609">
        <v>1</v>
      </c>
      <c r="F609" s="3">
        <v>8189.37</v>
      </c>
      <c r="G609" t="s">
        <v>20</v>
      </c>
      <c r="H609" t="str">
        <f>INDEX(producttable[Product Name],MATCH(consolidatedsales[[#This Row],[ProductID]],producttable[ProductID],0))</f>
        <v>Maximus UC-80</v>
      </c>
      <c r="I609" t="str">
        <f>INDEX(producttable[Category],MATCH(consolidatedsales[[#This Row],[ProductID]],producttable[ProductID],0))</f>
        <v>Urban</v>
      </c>
      <c r="J609" t="str">
        <f>INDEX(producttable[Segment],MATCH(consolidatedsales[[#This Row],[ProductID]],producttable[ProductID],0))</f>
        <v>Convenience</v>
      </c>
      <c r="K609">
        <f>INDEX(producttable[ManufacturerID],MATCH(consolidatedsales[[#This Row],[ProductID]],producttable[ProductID],0))</f>
        <v>7</v>
      </c>
      <c r="L609" s="4" t="str">
        <f>INDEX(locationtable[State],MATCH(consolidatedsales[[#This Row],[Zip]],locationtable[Zip],0))</f>
        <v>Alberta</v>
      </c>
      <c r="M609" s="4" t="str">
        <f>INDEX(manufacturertable[Manufacturer Name],MATCH(consolidatedsales[[#This Row],[ManufacturerID]],manufacturertable[ManufacturerID],0))</f>
        <v>VanArsdel</v>
      </c>
      <c r="N609" s="4">
        <f>1/COUNTIFS(consolidatedsales[Manufacturer Name],consolidatedsales[[#This Row],[Manufacturer Name]])</f>
        <v>2.4570024570024569E-3</v>
      </c>
    </row>
    <row r="610" spans="1:14" x14ac:dyDescent="0.25">
      <c r="A610">
        <v>604</v>
      </c>
      <c r="B610" s="2">
        <v>42056</v>
      </c>
      <c r="C610" s="2" t="str">
        <f>TEXT(consolidatedsales[[#This Row],[Date]],"MMMM")</f>
        <v>February</v>
      </c>
      <c r="D610" t="s">
        <v>1384</v>
      </c>
      <c r="E610">
        <v>1</v>
      </c>
      <c r="F610" s="3">
        <v>6299.37</v>
      </c>
      <c r="G610" t="s">
        <v>20</v>
      </c>
      <c r="H610" t="str">
        <f>INDEX(producttable[Product Name],MATCH(consolidatedsales[[#This Row],[ProductID]],producttable[ProductID],0))</f>
        <v>Maximus UC-69</v>
      </c>
      <c r="I610" t="str">
        <f>INDEX(producttable[Category],MATCH(consolidatedsales[[#This Row],[ProductID]],producttable[ProductID],0))</f>
        <v>Urban</v>
      </c>
      <c r="J610" t="str">
        <f>INDEX(producttable[Segment],MATCH(consolidatedsales[[#This Row],[ProductID]],producttable[ProductID],0))</f>
        <v>Convenience</v>
      </c>
      <c r="K610">
        <f>INDEX(producttable[ManufacturerID],MATCH(consolidatedsales[[#This Row],[ProductID]],producttable[ProductID],0))</f>
        <v>7</v>
      </c>
      <c r="L610" s="4" t="str">
        <f>INDEX(locationtable[State],MATCH(consolidatedsales[[#This Row],[Zip]],locationtable[Zip],0))</f>
        <v>Alberta</v>
      </c>
      <c r="M610" s="4" t="str">
        <f>INDEX(manufacturertable[Manufacturer Name],MATCH(consolidatedsales[[#This Row],[ManufacturerID]],manufacturertable[ManufacturerID],0))</f>
        <v>VanArsdel</v>
      </c>
      <c r="N610" s="4">
        <f>1/COUNTIFS(consolidatedsales[Manufacturer Name],consolidatedsales[[#This Row],[Manufacturer Name]])</f>
        <v>2.4570024570024569E-3</v>
      </c>
    </row>
    <row r="611" spans="1:14" x14ac:dyDescent="0.25">
      <c r="A611">
        <v>506</v>
      </c>
      <c r="B611" s="2">
        <v>42057</v>
      </c>
      <c r="C611" s="2" t="str">
        <f>TEXT(consolidatedsales[[#This Row],[Date]],"MMMM")</f>
        <v>February</v>
      </c>
      <c r="D611" t="s">
        <v>1202</v>
      </c>
      <c r="E611">
        <v>1</v>
      </c>
      <c r="F611" s="3">
        <v>15560.37</v>
      </c>
      <c r="G611" t="s">
        <v>20</v>
      </c>
      <c r="H611" t="str">
        <f>INDEX(producttable[Product Name],MATCH(consolidatedsales[[#This Row],[ProductID]],producttable[ProductID],0))</f>
        <v>Maximus UM-11</v>
      </c>
      <c r="I611" t="str">
        <f>INDEX(producttable[Category],MATCH(consolidatedsales[[#This Row],[ProductID]],producttable[ProductID],0))</f>
        <v>Urban</v>
      </c>
      <c r="J611" t="str">
        <f>INDEX(producttable[Segment],MATCH(consolidatedsales[[#This Row],[ProductID]],producttable[ProductID],0))</f>
        <v>Moderation</v>
      </c>
      <c r="K611">
        <f>INDEX(producttable[ManufacturerID],MATCH(consolidatedsales[[#This Row],[ProductID]],producttable[ProductID],0))</f>
        <v>7</v>
      </c>
      <c r="L611" s="4" t="str">
        <f>INDEX(locationtable[State],MATCH(consolidatedsales[[#This Row],[Zip]],locationtable[Zip],0))</f>
        <v>Manitoba</v>
      </c>
      <c r="M611" s="4" t="str">
        <f>INDEX(manufacturertable[Manufacturer Name],MATCH(consolidatedsales[[#This Row],[ManufacturerID]],manufacturertable[ManufacturerID],0))</f>
        <v>VanArsdel</v>
      </c>
      <c r="N611" s="4">
        <f>1/COUNTIFS(consolidatedsales[Manufacturer Name],consolidatedsales[[#This Row],[Manufacturer Name]])</f>
        <v>2.4570024570024569E-3</v>
      </c>
    </row>
    <row r="612" spans="1:14" x14ac:dyDescent="0.25">
      <c r="A612">
        <v>1180</v>
      </c>
      <c r="B612" s="2">
        <v>42057</v>
      </c>
      <c r="C612" s="2" t="str">
        <f>TEXT(consolidatedsales[[#This Row],[Date]],"MMMM")</f>
        <v>February</v>
      </c>
      <c r="D612" t="s">
        <v>1400</v>
      </c>
      <c r="E612">
        <v>1</v>
      </c>
      <c r="F612" s="3">
        <v>6173.37</v>
      </c>
      <c r="G612" t="s">
        <v>20</v>
      </c>
      <c r="H612" t="str">
        <f>INDEX(producttable[Product Name],MATCH(consolidatedsales[[#This Row],[ProductID]],producttable[ProductID],0))</f>
        <v>Pirum UE-16</v>
      </c>
      <c r="I612" t="str">
        <f>INDEX(producttable[Category],MATCH(consolidatedsales[[#This Row],[ProductID]],producttable[ProductID],0))</f>
        <v>Urban</v>
      </c>
      <c r="J612" t="str">
        <f>INDEX(producttable[Segment],MATCH(consolidatedsales[[#This Row],[ProductID]],producttable[ProductID],0))</f>
        <v>Extreme</v>
      </c>
      <c r="K612">
        <f>INDEX(producttable[ManufacturerID],MATCH(consolidatedsales[[#This Row],[ProductID]],producttable[ProductID],0))</f>
        <v>10</v>
      </c>
      <c r="L612" s="4" t="str">
        <f>INDEX(locationtable[State],MATCH(consolidatedsales[[#This Row],[Zip]],locationtable[Zip],0))</f>
        <v>Alberta</v>
      </c>
      <c r="M612" s="4" t="str">
        <f>INDEX(manufacturertable[Manufacturer Name],MATCH(consolidatedsales[[#This Row],[ManufacturerID]],manufacturertable[ManufacturerID],0))</f>
        <v>Pirum</v>
      </c>
      <c r="N612" s="4">
        <f>1/COUNTIFS(consolidatedsales[Manufacturer Name],consolidatedsales[[#This Row],[Manufacturer Name]])</f>
        <v>3.8022813688212928E-3</v>
      </c>
    </row>
    <row r="613" spans="1:14" x14ac:dyDescent="0.25">
      <c r="A613">
        <v>501</v>
      </c>
      <c r="B613" s="2">
        <v>42057</v>
      </c>
      <c r="C613" s="2" t="str">
        <f>TEXT(consolidatedsales[[#This Row],[Date]],"MMMM")</f>
        <v>February</v>
      </c>
      <c r="D613" t="s">
        <v>1330</v>
      </c>
      <c r="E613">
        <v>1</v>
      </c>
      <c r="F613" s="3">
        <v>13347.81</v>
      </c>
      <c r="G613" t="s">
        <v>20</v>
      </c>
      <c r="H613" t="str">
        <f>INDEX(producttable[Product Name],MATCH(consolidatedsales[[#This Row],[ProductID]],producttable[ProductID],0))</f>
        <v>Maximus UM-06</v>
      </c>
      <c r="I613" t="str">
        <f>INDEX(producttable[Category],MATCH(consolidatedsales[[#This Row],[ProductID]],producttable[ProductID],0))</f>
        <v>Urban</v>
      </c>
      <c r="J613" t="str">
        <f>INDEX(producttable[Segment],MATCH(consolidatedsales[[#This Row],[ProductID]],producttable[ProductID],0))</f>
        <v>Moderation</v>
      </c>
      <c r="K613">
        <f>INDEX(producttable[ManufacturerID],MATCH(consolidatedsales[[#This Row],[ProductID]],producttable[ProductID],0))</f>
        <v>7</v>
      </c>
      <c r="L613" s="4" t="str">
        <f>INDEX(locationtable[State],MATCH(consolidatedsales[[#This Row],[Zip]],locationtable[Zip],0))</f>
        <v>Alberta</v>
      </c>
      <c r="M613" s="4" t="str">
        <f>INDEX(manufacturertable[Manufacturer Name],MATCH(consolidatedsales[[#This Row],[ManufacturerID]],manufacturertable[ManufacturerID],0))</f>
        <v>VanArsdel</v>
      </c>
      <c r="N613" s="4">
        <f>1/COUNTIFS(consolidatedsales[Manufacturer Name],consolidatedsales[[#This Row],[Manufacturer Name]])</f>
        <v>2.4570024570024569E-3</v>
      </c>
    </row>
    <row r="614" spans="1:14" x14ac:dyDescent="0.25">
      <c r="A614">
        <v>2284</v>
      </c>
      <c r="B614" s="2">
        <v>42057</v>
      </c>
      <c r="C614" s="2" t="str">
        <f>TEXT(consolidatedsales[[#This Row],[Date]],"MMMM")</f>
        <v>February</v>
      </c>
      <c r="D614" t="s">
        <v>1401</v>
      </c>
      <c r="E614">
        <v>1</v>
      </c>
      <c r="F614" s="3">
        <v>4157.37</v>
      </c>
      <c r="G614" t="s">
        <v>20</v>
      </c>
      <c r="H614" t="str">
        <f>INDEX(producttable[Product Name],MATCH(consolidatedsales[[#This Row],[ProductID]],producttable[ProductID],0))</f>
        <v>Aliqui RS-17</v>
      </c>
      <c r="I614" t="str">
        <f>INDEX(producttable[Category],MATCH(consolidatedsales[[#This Row],[ProductID]],producttable[ProductID],0))</f>
        <v>Rural</v>
      </c>
      <c r="J614" t="str">
        <f>INDEX(producttable[Segment],MATCH(consolidatedsales[[#This Row],[ProductID]],producttable[ProductID],0))</f>
        <v>Select</v>
      </c>
      <c r="K614">
        <f>INDEX(producttable[ManufacturerID],MATCH(consolidatedsales[[#This Row],[ProductID]],producttable[ProductID],0))</f>
        <v>2</v>
      </c>
      <c r="L614" s="4" t="str">
        <f>INDEX(locationtable[State],MATCH(consolidatedsales[[#This Row],[Zip]],locationtable[Zip],0))</f>
        <v>Alberta</v>
      </c>
      <c r="M614" s="4" t="str">
        <f>INDEX(manufacturertable[Manufacturer Name],MATCH(consolidatedsales[[#This Row],[ManufacturerID]],manufacturertable[ManufacturerID],0))</f>
        <v>Aliqui</v>
      </c>
      <c r="N614" s="4">
        <f>1/COUNTIFS(consolidatedsales[Manufacturer Name],consolidatedsales[[#This Row],[Manufacturer Name]])</f>
        <v>4.7169811320754715E-3</v>
      </c>
    </row>
    <row r="615" spans="1:14" x14ac:dyDescent="0.25">
      <c r="A615">
        <v>1053</v>
      </c>
      <c r="B615" s="2">
        <v>42094</v>
      </c>
      <c r="C615" s="2" t="str">
        <f>TEXT(consolidatedsales[[#This Row],[Date]],"MMMM")</f>
        <v>March</v>
      </c>
      <c r="D615" t="s">
        <v>1200</v>
      </c>
      <c r="E615">
        <v>1</v>
      </c>
      <c r="F615" s="3">
        <v>3527.37</v>
      </c>
      <c r="G615" t="s">
        <v>20</v>
      </c>
      <c r="H615" t="str">
        <f>INDEX(producttable[Product Name],MATCH(consolidatedsales[[#This Row],[ProductID]],producttable[ProductID],0))</f>
        <v>Pirum MA-11</v>
      </c>
      <c r="I615" t="str">
        <f>INDEX(producttable[Category],MATCH(consolidatedsales[[#This Row],[ProductID]],producttable[ProductID],0))</f>
        <v>Mix</v>
      </c>
      <c r="J615" t="str">
        <f>INDEX(producttable[Segment],MATCH(consolidatedsales[[#This Row],[ProductID]],producttable[ProductID],0))</f>
        <v>All Season</v>
      </c>
      <c r="K615">
        <f>INDEX(producttable[ManufacturerID],MATCH(consolidatedsales[[#This Row],[ProductID]],producttable[ProductID],0))</f>
        <v>10</v>
      </c>
      <c r="L615" s="4" t="str">
        <f>INDEX(locationtable[State],MATCH(consolidatedsales[[#This Row],[Zip]],locationtable[Zip],0))</f>
        <v>Manitoba</v>
      </c>
      <c r="M615" s="4" t="str">
        <f>INDEX(manufacturertable[Manufacturer Name],MATCH(consolidatedsales[[#This Row],[ManufacturerID]],manufacturertable[ManufacturerID],0))</f>
        <v>Pirum</v>
      </c>
      <c r="N615" s="4">
        <f>1/COUNTIFS(consolidatedsales[Manufacturer Name],consolidatedsales[[#This Row],[Manufacturer Name]])</f>
        <v>3.8022813688212928E-3</v>
      </c>
    </row>
    <row r="616" spans="1:14" x14ac:dyDescent="0.25">
      <c r="A616">
        <v>1228</v>
      </c>
      <c r="B616" s="2">
        <v>42094</v>
      </c>
      <c r="C616" s="2" t="str">
        <f>TEXT(consolidatedsales[[#This Row],[Date]],"MMMM")</f>
        <v>March</v>
      </c>
      <c r="D616" t="s">
        <v>1576</v>
      </c>
      <c r="E616">
        <v>1</v>
      </c>
      <c r="F616" s="3">
        <v>1763.37</v>
      </c>
      <c r="G616" t="s">
        <v>20</v>
      </c>
      <c r="H616" t="str">
        <f>INDEX(producttable[Product Name],MATCH(consolidatedsales[[#This Row],[ProductID]],producttable[ProductID],0))</f>
        <v>Pirum UC-30</v>
      </c>
      <c r="I616" t="str">
        <f>INDEX(producttable[Category],MATCH(consolidatedsales[[#This Row],[ProductID]],producttable[ProductID],0))</f>
        <v>Urban</v>
      </c>
      <c r="J616" t="str">
        <f>INDEX(producttable[Segment],MATCH(consolidatedsales[[#This Row],[ProductID]],producttable[ProductID],0))</f>
        <v>Convenience</v>
      </c>
      <c r="K616">
        <f>INDEX(producttable[ManufacturerID],MATCH(consolidatedsales[[#This Row],[ProductID]],producttable[ProductID],0))</f>
        <v>10</v>
      </c>
      <c r="L616" s="4" t="str">
        <f>INDEX(locationtable[State],MATCH(consolidatedsales[[#This Row],[Zip]],locationtable[Zip],0))</f>
        <v>British Columbia</v>
      </c>
      <c r="M616" s="4" t="str">
        <f>INDEX(manufacturertable[Manufacturer Name],MATCH(consolidatedsales[[#This Row],[ManufacturerID]],manufacturertable[ManufacturerID],0))</f>
        <v>Pirum</v>
      </c>
      <c r="N616" s="4">
        <f>1/COUNTIFS(consolidatedsales[Manufacturer Name],consolidatedsales[[#This Row],[Manufacturer Name]])</f>
        <v>3.8022813688212928E-3</v>
      </c>
    </row>
    <row r="617" spans="1:14" x14ac:dyDescent="0.25">
      <c r="A617">
        <v>2045</v>
      </c>
      <c r="B617" s="2">
        <v>42094</v>
      </c>
      <c r="C617" s="2" t="str">
        <f>TEXT(consolidatedsales[[#This Row],[Date]],"MMMM")</f>
        <v>March</v>
      </c>
      <c r="D617" t="s">
        <v>1384</v>
      </c>
      <c r="E617">
        <v>1</v>
      </c>
      <c r="F617" s="3">
        <v>6173.37</v>
      </c>
      <c r="G617" t="s">
        <v>20</v>
      </c>
      <c r="H617" t="str">
        <f>INDEX(producttable[Product Name],MATCH(consolidatedsales[[#This Row],[ProductID]],producttable[ProductID],0))</f>
        <v>Currus UE-05</v>
      </c>
      <c r="I617" t="str">
        <f>INDEX(producttable[Category],MATCH(consolidatedsales[[#This Row],[ProductID]],producttable[ProductID],0))</f>
        <v>Urban</v>
      </c>
      <c r="J617" t="str">
        <f>INDEX(producttable[Segment],MATCH(consolidatedsales[[#This Row],[ProductID]],producttable[ProductID],0))</f>
        <v>Extreme</v>
      </c>
      <c r="K617">
        <f>INDEX(producttable[ManufacturerID],MATCH(consolidatedsales[[#This Row],[ProductID]],producttable[ProductID],0))</f>
        <v>4</v>
      </c>
      <c r="L617" s="4" t="str">
        <f>INDEX(locationtable[State],MATCH(consolidatedsales[[#This Row],[Zip]],locationtable[Zip],0))</f>
        <v>Alberta</v>
      </c>
      <c r="M617" s="4" t="str">
        <f>INDEX(manufacturertable[Manufacturer Name],MATCH(consolidatedsales[[#This Row],[ManufacturerID]],manufacturertable[ManufacturerID],0))</f>
        <v>Currus</v>
      </c>
      <c r="N617" s="4">
        <f>1/COUNTIFS(consolidatedsales[Manufacturer Name],consolidatedsales[[#This Row],[Manufacturer Name]])</f>
        <v>1.1764705882352941E-2</v>
      </c>
    </row>
    <row r="618" spans="1:14" x14ac:dyDescent="0.25">
      <c r="A618">
        <v>1085</v>
      </c>
      <c r="B618" s="2">
        <v>42009</v>
      </c>
      <c r="C618" s="2" t="str">
        <f>TEXT(consolidatedsales[[#This Row],[Date]],"MMMM")</f>
        <v>January</v>
      </c>
      <c r="D618" t="s">
        <v>1327</v>
      </c>
      <c r="E618">
        <v>1</v>
      </c>
      <c r="F618" s="3">
        <v>1416.87</v>
      </c>
      <c r="G618" t="s">
        <v>20</v>
      </c>
      <c r="H618" t="str">
        <f>INDEX(producttable[Product Name],MATCH(consolidatedsales[[#This Row],[ProductID]],producttable[ProductID],0))</f>
        <v>Pirum RP-31</v>
      </c>
      <c r="I618" t="str">
        <f>INDEX(producttable[Category],MATCH(consolidatedsales[[#This Row],[ProductID]],producttable[ProductID],0))</f>
        <v>Rural</v>
      </c>
      <c r="J618" t="str">
        <f>INDEX(producttable[Segment],MATCH(consolidatedsales[[#This Row],[ProductID]],producttable[ProductID],0))</f>
        <v>Productivity</v>
      </c>
      <c r="K618">
        <f>INDEX(producttable[ManufacturerID],MATCH(consolidatedsales[[#This Row],[ProductID]],producttable[ProductID],0))</f>
        <v>10</v>
      </c>
      <c r="L618" s="4" t="str">
        <f>INDEX(locationtable[State],MATCH(consolidatedsales[[#This Row],[Zip]],locationtable[Zip],0))</f>
        <v>Alberta</v>
      </c>
      <c r="M618" s="4" t="str">
        <f>INDEX(manufacturertable[Manufacturer Name],MATCH(consolidatedsales[[#This Row],[ManufacturerID]],manufacturertable[ManufacturerID],0))</f>
        <v>Pirum</v>
      </c>
      <c r="N618" s="4">
        <f>1/COUNTIFS(consolidatedsales[Manufacturer Name],consolidatedsales[[#This Row],[Manufacturer Name]])</f>
        <v>3.8022813688212928E-3</v>
      </c>
    </row>
    <row r="619" spans="1:14" x14ac:dyDescent="0.25">
      <c r="A619">
        <v>1049</v>
      </c>
      <c r="B619" s="2">
        <v>42009</v>
      </c>
      <c r="C619" s="2" t="str">
        <f>TEXT(consolidatedsales[[#This Row],[Date]],"MMMM")</f>
        <v>January</v>
      </c>
      <c r="D619" t="s">
        <v>1570</v>
      </c>
      <c r="E619">
        <v>1</v>
      </c>
      <c r="F619" s="3">
        <v>3086.37</v>
      </c>
      <c r="G619" t="s">
        <v>20</v>
      </c>
      <c r="H619" t="str">
        <f>INDEX(producttable[Product Name],MATCH(consolidatedsales[[#This Row],[ProductID]],producttable[ProductID],0))</f>
        <v>Pirum MA-07</v>
      </c>
      <c r="I619" t="str">
        <f>INDEX(producttable[Category],MATCH(consolidatedsales[[#This Row],[ProductID]],producttable[ProductID],0))</f>
        <v>Mix</v>
      </c>
      <c r="J619" t="str">
        <f>INDEX(producttable[Segment],MATCH(consolidatedsales[[#This Row],[ProductID]],producttable[ProductID],0))</f>
        <v>All Season</v>
      </c>
      <c r="K619">
        <f>INDEX(producttable[ManufacturerID],MATCH(consolidatedsales[[#This Row],[ProductID]],producttable[ProductID],0))</f>
        <v>10</v>
      </c>
      <c r="L619" s="4" t="str">
        <f>INDEX(locationtable[State],MATCH(consolidatedsales[[#This Row],[Zip]],locationtable[Zip],0))</f>
        <v>British Columbia</v>
      </c>
      <c r="M619" s="4" t="str">
        <f>INDEX(manufacturertable[Manufacturer Name],MATCH(consolidatedsales[[#This Row],[ManufacturerID]],manufacturertable[ManufacturerID],0))</f>
        <v>Pirum</v>
      </c>
      <c r="N619" s="4">
        <f>1/COUNTIFS(consolidatedsales[Manufacturer Name],consolidatedsales[[#This Row],[Manufacturer Name]])</f>
        <v>3.8022813688212928E-3</v>
      </c>
    </row>
    <row r="620" spans="1:14" x14ac:dyDescent="0.25">
      <c r="A620">
        <v>2396</v>
      </c>
      <c r="B620" s="2">
        <v>42009</v>
      </c>
      <c r="C620" s="2" t="str">
        <f>TEXT(consolidatedsales[[#This Row],[Date]],"MMMM")</f>
        <v>January</v>
      </c>
      <c r="D620" t="s">
        <v>1559</v>
      </c>
      <c r="E620">
        <v>1</v>
      </c>
      <c r="F620" s="3">
        <v>1385.37</v>
      </c>
      <c r="G620" t="s">
        <v>20</v>
      </c>
      <c r="H620" t="str">
        <f>INDEX(producttable[Product Name],MATCH(consolidatedsales[[#This Row],[ProductID]],producttable[ProductID],0))</f>
        <v>Aliqui YY-05</v>
      </c>
      <c r="I620" t="str">
        <f>INDEX(producttable[Category],MATCH(consolidatedsales[[#This Row],[ProductID]],producttable[ProductID],0))</f>
        <v>Youth</v>
      </c>
      <c r="J620" t="str">
        <f>INDEX(producttable[Segment],MATCH(consolidatedsales[[#This Row],[ProductID]],producttable[ProductID],0))</f>
        <v>Youth</v>
      </c>
      <c r="K620">
        <f>INDEX(producttable[ManufacturerID],MATCH(consolidatedsales[[#This Row],[ProductID]],producttable[ProductID],0))</f>
        <v>2</v>
      </c>
      <c r="L620" s="4" t="str">
        <f>INDEX(locationtable[State],MATCH(consolidatedsales[[#This Row],[Zip]],locationtable[Zip],0))</f>
        <v>British Columbia</v>
      </c>
      <c r="M620" s="4" t="str">
        <f>INDEX(manufacturertable[Manufacturer Name],MATCH(consolidatedsales[[#This Row],[ManufacturerID]],manufacturertable[ManufacturerID],0))</f>
        <v>Aliqui</v>
      </c>
      <c r="N620" s="4">
        <f>1/COUNTIFS(consolidatedsales[Manufacturer Name],consolidatedsales[[#This Row],[Manufacturer Name]])</f>
        <v>4.7169811320754715E-3</v>
      </c>
    </row>
    <row r="621" spans="1:14" x14ac:dyDescent="0.25">
      <c r="A621">
        <v>585</v>
      </c>
      <c r="B621" s="2">
        <v>42010</v>
      </c>
      <c r="C621" s="2" t="str">
        <f>TEXT(consolidatedsales[[#This Row],[Date]],"MMMM")</f>
        <v>January</v>
      </c>
      <c r="D621" t="s">
        <v>1569</v>
      </c>
      <c r="E621">
        <v>1</v>
      </c>
      <c r="F621" s="3">
        <v>5039.37</v>
      </c>
      <c r="G621" t="s">
        <v>20</v>
      </c>
      <c r="H621" t="str">
        <f>INDEX(producttable[Product Name],MATCH(consolidatedsales[[#This Row],[ProductID]],producttable[ProductID],0))</f>
        <v>Maximus UC-50</v>
      </c>
      <c r="I621" t="str">
        <f>INDEX(producttable[Category],MATCH(consolidatedsales[[#This Row],[ProductID]],producttable[ProductID],0))</f>
        <v>Urban</v>
      </c>
      <c r="J621" t="str">
        <f>INDEX(producttable[Segment],MATCH(consolidatedsales[[#This Row],[ProductID]],producttable[ProductID],0))</f>
        <v>Convenience</v>
      </c>
      <c r="K621">
        <f>INDEX(producttable[ManufacturerID],MATCH(consolidatedsales[[#This Row],[ProductID]],producttable[ProductID],0))</f>
        <v>7</v>
      </c>
      <c r="L621" s="4" t="str">
        <f>INDEX(locationtable[State],MATCH(consolidatedsales[[#This Row],[Zip]],locationtable[Zip],0))</f>
        <v>British Columbia</v>
      </c>
      <c r="M621" s="4" t="str">
        <f>INDEX(manufacturertable[Manufacturer Name],MATCH(consolidatedsales[[#This Row],[ManufacturerID]],manufacturertable[ManufacturerID],0))</f>
        <v>VanArsdel</v>
      </c>
      <c r="N621" s="4">
        <f>1/COUNTIFS(consolidatedsales[Manufacturer Name],consolidatedsales[[#This Row],[Manufacturer Name]])</f>
        <v>2.4570024570024569E-3</v>
      </c>
    </row>
    <row r="622" spans="1:14" x14ac:dyDescent="0.25">
      <c r="A622">
        <v>433</v>
      </c>
      <c r="B622" s="2">
        <v>42058</v>
      </c>
      <c r="C622" s="2" t="str">
        <f>TEXT(consolidatedsales[[#This Row],[Date]],"MMMM")</f>
        <v>February</v>
      </c>
      <c r="D622" t="s">
        <v>1400</v>
      </c>
      <c r="E622">
        <v>1</v>
      </c>
      <c r="F622" s="3">
        <v>11969.37</v>
      </c>
      <c r="G622" t="s">
        <v>20</v>
      </c>
      <c r="H622" t="str">
        <f>INDEX(producttable[Product Name],MATCH(consolidatedsales[[#This Row],[ProductID]],producttable[ProductID],0))</f>
        <v>Maximus UM-38</v>
      </c>
      <c r="I622" t="str">
        <f>INDEX(producttable[Category],MATCH(consolidatedsales[[#This Row],[ProductID]],producttable[ProductID],0))</f>
        <v>Urban</v>
      </c>
      <c r="J622" t="str">
        <f>INDEX(producttable[Segment],MATCH(consolidatedsales[[#This Row],[ProductID]],producttable[ProductID],0))</f>
        <v>Moderation</v>
      </c>
      <c r="K622">
        <f>INDEX(producttable[ManufacturerID],MATCH(consolidatedsales[[#This Row],[ProductID]],producttable[ProductID],0))</f>
        <v>7</v>
      </c>
      <c r="L622" s="4" t="str">
        <f>INDEX(locationtable[State],MATCH(consolidatedsales[[#This Row],[Zip]],locationtable[Zip],0))</f>
        <v>Alberta</v>
      </c>
      <c r="M622" s="4" t="str">
        <f>INDEX(manufacturertable[Manufacturer Name],MATCH(consolidatedsales[[#This Row],[ManufacturerID]],manufacturertable[ManufacturerID],0))</f>
        <v>VanArsdel</v>
      </c>
      <c r="N622" s="4">
        <f>1/COUNTIFS(consolidatedsales[Manufacturer Name],consolidatedsales[[#This Row],[Manufacturer Name]])</f>
        <v>2.4570024570024569E-3</v>
      </c>
    </row>
    <row r="623" spans="1:14" x14ac:dyDescent="0.25">
      <c r="A623">
        <v>407</v>
      </c>
      <c r="B623" s="2">
        <v>42058</v>
      </c>
      <c r="C623" s="2" t="str">
        <f>TEXT(consolidatedsales[[#This Row],[Date]],"MMMM")</f>
        <v>February</v>
      </c>
      <c r="D623" t="s">
        <v>1330</v>
      </c>
      <c r="E623">
        <v>1</v>
      </c>
      <c r="F623" s="3">
        <v>20505.87</v>
      </c>
      <c r="G623" t="s">
        <v>20</v>
      </c>
      <c r="H623" t="str">
        <f>INDEX(producttable[Product Name],MATCH(consolidatedsales[[#This Row],[ProductID]],producttable[ProductID],0))</f>
        <v>Maximus UM-12</v>
      </c>
      <c r="I623" t="str">
        <f>INDEX(producttable[Category],MATCH(consolidatedsales[[#This Row],[ProductID]],producttable[ProductID],0))</f>
        <v>Urban</v>
      </c>
      <c r="J623" t="str">
        <f>INDEX(producttable[Segment],MATCH(consolidatedsales[[#This Row],[ProductID]],producttable[ProductID],0))</f>
        <v>Moderation</v>
      </c>
      <c r="K623">
        <f>INDEX(producttable[ManufacturerID],MATCH(consolidatedsales[[#This Row],[ProductID]],producttable[ProductID],0))</f>
        <v>7</v>
      </c>
      <c r="L623" s="4" t="str">
        <f>INDEX(locationtable[State],MATCH(consolidatedsales[[#This Row],[Zip]],locationtable[Zip],0))</f>
        <v>Alberta</v>
      </c>
      <c r="M623" s="4" t="str">
        <f>INDEX(manufacturertable[Manufacturer Name],MATCH(consolidatedsales[[#This Row],[ManufacturerID]],manufacturertable[ManufacturerID],0))</f>
        <v>VanArsdel</v>
      </c>
      <c r="N623" s="4">
        <f>1/COUNTIFS(consolidatedsales[Manufacturer Name],consolidatedsales[[#This Row],[Manufacturer Name]])</f>
        <v>2.4570024570024569E-3</v>
      </c>
    </row>
    <row r="624" spans="1:14" x14ac:dyDescent="0.25">
      <c r="A624">
        <v>2396</v>
      </c>
      <c r="B624" s="2">
        <v>42058</v>
      </c>
      <c r="C624" s="2" t="str">
        <f>TEXT(consolidatedsales[[#This Row],[Date]],"MMMM")</f>
        <v>February</v>
      </c>
      <c r="D624" t="s">
        <v>1602</v>
      </c>
      <c r="E624">
        <v>1</v>
      </c>
      <c r="F624" s="3">
        <v>1385.37</v>
      </c>
      <c r="G624" t="s">
        <v>20</v>
      </c>
      <c r="H624" t="str">
        <f>INDEX(producttable[Product Name],MATCH(consolidatedsales[[#This Row],[ProductID]],producttable[ProductID],0))</f>
        <v>Aliqui YY-05</v>
      </c>
      <c r="I624" t="str">
        <f>INDEX(producttable[Category],MATCH(consolidatedsales[[#This Row],[ProductID]],producttable[ProductID],0))</f>
        <v>Youth</v>
      </c>
      <c r="J624" t="str">
        <f>INDEX(producttable[Segment],MATCH(consolidatedsales[[#This Row],[ProductID]],producttable[ProductID],0))</f>
        <v>Youth</v>
      </c>
      <c r="K624">
        <f>INDEX(producttable[ManufacturerID],MATCH(consolidatedsales[[#This Row],[ProductID]],producttable[ProductID],0))</f>
        <v>2</v>
      </c>
      <c r="L624" s="4" t="str">
        <f>INDEX(locationtable[State],MATCH(consolidatedsales[[#This Row],[Zip]],locationtable[Zip],0))</f>
        <v>British Columbia</v>
      </c>
      <c r="M624" s="4" t="str">
        <f>INDEX(manufacturertable[Manufacturer Name],MATCH(consolidatedsales[[#This Row],[ManufacturerID]],manufacturertable[ManufacturerID],0))</f>
        <v>Aliqui</v>
      </c>
      <c r="N624" s="4">
        <f>1/COUNTIFS(consolidatedsales[Manufacturer Name],consolidatedsales[[#This Row],[Manufacturer Name]])</f>
        <v>4.7169811320754715E-3</v>
      </c>
    </row>
    <row r="625" spans="1:14" x14ac:dyDescent="0.25">
      <c r="A625">
        <v>676</v>
      </c>
      <c r="B625" s="2">
        <v>42058</v>
      </c>
      <c r="C625" s="2" t="str">
        <f>TEXT(consolidatedsales[[#This Row],[Date]],"MMMM")</f>
        <v>February</v>
      </c>
      <c r="D625" t="s">
        <v>1330</v>
      </c>
      <c r="E625">
        <v>1</v>
      </c>
      <c r="F625" s="3">
        <v>9134.3700000000008</v>
      </c>
      <c r="G625" t="s">
        <v>20</v>
      </c>
      <c r="H625" t="str">
        <f>INDEX(producttable[Product Name],MATCH(consolidatedsales[[#This Row],[ProductID]],producttable[ProductID],0))</f>
        <v>Maximus UC-41</v>
      </c>
      <c r="I625" t="str">
        <f>INDEX(producttable[Category],MATCH(consolidatedsales[[#This Row],[ProductID]],producttable[ProductID],0))</f>
        <v>Urban</v>
      </c>
      <c r="J625" t="str">
        <f>INDEX(producttable[Segment],MATCH(consolidatedsales[[#This Row],[ProductID]],producttable[ProductID],0))</f>
        <v>Convenience</v>
      </c>
      <c r="K625">
        <f>INDEX(producttable[ManufacturerID],MATCH(consolidatedsales[[#This Row],[ProductID]],producttable[ProductID],0))</f>
        <v>7</v>
      </c>
      <c r="L625" s="4" t="str">
        <f>INDEX(locationtable[State],MATCH(consolidatedsales[[#This Row],[Zip]],locationtable[Zip],0))</f>
        <v>Alberta</v>
      </c>
      <c r="M625" s="4" t="str">
        <f>INDEX(manufacturertable[Manufacturer Name],MATCH(consolidatedsales[[#This Row],[ManufacturerID]],manufacturertable[ManufacturerID],0))</f>
        <v>VanArsdel</v>
      </c>
      <c r="N625" s="4">
        <f>1/COUNTIFS(consolidatedsales[Manufacturer Name],consolidatedsales[[#This Row],[Manufacturer Name]])</f>
        <v>2.4570024570024569E-3</v>
      </c>
    </row>
    <row r="626" spans="1:14" x14ac:dyDescent="0.25">
      <c r="A626">
        <v>438</v>
      </c>
      <c r="B626" s="2">
        <v>42058</v>
      </c>
      <c r="C626" s="2" t="str">
        <f>TEXT(consolidatedsales[[#This Row],[Date]],"MMMM")</f>
        <v>February</v>
      </c>
      <c r="D626" t="s">
        <v>1330</v>
      </c>
      <c r="E626">
        <v>1</v>
      </c>
      <c r="F626" s="3">
        <v>11969.37</v>
      </c>
      <c r="G626" t="s">
        <v>20</v>
      </c>
      <c r="H626" t="str">
        <f>INDEX(producttable[Product Name],MATCH(consolidatedsales[[#This Row],[ProductID]],producttable[ProductID],0))</f>
        <v>Maximus UM-43</v>
      </c>
      <c r="I626" t="str">
        <f>INDEX(producttable[Category],MATCH(consolidatedsales[[#This Row],[ProductID]],producttable[ProductID],0))</f>
        <v>Urban</v>
      </c>
      <c r="J626" t="str">
        <f>INDEX(producttable[Segment],MATCH(consolidatedsales[[#This Row],[ProductID]],producttable[ProductID],0))</f>
        <v>Moderation</v>
      </c>
      <c r="K626">
        <f>INDEX(producttable[ManufacturerID],MATCH(consolidatedsales[[#This Row],[ProductID]],producttable[ProductID],0))</f>
        <v>7</v>
      </c>
      <c r="L626" s="4" t="str">
        <f>INDEX(locationtable[State],MATCH(consolidatedsales[[#This Row],[Zip]],locationtable[Zip],0))</f>
        <v>Alberta</v>
      </c>
      <c r="M626" s="4" t="str">
        <f>INDEX(manufacturertable[Manufacturer Name],MATCH(consolidatedsales[[#This Row],[ManufacturerID]],manufacturertable[ManufacturerID],0))</f>
        <v>VanArsdel</v>
      </c>
      <c r="N626" s="4">
        <f>1/COUNTIFS(consolidatedsales[Manufacturer Name],consolidatedsales[[#This Row],[Manufacturer Name]])</f>
        <v>2.4570024570024569E-3</v>
      </c>
    </row>
    <row r="627" spans="1:14" x14ac:dyDescent="0.25">
      <c r="A627">
        <v>615</v>
      </c>
      <c r="B627" s="2">
        <v>42069</v>
      </c>
      <c r="C627" s="2" t="str">
        <f>TEXT(consolidatedsales[[#This Row],[Date]],"MMMM")</f>
        <v>March</v>
      </c>
      <c r="D627" t="s">
        <v>1400</v>
      </c>
      <c r="E627">
        <v>1</v>
      </c>
      <c r="F627" s="3">
        <v>8189.37</v>
      </c>
      <c r="G627" t="s">
        <v>20</v>
      </c>
      <c r="H627" t="str">
        <f>INDEX(producttable[Product Name],MATCH(consolidatedsales[[#This Row],[ProductID]],producttable[ProductID],0))</f>
        <v>Maximus UC-80</v>
      </c>
      <c r="I627" t="str">
        <f>INDEX(producttable[Category],MATCH(consolidatedsales[[#This Row],[ProductID]],producttable[ProductID],0))</f>
        <v>Urban</v>
      </c>
      <c r="J627" t="str">
        <f>INDEX(producttable[Segment],MATCH(consolidatedsales[[#This Row],[ProductID]],producttable[ProductID],0))</f>
        <v>Convenience</v>
      </c>
      <c r="K627">
        <f>INDEX(producttable[ManufacturerID],MATCH(consolidatedsales[[#This Row],[ProductID]],producttable[ProductID],0))</f>
        <v>7</v>
      </c>
      <c r="L627" s="4" t="str">
        <f>INDEX(locationtable[State],MATCH(consolidatedsales[[#This Row],[Zip]],locationtable[Zip],0))</f>
        <v>Alberta</v>
      </c>
      <c r="M627" s="4" t="str">
        <f>INDEX(manufacturertable[Manufacturer Name],MATCH(consolidatedsales[[#This Row],[ManufacturerID]],manufacturertable[ManufacturerID],0))</f>
        <v>VanArsdel</v>
      </c>
      <c r="N627" s="4">
        <f>1/COUNTIFS(consolidatedsales[Manufacturer Name],consolidatedsales[[#This Row],[Manufacturer Name]])</f>
        <v>2.4570024570024569E-3</v>
      </c>
    </row>
    <row r="628" spans="1:14" x14ac:dyDescent="0.25">
      <c r="A628">
        <v>516</v>
      </c>
      <c r="B628" s="2">
        <v>42070</v>
      </c>
      <c r="C628" s="2" t="str">
        <f>TEXT(consolidatedsales[[#This Row],[Date]],"MMMM")</f>
        <v>March</v>
      </c>
      <c r="D628" t="s">
        <v>1330</v>
      </c>
      <c r="E628">
        <v>1</v>
      </c>
      <c r="F628" s="3">
        <v>6296.85</v>
      </c>
      <c r="G628" t="s">
        <v>20</v>
      </c>
      <c r="H628" t="str">
        <f>INDEX(producttable[Product Name],MATCH(consolidatedsales[[#This Row],[ProductID]],producttable[ProductID],0))</f>
        <v>Maximus UE-04</v>
      </c>
      <c r="I628" t="str">
        <f>INDEX(producttable[Category],MATCH(consolidatedsales[[#This Row],[ProductID]],producttable[ProductID],0))</f>
        <v>Urban</v>
      </c>
      <c r="J628" t="str">
        <f>INDEX(producttable[Segment],MATCH(consolidatedsales[[#This Row],[ProductID]],producttable[ProductID],0))</f>
        <v>Extreme</v>
      </c>
      <c r="K628">
        <f>INDEX(producttable[ManufacturerID],MATCH(consolidatedsales[[#This Row],[ProductID]],producttable[ProductID],0))</f>
        <v>7</v>
      </c>
      <c r="L628" s="4" t="str">
        <f>INDEX(locationtable[State],MATCH(consolidatedsales[[#This Row],[Zip]],locationtable[Zip],0))</f>
        <v>Alberta</v>
      </c>
      <c r="M628" s="4" t="str">
        <f>INDEX(manufacturertable[Manufacturer Name],MATCH(consolidatedsales[[#This Row],[ManufacturerID]],manufacturertable[ManufacturerID],0))</f>
        <v>VanArsdel</v>
      </c>
      <c r="N628" s="4">
        <f>1/COUNTIFS(consolidatedsales[Manufacturer Name],consolidatedsales[[#This Row],[Manufacturer Name]])</f>
        <v>2.4570024570024569E-3</v>
      </c>
    </row>
    <row r="629" spans="1:14" x14ac:dyDescent="0.25">
      <c r="A629">
        <v>690</v>
      </c>
      <c r="B629" s="2">
        <v>42070</v>
      </c>
      <c r="C629" s="2" t="str">
        <f>TEXT(consolidatedsales[[#This Row],[Date]],"MMMM")</f>
        <v>March</v>
      </c>
      <c r="D629" t="s">
        <v>1330</v>
      </c>
      <c r="E629">
        <v>1</v>
      </c>
      <c r="F629" s="3">
        <v>4409.37</v>
      </c>
      <c r="G629" t="s">
        <v>20</v>
      </c>
      <c r="H629" t="str">
        <f>INDEX(producttable[Product Name],MATCH(consolidatedsales[[#This Row],[ProductID]],producttable[ProductID],0))</f>
        <v>Maximus UC-55</v>
      </c>
      <c r="I629" t="str">
        <f>INDEX(producttable[Category],MATCH(consolidatedsales[[#This Row],[ProductID]],producttable[ProductID],0))</f>
        <v>Urban</v>
      </c>
      <c r="J629" t="str">
        <f>INDEX(producttable[Segment],MATCH(consolidatedsales[[#This Row],[ProductID]],producttable[ProductID],0))</f>
        <v>Convenience</v>
      </c>
      <c r="K629">
        <f>INDEX(producttable[ManufacturerID],MATCH(consolidatedsales[[#This Row],[ProductID]],producttable[ProductID],0))</f>
        <v>7</v>
      </c>
      <c r="L629" s="4" t="str">
        <f>INDEX(locationtable[State],MATCH(consolidatedsales[[#This Row],[Zip]],locationtable[Zip],0))</f>
        <v>Alberta</v>
      </c>
      <c r="M629" s="4" t="str">
        <f>INDEX(manufacturertable[Manufacturer Name],MATCH(consolidatedsales[[#This Row],[ManufacturerID]],manufacturertable[ManufacturerID],0))</f>
        <v>VanArsdel</v>
      </c>
      <c r="N629" s="4">
        <f>1/COUNTIFS(consolidatedsales[Manufacturer Name],consolidatedsales[[#This Row],[Manufacturer Name]])</f>
        <v>2.4570024570024569E-3</v>
      </c>
    </row>
    <row r="630" spans="1:14" x14ac:dyDescent="0.25">
      <c r="A630">
        <v>549</v>
      </c>
      <c r="B630" s="2">
        <v>42094</v>
      </c>
      <c r="C630" s="2" t="str">
        <f>TEXT(consolidatedsales[[#This Row],[Date]],"MMMM")</f>
        <v>March</v>
      </c>
      <c r="D630" t="s">
        <v>1400</v>
      </c>
      <c r="E630">
        <v>1</v>
      </c>
      <c r="F630" s="3">
        <v>6614.37</v>
      </c>
      <c r="G630" t="s">
        <v>20</v>
      </c>
      <c r="H630" t="str">
        <f>INDEX(producttable[Product Name],MATCH(consolidatedsales[[#This Row],[ProductID]],producttable[ProductID],0))</f>
        <v>Maximus UC-14</v>
      </c>
      <c r="I630" t="str">
        <f>INDEX(producttable[Category],MATCH(consolidatedsales[[#This Row],[ProductID]],producttable[ProductID],0))</f>
        <v>Urban</v>
      </c>
      <c r="J630" t="str">
        <f>INDEX(producttable[Segment],MATCH(consolidatedsales[[#This Row],[ProductID]],producttable[ProductID],0))</f>
        <v>Convenience</v>
      </c>
      <c r="K630">
        <f>INDEX(producttable[ManufacturerID],MATCH(consolidatedsales[[#This Row],[ProductID]],producttable[ProductID],0))</f>
        <v>7</v>
      </c>
      <c r="L630" s="4" t="str">
        <f>INDEX(locationtable[State],MATCH(consolidatedsales[[#This Row],[Zip]],locationtable[Zip],0))</f>
        <v>Alberta</v>
      </c>
      <c r="M630" s="4" t="str">
        <f>INDEX(manufacturertable[Manufacturer Name],MATCH(consolidatedsales[[#This Row],[ManufacturerID]],manufacturertable[ManufacturerID],0))</f>
        <v>VanArsdel</v>
      </c>
      <c r="N630" s="4">
        <f>1/COUNTIFS(consolidatedsales[Manufacturer Name],consolidatedsales[[#This Row],[Manufacturer Name]])</f>
        <v>2.4570024570024569E-3</v>
      </c>
    </row>
    <row r="631" spans="1:14" x14ac:dyDescent="0.25">
      <c r="A631">
        <v>1142</v>
      </c>
      <c r="B631" s="2">
        <v>42094</v>
      </c>
      <c r="C631" s="2" t="str">
        <f>TEXT(consolidatedsales[[#This Row],[Date]],"MMMM")</f>
        <v>March</v>
      </c>
      <c r="D631" t="s">
        <v>1350</v>
      </c>
      <c r="E631">
        <v>1</v>
      </c>
      <c r="F631" s="3">
        <v>8441.3700000000008</v>
      </c>
      <c r="G631" t="s">
        <v>20</v>
      </c>
      <c r="H631" t="str">
        <f>INDEX(producttable[Product Name],MATCH(consolidatedsales[[#This Row],[ProductID]],producttable[ProductID],0))</f>
        <v>Pirum UM-19</v>
      </c>
      <c r="I631" t="str">
        <f>INDEX(producttable[Category],MATCH(consolidatedsales[[#This Row],[ProductID]],producttable[ProductID],0))</f>
        <v>Urban</v>
      </c>
      <c r="J631" t="str">
        <f>INDEX(producttable[Segment],MATCH(consolidatedsales[[#This Row],[ProductID]],producttable[ProductID],0))</f>
        <v>Moderation</v>
      </c>
      <c r="K631">
        <f>INDEX(producttable[ManufacturerID],MATCH(consolidatedsales[[#This Row],[ProductID]],producttable[ProductID],0))</f>
        <v>10</v>
      </c>
      <c r="L631" s="4" t="str">
        <f>INDEX(locationtable[State],MATCH(consolidatedsales[[#This Row],[Zip]],locationtable[Zip],0))</f>
        <v>Alberta</v>
      </c>
      <c r="M631" s="4" t="str">
        <f>INDEX(manufacturertable[Manufacturer Name],MATCH(consolidatedsales[[#This Row],[ManufacturerID]],manufacturertable[ManufacturerID],0))</f>
        <v>Pirum</v>
      </c>
      <c r="N631" s="4">
        <f>1/COUNTIFS(consolidatedsales[Manufacturer Name],consolidatedsales[[#This Row],[Manufacturer Name]])</f>
        <v>3.8022813688212928E-3</v>
      </c>
    </row>
    <row r="632" spans="1:14" x14ac:dyDescent="0.25">
      <c r="A632">
        <v>690</v>
      </c>
      <c r="B632" s="2">
        <v>42094</v>
      </c>
      <c r="C632" s="2" t="str">
        <f>TEXT(consolidatedsales[[#This Row],[Date]],"MMMM")</f>
        <v>March</v>
      </c>
      <c r="D632" t="s">
        <v>1382</v>
      </c>
      <c r="E632">
        <v>1</v>
      </c>
      <c r="F632" s="3">
        <v>4409.37</v>
      </c>
      <c r="G632" t="s">
        <v>20</v>
      </c>
      <c r="H632" t="str">
        <f>INDEX(producttable[Product Name],MATCH(consolidatedsales[[#This Row],[ProductID]],producttable[ProductID],0))</f>
        <v>Maximus UC-55</v>
      </c>
      <c r="I632" t="str">
        <f>INDEX(producttable[Category],MATCH(consolidatedsales[[#This Row],[ProductID]],producttable[ProductID],0))</f>
        <v>Urban</v>
      </c>
      <c r="J632" t="str">
        <f>INDEX(producttable[Segment],MATCH(consolidatedsales[[#This Row],[ProductID]],producttable[ProductID],0))</f>
        <v>Convenience</v>
      </c>
      <c r="K632">
        <f>INDEX(producttable[ManufacturerID],MATCH(consolidatedsales[[#This Row],[ProductID]],producttable[ProductID],0))</f>
        <v>7</v>
      </c>
      <c r="L632" s="4" t="str">
        <f>INDEX(locationtable[State],MATCH(consolidatedsales[[#This Row],[Zip]],locationtable[Zip],0))</f>
        <v>Alberta</v>
      </c>
      <c r="M632" s="4" t="str">
        <f>INDEX(manufacturertable[Manufacturer Name],MATCH(consolidatedsales[[#This Row],[ManufacturerID]],manufacturertable[ManufacturerID],0))</f>
        <v>VanArsdel</v>
      </c>
      <c r="N632" s="4">
        <f>1/COUNTIFS(consolidatedsales[Manufacturer Name],consolidatedsales[[#This Row],[Manufacturer Name]])</f>
        <v>2.4570024570024569E-3</v>
      </c>
    </row>
    <row r="633" spans="1:14" x14ac:dyDescent="0.25">
      <c r="A633">
        <v>568</v>
      </c>
      <c r="B633" s="2">
        <v>42104</v>
      </c>
      <c r="C633" s="2" t="str">
        <f>TEXT(consolidatedsales[[#This Row],[Date]],"MMMM")</f>
        <v>April</v>
      </c>
      <c r="D633" t="s">
        <v>1334</v>
      </c>
      <c r="E633">
        <v>1</v>
      </c>
      <c r="F633" s="3">
        <v>10546.2</v>
      </c>
      <c r="G633" t="s">
        <v>20</v>
      </c>
      <c r="H633" t="str">
        <f>INDEX(producttable[Product Name],MATCH(consolidatedsales[[#This Row],[ProductID]],producttable[ProductID],0))</f>
        <v>Maximus UC-33</v>
      </c>
      <c r="I633" t="str">
        <f>INDEX(producttable[Category],MATCH(consolidatedsales[[#This Row],[ProductID]],producttable[ProductID],0))</f>
        <v>Urban</v>
      </c>
      <c r="J633" t="str">
        <f>INDEX(producttable[Segment],MATCH(consolidatedsales[[#This Row],[ProductID]],producttable[ProductID],0))</f>
        <v>Convenience</v>
      </c>
      <c r="K633">
        <f>INDEX(producttable[ManufacturerID],MATCH(consolidatedsales[[#This Row],[ProductID]],producttable[ProductID],0))</f>
        <v>7</v>
      </c>
      <c r="L633" s="4" t="str">
        <f>INDEX(locationtable[State],MATCH(consolidatedsales[[#This Row],[Zip]],locationtable[Zip],0))</f>
        <v>Alberta</v>
      </c>
      <c r="M633" s="4" t="str">
        <f>INDEX(manufacturertable[Manufacturer Name],MATCH(consolidatedsales[[#This Row],[ManufacturerID]],manufacturertable[ManufacturerID],0))</f>
        <v>VanArsdel</v>
      </c>
      <c r="N633" s="4">
        <f>1/COUNTIFS(consolidatedsales[Manufacturer Name],consolidatedsales[[#This Row],[Manufacturer Name]])</f>
        <v>2.4570024570024569E-3</v>
      </c>
    </row>
    <row r="634" spans="1:14" x14ac:dyDescent="0.25">
      <c r="A634">
        <v>548</v>
      </c>
      <c r="B634" s="2">
        <v>42104</v>
      </c>
      <c r="C634" s="2" t="str">
        <f>TEXT(consolidatedsales[[#This Row],[Date]],"MMMM")</f>
        <v>April</v>
      </c>
      <c r="D634" t="s">
        <v>1327</v>
      </c>
      <c r="E634">
        <v>1</v>
      </c>
      <c r="F634" s="3">
        <v>6236.37</v>
      </c>
      <c r="G634" t="s">
        <v>20</v>
      </c>
      <c r="H634" t="str">
        <f>INDEX(producttable[Product Name],MATCH(consolidatedsales[[#This Row],[ProductID]],producttable[ProductID],0))</f>
        <v>Maximus UC-13</v>
      </c>
      <c r="I634" t="str">
        <f>INDEX(producttable[Category],MATCH(consolidatedsales[[#This Row],[ProductID]],producttable[ProductID],0))</f>
        <v>Urban</v>
      </c>
      <c r="J634" t="str">
        <f>INDEX(producttable[Segment],MATCH(consolidatedsales[[#This Row],[ProductID]],producttable[ProductID],0))</f>
        <v>Convenience</v>
      </c>
      <c r="K634">
        <f>INDEX(producttable[ManufacturerID],MATCH(consolidatedsales[[#This Row],[ProductID]],producttable[ProductID],0))</f>
        <v>7</v>
      </c>
      <c r="L634" s="4" t="str">
        <f>INDEX(locationtable[State],MATCH(consolidatedsales[[#This Row],[Zip]],locationtable[Zip],0))</f>
        <v>Alberta</v>
      </c>
      <c r="M634" s="4" t="str">
        <f>INDEX(manufacturertable[Manufacturer Name],MATCH(consolidatedsales[[#This Row],[ManufacturerID]],manufacturertable[ManufacturerID],0))</f>
        <v>VanArsdel</v>
      </c>
      <c r="N634" s="4">
        <f>1/COUNTIFS(consolidatedsales[Manufacturer Name],consolidatedsales[[#This Row],[Manufacturer Name]])</f>
        <v>2.4570024570024569E-3</v>
      </c>
    </row>
    <row r="635" spans="1:14" x14ac:dyDescent="0.25">
      <c r="A635">
        <v>927</v>
      </c>
      <c r="B635" s="2">
        <v>42104</v>
      </c>
      <c r="C635" s="2" t="str">
        <f>TEXT(consolidatedsales[[#This Row],[Date]],"MMMM")</f>
        <v>April</v>
      </c>
      <c r="D635" t="s">
        <v>1382</v>
      </c>
      <c r="E635">
        <v>1</v>
      </c>
      <c r="F635" s="3">
        <v>6173.37</v>
      </c>
      <c r="G635" t="s">
        <v>20</v>
      </c>
      <c r="H635" t="str">
        <f>INDEX(producttable[Product Name],MATCH(consolidatedsales[[#This Row],[ProductID]],producttable[ProductID],0))</f>
        <v>Natura UE-36</v>
      </c>
      <c r="I635" t="str">
        <f>INDEX(producttable[Category],MATCH(consolidatedsales[[#This Row],[ProductID]],producttable[ProductID],0))</f>
        <v>Urban</v>
      </c>
      <c r="J635" t="str">
        <f>INDEX(producttable[Segment],MATCH(consolidatedsales[[#This Row],[ProductID]],producttable[ProductID],0))</f>
        <v>Extreme</v>
      </c>
      <c r="K635">
        <f>INDEX(producttable[ManufacturerID],MATCH(consolidatedsales[[#This Row],[ProductID]],producttable[ProductID],0))</f>
        <v>8</v>
      </c>
      <c r="L635" s="4" t="str">
        <f>INDEX(locationtable[State],MATCH(consolidatedsales[[#This Row],[Zip]],locationtable[Zip],0))</f>
        <v>Alberta</v>
      </c>
      <c r="M635" s="4" t="str">
        <f>INDEX(manufacturertable[Manufacturer Name],MATCH(consolidatedsales[[#This Row],[ManufacturerID]],manufacturertable[ManufacturerID],0))</f>
        <v>Natura</v>
      </c>
      <c r="N635" s="4">
        <f>1/COUNTIFS(consolidatedsales[Manufacturer Name],consolidatedsales[[#This Row],[Manufacturer Name]])</f>
        <v>3.952569169960474E-3</v>
      </c>
    </row>
    <row r="636" spans="1:14" x14ac:dyDescent="0.25">
      <c r="A636">
        <v>438</v>
      </c>
      <c r="B636" s="2">
        <v>42105</v>
      </c>
      <c r="C636" s="2" t="str">
        <f>TEXT(consolidatedsales[[#This Row],[Date]],"MMMM")</f>
        <v>April</v>
      </c>
      <c r="D636" t="s">
        <v>1409</v>
      </c>
      <c r="E636">
        <v>1</v>
      </c>
      <c r="F636" s="3">
        <v>11969.37</v>
      </c>
      <c r="G636" t="s">
        <v>20</v>
      </c>
      <c r="H636" t="str">
        <f>INDEX(producttable[Product Name],MATCH(consolidatedsales[[#This Row],[ProductID]],producttable[ProductID],0))</f>
        <v>Maximus UM-43</v>
      </c>
      <c r="I636" t="str">
        <f>INDEX(producttable[Category],MATCH(consolidatedsales[[#This Row],[ProductID]],producttable[ProductID],0))</f>
        <v>Urban</v>
      </c>
      <c r="J636" t="str">
        <f>INDEX(producttable[Segment],MATCH(consolidatedsales[[#This Row],[ProductID]],producttable[ProductID],0))</f>
        <v>Moderation</v>
      </c>
      <c r="K636">
        <f>INDEX(producttable[ManufacturerID],MATCH(consolidatedsales[[#This Row],[ProductID]],producttable[ProductID],0))</f>
        <v>7</v>
      </c>
      <c r="L636" s="4" t="str">
        <f>INDEX(locationtable[State],MATCH(consolidatedsales[[#This Row],[Zip]],locationtable[Zip],0))</f>
        <v>Alberta</v>
      </c>
      <c r="M636" s="4" t="str">
        <f>INDEX(manufacturertable[Manufacturer Name],MATCH(consolidatedsales[[#This Row],[ManufacturerID]],manufacturertable[ManufacturerID],0))</f>
        <v>VanArsdel</v>
      </c>
      <c r="N636" s="4">
        <f>1/COUNTIFS(consolidatedsales[Manufacturer Name],consolidatedsales[[#This Row],[Manufacturer Name]])</f>
        <v>2.4570024570024569E-3</v>
      </c>
    </row>
    <row r="637" spans="1:14" x14ac:dyDescent="0.25">
      <c r="A637">
        <v>1180</v>
      </c>
      <c r="B637" s="2">
        <v>42106</v>
      </c>
      <c r="C637" s="2" t="str">
        <f>TEXT(consolidatedsales[[#This Row],[Date]],"MMMM")</f>
        <v>April</v>
      </c>
      <c r="D637" t="s">
        <v>1410</v>
      </c>
      <c r="E637">
        <v>1</v>
      </c>
      <c r="F637" s="3">
        <v>6173.37</v>
      </c>
      <c r="G637" t="s">
        <v>20</v>
      </c>
      <c r="H637" t="str">
        <f>INDEX(producttable[Product Name],MATCH(consolidatedsales[[#This Row],[ProductID]],producttable[ProductID],0))</f>
        <v>Pirum UE-16</v>
      </c>
      <c r="I637" t="str">
        <f>INDEX(producttable[Category],MATCH(consolidatedsales[[#This Row],[ProductID]],producttable[ProductID],0))</f>
        <v>Urban</v>
      </c>
      <c r="J637" t="str">
        <f>INDEX(producttable[Segment],MATCH(consolidatedsales[[#This Row],[ProductID]],producttable[ProductID],0))</f>
        <v>Extreme</v>
      </c>
      <c r="K637">
        <f>INDEX(producttable[ManufacturerID],MATCH(consolidatedsales[[#This Row],[ProductID]],producttable[ProductID],0))</f>
        <v>10</v>
      </c>
      <c r="L637" s="4" t="str">
        <f>INDEX(locationtable[State],MATCH(consolidatedsales[[#This Row],[Zip]],locationtable[Zip],0))</f>
        <v>Alberta</v>
      </c>
      <c r="M637" s="4" t="str">
        <f>INDEX(manufacturertable[Manufacturer Name],MATCH(consolidatedsales[[#This Row],[ManufacturerID]],manufacturertable[ManufacturerID],0))</f>
        <v>Pirum</v>
      </c>
      <c r="N637" s="4">
        <f>1/COUNTIFS(consolidatedsales[Manufacturer Name],consolidatedsales[[#This Row],[Manufacturer Name]])</f>
        <v>3.8022813688212928E-3</v>
      </c>
    </row>
    <row r="638" spans="1:14" x14ac:dyDescent="0.25">
      <c r="A638">
        <v>1523</v>
      </c>
      <c r="B638" s="2">
        <v>42106</v>
      </c>
      <c r="C638" s="2" t="str">
        <f>TEXT(consolidatedsales[[#This Row],[Date]],"MMMM")</f>
        <v>April</v>
      </c>
      <c r="D638" t="s">
        <v>1577</v>
      </c>
      <c r="E638">
        <v>1</v>
      </c>
      <c r="F638" s="3">
        <v>4408.74</v>
      </c>
      <c r="G638" t="s">
        <v>20</v>
      </c>
      <c r="H638" t="str">
        <f>INDEX(producttable[Product Name],MATCH(consolidatedsales[[#This Row],[ProductID]],producttable[ProductID],0))</f>
        <v>Quibus RP-15</v>
      </c>
      <c r="I638" t="str">
        <f>INDEX(producttable[Category],MATCH(consolidatedsales[[#This Row],[ProductID]],producttable[ProductID],0))</f>
        <v>Rural</v>
      </c>
      <c r="J638" t="str">
        <f>INDEX(producttable[Segment],MATCH(consolidatedsales[[#This Row],[ProductID]],producttable[ProductID],0))</f>
        <v>Productivity</v>
      </c>
      <c r="K638">
        <f>INDEX(producttable[ManufacturerID],MATCH(consolidatedsales[[#This Row],[ProductID]],producttable[ProductID],0))</f>
        <v>12</v>
      </c>
      <c r="L638" s="4" t="str">
        <f>INDEX(locationtable[State],MATCH(consolidatedsales[[#This Row],[Zip]],locationtable[Zip],0))</f>
        <v>British Columbia</v>
      </c>
      <c r="M638" s="4" t="str">
        <f>INDEX(manufacturertable[Manufacturer Name],MATCH(consolidatedsales[[#This Row],[ManufacturerID]],manufacturertable[ManufacturerID],0))</f>
        <v>Quibus</v>
      </c>
      <c r="N638" s="4">
        <f>1/COUNTIFS(consolidatedsales[Manufacturer Name],consolidatedsales[[#This Row],[Manufacturer Name]])</f>
        <v>1.3333333333333334E-2</v>
      </c>
    </row>
    <row r="639" spans="1:14" x14ac:dyDescent="0.25">
      <c r="A639">
        <v>761</v>
      </c>
      <c r="B639" s="2">
        <v>42011</v>
      </c>
      <c r="C639" s="2" t="str">
        <f>TEXT(consolidatedsales[[#This Row],[Date]],"MMMM")</f>
        <v>January</v>
      </c>
      <c r="D639" t="s">
        <v>1202</v>
      </c>
      <c r="E639">
        <v>1</v>
      </c>
      <c r="F639" s="3">
        <v>2298.87</v>
      </c>
      <c r="G639" t="s">
        <v>20</v>
      </c>
      <c r="H639" t="str">
        <f>INDEX(producttable[Product Name],MATCH(consolidatedsales[[#This Row],[ProductID]],producttable[ProductID],0))</f>
        <v>Natura RP-49</v>
      </c>
      <c r="I639" t="str">
        <f>INDEX(producttable[Category],MATCH(consolidatedsales[[#This Row],[ProductID]],producttable[ProductID],0))</f>
        <v>Rural</v>
      </c>
      <c r="J639" t="str">
        <f>INDEX(producttable[Segment],MATCH(consolidatedsales[[#This Row],[ProductID]],producttable[ProductID],0))</f>
        <v>Productivity</v>
      </c>
      <c r="K639">
        <f>INDEX(producttable[ManufacturerID],MATCH(consolidatedsales[[#This Row],[ProductID]],producttable[ProductID],0))</f>
        <v>8</v>
      </c>
      <c r="L639" s="4" t="str">
        <f>INDEX(locationtable[State],MATCH(consolidatedsales[[#This Row],[Zip]],locationtable[Zip],0))</f>
        <v>Manitoba</v>
      </c>
      <c r="M639" s="4" t="str">
        <f>INDEX(manufacturertable[Manufacturer Name],MATCH(consolidatedsales[[#This Row],[ManufacturerID]],manufacturertable[ManufacturerID],0))</f>
        <v>Natura</v>
      </c>
      <c r="N639" s="4">
        <f>1/COUNTIFS(consolidatedsales[Manufacturer Name],consolidatedsales[[#This Row],[Manufacturer Name]])</f>
        <v>3.952569169960474E-3</v>
      </c>
    </row>
    <row r="640" spans="1:14" x14ac:dyDescent="0.25">
      <c r="A640">
        <v>1171</v>
      </c>
      <c r="B640" s="2">
        <v>42011</v>
      </c>
      <c r="C640" s="2" t="str">
        <f>TEXT(consolidatedsales[[#This Row],[Date]],"MMMM")</f>
        <v>January</v>
      </c>
      <c r="D640" t="s">
        <v>1202</v>
      </c>
      <c r="E640">
        <v>1</v>
      </c>
      <c r="F640" s="3">
        <v>4283.37</v>
      </c>
      <c r="G640" t="s">
        <v>20</v>
      </c>
      <c r="H640" t="str">
        <f>INDEX(producttable[Product Name],MATCH(consolidatedsales[[#This Row],[ProductID]],producttable[ProductID],0))</f>
        <v>Pirum UE-07</v>
      </c>
      <c r="I640" t="str">
        <f>INDEX(producttable[Category],MATCH(consolidatedsales[[#This Row],[ProductID]],producttable[ProductID],0))</f>
        <v>Urban</v>
      </c>
      <c r="J640" t="str">
        <f>INDEX(producttable[Segment],MATCH(consolidatedsales[[#This Row],[ProductID]],producttable[ProductID],0))</f>
        <v>Extreme</v>
      </c>
      <c r="K640">
        <f>INDEX(producttable[ManufacturerID],MATCH(consolidatedsales[[#This Row],[ProductID]],producttable[ProductID],0))</f>
        <v>10</v>
      </c>
      <c r="L640" s="4" t="str">
        <f>INDEX(locationtable[State],MATCH(consolidatedsales[[#This Row],[Zip]],locationtable[Zip],0))</f>
        <v>Manitoba</v>
      </c>
      <c r="M640" s="4" t="str">
        <f>INDEX(manufacturertable[Manufacturer Name],MATCH(consolidatedsales[[#This Row],[ManufacturerID]],manufacturertable[ManufacturerID],0))</f>
        <v>Pirum</v>
      </c>
      <c r="N640" s="4">
        <f>1/COUNTIFS(consolidatedsales[Manufacturer Name],consolidatedsales[[#This Row],[Manufacturer Name]])</f>
        <v>3.8022813688212928E-3</v>
      </c>
    </row>
    <row r="641" spans="1:14" x14ac:dyDescent="0.25">
      <c r="A641">
        <v>762</v>
      </c>
      <c r="B641" s="2">
        <v>42011</v>
      </c>
      <c r="C641" s="2" t="str">
        <f>TEXT(consolidatedsales[[#This Row],[Date]],"MMMM")</f>
        <v>January</v>
      </c>
      <c r="D641" t="s">
        <v>1202</v>
      </c>
      <c r="E641">
        <v>1</v>
      </c>
      <c r="F641" s="3">
        <v>2298.87</v>
      </c>
      <c r="G641" t="s">
        <v>20</v>
      </c>
      <c r="H641" t="str">
        <f>INDEX(producttable[Product Name],MATCH(consolidatedsales[[#This Row],[ProductID]],producttable[ProductID],0))</f>
        <v>Natura RP-50</v>
      </c>
      <c r="I641" t="str">
        <f>INDEX(producttable[Category],MATCH(consolidatedsales[[#This Row],[ProductID]],producttable[ProductID],0))</f>
        <v>Rural</v>
      </c>
      <c r="J641" t="str">
        <f>INDEX(producttable[Segment],MATCH(consolidatedsales[[#This Row],[ProductID]],producttable[ProductID],0))</f>
        <v>Productivity</v>
      </c>
      <c r="K641">
        <f>INDEX(producttable[ManufacturerID],MATCH(consolidatedsales[[#This Row],[ProductID]],producttable[ProductID],0))</f>
        <v>8</v>
      </c>
      <c r="L641" s="4" t="str">
        <f>INDEX(locationtable[State],MATCH(consolidatedsales[[#This Row],[Zip]],locationtable[Zip],0))</f>
        <v>Manitoba</v>
      </c>
      <c r="M641" s="4" t="str">
        <f>INDEX(manufacturertable[Manufacturer Name],MATCH(consolidatedsales[[#This Row],[ManufacturerID]],manufacturertable[ManufacturerID],0))</f>
        <v>Natura</v>
      </c>
      <c r="N641" s="4">
        <f>1/COUNTIFS(consolidatedsales[Manufacturer Name],consolidatedsales[[#This Row],[Manufacturer Name]])</f>
        <v>3.952569169960474E-3</v>
      </c>
    </row>
    <row r="642" spans="1:14" x14ac:dyDescent="0.25">
      <c r="A642">
        <v>985</v>
      </c>
      <c r="B642" s="2">
        <v>42062</v>
      </c>
      <c r="C642" s="2" t="str">
        <f>TEXT(consolidatedsales[[#This Row],[Date]],"MMMM")</f>
        <v>February</v>
      </c>
      <c r="D642" t="s">
        <v>1411</v>
      </c>
      <c r="E642">
        <v>1</v>
      </c>
      <c r="F642" s="3">
        <v>9953.3700000000008</v>
      </c>
      <c r="G642" t="s">
        <v>20</v>
      </c>
      <c r="H642" t="str">
        <f>INDEX(producttable[Product Name],MATCH(consolidatedsales[[#This Row],[ProductID]],producttable[ProductID],0))</f>
        <v>Natura UC-48</v>
      </c>
      <c r="I642" t="str">
        <f>INDEX(producttable[Category],MATCH(consolidatedsales[[#This Row],[ProductID]],producttable[ProductID],0))</f>
        <v>Urban</v>
      </c>
      <c r="J642" t="str">
        <f>INDEX(producttable[Segment],MATCH(consolidatedsales[[#This Row],[ProductID]],producttable[ProductID],0))</f>
        <v>Convenience</v>
      </c>
      <c r="K642">
        <f>INDEX(producttable[ManufacturerID],MATCH(consolidatedsales[[#This Row],[ProductID]],producttable[ProductID],0))</f>
        <v>8</v>
      </c>
      <c r="L642" s="4" t="str">
        <f>INDEX(locationtable[State],MATCH(consolidatedsales[[#This Row],[Zip]],locationtable[Zip],0))</f>
        <v>Alberta</v>
      </c>
      <c r="M642" s="4" t="str">
        <f>INDEX(manufacturertable[Manufacturer Name],MATCH(consolidatedsales[[#This Row],[ManufacturerID]],manufacturertable[ManufacturerID],0))</f>
        <v>Natura</v>
      </c>
      <c r="N642" s="4">
        <f>1/COUNTIFS(consolidatedsales[Manufacturer Name],consolidatedsales[[#This Row],[Manufacturer Name]])</f>
        <v>3.952569169960474E-3</v>
      </c>
    </row>
    <row r="643" spans="1:14" x14ac:dyDescent="0.25">
      <c r="A643">
        <v>506</v>
      </c>
      <c r="B643" s="2">
        <v>42062</v>
      </c>
      <c r="C643" s="2" t="str">
        <f>TEXT(consolidatedsales[[#This Row],[Date]],"MMMM")</f>
        <v>February</v>
      </c>
      <c r="D643" t="s">
        <v>1559</v>
      </c>
      <c r="E643">
        <v>1</v>
      </c>
      <c r="F643" s="3">
        <v>15560.37</v>
      </c>
      <c r="G643" t="s">
        <v>20</v>
      </c>
      <c r="H643" t="str">
        <f>INDEX(producttable[Product Name],MATCH(consolidatedsales[[#This Row],[ProductID]],producttable[ProductID],0))</f>
        <v>Maximus UM-11</v>
      </c>
      <c r="I643" t="str">
        <f>INDEX(producttable[Category],MATCH(consolidatedsales[[#This Row],[ProductID]],producttable[ProductID],0))</f>
        <v>Urban</v>
      </c>
      <c r="J643" t="str">
        <f>INDEX(producttable[Segment],MATCH(consolidatedsales[[#This Row],[ProductID]],producttable[ProductID],0))</f>
        <v>Moderation</v>
      </c>
      <c r="K643">
        <f>INDEX(producttable[ManufacturerID],MATCH(consolidatedsales[[#This Row],[ProductID]],producttable[ProductID],0))</f>
        <v>7</v>
      </c>
      <c r="L643" s="4" t="str">
        <f>INDEX(locationtable[State],MATCH(consolidatedsales[[#This Row],[Zip]],locationtable[Zip],0))</f>
        <v>British Columbia</v>
      </c>
      <c r="M643" s="4" t="str">
        <f>INDEX(manufacturertable[Manufacturer Name],MATCH(consolidatedsales[[#This Row],[ManufacturerID]],manufacturertable[ManufacturerID],0))</f>
        <v>VanArsdel</v>
      </c>
      <c r="N643" s="4">
        <f>1/COUNTIFS(consolidatedsales[Manufacturer Name],consolidatedsales[[#This Row],[Manufacturer Name]])</f>
        <v>2.4570024570024569E-3</v>
      </c>
    </row>
    <row r="644" spans="1:14" x14ac:dyDescent="0.25">
      <c r="A644">
        <v>2055</v>
      </c>
      <c r="B644" s="2">
        <v>42062</v>
      </c>
      <c r="C644" s="2" t="str">
        <f>TEXT(consolidatedsales[[#This Row],[Date]],"MMMM")</f>
        <v>February</v>
      </c>
      <c r="D644" t="s">
        <v>1577</v>
      </c>
      <c r="E644">
        <v>1</v>
      </c>
      <c r="F644" s="3">
        <v>7874.37</v>
      </c>
      <c r="G644" t="s">
        <v>20</v>
      </c>
      <c r="H644" t="str">
        <f>INDEX(producttable[Product Name],MATCH(consolidatedsales[[#This Row],[ProductID]],producttable[ProductID],0))</f>
        <v>Currus UE-15</v>
      </c>
      <c r="I644" t="str">
        <f>INDEX(producttable[Category],MATCH(consolidatedsales[[#This Row],[ProductID]],producttable[ProductID],0))</f>
        <v>Urban</v>
      </c>
      <c r="J644" t="str">
        <f>INDEX(producttable[Segment],MATCH(consolidatedsales[[#This Row],[ProductID]],producttable[ProductID],0))</f>
        <v>Extreme</v>
      </c>
      <c r="K644">
        <f>INDEX(producttable[ManufacturerID],MATCH(consolidatedsales[[#This Row],[ProductID]],producttable[ProductID],0))</f>
        <v>4</v>
      </c>
      <c r="L644" s="4" t="str">
        <f>INDEX(locationtable[State],MATCH(consolidatedsales[[#This Row],[Zip]],locationtable[Zip],0))</f>
        <v>British Columbia</v>
      </c>
      <c r="M644" s="4" t="str">
        <f>INDEX(manufacturertable[Manufacturer Name],MATCH(consolidatedsales[[#This Row],[ManufacturerID]],manufacturertable[ManufacturerID],0))</f>
        <v>Currus</v>
      </c>
      <c r="N644" s="4">
        <f>1/COUNTIFS(consolidatedsales[Manufacturer Name],consolidatedsales[[#This Row],[Manufacturer Name]])</f>
        <v>1.1764705882352941E-2</v>
      </c>
    </row>
    <row r="645" spans="1:14" x14ac:dyDescent="0.25">
      <c r="A645">
        <v>487</v>
      </c>
      <c r="B645" s="2">
        <v>42062</v>
      </c>
      <c r="C645" s="2" t="str">
        <f>TEXT(consolidatedsales[[#This Row],[Date]],"MMMM")</f>
        <v>February</v>
      </c>
      <c r="D645" t="s">
        <v>1333</v>
      </c>
      <c r="E645">
        <v>1</v>
      </c>
      <c r="F645" s="3">
        <v>13229.37</v>
      </c>
      <c r="G645" t="s">
        <v>20</v>
      </c>
      <c r="H645" t="str">
        <f>INDEX(producttable[Product Name],MATCH(consolidatedsales[[#This Row],[ProductID]],producttable[ProductID],0))</f>
        <v>Maximus UM-92</v>
      </c>
      <c r="I645" t="str">
        <f>INDEX(producttable[Category],MATCH(consolidatedsales[[#This Row],[ProductID]],producttable[ProductID],0))</f>
        <v>Urban</v>
      </c>
      <c r="J645" t="str">
        <f>INDEX(producttable[Segment],MATCH(consolidatedsales[[#This Row],[ProductID]],producttable[ProductID],0))</f>
        <v>Moderation</v>
      </c>
      <c r="K645">
        <f>INDEX(producttable[ManufacturerID],MATCH(consolidatedsales[[#This Row],[ProductID]],producttable[ProductID],0))</f>
        <v>7</v>
      </c>
      <c r="L645" s="4" t="str">
        <f>INDEX(locationtable[State],MATCH(consolidatedsales[[#This Row],[Zip]],locationtable[Zip],0))</f>
        <v>Alberta</v>
      </c>
      <c r="M645" s="4" t="str">
        <f>INDEX(manufacturertable[Manufacturer Name],MATCH(consolidatedsales[[#This Row],[ManufacturerID]],manufacturertable[ManufacturerID],0))</f>
        <v>VanArsdel</v>
      </c>
      <c r="N645" s="4">
        <f>1/COUNTIFS(consolidatedsales[Manufacturer Name],consolidatedsales[[#This Row],[Manufacturer Name]])</f>
        <v>2.4570024570024569E-3</v>
      </c>
    </row>
    <row r="646" spans="1:14" x14ac:dyDescent="0.25">
      <c r="A646">
        <v>1495</v>
      </c>
      <c r="B646" s="2">
        <v>42029</v>
      </c>
      <c r="C646" s="2" t="str">
        <f>TEXT(consolidatedsales[[#This Row],[Date]],"MMMM")</f>
        <v>January</v>
      </c>
      <c r="D646" t="s">
        <v>1334</v>
      </c>
      <c r="E646">
        <v>1</v>
      </c>
      <c r="F646" s="3">
        <v>5038.74</v>
      </c>
      <c r="G646" t="s">
        <v>20</v>
      </c>
      <c r="H646" t="str">
        <f>INDEX(producttable[Product Name],MATCH(consolidatedsales[[#This Row],[ProductID]],producttable[ProductID],0))</f>
        <v>Quibus RP-87</v>
      </c>
      <c r="I646" t="str">
        <f>INDEX(producttable[Category],MATCH(consolidatedsales[[#This Row],[ProductID]],producttable[ProductID],0))</f>
        <v>Rural</v>
      </c>
      <c r="J646" t="str">
        <f>INDEX(producttable[Segment],MATCH(consolidatedsales[[#This Row],[ProductID]],producttable[ProductID],0))</f>
        <v>Productivity</v>
      </c>
      <c r="K646">
        <f>INDEX(producttable[ManufacturerID],MATCH(consolidatedsales[[#This Row],[ProductID]],producttable[ProductID],0))</f>
        <v>12</v>
      </c>
      <c r="L646" s="4" t="str">
        <f>INDEX(locationtable[State],MATCH(consolidatedsales[[#This Row],[Zip]],locationtable[Zip],0))</f>
        <v>Alberta</v>
      </c>
      <c r="M646" s="4" t="str">
        <f>INDEX(manufacturertable[Manufacturer Name],MATCH(consolidatedsales[[#This Row],[ManufacturerID]],manufacturertable[ManufacturerID],0))</f>
        <v>Quibus</v>
      </c>
      <c r="N646" s="4">
        <f>1/COUNTIFS(consolidatedsales[Manufacturer Name],consolidatedsales[[#This Row],[Manufacturer Name]])</f>
        <v>1.3333333333333334E-2</v>
      </c>
    </row>
    <row r="647" spans="1:14" x14ac:dyDescent="0.25">
      <c r="A647">
        <v>978</v>
      </c>
      <c r="B647" s="2">
        <v>42053</v>
      </c>
      <c r="C647" s="2" t="str">
        <f>TEXT(consolidatedsales[[#This Row],[Date]],"MMMM")</f>
        <v>February</v>
      </c>
      <c r="D647" t="s">
        <v>1334</v>
      </c>
      <c r="E647">
        <v>1</v>
      </c>
      <c r="F647" s="3">
        <v>9638.3700000000008</v>
      </c>
      <c r="G647" t="s">
        <v>20</v>
      </c>
      <c r="H647" t="str">
        <f>INDEX(producttable[Product Name],MATCH(consolidatedsales[[#This Row],[ProductID]],producttable[ProductID],0))</f>
        <v>Natura UC-41</v>
      </c>
      <c r="I647" t="str">
        <f>INDEX(producttable[Category],MATCH(consolidatedsales[[#This Row],[ProductID]],producttable[ProductID],0))</f>
        <v>Urban</v>
      </c>
      <c r="J647" t="str">
        <f>INDEX(producttable[Segment],MATCH(consolidatedsales[[#This Row],[ProductID]],producttable[ProductID],0))</f>
        <v>Convenience</v>
      </c>
      <c r="K647">
        <f>INDEX(producttable[ManufacturerID],MATCH(consolidatedsales[[#This Row],[ProductID]],producttable[ProductID],0))</f>
        <v>8</v>
      </c>
      <c r="L647" s="4" t="str">
        <f>INDEX(locationtable[State],MATCH(consolidatedsales[[#This Row],[Zip]],locationtable[Zip],0))</f>
        <v>Alberta</v>
      </c>
      <c r="M647" s="4" t="str">
        <f>INDEX(manufacturertable[Manufacturer Name],MATCH(consolidatedsales[[#This Row],[ManufacturerID]],manufacturertable[ManufacturerID],0))</f>
        <v>Natura</v>
      </c>
      <c r="N647" s="4">
        <f>1/COUNTIFS(consolidatedsales[Manufacturer Name],consolidatedsales[[#This Row],[Manufacturer Name]])</f>
        <v>3.952569169960474E-3</v>
      </c>
    </row>
    <row r="648" spans="1:14" x14ac:dyDescent="0.25">
      <c r="A648">
        <v>1180</v>
      </c>
      <c r="B648" s="2">
        <v>42053</v>
      </c>
      <c r="C648" s="2" t="str">
        <f>TEXT(consolidatedsales[[#This Row],[Date]],"MMMM")</f>
        <v>February</v>
      </c>
      <c r="D648" t="s">
        <v>1400</v>
      </c>
      <c r="E648">
        <v>1</v>
      </c>
      <c r="F648" s="3">
        <v>6299.37</v>
      </c>
      <c r="G648" t="s">
        <v>20</v>
      </c>
      <c r="H648" t="str">
        <f>INDEX(producttable[Product Name],MATCH(consolidatedsales[[#This Row],[ProductID]],producttable[ProductID],0))</f>
        <v>Pirum UE-16</v>
      </c>
      <c r="I648" t="str">
        <f>INDEX(producttable[Category],MATCH(consolidatedsales[[#This Row],[ProductID]],producttable[ProductID],0))</f>
        <v>Urban</v>
      </c>
      <c r="J648" t="str">
        <f>INDEX(producttable[Segment],MATCH(consolidatedsales[[#This Row],[ProductID]],producttable[ProductID],0))</f>
        <v>Extreme</v>
      </c>
      <c r="K648">
        <f>INDEX(producttable[ManufacturerID],MATCH(consolidatedsales[[#This Row],[ProductID]],producttable[ProductID],0))</f>
        <v>10</v>
      </c>
      <c r="L648" s="4" t="str">
        <f>INDEX(locationtable[State],MATCH(consolidatedsales[[#This Row],[Zip]],locationtable[Zip],0))</f>
        <v>Alberta</v>
      </c>
      <c r="M648" s="4" t="str">
        <f>INDEX(manufacturertable[Manufacturer Name],MATCH(consolidatedsales[[#This Row],[ManufacturerID]],manufacturertable[ManufacturerID],0))</f>
        <v>Pirum</v>
      </c>
      <c r="N648" s="4">
        <f>1/COUNTIFS(consolidatedsales[Manufacturer Name],consolidatedsales[[#This Row],[Manufacturer Name]])</f>
        <v>3.8022813688212928E-3</v>
      </c>
    </row>
    <row r="649" spans="1:14" x14ac:dyDescent="0.25">
      <c r="A649">
        <v>981</v>
      </c>
      <c r="B649" s="2">
        <v>42053</v>
      </c>
      <c r="C649" s="2" t="str">
        <f>TEXT(consolidatedsales[[#This Row],[Date]],"MMMM")</f>
        <v>February</v>
      </c>
      <c r="D649" t="s">
        <v>1404</v>
      </c>
      <c r="E649">
        <v>1</v>
      </c>
      <c r="F649" s="3">
        <v>2141.37</v>
      </c>
      <c r="G649" t="s">
        <v>20</v>
      </c>
      <c r="H649" t="str">
        <f>INDEX(producttable[Product Name],MATCH(consolidatedsales[[#This Row],[ProductID]],producttable[ProductID],0))</f>
        <v>Natura UC-44</v>
      </c>
      <c r="I649" t="str">
        <f>INDEX(producttable[Category],MATCH(consolidatedsales[[#This Row],[ProductID]],producttable[ProductID],0))</f>
        <v>Urban</v>
      </c>
      <c r="J649" t="str">
        <f>INDEX(producttable[Segment],MATCH(consolidatedsales[[#This Row],[ProductID]],producttable[ProductID],0))</f>
        <v>Convenience</v>
      </c>
      <c r="K649">
        <f>INDEX(producttable[ManufacturerID],MATCH(consolidatedsales[[#This Row],[ProductID]],producttable[ProductID],0))</f>
        <v>8</v>
      </c>
      <c r="L649" s="4" t="str">
        <f>INDEX(locationtable[State],MATCH(consolidatedsales[[#This Row],[Zip]],locationtable[Zip],0))</f>
        <v>Alberta</v>
      </c>
      <c r="M649" s="4" t="str">
        <f>INDEX(manufacturertable[Manufacturer Name],MATCH(consolidatedsales[[#This Row],[ManufacturerID]],manufacturertable[ManufacturerID],0))</f>
        <v>Natura</v>
      </c>
      <c r="N649" s="4">
        <f>1/COUNTIFS(consolidatedsales[Manufacturer Name],consolidatedsales[[#This Row],[Manufacturer Name]])</f>
        <v>3.952569169960474E-3</v>
      </c>
    </row>
    <row r="650" spans="1:14" x14ac:dyDescent="0.25">
      <c r="A650">
        <v>2045</v>
      </c>
      <c r="B650" s="2">
        <v>42155</v>
      </c>
      <c r="C650" s="2" t="str">
        <f>TEXT(consolidatedsales[[#This Row],[Date]],"MMMM")</f>
        <v>May</v>
      </c>
      <c r="D650" t="s">
        <v>1384</v>
      </c>
      <c r="E650">
        <v>1</v>
      </c>
      <c r="F650" s="3">
        <v>6173.37</v>
      </c>
      <c r="G650" t="s">
        <v>20</v>
      </c>
      <c r="H650" t="str">
        <f>INDEX(producttable[Product Name],MATCH(consolidatedsales[[#This Row],[ProductID]],producttable[ProductID],0))</f>
        <v>Currus UE-05</v>
      </c>
      <c r="I650" t="str">
        <f>INDEX(producttable[Category],MATCH(consolidatedsales[[#This Row],[ProductID]],producttable[ProductID],0))</f>
        <v>Urban</v>
      </c>
      <c r="J650" t="str">
        <f>INDEX(producttable[Segment],MATCH(consolidatedsales[[#This Row],[ProductID]],producttable[ProductID],0))</f>
        <v>Extreme</v>
      </c>
      <c r="K650">
        <f>INDEX(producttable[ManufacturerID],MATCH(consolidatedsales[[#This Row],[ProductID]],producttable[ProductID],0))</f>
        <v>4</v>
      </c>
      <c r="L650" s="4" t="str">
        <f>INDEX(locationtable[State],MATCH(consolidatedsales[[#This Row],[Zip]],locationtable[Zip],0))</f>
        <v>Alberta</v>
      </c>
      <c r="M650" s="4" t="str">
        <f>INDEX(manufacturertable[Manufacturer Name],MATCH(consolidatedsales[[#This Row],[ManufacturerID]],manufacturertable[ManufacturerID],0))</f>
        <v>Currus</v>
      </c>
      <c r="N650" s="4">
        <f>1/COUNTIFS(consolidatedsales[Manufacturer Name],consolidatedsales[[#This Row],[Manufacturer Name]])</f>
        <v>1.1764705882352941E-2</v>
      </c>
    </row>
    <row r="651" spans="1:14" x14ac:dyDescent="0.25">
      <c r="A651">
        <v>2367</v>
      </c>
      <c r="B651" s="2">
        <v>42155</v>
      </c>
      <c r="C651" s="2" t="str">
        <f>TEXT(consolidatedsales[[#This Row],[Date]],"MMMM")</f>
        <v>May</v>
      </c>
      <c r="D651" t="s">
        <v>1400</v>
      </c>
      <c r="E651">
        <v>1</v>
      </c>
      <c r="F651" s="3">
        <v>5663.7</v>
      </c>
      <c r="G651" t="s">
        <v>20</v>
      </c>
      <c r="H651" t="str">
        <f>INDEX(producttable[Product Name],MATCH(consolidatedsales[[#This Row],[ProductID]],producttable[ProductID],0))</f>
        <v>Aliqui UC-15</v>
      </c>
      <c r="I651" t="str">
        <f>INDEX(producttable[Category],MATCH(consolidatedsales[[#This Row],[ProductID]],producttable[ProductID],0))</f>
        <v>Urban</v>
      </c>
      <c r="J651" t="str">
        <f>INDEX(producttable[Segment],MATCH(consolidatedsales[[#This Row],[ProductID]],producttable[ProductID],0))</f>
        <v>Convenience</v>
      </c>
      <c r="K651">
        <f>INDEX(producttable[ManufacturerID],MATCH(consolidatedsales[[#This Row],[ProductID]],producttable[ProductID],0))</f>
        <v>2</v>
      </c>
      <c r="L651" s="4" t="str">
        <f>INDEX(locationtable[State],MATCH(consolidatedsales[[#This Row],[Zip]],locationtable[Zip],0))</f>
        <v>Alberta</v>
      </c>
      <c r="M651" s="4" t="str">
        <f>INDEX(manufacturertable[Manufacturer Name],MATCH(consolidatedsales[[#This Row],[ManufacturerID]],manufacturertable[ManufacturerID],0))</f>
        <v>Aliqui</v>
      </c>
      <c r="N651" s="4">
        <f>1/COUNTIFS(consolidatedsales[Manufacturer Name],consolidatedsales[[#This Row],[Manufacturer Name]])</f>
        <v>4.7169811320754715E-3</v>
      </c>
    </row>
    <row r="652" spans="1:14" x14ac:dyDescent="0.25">
      <c r="A652">
        <v>615</v>
      </c>
      <c r="B652" s="2">
        <v>42124</v>
      </c>
      <c r="C652" s="2" t="str">
        <f>TEXT(consolidatedsales[[#This Row],[Date]],"MMMM")</f>
        <v>April</v>
      </c>
      <c r="D652" t="s">
        <v>1560</v>
      </c>
      <c r="E652">
        <v>1</v>
      </c>
      <c r="F652" s="3">
        <v>8189.37</v>
      </c>
      <c r="G652" t="s">
        <v>20</v>
      </c>
      <c r="H652" t="str">
        <f>INDEX(producttable[Product Name],MATCH(consolidatedsales[[#This Row],[ProductID]],producttable[ProductID],0))</f>
        <v>Maximus UC-80</v>
      </c>
      <c r="I652" t="str">
        <f>INDEX(producttable[Category],MATCH(consolidatedsales[[#This Row],[ProductID]],producttable[ProductID],0))</f>
        <v>Urban</v>
      </c>
      <c r="J652" t="str">
        <f>INDEX(producttable[Segment],MATCH(consolidatedsales[[#This Row],[ProductID]],producttable[ProductID],0))</f>
        <v>Convenience</v>
      </c>
      <c r="K652">
        <f>INDEX(producttable[ManufacturerID],MATCH(consolidatedsales[[#This Row],[ProductID]],producttable[ProductID],0))</f>
        <v>7</v>
      </c>
      <c r="L652" s="4" t="str">
        <f>INDEX(locationtable[State],MATCH(consolidatedsales[[#This Row],[Zip]],locationtable[Zip],0))</f>
        <v>British Columbia</v>
      </c>
      <c r="M652" s="4" t="str">
        <f>INDEX(manufacturertable[Manufacturer Name],MATCH(consolidatedsales[[#This Row],[ManufacturerID]],manufacturertable[ManufacturerID],0))</f>
        <v>VanArsdel</v>
      </c>
      <c r="N652" s="4">
        <f>1/COUNTIFS(consolidatedsales[Manufacturer Name],consolidatedsales[[#This Row],[Manufacturer Name]])</f>
        <v>2.4570024570024569E-3</v>
      </c>
    </row>
    <row r="653" spans="1:14" x14ac:dyDescent="0.25">
      <c r="A653">
        <v>487</v>
      </c>
      <c r="B653" s="2">
        <v>42117</v>
      </c>
      <c r="C653" s="2" t="str">
        <f>TEXT(consolidatedsales[[#This Row],[Date]],"MMMM")</f>
        <v>April</v>
      </c>
      <c r="D653" t="s">
        <v>1382</v>
      </c>
      <c r="E653">
        <v>1</v>
      </c>
      <c r="F653" s="3">
        <v>13229.37</v>
      </c>
      <c r="G653" t="s">
        <v>20</v>
      </c>
      <c r="H653" t="str">
        <f>INDEX(producttable[Product Name],MATCH(consolidatedsales[[#This Row],[ProductID]],producttable[ProductID],0))</f>
        <v>Maximus UM-92</v>
      </c>
      <c r="I653" t="str">
        <f>INDEX(producttable[Category],MATCH(consolidatedsales[[#This Row],[ProductID]],producttable[ProductID],0))</f>
        <v>Urban</v>
      </c>
      <c r="J653" t="str">
        <f>INDEX(producttable[Segment],MATCH(consolidatedsales[[#This Row],[ProductID]],producttable[ProductID],0))</f>
        <v>Moderation</v>
      </c>
      <c r="K653">
        <f>INDEX(producttable[ManufacturerID],MATCH(consolidatedsales[[#This Row],[ProductID]],producttable[ProductID],0))</f>
        <v>7</v>
      </c>
      <c r="L653" s="4" t="str">
        <f>INDEX(locationtable[State],MATCH(consolidatedsales[[#This Row],[Zip]],locationtable[Zip],0))</f>
        <v>Alberta</v>
      </c>
      <c r="M653" s="4" t="str">
        <f>INDEX(manufacturertable[Manufacturer Name],MATCH(consolidatedsales[[#This Row],[ManufacturerID]],manufacturertable[ManufacturerID],0))</f>
        <v>VanArsdel</v>
      </c>
      <c r="N653" s="4">
        <f>1/COUNTIFS(consolidatedsales[Manufacturer Name],consolidatedsales[[#This Row],[Manufacturer Name]])</f>
        <v>2.4570024570024569E-3</v>
      </c>
    </row>
    <row r="654" spans="1:14" x14ac:dyDescent="0.25">
      <c r="A654">
        <v>204</v>
      </c>
      <c r="B654" s="2">
        <v>42117</v>
      </c>
      <c r="C654" s="2" t="str">
        <f>TEXT(consolidatedsales[[#This Row],[Date]],"MMMM")</f>
        <v>April</v>
      </c>
      <c r="D654" t="s">
        <v>1383</v>
      </c>
      <c r="E654">
        <v>1</v>
      </c>
      <c r="F654" s="3">
        <v>11591.37</v>
      </c>
      <c r="G654" t="s">
        <v>20</v>
      </c>
      <c r="H654" t="str">
        <f>INDEX(producttable[Product Name],MATCH(consolidatedsales[[#This Row],[ProductID]],producttable[ProductID],0))</f>
        <v>Barba UM-06</v>
      </c>
      <c r="I654" t="str">
        <f>INDEX(producttable[Category],MATCH(consolidatedsales[[#This Row],[ProductID]],producttable[ProductID],0))</f>
        <v>Urban</v>
      </c>
      <c r="J654" t="str">
        <f>INDEX(producttable[Segment],MATCH(consolidatedsales[[#This Row],[ProductID]],producttable[ProductID],0))</f>
        <v>Moderation</v>
      </c>
      <c r="K654">
        <f>INDEX(producttable[ManufacturerID],MATCH(consolidatedsales[[#This Row],[ProductID]],producttable[ProductID],0))</f>
        <v>3</v>
      </c>
      <c r="L654" s="4" t="str">
        <f>INDEX(locationtable[State],MATCH(consolidatedsales[[#This Row],[Zip]],locationtable[Zip],0))</f>
        <v>Alberta</v>
      </c>
      <c r="M654" s="4" t="str">
        <f>INDEX(manufacturertable[Manufacturer Name],MATCH(consolidatedsales[[#This Row],[ManufacturerID]],manufacturertable[ManufacturerID],0))</f>
        <v>Barba</v>
      </c>
      <c r="N654" s="4">
        <f>1/COUNTIFS(consolidatedsales[Manufacturer Name],consolidatedsales[[#This Row],[Manufacturer Name]])</f>
        <v>0.1111111111111111</v>
      </c>
    </row>
    <row r="655" spans="1:14" x14ac:dyDescent="0.25">
      <c r="A655">
        <v>2354</v>
      </c>
      <c r="B655" s="2">
        <v>42117</v>
      </c>
      <c r="C655" s="2" t="str">
        <f>TEXT(consolidatedsales[[#This Row],[Date]],"MMMM")</f>
        <v>April</v>
      </c>
      <c r="D655" t="s">
        <v>1411</v>
      </c>
      <c r="E655">
        <v>1</v>
      </c>
      <c r="F655" s="3">
        <v>4661.37</v>
      </c>
      <c r="G655" t="s">
        <v>20</v>
      </c>
      <c r="H655" t="str">
        <f>INDEX(producttable[Product Name],MATCH(consolidatedsales[[#This Row],[ProductID]],producttable[ProductID],0))</f>
        <v>Aliqui UC-02</v>
      </c>
      <c r="I655" t="str">
        <f>INDEX(producttable[Category],MATCH(consolidatedsales[[#This Row],[ProductID]],producttable[ProductID],0))</f>
        <v>Urban</v>
      </c>
      <c r="J655" t="str">
        <f>INDEX(producttable[Segment],MATCH(consolidatedsales[[#This Row],[ProductID]],producttable[ProductID],0))</f>
        <v>Convenience</v>
      </c>
      <c r="K655">
        <f>INDEX(producttable[ManufacturerID],MATCH(consolidatedsales[[#This Row],[ProductID]],producttable[ProductID],0))</f>
        <v>2</v>
      </c>
      <c r="L655" s="4" t="str">
        <f>INDEX(locationtable[State],MATCH(consolidatedsales[[#This Row],[Zip]],locationtable[Zip],0))</f>
        <v>Alberta</v>
      </c>
      <c r="M655" s="4" t="str">
        <f>INDEX(manufacturertable[Manufacturer Name],MATCH(consolidatedsales[[#This Row],[ManufacturerID]],manufacturertable[ManufacturerID],0))</f>
        <v>Aliqui</v>
      </c>
      <c r="N655" s="4">
        <f>1/COUNTIFS(consolidatedsales[Manufacturer Name],consolidatedsales[[#This Row],[Manufacturer Name]])</f>
        <v>4.7169811320754715E-3</v>
      </c>
    </row>
    <row r="656" spans="1:14" x14ac:dyDescent="0.25">
      <c r="A656">
        <v>1126</v>
      </c>
      <c r="B656" s="2">
        <v>42156</v>
      </c>
      <c r="C656" s="2" t="str">
        <f>TEXT(consolidatedsales[[#This Row],[Date]],"MMMM")</f>
        <v>June</v>
      </c>
      <c r="D656" t="s">
        <v>1334</v>
      </c>
      <c r="E656">
        <v>1</v>
      </c>
      <c r="F656" s="3">
        <v>8693.3700000000008</v>
      </c>
      <c r="G656" t="s">
        <v>20</v>
      </c>
      <c r="H656" t="str">
        <f>INDEX(producttable[Product Name],MATCH(consolidatedsales[[#This Row],[ProductID]],producttable[ProductID],0))</f>
        <v>Pirum UM-03</v>
      </c>
      <c r="I656" t="str">
        <f>INDEX(producttable[Category],MATCH(consolidatedsales[[#This Row],[ProductID]],producttable[ProductID],0))</f>
        <v>Urban</v>
      </c>
      <c r="J656" t="str">
        <f>INDEX(producttable[Segment],MATCH(consolidatedsales[[#This Row],[ProductID]],producttable[ProductID],0))</f>
        <v>Moderation</v>
      </c>
      <c r="K656">
        <f>INDEX(producttable[ManufacturerID],MATCH(consolidatedsales[[#This Row],[ProductID]],producttable[ProductID],0))</f>
        <v>10</v>
      </c>
      <c r="L656" s="4" t="str">
        <f>INDEX(locationtable[State],MATCH(consolidatedsales[[#This Row],[Zip]],locationtable[Zip],0))</f>
        <v>Alberta</v>
      </c>
      <c r="M656" s="4" t="str">
        <f>INDEX(manufacturertable[Manufacturer Name],MATCH(consolidatedsales[[#This Row],[ManufacturerID]],manufacturertable[ManufacturerID],0))</f>
        <v>Pirum</v>
      </c>
      <c r="N656" s="4">
        <f>1/COUNTIFS(consolidatedsales[Manufacturer Name],consolidatedsales[[#This Row],[Manufacturer Name]])</f>
        <v>3.8022813688212928E-3</v>
      </c>
    </row>
    <row r="657" spans="1:14" x14ac:dyDescent="0.25">
      <c r="A657">
        <v>1223</v>
      </c>
      <c r="B657" s="2">
        <v>42117</v>
      </c>
      <c r="C657" s="2" t="str">
        <f>TEXT(consolidatedsales[[#This Row],[Date]],"MMMM")</f>
        <v>April</v>
      </c>
      <c r="D657" t="s">
        <v>1398</v>
      </c>
      <c r="E657">
        <v>1</v>
      </c>
      <c r="F657" s="3">
        <v>4787.37</v>
      </c>
      <c r="G657" t="s">
        <v>20</v>
      </c>
      <c r="H657" t="str">
        <f>INDEX(producttable[Product Name],MATCH(consolidatedsales[[#This Row],[ProductID]],producttable[ProductID],0))</f>
        <v>Pirum UC-25</v>
      </c>
      <c r="I657" t="str">
        <f>INDEX(producttable[Category],MATCH(consolidatedsales[[#This Row],[ProductID]],producttable[ProductID],0))</f>
        <v>Urban</v>
      </c>
      <c r="J657" t="str">
        <f>INDEX(producttable[Segment],MATCH(consolidatedsales[[#This Row],[ProductID]],producttable[ProductID],0))</f>
        <v>Convenience</v>
      </c>
      <c r="K657">
        <f>INDEX(producttable[ManufacturerID],MATCH(consolidatedsales[[#This Row],[ProductID]],producttable[ProductID],0))</f>
        <v>10</v>
      </c>
      <c r="L657" s="4" t="str">
        <f>INDEX(locationtable[State],MATCH(consolidatedsales[[#This Row],[Zip]],locationtable[Zip],0))</f>
        <v>Alberta</v>
      </c>
      <c r="M657" s="4" t="str">
        <f>INDEX(manufacturertable[Manufacturer Name],MATCH(consolidatedsales[[#This Row],[ManufacturerID]],manufacturertable[ManufacturerID],0))</f>
        <v>Pirum</v>
      </c>
      <c r="N657" s="4">
        <f>1/COUNTIFS(consolidatedsales[Manufacturer Name],consolidatedsales[[#This Row],[Manufacturer Name]])</f>
        <v>3.8022813688212928E-3</v>
      </c>
    </row>
    <row r="658" spans="1:14" x14ac:dyDescent="0.25">
      <c r="A658">
        <v>2275</v>
      </c>
      <c r="B658" s="2">
        <v>42054</v>
      </c>
      <c r="C658" s="2" t="str">
        <f>TEXT(consolidatedsales[[#This Row],[Date]],"MMMM")</f>
        <v>February</v>
      </c>
      <c r="D658" t="s">
        <v>1583</v>
      </c>
      <c r="E658">
        <v>1</v>
      </c>
      <c r="F658" s="3">
        <v>4661.37</v>
      </c>
      <c r="G658" t="s">
        <v>20</v>
      </c>
      <c r="H658" t="str">
        <f>INDEX(producttable[Product Name],MATCH(consolidatedsales[[#This Row],[ProductID]],producttable[ProductID],0))</f>
        <v>Aliqui RS-08</v>
      </c>
      <c r="I658" t="str">
        <f>INDEX(producttable[Category],MATCH(consolidatedsales[[#This Row],[ProductID]],producttable[ProductID],0))</f>
        <v>Rural</v>
      </c>
      <c r="J658" t="str">
        <f>INDEX(producttable[Segment],MATCH(consolidatedsales[[#This Row],[ProductID]],producttable[ProductID],0))</f>
        <v>Select</v>
      </c>
      <c r="K658">
        <f>INDEX(producttable[ManufacturerID],MATCH(consolidatedsales[[#This Row],[ProductID]],producttable[ProductID],0))</f>
        <v>2</v>
      </c>
      <c r="L658" s="4" t="str">
        <f>INDEX(locationtable[State],MATCH(consolidatedsales[[#This Row],[Zip]],locationtable[Zip],0))</f>
        <v>British Columbia</v>
      </c>
      <c r="M658" s="4" t="str">
        <f>INDEX(manufacturertable[Manufacturer Name],MATCH(consolidatedsales[[#This Row],[ManufacturerID]],manufacturertable[ManufacturerID],0))</f>
        <v>Aliqui</v>
      </c>
      <c r="N658" s="4">
        <f>1/COUNTIFS(consolidatedsales[Manufacturer Name],consolidatedsales[[#This Row],[Manufacturer Name]])</f>
        <v>4.7169811320754715E-3</v>
      </c>
    </row>
    <row r="659" spans="1:14" x14ac:dyDescent="0.25">
      <c r="A659">
        <v>1009</v>
      </c>
      <c r="B659" s="2">
        <v>42054</v>
      </c>
      <c r="C659" s="2" t="str">
        <f>TEXT(consolidatedsales[[#This Row],[Date]],"MMMM")</f>
        <v>February</v>
      </c>
      <c r="D659" t="s">
        <v>1409</v>
      </c>
      <c r="E659">
        <v>1</v>
      </c>
      <c r="F659" s="3">
        <v>1353.87</v>
      </c>
      <c r="G659" t="s">
        <v>20</v>
      </c>
      <c r="H659" t="str">
        <f>INDEX(producttable[Product Name],MATCH(consolidatedsales[[#This Row],[ProductID]],producttable[ProductID],0))</f>
        <v>Natura YY-10</v>
      </c>
      <c r="I659" t="str">
        <f>INDEX(producttable[Category],MATCH(consolidatedsales[[#This Row],[ProductID]],producttable[ProductID],0))</f>
        <v>Youth</v>
      </c>
      <c r="J659" t="str">
        <f>INDEX(producttable[Segment],MATCH(consolidatedsales[[#This Row],[ProductID]],producttable[ProductID],0))</f>
        <v>Youth</v>
      </c>
      <c r="K659">
        <f>INDEX(producttable[ManufacturerID],MATCH(consolidatedsales[[#This Row],[ProductID]],producttable[ProductID],0))</f>
        <v>8</v>
      </c>
      <c r="L659" s="4" t="str">
        <f>INDEX(locationtable[State],MATCH(consolidatedsales[[#This Row],[Zip]],locationtable[Zip],0))</f>
        <v>Alberta</v>
      </c>
      <c r="M659" s="4" t="str">
        <f>INDEX(manufacturertable[Manufacturer Name],MATCH(consolidatedsales[[#This Row],[ManufacturerID]],manufacturertable[ManufacturerID],0))</f>
        <v>Natura</v>
      </c>
      <c r="N659" s="4">
        <f>1/COUNTIFS(consolidatedsales[Manufacturer Name],consolidatedsales[[#This Row],[Manufacturer Name]])</f>
        <v>3.952569169960474E-3</v>
      </c>
    </row>
    <row r="660" spans="1:14" x14ac:dyDescent="0.25">
      <c r="A660">
        <v>183</v>
      </c>
      <c r="B660" s="2">
        <v>42054</v>
      </c>
      <c r="C660" s="2" t="str">
        <f>TEXT(consolidatedsales[[#This Row],[Date]],"MMMM")</f>
        <v>February</v>
      </c>
      <c r="D660" t="s">
        <v>1412</v>
      </c>
      <c r="E660">
        <v>1</v>
      </c>
      <c r="F660" s="3">
        <v>8694</v>
      </c>
      <c r="G660" t="s">
        <v>20</v>
      </c>
      <c r="H660" t="str">
        <f>INDEX(producttable[Product Name],MATCH(consolidatedsales[[#This Row],[ProductID]],producttable[ProductID],0))</f>
        <v>Abbas UE-11</v>
      </c>
      <c r="I660" t="str">
        <f>INDEX(producttable[Category],MATCH(consolidatedsales[[#This Row],[ProductID]],producttable[ProductID],0))</f>
        <v>Urban</v>
      </c>
      <c r="J660" t="str">
        <f>INDEX(producttable[Segment],MATCH(consolidatedsales[[#This Row],[ProductID]],producttable[ProductID],0))</f>
        <v>Extreme</v>
      </c>
      <c r="K660">
        <f>INDEX(producttable[ManufacturerID],MATCH(consolidatedsales[[#This Row],[ProductID]],producttable[ProductID],0))</f>
        <v>1</v>
      </c>
      <c r="L660" s="4" t="str">
        <f>INDEX(locationtable[State],MATCH(consolidatedsales[[#This Row],[Zip]],locationtable[Zip],0))</f>
        <v>Alberta</v>
      </c>
      <c r="M660" s="4" t="str">
        <f>INDEX(manufacturertable[Manufacturer Name],MATCH(consolidatedsales[[#This Row],[ManufacturerID]],manufacturertable[ManufacturerID],0))</f>
        <v>Abbas</v>
      </c>
      <c r="N660" s="4">
        <f>1/COUNTIFS(consolidatedsales[Manufacturer Name],consolidatedsales[[#This Row],[Manufacturer Name]])</f>
        <v>0.04</v>
      </c>
    </row>
    <row r="661" spans="1:14" x14ac:dyDescent="0.25">
      <c r="A661">
        <v>506</v>
      </c>
      <c r="B661" s="2">
        <v>42055</v>
      </c>
      <c r="C661" s="2" t="str">
        <f>TEXT(consolidatedsales[[#This Row],[Date]],"MMMM")</f>
        <v>February</v>
      </c>
      <c r="D661" t="s">
        <v>1401</v>
      </c>
      <c r="E661">
        <v>1</v>
      </c>
      <c r="F661" s="3">
        <v>15560.37</v>
      </c>
      <c r="G661" t="s">
        <v>20</v>
      </c>
      <c r="H661" t="str">
        <f>INDEX(producttable[Product Name],MATCH(consolidatedsales[[#This Row],[ProductID]],producttable[ProductID],0))</f>
        <v>Maximus UM-11</v>
      </c>
      <c r="I661" t="str">
        <f>INDEX(producttable[Category],MATCH(consolidatedsales[[#This Row],[ProductID]],producttable[ProductID],0))</f>
        <v>Urban</v>
      </c>
      <c r="J661" t="str">
        <f>INDEX(producttable[Segment],MATCH(consolidatedsales[[#This Row],[ProductID]],producttable[ProductID],0))</f>
        <v>Moderation</v>
      </c>
      <c r="K661">
        <f>INDEX(producttable[ManufacturerID],MATCH(consolidatedsales[[#This Row],[ProductID]],producttable[ProductID],0))</f>
        <v>7</v>
      </c>
      <c r="L661" s="4" t="str">
        <f>INDEX(locationtable[State],MATCH(consolidatedsales[[#This Row],[Zip]],locationtable[Zip],0))</f>
        <v>Alberta</v>
      </c>
      <c r="M661" s="4" t="str">
        <f>INDEX(manufacturertable[Manufacturer Name],MATCH(consolidatedsales[[#This Row],[ManufacturerID]],manufacturertable[ManufacturerID],0))</f>
        <v>VanArsdel</v>
      </c>
      <c r="N661" s="4">
        <f>1/COUNTIFS(consolidatedsales[Manufacturer Name],consolidatedsales[[#This Row],[Manufacturer Name]])</f>
        <v>2.4570024570024569E-3</v>
      </c>
    </row>
    <row r="662" spans="1:14" x14ac:dyDescent="0.25">
      <c r="A662">
        <v>520</v>
      </c>
      <c r="B662" s="2">
        <v>42055</v>
      </c>
      <c r="C662" s="2" t="str">
        <f>TEXT(consolidatedsales[[#This Row],[Date]],"MMMM")</f>
        <v>February</v>
      </c>
      <c r="D662" t="s">
        <v>1330</v>
      </c>
      <c r="E662">
        <v>1</v>
      </c>
      <c r="F662" s="3">
        <v>7367.85</v>
      </c>
      <c r="G662" t="s">
        <v>20</v>
      </c>
      <c r="H662" t="str">
        <f>INDEX(producttable[Product Name],MATCH(consolidatedsales[[#This Row],[ProductID]],producttable[ProductID],0))</f>
        <v>Maximus UE-08</v>
      </c>
      <c r="I662" t="str">
        <f>INDEX(producttable[Category],MATCH(consolidatedsales[[#This Row],[ProductID]],producttable[ProductID],0))</f>
        <v>Urban</v>
      </c>
      <c r="J662" t="str">
        <f>INDEX(producttable[Segment],MATCH(consolidatedsales[[#This Row],[ProductID]],producttable[ProductID],0))</f>
        <v>Extreme</v>
      </c>
      <c r="K662">
        <f>INDEX(producttable[ManufacturerID],MATCH(consolidatedsales[[#This Row],[ProductID]],producttable[ProductID],0))</f>
        <v>7</v>
      </c>
      <c r="L662" s="4" t="str">
        <f>INDEX(locationtable[State],MATCH(consolidatedsales[[#This Row],[Zip]],locationtable[Zip],0))</f>
        <v>Alberta</v>
      </c>
      <c r="M662" s="4" t="str">
        <f>INDEX(manufacturertable[Manufacturer Name],MATCH(consolidatedsales[[#This Row],[ManufacturerID]],manufacturertable[ManufacturerID],0))</f>
        <v>VanArsdel</v>
      </c>
      <c r="N662" s="4">
        <f>1/COUNTIFS(consolidatedsales[Manufacturer Name],consolidatedsales[[#This Row],[Manufacturer Name]])</f>
        <v>2.4570024570024569E-3</v>
      </c>
    </row>
    <row r="663" spans="1:14" x14ac:dyDescent="0.25">
      <c r="A663">
        <v>939</v>
      </c>
      <c r="B663" s="2">
        <v>42055</v>
      </c>
      <c r="C663" s="2" t="str">
        <f>TEXT(consolidatedsales[[#This Row],[Date]],"MMMM")</f>
        <v>February</v>
      </c>
      <c r="D663" t="s">
        <v>1349</v>
      </c>
      <c r="E663">
        <v>1</v>
      </c>
      <c r="F663" s="3">
        <v>4598.37</v>
      </c>
      <c r="G663" t="s">
        <v>20</v>
      </c>
      <c r="H663" t="str">
        <f>INDEX(producttable[Product Name],MATCH(consolidatedsales[[#This Row],[ProductID]],producttable[ProductID],0))</f>
        <v>Natura UC-02</v>
      </c>
      <c r="I663" t="str">
        <f>INDEX(producttable[Category],MATCH(consolidatedsales[[#This Row],[ProductID]],producttable[ProductID],0))</f>
        <v>Urban</v>
      </c>
      <c r="J663" t="str">
        <f>INDEX(producttable[Segment],MATCH(consolidatedsales[[#This Row],[ProductID]],producttable[ProductID],0))</f>
        <v>Convenience</v>
      </c>
      <c r="K663">
        <f>INDEX(producttable[ManufacturerID],MATCH(consolidatedsales[[#This Row],[ProductID]],producttable[ProductID],0))</f>
        <v>8</v>
      </c>
      <c r="L663" s="4" t="str">
        <f>INDEX(locationtable[State],MATCH(consolidatedsales[[#This Row],[Zip]],locationtable[Zip],0))</f>
        <v>Alberta</v>
      </c>
      <c r="M663" s="4" t="str">
        <f>INDEX(manufacturertable[Manufacturer Name],MATCH(consolidatedsales[[#This Row],[ManufacturerID]],manufacturertable[ManufacturerID],0))</f>
        <v>Natura</v>
      </c>
      <c r="N663" s="4">
        <f>1/COUNTIFS(consolidatedsales[Manufacturer Name],consolidatedsales[[#This Row],[Manufacturer Name]])</f>
        <v>3.952569169960474E-3</v>
      </c>
    </row>
    <row r="664" spans="1:14" x14ac:dyDescent="0.25">
      <c r="A664">
        <v>992</v>
      </c>
      <c r="B664" s="2">
        <v>42064</v>
      </c>
      <c r="C664" s="2" t="str">
        <f>TEXT(consolidatedsales[[#This Row],[Date]],"MMMM")</f>
        <v>March</v>
      </c>
      <c r="D664" t="s">
        <v>1400</v>
      </c>
      <c r="E664">
        <v>1</v>
      </c>
      <c r="F664" s="3">
        <v>3338.37</v>
      </c>
      <c r="G664" t="s">
        <v>20</v>
      </c>
      <c r="H664" t="str">
        <f>INDEX(producttable[Product Name],MATCH(consolidatedsales[[#This Row],[ProductID]],producttable[ProductID],0))</f>
        <v>Natura UC-55</v>
      </c>
      <c r="I664" t="str">
        <f>INDEX(producttable[Category],MATCH(consolidatedsales[[#This Row],[ProductID]],producttable[ProductID],0))</f>
        <v>Urban</v>
      </c>
      <c r="J664" t="str">
        <f>INDEX(producttable[Segment],MATCH(consolidatedsales[[#This Row],[ProductID]],producttable[ProductID],0))</f>
        <v>Convenience</v>
      </c>
      <c r="K664">
        <f>INDEX(producttable[ManufacturerID],MATCH(consolidatedsales[[#This Row],[ProductID]],producttable[ProductID],0))</f>
        <v>8</v>
      </c>
      <c r="L664" s="4" t="str">
        <f>INDEX(locationtable[State],MATCH(consolidatedsales[[#This Row],[Zip]],locationtable[Zip],0))</f>
        <v>Alberta</v>
      </c>
      <c r="M664" s="4" t="str">
        <f>INDEX(manufacturertable[Manufacturer Name],MATCH(consolidatedsales[[#This Row],[ManufacturerID]],manufacturertable[ManufacturerID],0))</f>
        <v>Natura</v>
      </c>
      <c r="N664" s="4">
        <f>1/COUNTIFS(consolidatedsales[Manufacturer Name],consolidatedsales[[#This Row],[Manufacturer Name]])</f>
        <v>3.952569169960474E-3</v>
      </c>
    </row>
    <row r="665" spans="1:14" x14ac:dyDescent="0.25">
      <c r="A665">
        <v>2350</v>
      </c>
      <c r="B665" s="2">
        <v>42064</v>
      </c>
      <c r="C665" s="2" t="str">
        <f>TEXT(consolidatedsales[[#This Row],[Date]],"MMMM")</f>
        <v>March</v>
      </c>
      <c r="D665" t="s">
        <v>1561</v>
      </c>
      <c r="E665">
        <v>1</v>
      </c>
      <c r="F665" s="3">
        <v>4403.7</v>
      </c>
      <c r="G665" t="s">
        <v>20</v>
      </c>
      <c r="H665" t="str">
        <f>INDEX(producttable[Product Name],MATCH(consolidatedsales[[#This Row],[ProductID]],producttable[ProductID],0))</f>
        <v>Aliqui UE-24</v>
      </c>
      <c r="I665" t="str">
        <f>INDEX(producttable[Category],MATCH(consolidatedsales[[#This Row],[ProductID]],producttable[ProductID],0))</f>
        <v>Urban</v>
      </c>
      <c r="J665" t="str">
        <f>INDEX(producttable[Segment],MATCH(consolidatedsales[[#This Row],[ProductID]],producttable[ProductID],0))</f>
        <v>Extreme</v>
      </c>
      <c r="K665">
        <f>INDEX(producttable[ManufacturerID],MATCH(consolidatedsales[[#This Row],[ProductID]],producttable[ProductID],0))</f>
        <v>2</v>
      </c>
      <c r="L665" s="4" t="str">
        <f>INDEX(locationtable[State],MATCH(consolidatedsales[[#This Row],[Zip]],locationtable[Zip],0))</f>
        <v>British Columbia</v>
      </c>
      <c r="M665" s="4" t="str">
        <f>INDEX(manufacturertable[Manufacturer Name],MATCH(consolidatedsales[[#This Row],[ManufacturerID]],manufacturertable[ManufacturerID],0))</f>
        <v>Aliqui</v>
      </c>
      <c r="N665" s="4">
        <f>1/COUNTIFS(consolidatedsales[Manufacturer Name],consolidatedsales[[#This Row],[Manufacturer Name]])</f>
        <v>4.7169811320754715E-3</v>
      </c>
    </row>
    <row r="666" spans="1:14" x14ac:dyDescent="0.25">
      <c r="A666">
        <v>545</v>
      </c>
      <c r="B666" s="2">
        <v>42065</v>
      </c>
      <c r="C666" s="2" t="str">
        <f>TEXT(consolidatedsales[[#This Row],[Date]],"MMMM")</f>
        <v>March</v>
      </c>
      <c r="D666" t="s">
        <v>1569</v>
      </c>
      <c r="E666">
        <v>1</v>
      </c>
      <c r="F666" s="3">
        <v>10835.37</v>
      </c>
      <c r="G666" t="s">
        <v>20</v>
      </c>
      <c r="H666" t="str">
        <f>INDEX(producttable[Product Name],MATCH(consolidatedsales[[#This Row],[ProductID]],producttable[ProductID],0))</f>
        <v>Maximus UC-10</v>
      </c>
      <c r="I666" t="str">
        <f>INDEX(producttable[Category],MATCH(consolidatedsales[[#This Row],[ProductID]],producttable[ProductID],0))</f>
        <v>Urban</v>
      </c>
      <c r="J666" t="str">
        <f>INDEX(producttable[Segment],MATCH(consolidatedsales[[#This Row],[ProductID]],producttable[ProductID],0))</f>
        <v>Convenience</v>
      </c>
      <c r="K666">
        <f>INDEX(producttable[ManufacturerID],MATCH(consolidatedsales[[#This Row],[ProductID]],producttable[ProductID],0))</f>
        <v>7</v>
      </c>
      <c r="L666" s="4" t="str">
        <f>INDEX(locationtable[State],MATCH(consolidatedsales[[#This Row],[Zip]],locationtable[Zip],0))</f>
        <v>British Columbia</v>
      </c>
      <c r="M666" s="4" t="str">
        <f>INDEX(manufacturertable[Manufacturer Name],MATCH(consolidatedsales[[#This Row],[ManufacturerID]],manufacturertable[ManufacturerID],0))</f>
        <v>VanArsdel</v>
      </c>
      <c r="N666" s="4">
        <f>1/COUNTIFS(consolidatedsales[Manufacturer Name],consolidatedsales[[#This Row],[Manufacturer Name]])</f>
        <v>2.4570024570024569E-3</v>
      </c>
    </row>
    <row r="667" spans="1:14" x14ac:dyDescent="0.25">
      <c r="A667">
        <v>2277</v>
      </c>
      <c r="B667" s="2">
        <v>42065</v>
      </c>
      <c r="C667" s="2" t="str">
        <f>TEXT(consolidatedsales[[#This Row],[Date]],"MMMM")</f>
        <v>March</v>
      </c>
      <c r="D667" t="s">
        <v>1573</v>
      </c>
      <c r="E667">
        <v>1</v>
      </c>
      <c r="F667" s="3">
        <v>3653.37</v>
      </c>
      <c r="G667" t="s">
        <v>20</v>
      </c>
      <c r="H667" t="str">
        <f>INDEX(producttable[Product Name],MATCH(consolidatedsales[[#This Row],[ProductID]],producttable[ProductID],0))</f>
        <v>Aliqui RS-10</v>
      </c>
      <c r="I667" t="str">
        <f>INDEX(producttable[Category],MATCH(consolidatedsales[[#This Row],[ProductID]],producttable[ProductID],0))</f>
        <v>Rural</v>
      </c>
      <c r="J667" t="str">
        <f>INDEX(producttable[Segment],MATCH(consolidatedsales[[#This Row],[ProductID]],producttable[ProductID],0))</f>
        <v>Select</v>
      </c>
      <c r="K667">
        <f>INDEX(producttable[ManufacturerID],MATCH(consolidatedsales[[#This Row],[ProductID]],producttable[ProductID],0))</f>
        <v>2</v>
      </c>
      <c r="L667" s="4" t="str">
        <f>INDEX(locationtable[State],MATCH(consolidatedsales[[#This Row],[Zip]],locationtable[Zip],0))</f>
        <v>British Columbia</v>
      </c>
      <c r="M667" s="4" t="str">
        <f>INDEX(manufacturertable[Manufacturer Name],MATCH(consolidatedsales[[#This Row],[ManufacturerID]],manufacturertable[ManufacturerID],0))</f>
        <v>Aliqui</v>
      </c>
      <c r="N667" s="4">
        <f>1/COUNTIFS(consolidatedsales[Manufacturer Name],consolidatedsales[[#This Row],[Manufacturer Name]])</f>
        <v>4.7169811320754715E-3</v>
      </c>
    </row>
    <row r="668" spans="1:14" x14ac:dyDescent="0.25">
      <c r="A668">
        <v>2054</v>
      </c>
      <c r="B668" s="2">
        <v>42065</v>
      </c>
      <c r="C668" s="2" t="str">
        <f>TEXT(consolidatedsales[[#This Row],[Date]],"MMMM")</f>
        <v>March</v>
      </c>
      <c r="D668" t="s">
        <v>1564</v>
      </c>
      <c r="E668">
        <v>1</v>
      </c>
      <c r="F668" s="3">
        <v>7685.37</v>
      </c>
      <c r="G668" t="s">
        <v>20</v>
      </c>
      <c r="H668" t="str">
        <f>INDEX(producttable[Product Name],MATCH(consolidatedsales[[#This Row],[ProductID]],producttable[ProductID],0))</f>
        <v>Currus UE-14</v>
      </c>
      <c r="I668" t="str">
        <f>INDEX(producttable[Category],MATCH(consolidatedsales[[#This Row],[ProductID]],producttable[ProductID],0))</f>
        <v>Urban</v>
      </c>
      <c r="J668" t="str">
        <f>INDEX(producttable[Segment],MATCH(consolidatedsales[[#This Row],[ProductID]],producttable[ProductID],0))</f>
        <v>Extreme</v>
      </c>
      <c r="K668">
        <f>INDEX(producttable[ManufacturerID],MATCH(consolidatedsales[[#This Row],[ProductID]],producttable[ProductID],0))</f>
        <v>4</v>
      </c>
      <c r="L668" s="4" t="str">
        <f>INDEX(locationtable[State],MATCH(consolidatedsales[[#This Row],[Zip]],locationtable[Zip],0))</f>
        <v>British Columbia</v>
      </c>
      <c r="M668" s="4" t="str">
        <f>INDEX(manufacturertable[Manufacturer Name],MATCH(consolidatedsales[[#This Row],[ManufacturerID]],manufacturertable[ManufacturerID],0))</f>
        <v>Currus</v>
      </c>
      <c r="N668" s="4">
        <f>1/COUNTIFS(consolidatedsales[Manufacturer Name],consolidatedsales[[#This Row],[Manufacturer Name]])</f>
        <v>1.1764705882352941E-2</v>
      </c>
    </row>
    <row r="669" spans="1:14" x14ac:dyDescent="0.25">
      <c r="A669">
        <v>2058</v>
      </c>
      <c r="B669" s="2">
        <v>42065</v>
      </c>
      <c r="C669" s="2" t="str">
        <f>TEXT(consolidatedsales[[#This Row],[Date]],"MMMM")</f>
        <v>March</v>
      </c>
      <c r="D669" t="s">
        <v>1345</v>
      </c>
      <c r="E669">
        <v>1</v>
      </c>
      <c r="F669" s="3">
        <v>3275.37</v>
      </c>
      <c r="G669" t="s">
        <v>20</v>
      </c>
      <c r="H669" t="str">
        <f>INDEX(producttable[Product Name],MATCH(consolidatedsales[[#This Row],[ProductID]],producttable[ProductID],0))</f>
        <v>Currus UE-18</v>
      </c>
      <c r="I669" t="str">
        <f>INDEX(producttable[Category],MATCH(consolidatedsales[[#This Row],[ProductID]],producttable[ProductID],0))</f>
        <v>Urban</v>
      </c>
      <c r="J669" t="str">
        <f>INDEX(producttable[Segment],MATCH(consolidatedsales[[#This Row],[ProductID]],producttable[ProductID],0))</f>
        <v>Extreme</v>
      </c>
      <c r="K669">
        <f>INDEX(producttable[ManufacturerID],MATCH(consolidatedsales[[#This Row],[ProductID]],producttable[ProductID],0))</f>
        <v>4</v>
      </c>
      <c r="L669" s="4" t="str">
        <f>INDEX(locationtable[State],MATCH(consolidatedsales[[#This Row],[Zip]],locationtable[Zip],0))</f>
        <v>Alberta</v>
      </c>
      <c r="M669" s="4" t="str">
        <f>INDEX(manufacturertable[Manufacturer Name],MATCH(consolidatedsales[[#This Row],[ManufacturerID]],manufacturertable[ManufacturerID],0))</f>
        <v>Currus</v>
      </c>
      <c r="N669" s="4">
        <f>1/COUNTIFS(consolidatedsales[Manufacturer Name],consolidatedsales[[#This Row],[Manufacturer Name]])</f>
        <v>1.1764705882352941E-2</v>
      </c>
    </row>
    <row r="670" spans="1:14" x14ac:dyDescent="0.25">
      <c r="A670">
        <v>828</v>
      </c>
      <c r="B670" s="2">
        <v>42065</v>
      </c>
      <c r="C670" s="2" t="str">
        <f>TEXT(consolidatedsales[[#This Row],[Date]],"MMMM")</f>
        <v>March</v>
      </c>
      <c r="D670" t="s">
        <v>1412</v>
      </c>
      <c r="E670">
        <v>1</v>
      </c>
      <c r="F670" s="3">
        <v>10153.08</v>
      </c>
      <c r="G670" t="s">
        <v>20</v>
      </c>
      <c r="H670" t="str">
        <f>INDEX(producttable[Product Name],MATCH(consolidatedsales[[#This Row],[ProductID]],producttable[ProductID],0))</f>
        <v>Natura UM-12</v>
      </c>
      <c r="I670" t="str">
        <f>INDEX(producttable[Category],MATCH(consolidatedsales[[#This Row],[ProductID]],producttable[ProductID],0))</f>
        <v>Urban</v>
      </c>
      <c r="J670" t="str">
        <f>INDEX(producttable[Segment],MATCH(consolidatedsales[[#This Row],[ProductID]],producttable[ProductID],0))</f>
        <v>Moderation</v>
      </c>
      <c r="K670">
        <f>INDEX(producttable[ManufacturerID],MATCH(consolidatedsales[[#This Row],[ProductID]],producttable[ProductID],0))</f>
        <v>8</v>
      </c>
      <c r="L670" s="4" t="str">
        <f>INDEX(locationtable[State],MATCH(consolidatedsales[[#This Row],[Zip]],locationtable[Zip],0))</f>
        <v>Alberta</v>
      </c>
      <c r="M670" s="4" t="str">
        <f>INDEX(manufacturertable[Manufacturer Name],MATCH(consolidatedsales[[#This Row],[ManufacturerID]],manufacturertable[ManufacturerID],0))</f>
        <v>Natura</v>
      </c>
      <c r="N670" s="4">
        <f>1/COUNTIFS(consolidatedsales[Manufacturer Name],consolidatedsales[[#This Row],[Manufacturer Name]])</f>
        <v>3.952569169960474E-3</v>
      </c>
    </row>
    <row r="671" spans="1:14" x14ac:dyDescent="0.25">
      <c r="A671">
        <v>1722</v>
      </c>
      <c r="B671" s="2">
        <v>42065</v>
      </c>
      <c r="C671" s="2" t="str">
        <f>TEXT(consolidatedsales[[#This Row],[Date]],"MMMM")</f>
        <v>March</v>
      </c>
      <c r="D671" t="s">
        <v>1383</v>
      </c>
      <c r="E671">
        <v>1</v>
      </c>
      <c r="F671" s="3">
        <v>1038.8699999999999</v>
      </c>
      <c r="G671" t="s">
        <v>20</v>
      </c>
      <c r="H671" t="str">
        <f>INDEX(producttable[Product Name],MATCH(consolidatedsales[[#This Row],[ProductID]],producttable[ProductID],0))</f>
        <v>Salvus YY-33</v>
      </c>
      <c r="I671" t="str">
        <f>INDEX(producttable[Category],MATCH(consolidatedsales[[#This Row],[ProductID]],producttable[ProductID],0))</f>
        <v>Youth</v>
      </c>
      <c r="J671" t="str">
        <f>INDEX(producttable[Segment],MATCH(consolidatedsales[[#This Row],[ProductID]],producttable[ProductID],0))</f>
        <v>Youth</v>
      </c>
      <c r="K671">
        <f>INDEX(producttable[ManufacturerID],MATCH(consolidatedsales[[#This Row],[ProductID]],producttable[ProductID],0))</f>
        <v>13</v>
      </c>
      <c r="L671" s="4" t="str">
        <f>INDEX(locationtable[State],MATCH(consolidatedsales[[#This Row],[Zip]],locationtable[Zip],0))</f>
        <v>Alberta</v>
      </c>
      <c r="M671" s="4" t="str">
        <f>INDEX(manufacturertable[Manufacturer Name],MATCH(consolidatedsales[[#This Row],[ManufacturerID]],manufacturertable[ManufacturerID],0))</f>
        <v>Salvus</v>
      </c>
      <c r="N671" s="4">
        <f>1/COUNTIFS(consolidatedsales[Manufacturer Name],consolidatedsales[[#This Row],[Manufacturer Name]])</f>
        <v>4.3478260869565216E-2</v>
      </c>
    </row>
    <row r="672" spans="1:14" x14ac:dyDescent="0.25">
      <c r="A672">
        <v>26</v>
      </c>
      <c r="B672" s="2">
        <v>42076</v>
      </c>
      <c r="C672" s="2" t="str">
        <f>TEXT(consolidatedsales[[#This Row],[Date]],"MMMM")</f>
        <v>March</v>
      </c>
      <c r="D672" t="s">
        <v>1573</v>
      </c>
      <c r="E672">
        <v>1</v>
      </c>
      <c r="F672" s="3">
        <v>9292.5</v>
      </c>
      <c r="G672" t="s">
        <v>20</v>
      </c>
      <c r="H672" t="str">
        <f>INDEX(producttable[Product Name],MATCH(consolidatedsales[[#This Row],[ProductID]],producttable[ProductID],0))</f>
        <v>Abbas MA-26</v>
      </c>
      <c r="I672" t="str">
        <f>INDEX(producttable[Category],MATCH(consolidatedsales[[#This Row],[ProductID]],producttable[ProductID],0))</f>
        <v>Mix</v>
      </c>
      <c r="J672" t="str">
        <f>INDEX(producttable[Segment],MATCH(consolidatedsales[[#This Row],[ProductID]],producttable[ProductID],0))</f>
        <v>All Season</v>
      </c>
      <c r="K672">
        <f>INDEX(producttable[ManufacturerID],MATCH(consolidatedsales[[#This Row],[ProductID]],producttable[ProductID],0))</f>
        <v>1</v>
      </c>
      <c r="L672" s="4" t="str">
        <f>INDEX(locationtable[State],MATCH(consolidatedsales[[#This Row],[Zip]],locationtable[Zip],0))</f>
        <v>British Columbia</v>
      </c>
      <c r="M672" s="4" t="str">
        <f>INDEX(manufacturertable[Manufacturer Name],MATCH(consolidatedsales[[#This Row],[ManufacturerID]],manufacturertable[ManufacturerID],0))</f>
        <v>Abbas</v>
      </c>
      <c r="N672" s="4">
        <f>1/COUNTIFS(consolidatedsales[Manufacturer Name],consolidatedsales[[#This Row],[Manufacturer Name]])</f>
        <v>0.04</v>
      </c>
    </row>
    <row r="673" spans="1:14" x14ac:dyDescent="0.25">
      <c r="A673">
        <v>115</v>
      </c>
      <c r="B673" s="2">
        <v>42076</v>
      </c>
      <c r="C673" s="2" t="str">
        <f>TEXT(consolidatedsales[[#This Row],[Date]],"MMMM")</f>
        <v>March</v>
      </c>
      <c r="D673" t="s">
        <v>1564</v>
      </c>
      <c r="E673">
        <v>1</v>
      </c>
      <c r="F673" s="3">
        <v>10710</v>
      </c>
      <c r="G673" t="s">
        <v>20</v>
      </c>
      <c r="H673" t="str">
        <f>INDEX(producttable[Product Name],MATCH(consolidatedsales[[#This Row],[ProductID]],producttable[ProductID],0))</f>
        <v>Abbas UM-42</v>
      </c>
      <c r="I673" t="str">
        <f>INDEX(producttable[Category],MATCH(consolidatedsales[[#This Row],[ProductID]],producttable[ProductID],0))</f>
        <v>Urban</v>
      </c>
      <c r="J673" t="str">
        <f>INDEX(producttable[Segment],MATCH(consolidatedsales[[#This Row],[ProductID]],producttable[ProductID],0))</f>
        <v>Moderation</v>
      </c>
      <c r="K673">
        <f>INDEX(producttable[ManufacturerID],MATCH(consolidatedsales[[#This Row],[ProductID]],producttable[ProductID],0))</f>
        <v>1</v>
      </c>
      <c r="L673" s="4" t="str">
        <f>INDEX(locationtable[State],MATCH(consolidatedsales[[#This Row],[Zip]],locationtable[Zip],0))</f>
        <v>British Columbia</v>
      </c>
      <c r="M673" s="4" t="str">
        <f>INDEX(manufacturertable[Manufacturer Name],MATCH(consolidatedsales[[#This Row],[ManufacturerID]],manufacturertable[ManufacturerID],0))</f>
        <v>Abbas</v>
      </c>
      <c r="N673" s="4">
        <f>1/COUNTIFS(consolidatedsales[Manufacturer Name],consolidatedsales[[#This Row],[Manufacturer Name]])</f>
        <v>0.04</v>
      </c>
    </row>
    <row r="674" spans="1:14" x14ac:dyDescent="0.25">
      <c r="A674">
        <v>2218</v>
      </c>
      <c r="B674" s="2">
        <v>42048</v>
      </c>
      <c r="C674" s="2" t="str">
        <f>TEXT(consolidatedsales[[#This Row],[Date]],"MMMM")</f>
        <v>February</v>
      </c>
      <c r="D674" t="s">
        <v>1573</v>
      </c>
      <c r="E674">
        <v>1</v>
      </c>
      <c r="F674" s="3">
        <v>1826.37</v>
      </c>
      <c r="G674" t="s">
        <v>20</v>
      </c>
      <c r="H674" t="str">
        <f>INDEX(producttable[Product Name],MATCH(consolidatedsales[[#This Row],[ProductID]],producttable[ProductID],0))</f>
        <v>Aliqui RP-15</v>
      </c>
      <c r="I674" t="str">
        <f>INDEX(producttable[Category],MATCH(consolidatedsales[[#This Row],[ProductID]],producttable[ProductID],0))</f>
        <v>Rural</v>
      </c>
      <c r="J674" t="str">
        <f>INDEX(producttable[Segment],MATCH(consolidatedsales[[#This Row],[ProductID]],producttable[ProductID],0))</f>
        <v>Productivity</v>
      </c>
      <c r="K674">
        <f>INDEX(producttable[ManufacturerID],MATCH(consolidatedsales[[#This Row],[ProductID]],producttable[ProductID],0))</f>
        <v>2</v>
      </c>
      <c r="L674" s="4" t="str">
        <f>INDEX(locationtable[State],MATCH(consolidatedsales[[#This Row],[Zip]],locationtable[Zip],0))</f>
        <v>British Columbia</v>
      </c>
      <c r="M674" s="4" t="str">
        <f>INDEX(manufacturertable[Manufacturer Name],MATCH(consolidatedsales[[#This Row],[ManufacturerID]],manufacturertable[ManufacturerID],0))</f>
        <v>Aliqui</v>
      </c>
      <c r="N674" s="4">
        <f>1/COUNTIFS(consolidatedsales[Manufacturer Name],consolidatedsales[[#This Row],[Manufacturer Name]])</f>
        <v>4.7169811320754715E-3</v>
      </c>
    </row>
    <row r="675" spans="1:14" x14ac:dyDescent="0.25">
      <c r="A675">
        <v>115</v>
      </c>
      <c r="B675" s="2">
        <v>42050</v>
      </c>
      <c r="C675" s="2" t="str">
        <f>TEXT(consolidatedsales[[#This Row],[Date]],"MMMM")</f>
        <v>February</v>
      </c>
      <c r="D675" t="s">
        <v>1564</v>
      </c>
      <c r="E675">
        <v>1</v>
      </c>
      <c r="F675" s="3">
        <v>10584</v>
      </c>
      <c r="G675" t="s">
        <v>20</v>
      </c>
      <c r="H675" t="str">
        <f>INDEX(producttable[Product Name],MATCH(consolidatedsales[[#This Row],[ProductID]],producttable[ProductID],0))</f>
        <v>Abbas UM-42</v>
      </c>
      <c r="I675" t="str">
        <f>INDEX(producttable[Category],MATCH(consolidatedsales[[#This Row],[ProductID]],producttable[ProductID],0))</f>
        <v>Urban</v>
      </c>
      <c r="J675" t="str">
        <f>INDEX(producttable[Segment],MATCH(consolidatedsales[[#This Row],[ProductID]],producttable[ProductID],0))</f>
        <v>Moderation</v>
      </c>
      <c r="K675">
        <f>INDEX(producttable[ManufacturerID],MATCH(consolidatedsales[[#This Row],[ProductID]],producttable[ProductID],0))</f>
        <v>1</v>
      </c>
      <c r="L675" s="4" t="str">
        <f>INDEX(locationtable[State],MATCH(consolidatedsales[[#This Row],[Zip]],locationtable[Zip],0))</f>
        <v>British Columbia</v>
      </c>
      <c r="M675" s="4" t="str">
        <f>INDEX(manufacturertable[Manufacturer Name],MATCH(consolidatedsales[[#This Row],[ManufacturerID]],manufacturertable[ManufacturerID],0))</f>
        <v>Abbas</v>
      </c>
      <c r="N675" s="4">
        <f>1/COUNTIFS(consolidatedsales[Manufacturer Name],consolidatedsales[[#This Row],[Manufacturer Name]])</f>
        <v>0.04</v>
      </c>
    </row>
    <row r="676" spans="1:14" x14ac:dyDescent="0.25">
      <c r="A676">
        <v>1022</v>
      </c>
      <c r="B676" s="2">
        <v>42074</v>
      </c>
      <c r="C676" s="2" t="str">
        <f>TEXT(consolidatedsales[[#This Row],[Date]],"MMMM")</f>
        <v>March</v>
      </c>
      <c r="D676" t="s">
        <v>1401</v>
      </c>
      <c r="E676">
        <v>1</v>
      </c>
      <c r="F676" s="3">
        <v>1889.37</v>
      </c>
      <c r="G676" t="s">
        <v>20</v>
      </c>
      <c r="H676" t="str">
        <f>INDEX(producttable[Product Name],MATCH(consolidatedsales[[#This Row],[ProductID]],producttable[ProductID],0))</f>
        <v>Natura YY-23</v>
      </c>
      <c r="I676" t="str">
        <f>INDEX(producttable[Category],MATCH(consolidatedsales[[#This Row],[ProductID]],producttable[ProductID],0))</f>
        <v>Youth</v>
      </c>
      <c r="J676" t="str">
        <f>INDEX(producttable[Segment],MATCH(consolidatedsales[[#This Row],[ProductID]],producttable[ProductID],0))</f>
        <v>Youth</v>
      </c>
      <c r="K676">
        <f>INDEX(producttable[ManufacturerID],MATCH(consolidatedsales[[#This Row],[ProductID]],producttable[ProductID],0))</f>
        <v>8</v>
      </c>
      <c r="L676" s="4" t="str">
        <f>INDEX(locationtable[State],MATCH(consolidatedsales[[#This Row],[Zip]],locationtable[Zip],0))</f>
        <v>Alberta</v>
      </c>
      <c r="M676" s="4" t="str">
        <f>INDEX(manufacturertable[Manufacturer Name],MATCH(consolidatedsales[[#This Row],[ManufacturerID]],manufacturertable[ManufacturerID],0))</f>
        <v>Natura</v>
      </c>
      <c r="N676" s="4">
        <f>1/COUNTIFS(consolidatedsales[Manufacturer Name],consolidatedsales[[#This Row],[Manufacturer Name]])</f>
        <v>3.952569169960474E-3</v>
      </c>
    </row>
    <row r="677" spans="1:14" x14ac:dyDescent="0.25">
      <c r="A677">
        <v>2197</v>
      </c>
      <c r="B677" s="2">
        <v>42074</v>
      </c>
      <c r="C677" s="2" t="str">
        <f>TEXT(consolidatedsales[[#This Row],[Date]],"MMMM")</f>
        <v>March</v>
      </c>
      <c r="D677" t="s">
        <v>1382</v>
      </c>
      <c r="E677">
        <v>1</v>
      </c>
      <c r="F677" s="3">
        <v>2865.87</v>
      </c>
      <c r="G677" t="s">
        <v>20</v>
      </c>
      <c r="H677" t="str">
        <f>INDEX(producttable[Product Name],MATCH(consolidatedsales[[#This Row],[ProductID]],producttable[ProductID],0))</f>
        <v>Aliqui MA-11</v>
      </c>
      <c r="I677" t="str">
        <f>INDEX(producttable[Category],MATCH(consolidatedsales[[#This Row],[ProductID]],producttable[ProductID],0))</f>
        <v>Mix</v>
      </c>
      <c r="J677" t="str">
        <f>INDEX(producttable[Segment],MATCH(consolidatedsales[[#This Row],[ProductID]],producttable[ProductID],0))</f>
        <v>All Season</v>
      </c>
      <c r="K677">
        <f>INDEX(producttable[ManufacturerID],MATCH(consolidatedsales[[#This Row],[ProductID]],producttable[ProductID],0))</f>
        <v>2</v>
      </c>
      <c r="L677" s="4" t="str">
        <f>INDEX(locationtable[State],MATCH(consolidatedsales[[#This Row],[Zip]],locationtable[Zip],0))</f>
        <v>Alberta</v>
      </c>
      <c r="M677" s="4" t="str">
        <f>INDEX(manufacturertable[Manufacturer Name],MATCH(consolidatedsales[[#This Row],[ManufacturerID]],manufacturertable[ManufacturerID],0))</f>
        <v>Aliqui</v>
      </c>
      <c r="N677" s="4">
        <f>1/COUNTIFS(consolidatedsales[Manufacturer Name],consolidatedsales[[#This Row],[Manufacturer Name]])</f>
        <v>4.7169811320754715E-3</v>
      </c>
    </row>
    <row r="678" spans="1:14" x14ac:dyDescent="0.25">
      <c r="A678">
        <v>1145</v>
      </c>
      <c r="B678" s="2">
        <v>42074</v>
      </c>
      <c r="C678" s="2" t="str">
        <f>TEXT(consolidatedsales[[#This Row],[Date]],"MMMM")</f>
        <v>March</v>
      </c>
      <c r="D678" t="s">
        <v>1400</v>
      </c>
      <c r="E678">
        <v>1</v>
      </c>
      <c r="F678" s="3">
        <v>4031.37</v>
      </c>
      <c r="G678" t="s">
        <v>20</v>
      </c>
      <c r="H678" t="str">
        <f>INDEX(producttable[Product Name],MATCH(consolidatedsales[[#This Row],[ProductID]],producttable[ProductID],0))</f>
        <v>Pirum UR-02</v>
      </c>
      <c r="I678" t="str">
        <f>INDEX(producttable[Category],MATCH(consolidatedsales[[#This Row],[ProductID]],producttable[ProductID],0))</f>
        <v>Urban</v>
      </c>
      <c r="J678" t="str">
        <f>INDEX(producttable[Segment],MATCH(consolidatedsales[[#This Row],[ProductID]],producttable[ProductID],0))</f>
        <v>Regular</v>
      </c>
      <c r="K678">
        <f>INDEX(producttable[ManufacturerID],MATCH(consolidatedsales[[#This Row],[ProductID]],producttable[ProductID],0))</f>
        <v>10</v>
      </c>
      <c r="L678" s="4" t="str">
        <f>INDEX(locationtable[State],MATCH(consolidatedsales[[#This Row],[Zip]],locationtable[Zip],0))</f>
        <v>Alberta</v>
      </c>
      <c r="M678" s="4" t="str">
        <f>INDEX(manufacturertable[Manufacturer Name],MATCH(consolidatedsales[[#This Row],[ManufacturerID]],manufacturertable[ManufacturerID],0))</f>
        <v>Pirum</v>
      </c>
      <c r="N678" s="4">
        <f>1/COUNTIFS(consolidatedsales[Manufacturer Name],consolidatedsales[[#This Row],[Manufacturer Name]])</f>
        <v>3.8022813688212928E-3</v>
      </c>
    </row>
    <row r="679" spans="1:14" x14ac:dyDescent="0.25">
      <c r="A679">
        <v>489</v>
      </c>
      <c r="B679" s="2">
        <v>42075</v>
      </c>
      <c r="C679" s="2" t="str">
        <f>TEXT(consolidatedsales[[#This Row],[Date]],"MMMM")</f>
        <v>March</v>
      </c>
      <c r="D679" t="s">
        <v>1330</v>
      </c>
      <c r="E679">
        <v>1</v>
      </c>
      <c r="F679" s="3">
        <v>11969.37</v>
      </c>
      <c r="G679" t="s">
        <v>20</v>
      </c>
      <c r="H679" t="str">
        <f>INDEX(producttable[Product Name],MATCH(consolidatedsales[[#This Row],[ProductID]],producttable[ProductID],0))</f>
        <v>Maximus UM-94</v>
      </c>
      <c r="I679" t="str">
        <f>INDEX(producttable[Category],MATCH(consolidatedsales[[#This Row],[ProductID]],producttable[ProductID],0))</f>
        <v>Urban</v>
      </c>
      <c r="J679" t="str">
        <f>INDEX(producttable[Segment],MATCH(consolidatedsales[[#This Row],[ProductID]],producttable[ProductID],0))</f>
        <v>Moderation</v>
      </c>
      <c r="K679">
        <f>INDEX(producttable[ManufacturerID],MATCH(consolidatedsales[[#This Row],[ProductID]],producttable[ProductID],0))</f>
        <v>7</v>
      </c>
      <c r="L679" s="4" t="str">
        <f>INDEX(locationtable[State],MATCH(consolidatedsales[[#This Row],[Zip]],locationtable[Zip],0))</f>
        <v>Alberta</v>
      </c>
      <c r="M679" s="4" t="str">
        <f>INDEX(manufacturertable[Manufacturer Name],MATCH(consolidatedsales[[#This Row],[ManufacturerID]],manufacturertable[ManufacturerID],0))</f>
        <v>VanArsdel</v>
      </c>
      <c r="N679" s="4">
        <f>1/COUNTIFS(consolidatedsales[Manufacturer Name],consolidatedsales[[#This Row],[Manufacturer Name]])</f>
        <v>2.4570024570024569E-3</v>
      </c>
    </row>
    <row r="680" spans="1:14" x14ac:dyDescent="0.25">
      <c r="A680">
        <v>2275</v>
      </c>
      <c r="B680" s="2">
        <v>42075</v>
      </c>
      <c r="C680" s="2" t="str">
        <f>TEXT(consolidatedsales[[#This Row],[Date]],"MMMM")</f>
        <v>March</v>
      </c>
      <c r="D680" t="s">
        <v>1573</v>
      </c>
      <c r="E680">
        <v>1</v>
      </c>
      <c r="F680" s="3">
        <v>4724.37</v>
      </c>
      <c r="G680" t="s">
        <v>20</v>
      </c>
      <c r="H680" t="str">
        <f>INDEX(producttable[Product Name],MATCH(consolidatedsales[[#This Row],[ProductID]],producttable[ProductID],0))</f>
        <v>Aliqui RS-08</v>
      </c>
      <c r="I680" t="str">
        <f>INDEX(producttable[Category],MATCH(consolidatedsales[[#This Row],[ProductID]],producttable[ProductID],0))</f>
        <v>Rural</v>
      </c>
      <c r="J680" t="str">
        <f>INDEX(producttable[Segment],MATCH(consolidatedsales[[#This Row],[ProductID]],producttable[ProductID],0))</f>
        <v>Select</v>
      </c>
      <c r="K680">
        <f>INDEX(producttable[ManufacturerID],MATCH(consolidatedsales[[#This Row],[ProductID]],producttable[ProductID],0))</f>
        <v>2</v>
      </c>
      <c r="L680" s="4" t="str">
        <f>INDEX(locationtable[State],MATCH(consolidatedsales[[#This Row],[Zip]],locationtable[Zip],0))</f>
        <v>British Columbia</v>
      </c>
      <c r="M680" s="4" t="str">
        <f>INDEX(manufacturertable[Manufacturer Name],MATCH(consolidatedsales[[#This Row],[ManufacturerID]],manufacturertable[ManufacturerID],0))</f>
        <v>Aliqui</v>
      </c>
      <c r="N680" s="4">
        <f>1/COUNTIFS(consolidatedsales[Manufacturer Name],consolidatedsales[[#This Row],[Manufacturer Name]])</f>
        <v>4.7169811320754715E-3</v>
      </c>
    </row>
    <row r="681" spans="1:14" x14ac:dyDescent="0.25">
      <c r="A681">
        <v>2207</v>
      </c>
      <c r="B681" s="2">
        <v>42093</v>
      </c>
      <c r="C681" s="2" t="str">
        <f>TEXT(consolidatedsales[[#This Row],[Date]],"MMMM")</f>
        <v>March</v>
      </c>
      <c r="D681" t="s">
        <v>1413</v>
      </c>
      <c r="E681">
        <v>1</v>
      </c>
      <c r="F681" s="3">
        <v>1227.8699999999999</v>
      </c>
      <c r="G681" t="s">
        <v>20</v>
      </c>
      <c r="H681" t="str">
        <f>INDEX(producttable[Product Name],MATCH(consolidatedsales[[#This Row],[ProductID]],producttable[ProductID],0))</f>
        <v>Aliqui RP-04</v>
      </c>
      <c r="I681" t="str">
        <f>INDEX(producttable[Category],MATCH(consolidatedsales[[#This Row],[ProductID]],producttable[ProductID],0))</f>
        <v>Rural</v>
      </c>
      <c r="J681" t="str">
        <f>INDEX(producttable[Segment],MATCH(consolidatedsales[[#This Row],[ProductID]],producttable[ProductID],0))</f>
        <v>Productivity</v>
      </c>
      <c r="K681">
        <f>INDEX(producttable[ManufacturerID],MATCH(consolidatedsales[[#This Row],[ProductID]],producttable[ProductID],0))</f>
        <v>2</v>
      </c>
      <c r="L681" s="4" t="str">
        <f>INDEX(locationtable[State],MATCH(consolidatedsales[[#This Row],[Zip]],locationtable[Zip],0))</f>
        <v>Alberta</v>
      </c>
      <c r="M681" s="4" t="str">
        <f>INDEX(manufacturertable[Manufacturer Name],MATCH(consolidatedsales[[#This Row],[ManufacturerID]],manufacturertable[ManufacturerID],0))</f>
        <v>Aliqui</v>
      </c>
      <c r="N681" s="4">
        <f>1/COUNTIFS(consolidatedsales[Manufacturer Name],consolidatedsales[[#This Row],[Manufacturer Name]])</f>
        <v>4.7169811320754715E-3</v>
      </c>
    </row>
    <row r="682" spans="1:14" x14ac:dyDescent="0.25">
      <c r="A682">
        <v>942</v>
      </c>
      <c r="B682" s="2">
        <v>42087</v>
      </c>
      <c r="C682" s="2" t="str">
        <f>TEXT(consolidatedsales[[#This Row],[Date]],"MMMM")</f>
        <v>March</v>
      </c>
      <c r="D682" t="s">
        <v>1400</v>
      </c>
      <c r="E682">
        <v>1</v>
      </c>
      <c r="F682" s="3">
        <v>7370.37</v>
      </c>
      <c r="G682" t="s">
        <v>20</v>
      </c>
      <c r="H682" t="str">
        <f>INDEX(producttable[Product Name],MATCH(consolidatedsales[[#This Row],[ProductID]],producttable[ProductID],0))</f>
        <v>Natura UC-05</v>
      </c>
      <c r="I682" t="str">
        <f>INDEX(producttable[Category],MATCH(consolidatedsales[[#This Row],[ProductID]],producttable[ProductID],0))</f>
        <v>Urban</v>
      </c>
      <c r="J682" t="str">
        <f>INDEX(producttable[Segment],MATCH(consolidatedsales[[#This Row],[ProductID]],producttable[ProductID],0))</f>
        <v>Convenience</v>
      </c>
      <c r="K682">
        <f>INDEX(producttable[ManufacturerID],MATCH(consolidatedsales[[#This Row],[ProductID]],producttable[ProductID],0))</f>
        <v>8</v>
      </c>
      <c r="L682" s="4" t="str">
        <f>INDEX(locationtable[State],MATCH(consolidatedsales[[#This Row],[Zip]],locationtable[Zip],0))</f>
        <v>Alberta</v>
      </c>
      <c r="M682" s="4" t="str">
        <f>INDEX(manufacturertable[Manufacturer Name],MATCH(consolidatedsales[[#This Row],[ManufacturerID]],manufacturertable[ManufacturerID],0))</f>
        <v>Natura</v>
      </c>
      <c r="N682" s="4">
        <f>1/COUNTIFS(consolidatedsales[Manufacturer Name],consolidatedsales[[#This Row],[Manufacturer Name]])</f>
        <v>3.952569169960474E-3</v>
      </c>
    </row>
    <row r="683" spans="1:14" x14ac:dyDescent="0.25">
      <c r="A683">
        <v>2069</v>
      </c>
      <c r="B683" s="2">
        <v>42087</v>
      </c>
      <c r="C683" s="2" t="str">
        <f>TEXT(consolidatedsales[[#This Row],[Date]],"MMMM")</f>
        <v>March</v>
      </c>
      <c r="D683" t="s">
        <v>1345</v>
      </c>
      <c r="E683">
        <v>1</v>
      </c>
      <c r="F683" s="3">
        <v>6299.37</v>
      </c>
      <c r="G683" t="s">
        <v>20</v>
      </c>
      <c r="H683" t="str">
        <f>INDEX(producttable[Product Name],MATCH(consolidatedsales[[#This Row],[ProductID]],producttable[ProductID],0))</f>
        <v>Currus UC-04</v>
      </c>
      <c r="I683" t="str">
        <f>INDEX(producttable[Category],MATCH(consolidatedsales[[#This Row],[ProductID]],producttable[ProductID],0))</f>
        <v>Urban</v>
      </c>
      <c r="J683" t="str">
        <f>INDEX(producttable[Segment],MATCH(consolidatedsales[[#This Row],[ProductID]],producttable[ProductID],0))</f>
        <v>Convenience</v>
      </c>
      <c r="K683">
        <f>INDEX(producttable[ManufacturerID],MATCH(consolidatedsales[[#This Row],[ProductID]],producttable[ProductID],0))</f>
        <v>4</v>
      </c>
      <c r="L683" s="4" t="str">
        <f>INDEX(locationtable[State],MATCH(consolidatedsales[[#This Row],[Zip]],locationtable[Zip],0))</f>
        <v>Alberta</v>
      </c>
      <c r="M683" s="4" t="str">
        <f>INDEX(manufacturertable[Manufacturer Name],MATCH(consolidatedsales[[#This Row],[ManufacturerID]],manufacturertable[ManufacturerID],0))</f>
        <v>Currus</v>
      </c>
      <c r="N683" s="4">
        <f>1/COUNTIFS(consolidatedsales[Manufacturer Name],consolidatedsales[[#This Row],[Manufacturer Name]])</f>
        <v>1.1764705882352941E-2</v>
      </c>
    </row>
    <row r="684" spans="1:14" x14ac:dyDescent="0.25">
      <c r="A684">
        <v>438</v>
      </c>
      <c r="B684" s="2">
        <v>42050</v>
      </c>
      <c r="C684" s="2" t="str">
        <f>TEXT(consolidatedsales[[#This Row],[Date]],"MMMM")</f>
        <v>February</v>
      </c>
      <c r="D684" t="s">
        <v>1554</v>
      </c>
      <c r="E684">
        <v>1</v>
      </c>
      <c r="F684" s="3">
        <v>11969.37</v>
      </c>
      <c r="G684" t="s">
        <v>20</v>
      </c>
      <c r="H684" t="str">
        <f>INDEX(producttable[Product Name],MATCH(consolidatedsales[[#This Row],[ProductID]],producttable[ProductID],0))</f>
        <v>Maximus UM-43</v>
      </c>
      <c r="I684" t="str">
        <f>INDEX(producttable[Category],MATCH(consolidatedsales[[#This Row],[ProductID]],producttable[ProductID],0))</f>
        <v>Urban</v>
      </c>
      <c r="J684" t="str">
        <f>INDEX(producttable[Segment],MATCH(consolidatedsales[[#This Row],[ProductID]],producttable[ProductID],0))</f>
        <v>Moderation</v>
      </c>
      <c r="K684">
        <f>INDEX(producttable[ManufacturerID],MATCH(consolidatedsales[[#This Row],[ProductID]],producttable[ProductID],0))</f>
        <v>7</v>
      </c>
      <c r="L684" s="4" t="str">
        <f>INDEX(locationtable[State],MATCH(consolidatedsales[[#This Row],[Zip]],locationtable[Zip],0))</f>
        <v>British Columbia</v>
      </c>
      <c r="M684" s="4" t="str">
        <f>INDEX(manufacturertable[Manufacturer Name],MATCH(consolidatedsales[[#This Row],[ManufacturerID]],manufacturertable[ManufacturerID],0))</f>
        <v>VanArsdel</v>
      </c>
      <c r="N684" s="4">
        <f>1/COUNTIFS(consolidatedsales[Manufacturer Name],consolidatedsales[[#This Row],[Manufacturer Name]])</f>
        <v>2.4570024570024569E-3</v>
      </c>
    </row>
    <row r="685" spans="1:14" x14ac:dyDescent="0.25">
      <c r="A685">
        <v>2332</v>
      </c>
      <c r="B685" s="2">
        <v>42100</v>
      </c>
      <c r="C685" s="2" t="str">
        <f>TEXT(consolidatedsales[[#This Row],[Date]],"MMMM")</f>
        <v>April</v>
      </c>
      <c r="D685" t="s">
        <v>1383</v>
      </c>
      <c r="E685">
        <v>1</v>
      </c>
      <c r="F685" s="3">
        <v>6356.7</v>
      </c>
      <c r="G685" t="s">
        <v>20</v>
      </c>
      <c r="H685" t="str">
        <f>INDEX(producttable[Product Name],MATCH(consolidatedsales[[#This Row],[ProductID]],producttable[ProductID],0))</f>
        <v>Aliqui UE-06</v>
      </c>
      <c r="I685" t="str">
        <f>INDEX(producttable[Category],MATCH(consolidatedsales[[#This Row],[ProductID]],producttable[ProductID],0))</f>
        <v>Urban</v>
      </c>
      <c r="J685" t="str">
        <f>INDEX(producttable[Segment],MATCH(consolidatedsales[[#This Row],[ProductID]],producttable[ProductID],0))</f>
        <v>Extreme</v>
      </c>
      <c r="K685">
        <f>INDEX(producttable[ManufacturerID],MATCH(consolidatedsales[[#This Row],[ProductID]],producttable[ProductID],0))</f>
        <v>2</v>
      </c>
      <c r="L685" s="4" t="str">
        <f>INDEX(locationtable[State],MATCH(consolidatedsales[[#This Row],[Zip]],locationtable[Zip],0))</f>
        <v>Alberta</v>
      </c>
      <c r="M685" s="4" t="str">
        <f>INDEX(manufacturertable[Manufacturer Name],MATCH(consolidatedsales[[#This Row],[ManufacturerID]],manufacturertable[ManufacturerID],0))</f>
        <v>Aliqui</v>
      </c>
      <c r="N685" s="4">
        <f>1/COUNTIFS(consolidatedsales[Manufacturer Name],consolidatedsales[[#This Row],[Manufacturer Name]])</f>
        <v>4.7169811320754715E-3</v>
      </c>
    </row>
    <row r="686" spans="1:14" x14ac:dyDescent="0.25">
      <c r="A686">
        <v>206</v>
      </c>
      <c r="B686" s="2">
        <v>42100</v>
      </c>
      <c r="C686" s="2" t="str">
        <f>TEXT(consolidatedsales[[#This Row],[Date]],"MMMM")</f>
        <v>April</v>
      </c>
      <c r="D686" t="s">
        <v>1401</v>
      </c>
      <c r="E686">
        <v>1</v>
      </c>
      <c r="F686" s="3">
        <v>10457.370000000001</v>
      </c>
      <c r="G686" t="s">
        <v>20</v>
      </c>
      <c r="H686" t="str">
        <f>INDEX(producttable[Product Name],MATCH(consolidatedsales[[#This Row],[ProductID]],producttable[ProductID],0))</f>
        <v>Barba UM-08</v>
      </c>
      <c r="I686" t="str">
        <f>INDEX(producttable[Category],MATCH(consolidatedsales[[#This Row],[ProductID]],producttable[ProductID],0))</f>
        <v>Urban</v>
      </c>
      <c r="J686" t="str">
        <f>INDEX(producttable[Segment],MATCH(consolidatedsales[[#This Row],[ProductID]],producttable[ProductID],0))</f>
        <v>Moderation</v>
      </c>
      <c r="K686">
        <f>INDEX(producttable[ManufacturerID],MATCH(consolidatedsales[[#This Row],[ProductID]],producttable[ProductID],0))</f>
        <v>3</v>
      </c>
      <c r="L686" s="4" t="str">
        <f>INDEX(locationtable[State],MATCH(consolidatedsales[[#This Row],[Zip]],locationtable[Zip],0))</f>
        <v>Alberta</v>
      </c>
      <c r="M686" s="4" t="str">
        <f>INDEX(manufacturertable[Manufacturer Name],MATCH(consolidatedsales[[#This Row],[ManufacturerID]],manufacturertable[ManufacturerID],0))</f>
        <v>Barba</v>
      </c>
      <c r="N686" s="4">
        <f>1/COUNTIFS(consolidatedsales[Manufacturer Name],consolidatedsales[[#This Row],[Manufacturer Name]])</f>
        <v>0.1111111111111111</v>
      </c>
    </row>
    <row r="687" spans="1:14" x14ac:dyDescent="0.25">
      <c r="A687">
        <v>1134</v>
      </c>
      <c r="B687" s="2">
        <v>42100</v>
      </c>
      <c r="C687" s="2" t="str">
        <f>TEXT(consolidatedsales[[#This Row],[Date]],"MMMM")</f>
        <v>April</v>
      </c>
      <c r="D687" t="s">
        <v>1400</v>
      </c>
      <c r="E687">
        <v>1</v>
      </c>
      <c r="F687" s="3">
        <v>10583.37</v>
      </c>
      <c r="G687" t="s">
        <v>20</v>
      </c>
      <c r="H687" t="str">
        <f>INDEX(producttable[Product Name],MATCH(consolidatedsales[[#This Row],[ProductID]],producttable[ProductID],0))</f>
        <v>Pirum UM-11</v>
      </c>
      <c r="I687" t="str">
        <f>INDEX(producttable[Category],MATCH(consolidatedsales[[#This Row],[ProductID]],producttable[ProductID],0))</f>
        <v>Urban</v>
      </c>
      <c r="J687" t="str">
        <f>INDEX(producttable[Segment],MATCH(consolidatedsales[[#This Row],[ProductID]],producttable[ProductID],0))</f>
        <v>Moderation</v>
      </c>
      <c r="K687">
        <f>INDEX(producttable[ManufacturerID],MATCH(consolidatedsales[[#This Row],[ProductID]],producttable[ProductID],0))</f>
        <v>10</v>
      </c>
      <c r="L687" s="4" t="str">
        <f>INDEX(locationtable[State],MATCH(consolidatedsales[[#This Row],[Zip]],locationtable[Zip],0))</f>
        <v>Alberta</v>
      </c>
      <c r="M687" s="4" t="str">
        <f>INDEX(manufacturertable[Manufacturer Name],MATCH(consolidatedsales[[#This Row],[ManufacturerID]],manufacturertable[ManufacturerID],0))</f>
        <v>Pirum</v>
      </c>
      <c r="N687" s="4">
        <f>1/COUNTIFS(consolidatedsales[Manufacturer Name],consolidatedsales[[#This Row],[Manufacturer Name]])</f>
        <v>3.8022813688212928E-3</v>
      </c>
    </row>
    <row r="688" spans="1:14" x14ac:dyDescent="0.25">
      <c r="A688">
        <v>609</v>
      </c>
      <c r="B688" s="2">
        <v>42100</v>
      </c>
      <c r="C688" s="2" t="str">
        <f>TEXT(consolidatedsales[[#This Row],[Date]],"MMMM")</f>
        <v>April</v>
      </c>
      <c r="D688" t="s">
        <v>1559</v>
      </c>
      <c r="E688">
        <v>1</v>
      </c>
      <c r="F688" s="3">
        <v>10079.370000000001</v>
      </c>
      <c r="G688" t="s">
        <v>20</v>
      </c>
      <c r="H688" t="str">
        <f>INDEX(producttable[Product Name],MATCH(consolidatedsales[[#This Row],[ProductID]],producttable[ProductID],0))</f>
        <v>Maximus UC-74</v>
      </c>
      <c r="I688" t="str">
        <f>INDEX(producttable[Category],MATCH(consolidatedsales[[#This Row],[ProductID]],producttable[ProductID],0))</f>
        <v>Urban</v>
      </c>
      <c r="J688" t="str">
        <f>INDEX(producttable[Segment],MATCH(consolidatedsales[[#This Row],[ProductID]],producttable[ProductID],0))</f>
        <v>Convenience</v>
      </c>
      <c r="K688">
        <f>INDEX(producttable[ManufacturerID],MATCH(consolidatedsales[[#This Row],[ProductID]],producttable[ProductID],0))</f>
        <v>7</v>
      </c>
      <c r="L688" s="4" t="str">
        <f>INDEX(locationtable[State],MATCH(consolidatedsales[[#This Row],[Zip]],locationtable[Zip],0))</f>
        <v>British Columbia</v>
      </c>
      <c r="M688" s="4" t="str">
        <f>INDEX(manufacturertable[Manufacturer Name],MATCH(consolidatedsales[[#This Row],[ManufacturerID]],manufacturertable[ManufacturerID],0))</f>
        <v>VanArsdel</v>
      </c>
      <c r="N688" s="4">
        <f>1/COUNTIFS(consolidatedsales[Manufacturer Name],consolidatedsales[[#This Row],[Manufacturer Name]])</f>
        <v>2.4570024570024569E-3</v>
      </c>
    </row>
    <row r="689" spans="1:14" x14ac:dyDescent="0.25">
      <c r="A689">
        <v>2224</v>
      </c>
      <c r="B689" s="2">
        <v>42100</v>
      </c>
      <c r="C689" s="2" t="str">
        <f>TEXT(consolidatedsales[[#This Row],[Date]],"MMMM")</f>
        <v>April</v>
      </c>
      <c r="D689" t="s">
        <v>1576</v>
      </c>
      <c r="E689">
        <v>1</v>
      </c>
      <c r="F689" s="3">
        <v>818.37</v>
      </c>
      <c r="G689" t="s">
        <v>20</v>
      </c>
      <c r="H689" t="str">
        <f>INDEX(producttable[Product Name],MATCH(consolidatedsales[[#This Row],[ProductID]],producttable[ProductID],0))</f>
        <v>Aliqui RP-21</v>
      </c>
      <c r="I689" t="str">
        <f>INDEX(producttable[Category],MATCH(consolidatedsales[[#This Row],[ProductID]],producttable[ProductID],0))</f>
        <v>Rural</v>
      </c>
      <c r="J689" t="str">
        <f>INDEX(producttable[Segment],MATCH(consolidatedsales[[#This Row],[ProductID]],producttable[ProductID],0))</f>
        <v>Productivity</v>
      </c>
      <c r="K689">
        <f>INDEX(producttable[ManufacturerID],MATCH(consolidatedsales[[#This Row],[ProductID]],producttable[ProductID],0))</f>
        <v>2</v>
      </c>
      <c r="L689" s="4" t="str">
        <f>INDEX(locationtable[State],MATCH(consolidatedsales[[#This Row],[Zip]],locationtable[Zip],0))</f>
        <v>British Columbia</v>
      </c>
      <c r="M689" s="4" t="str">
        <f>INDEX(manufacturertable[Manufacturer Name],MATCH(consolidatedsales[[#This Row],[ManufacturerID]],manufacturertable[ManufacturerID],0))</f>
        <v>Aliqui</v>
      </c>
      <c r="N689" s="4">
        <f>1/COUNTIFS(consolidatedsales[Manufacturer Name],consolidatedsales[[#This Row],[Manufacturer Name]])</f>
        <v>4.7169811320754715E-3</v>
      </c>
    </row>
    <row r="690" spans="1:14" x14ac:dyDescent="0.25">
      <c r="A690">
        <v>438</v>
      </c>
      <c r="B690" s="2">
        <v>42100</v>
      </c>
      <c r="C690" s="2" t="str">
        <f>TEXT(consolidatedsales[[#This Row],[Date]],"MMMM")</f>
        <v>April</v>
      </c>
      <c r="D690" t="s">
        <v>1400</v>
      </c>
      <c r="E690">
        <v>1</v>
      </c>
      <c r="F690" s="3">
        <v>11969.37</v>
      </c>
      <c r="G690" t="s">
        <v>20</v>
      </c>
      <c r="H690" t="str">
        <f>INDEX(producttable[Product Name],MATCH(consolidatedsales[[#This Row],[ProductID]],producttable[ProductID],0))</f>
        <v>Maximus UM-43</v>
      </c>
      <c r="I690" t="str">
        <f>INDEX(producttable[Category],MATCH(consolidatedsales[[#This Row],[ProductID]],producttable[ProductID],0))</f>
        <v>Urban</v>
      </c>
      <c r="J690" t="str">
        <f>INDEX(producttable[Segment],MATCH(consolidatedsales[[#This Row],[ProductID]],producttable[ProductID],0))</f>
        <v>Moderation</v>
      </c>
      <c r="K690">
        <f>INDEX(producttable[ManufacturerID],MATCH(consolidatedsales[[#This Row],[ProductID]],producttable[ProductID],0))</f>
        <v>7</v>
      </c>
      <c r="L690" s="4" t="str">
        <f>INDEX(locationtable[State],MATCH(consolidatedsales[[#This Row],[Zip]],locationtable[Zip],0))</f>
        <v>Alberta</v>
      </c>
      <c r="M690" s="4" t="str">
        <f>INDEX(manufacturertable[Manufacturer Name],MATCH(consolidatedsales[[#This Row],[ManufacturerID]],manufacturertable[ManufacturerID],0))</f>
        <v>VanArsdel</v>
      </c>
      <c r="N690" s="4">
        <f>1/COUNTIFS(consolidatedsales[Manufacturer Name],consolidatedsales[[#This Row],[Manufacturer Name]])</f>
        <v>2.4570024570024569E-3</v>
      </c>
    </row>
    <row r="691" spans="1:14" x14ac:dyDescent="0.25">
      <c r="A691">
        <v>3</v>
      </c>
      <c r="B691" s="2">
        <v>42089</v>
      </c>
      <c r="C691" s="2" t="str">
        <f>TEXT(consolidatedsales[[#This Row],[Date]],"MMMM")</f>
        <v>March</v>
      </c>
      <c r="D691" t="s">
        <v>1399</v>
      </c>
      <c r="E691">
        <v>1</v>
      </c>
      <c r="F691" s="3">
        <v>10710</v>
      </c>
      <c r="G691" t="s">
        <v>20</v>
      </c>
      <c r="H691" t="str">
        <f>INDEX(producttable[Product Name],MATCH(consolidatedsales[[#This Row],[ProductID]],producttable[ProductID],0))</f>
        <v>Abbas MA-03</v>
      </c>
      <c r="I691" t="str">
        <f>INDEX(producttable[Category],MATCH(consolidatedsales[[#This Row],[ProductID]],producttable[ProductID],0))</f>
        <v>Mix</v>
      </c>
      <c r="J691" t="str">
        <f>INDEX(producttable[Segment],MATCH(consolidatedsales[[#This Row],[ProductID]],producttable[ProductID],0))</f>
        <v>All Season</v>
      </c>
      <c r="K691">
        <f>INDEX(producttable[ManufacturerID],MATCH(consolidatedsales[[#This Row],[ProductID]],producttable[ProductID],0))</f>
        <v>1</v>
      </c>
      <c r="L691" s="4" t="str">
        <f>INDEX(locationtable[State],MATCH(consolidatedsales[[#This Row],[Zip]],locationtable[Zip],0))</f>
        <v>Alberta</v>
      </c>
      <c r="M691" s="4" t="str">
        <f>INDEX(manufacturertable[Manufacturer Name],MATCH(consolidatedsales[[#This Row],[ManufacturerID]],manufacturertable[ManufacturerID],0))</f>
        <v>Abbas</v>
      </c>
      <c r="N691" s="4">
        <f>1/COUNTIFS(consolidatedsales[Manufacturer Name],consolidatedsales[[#This Row],[Manufacturer Name]])</f>
        <v>0.04</v>
      </c>
    </row>
    <row r="692" spans="1:14" x14ac:dyDescent="0.25">
      <c r="A692">
        <v>440</v>
      </c>
      <c r="B692" s="2">
        <v>42089</v>
      </c>
      <c r="C692" s="2" t="str">
        <f>TEXT(consolidatedsales[[#This Row],[Date]],"MMMM")</f>
        <v>March</v>
      </c>
      <c r="D692" t="s">
        <v>1360</v>
      </c>
      <c r="E692">
        <v>1</v>
      </c>
      <c r="F692" s="3">
        <v>19529.37</v>
      </c>
      <c r="G692" t="s">
        <v>20</v>
      </c>
      <c r="H692" t="str">
        <f>INDEX(producttable[Product Name],MATCH(consolidatedsales[[#This Row],[ProductID]],producttable[ProductID],0))</f>
        <v>Maximus UM-45</v>
      </c>
      <c r="I692" t="str">
        <f>INDEX(producttable[Category],MATCH(consolidatedsales[[#This Row],[ProductID]],producttable[ProductID],0))</f>
        <v>Urban</v>
      </c>
      <c r="J692" t="str">
        <f>INDEX(producttable[Segment],MATCH(consolidatedsales[[#This Row],[ProductID]],producttable[ProductID],0))</f>
        <v>Moderation</v>
      </c>
      <c r="K692">
        <f>INDEX(producttable[ManufacturerID],MATCH(consolidatedsales[[#This Row],[ProductID]],producttable[ProductID],0))</f>
        <v>7</v>
      </c>
      <c r="L692" s="4" t="str">
        <f>INDEX(locationtable[State],MATCH(consolidatedsales[[#This Row],[Zip]],locationtable[Zip],0))</f>
        <v>Alberta</v>
      </c>
      <c r="M692" s="4" t="str">
        <f>INDEX(manufacturertable[Manufacturer Name],MATCH(consolidatedsales[[#This Row],[ManufacturerID]],manufacturertable[ManufacturerID],0))</f>
        <v>VanArsdel</v>
      </c>
      <c r="N692" s="4">
        <f>1/COUNTIFS(consolidatedsales[Manufacturer Name],consolidatedsales[[#This Row],[Manufacturer Name]])</f>
        <v>2.4570024570024569E-3</v>
      </c>
    </row>
    <row r="693" spans="1:14" x14ac:dyDescent="0.25">
      <c r="A693">
        <v>959</v>
      </c>
      <c r="B693" s="2">
        <v>42089</v>
      </c>
      <c r="C693" s="2" t="str">
        <f>TEXT(consolidatedsales[[#This Row],[Date]],"MMMM")</f>
        <v>March</v>
      </c>
      <c r="D693" t="s">
        <v>1345</v>
      </c>
      <c r="E693">
        <v>1</v>
      </c>
      <c r="F693" s="3">
        <v>10110.870000000001</v>
      </c>
      <c r="G693" t="s">
        <v>20</v>
      </c>
      <c r="H693" t="str">
        <f>INDEX(producttable[Product Name],MATCH(consolidatedsales[[#This Row],[ProductID]],producttable[ProductID],0))</f>
        <v>Natura UC-22</v>
      </c>
      <c r="I693" t="str">
        <f>INDEX(producttable[Category],MATCH(consolidatedsales[[#This Row],[ProductID]],producttable[ProductID],0))</f>
        <v>Urban</v>
      </c>
      <c r="J693" t="str">
        <f>INDEX(producttable[Segment],MATCH(consolidatedsales[[#This Row],[ProductID]],producttable[ProductID],0))</f>
        <v>Convenience</v>
      </c>
      <c r="K693">
        <f>INDEX(producttable[ManufacturerID],MATCH(consolidatedsales[[#This Row],[ProductID]],producttable[ProductID],0))</f>
        <v>8</v>
      </c>
      <c r="L693" s="4" t="str">
        <f>INDEX(locationtable[State],MATCH(consolidatedsales[[#This Row],[Zip]],locationtable[Zip],0))</f>
        <v>Alberta</v>
      </c>
      <c r="M693" s="4" t="str">
        <f>INDEX(manufacturertable[Manufacturer Name],MATCH(consolidatedsales[[#This Row],[ManufacturerID]],manufacturertable[ManufacturerID],0))</f>
        <v>Natura</v>
      </c>
      <c r="N693" s="4">
        <f>1/COUNTIFS(consolidatedsales[Manufacturer Name],consolidatedsales[[#This Row],[Manufacturer Name]])</f>
        <v>3.952569169960474E-3</v>
      </c>
    </row>
    <row r="694" spans="1:14" x14ac:dyDescent="0.25">
      <c r="A694">
        <v>556</v>
      </c>
      <c r="B694" s="2">
        <v>42111</v>
      </c>
      <c r="C694" s="2" t="str">
        <f>TEXT(consolidatedsales[[#This Row],[Date]],"MMMM")</f>
        <v>April</v>
      </c>
      <c r="D694" t="s">
        <v>1411</v>
      </c>
      <c r="E694">
        <v>1</v>
      </c>
      <c r="F694" s="3">
        <v>10268.370000000001</v>
      </c>
      <c r="G694" t="s">
        <v>20</v>
      </c>
      <c r="H694" t="str">
        <f>INDEX(producttable[Product Name],MATCH(consolidatedsales[[#This Row],[ProductID]],producttable[ProductID],0))</f>
        <v>Maximus UC-21</v>
      </c>
      <c r="I694" t="str">
        <f>INDEX(producttable[Category],MATCH(consolidatedsales[[#This Row],[ProductID]],producttable[ProductID],0))</f>
        <v>Urban</v>
      </c>
      <c r="J694" t="str">
        <f>INDEX(producttable[Segment],MATCH(consolidatedsales[[#This Row],[ProductID]],producttable[ProductID],0))</f>
        <v>Convenience</v>
      </c>
      <c r="K694">
        <f>INDEX(producttable[ManufacturerID],MATCH(consolidatedsales[[#This Row],[ProductID]],producttable[ProductID],0))</f>
        <v>7</v>
      </c>
      <c r="L694" s="4" t="str">
        <f>INDEX(locationtable[State],MATCH(consolidatedsales[[#This Row],[Zip]],locationtable[Zip],0))</f>
        <v>Alberta</v>
      </c>
      <c r="M694" s="4" t="str">
        <f>INDEX(manufacturertable[Manufacturer Name],MATCH(consolidatedsales[[#This Row],[ManufacturerID]],manufacturertable[ManufacturerID],0))</f>
        <v>VanArsdel</v>
      </c>
      <c r="N694" s="4">
        <f>1/COUNTIFS(consolidatedsales[Manufacturer Name],consolidatedsales[[#This Row],[Manufacturer Name]])</f>
        <v>2.4570024570024569E-3</v>
      </c>
    </row>
    <row r="695" spans="1:14" x14ac:dyDescent="0.25">
      <c r="A695">
        <v>963</v>
      </c>
      <c r="B695" s="2">
        <v>42111</v>
      </c>
      <c r="C695" s="2" t="str">
        <f>TEXT(consolidatedsales[[#This Row],[Date]],"MMMM")</f>
        <v>April</v>
      </c>
      <c r="D695" t="s">
        <v>1401</v>
      </c>
      <c r="E695">
        <v>1</v>
      </c>
      <c r="F695" s="3">
        <v>5039.37</v>
      </c>
      <c r="G695" t="s">
        <v>20</v>
      </c>
      <c r="H695" t="str">
        <f>INDEX(producttable[Product Name],MATCH(consolidatedsales[[#This Row],[ProductID]],producttable[ProductID],0))</f>
        <v>Natura UC-26</v>
      </c>
      <c r="I695" t="str">
        <f>INDEX(producttable[Category],MATCH(consolidatedsales[[#This Row],[ProductID]],producttable[ProductID],0))</f>
        <v>Urban</v>
      </c>
      <c r="J695" t="str">
        <f>INDEX(producttable[Segment],MATCH(consolidatedsales[[#This Row],[ProductID]],producttable[ProductID],0))</f>
        <v>Convenience</v>
      </c>
      <c r="K695">
        <f>INDEX(producttable[ManufacturerID],MATCH(consolidatedsales[[#This Row],[ProductID]],producttable[ProductID],0))</f>
        <v>8</v>
      </c>
      <c r="L695" s="4" t="str">
        <f>INDEX(locationtable[State],MATCH(consolidatedsales[[#This Row],[Zip]],locationtable[Zip],0))</f>
        <v>Alberta</v>
      </c>
      <c r="M695" s="4" t="str">
        <f>INDEX(manufacturertable[Manufacturer Name],MATCH(consolidatedsales[[#This Row],[ManufacturerID]],manufacturertable[ManufacturerID],0))</f>
        <v>Natura</v>
      </c>
      <c r="N695" s="4">
        <f>1/COUNTIFS(consolidatedsales[Manufacturer Name],consolidatedsales[[#This Row],[Manufacturer Name]])</f>
        <v>3.952569169960474E-3</v>
      </c>
    </row>
    <row r="696" spans="1:14" x14ac:dyDescent="0.25">
      <c r="A696">
        <v>506</v>
      </c>
      <c r="B696" s="2">
        <v>42112</v>
      </c>
      <c r="C696" s="2" t="str">
        <f>TEXT(consolidatedsales[[#This Row],[Date]],"MMMM")</f>
        <v>April</v>
      </c>
      <c r="D696" t="s">
        <v>1563</v>
      </c>
      <c r="E696">
        <v>1</v>
      </c>
      <c r="F696" s="3">
        <v>15560.37</v>
      </c>
      <c r="G696" t="s">
        <v>20</v>
      </c>
      <c r="H696" t="str">
        <f>INDEX(producttable[Product Name],MATCH(consolidatedsales[[#This Row],[ProductID]],producttable[ProductID],0))</f>
        <v>Maximus UM-11</v>
      </c>
      <c r="I696" t="str">
        <f>INDEX(producttable[Category],MATCH(consolidatedsales[[#This Row],[ProductID]],producttable[ProductID],0))</f>
        <v>Urban</v>
      </c>
      <c r="J696" t="str">
        <f>INDEX(producttable[Segment],MATCH(consolidatedsales[[#This Row],[ProductID]],producttable[ProductID],0))</f>
        <v>Moderation</v>
      </c>
      <c r="K696">
        <f>INDEX(producttable[ManufacturerID],MATCH(consolidatedsales[[#This Row],[ProductID]],producttable[ProductID],0))</f>
        <v>7</v>
      </c>
      <c r="L696" s="4" t="str">
        <f>INDEX(locationtable[State],MATCH(consolidatedsales[[#This Row],[Zip]],locationtable[Zip],0))</f>
        <v>British Columbia</v>
      </c>
      <c r="M696" s="4" t="str">
        <f>INDEX(manufacturertable[Manufacturer Name],MATCH(consolidatedsales[[#This Row],[ManufacturerID]],manufacturertable[ManufacturerID],0))</f>
        <v>VanArsdel</v>
      </c>
      <c r="N696" s="4">
        <f>1/COUNTIFS(consolidatedsales[Manufacturer Name],consolidatedsales[[#This Row],[Manufacturer Name]])</f>
        <v>2.4570024570024569E-3</v>
      </c>
    </row>
    <row r="697" spans="1:14" x14ac:dyDescent="0.25">
      <c r="A697">
        <v>438</v>
      </c>
      <c r="B697" s="2">
        <v>42082</v>
      </c>
      <c r="C697" s="2" t="str">
        <f>TEXT(consolidatedsales[[#This Row],[Date]],"MMMM")</f>
        <v>March</v>
      </c>
      <c r="D697" t="s">
        <v>1566</v>
      </c>
      <c r="E697">
        <v>1</v>
      </c>
      <c r="F697" s="3">
        <v>11969.37</v>
      </c>
      <c r="G697" t="s">
        <v>20</v>
      </c>
      <c r="H697" t="str">
        <f>INDEX(producttable[Product Name],MATCH(consolidatedsales[[#This Row],[ProductID]],producttable[ProductID],0))</f>
        <v>Maximus UM-43</v>
      </c>
      <c r="I697" t="str">
        <f>INDEX(producttable[Category],MATCH(consolidatedsales[[#This Row],[ProductID]],producttable[ProductID],0))</f>
        <v>Urban</v>
      </c>
      <c r="J697" t="str">
        <f>INDEX(producttable[Segment],MATCH(consolidatedsales[[#This Row],[ProductID]],producttable[ProductID],0))</f>
        <v>Moderation</v>
      </c>
      <c r="K697">
        <f>INDEX(producttable[ManufacturerID],MATCH(consolidatedsales[[#This Row],[ProductID]],producttable[ProductID],0))</f>
        <v>7</v>
      </c>
      <c r="L697" s="4" t="str">
        <f>INDEX(locationtable[State],MATCH(consolidatedsales[[#This Row],[Zip]],locationtable[Zip],0))</f>
        <v>British Columbia</v>
      </c>
      <c r="M697" s="4" t="str">
        <f>INDEX(manufacturertable[Manufacturer Name],MATCH(consolidatedsales[[#This Row],[ManufacturerID]],manufacturertable[ManufacturerID],0))</f>
        <v>VanArsdel</v>
      </c>
      <c r="N697" s="4">
        <f>1/COUNTIFS(consolidatedsales[Manufacturer Name],consolidatedsales[[#This Row],[Manufacturer Name]])</f>
        <v>2.4570024570024569E-3</v>
      </c>
    </row>
    <row r="698" spans="1:14" x14ac:dyDescent="0.25">
      <c r="A698">
        <v>491</v>
      </c>
      <c r="B698" s="2">
        <v>42083</v>
      </c>
      <c r="C698" s="2" t="str">
        <f>TEXT(consolidatedsales[[#This Row],[Date]],"MMMM")</f>
        <v>March</v>
      </c>
      <c r="D698" t="s">
        <v>1384</v>
      </c>
      <c r="E698">
        <v>1</v>
      </c>
      <c r="F698" s="3">
        <v>10709.37</v>
      </c>
      <c r="G698" t="s">
        <v>20</v>
      </c>
      <c r="H698" t="str">
        <f>INDEX(producttable[Product Name],MATCH(consolidatedsales[[#This Row],[ProductID]],producttable[ProductID],0))</f>
        <v>Maximus UM-96</v>
      </c>
      <c r="I698" t="str">
        <f>INDEX(producttable[Category],MATCH(consolidatedsales[[#This Row],[ProductID]],producttable[ProductID],0))</f>
        <v>Urban</v>
      </c>
      <c r="J698" t="str">
        <f>INDEX(producttable[Segment],MATCH(consolidatedsales[[#This Row],[ProductID]],producttable[ProductID],0))</f>
        <v>Moderation</v>
      </c>
      <c r="K698">
        <f>INDEX(producttable[ManufacturerID],MATCH(consolidatedsales[[#This Row],[ProductID]],producttable[ProductID],0))</f>
        <v>7</v>
      </c>
      <c r="L698" s="4" t="str">
        <f>INDEX(locationtable[State],MATCH(consolidatedsales[[#This Row],[Zip]],locationtable[Zip],0))</f>
        <v>Alberta</v>
      </c>
      <c r="M698" s="4" t="str">
        <f>INDEX(manufacturertable[Manufacturer Name],MATCH(consolidatedsales[[#This Row],[ManufacturerID]],manufacturertable[ManufacturerID],0))</f>
        <v>VanArsdel</v>
      </c>
      <c r="N698" s="4">
        <f>1/COUNTIFS(consolidatedsales[Manufacturer Name],consolidatedsales[[#This Row],[Manufacturer Name]])</f>
        <v>2.4570024570024569E-3</v>
      </c>
    </row>
    <row r="699" spans="1:14" x14ac:dyDescent="0.25">
      <c r="A699">
        <v>2206</v>
      </c>
      <c r="B699" s="2">
        <v>42083</v>
      </c>
      <c r="C699" s="2" t="str">
        <f>TEXT(consolidatedsales[[#This Row],[Date]],"MMMM")</f>
        <v>March</v>
      </c>
      <c r="D699" t="s">
        <v>1583</v>
      </c>
      <c r="E699">
        <v>1</v>
      </c>
      <c r="F699" s="3">
        <v>1164.8699999999999</v>
      </c>
      <c r="G699" t="s">
        <v>20</v>
      </c>
      <c r="H699" t="str">
        <f>INDEX(producttable[Product Name],MATCH(consolidatedsales[[#This Row],[ProductID]],producttable[ProductID],0))</f>
        <v>Aliqui RP-03</v>
      </c>
      <c r="I699" t="str">
        <f>INDEX(producttable[Category],MATCH(consolidatedsales[[#This Row],[ProductID]],producttable[ProductID],0))</f>
        <v>Rural</v>
      </c>
      <c r="J699" t="str">
        <f>INDEX(producttable[Segment],MATCH(consolidatedsales[[#This Row],[ProductID]],producttable[ProductID],0))</f>
        <v>Productivity</v>
      </c>
      <c r="K699">
        <f>INDEX(producttable[ManufacturerID],MATCH(consolidatedsales[[#This Row],[ProductID]],producttable[ProductID],0))</f>
        <v>2</v>
      </c>
      <c r="L699" s="4" t="str">
        <f>INDEX(locationtable[State],MATCH(consolidatedsales[[#This Row],[Zip]],locationtable[Zip],0))</f>
        <v>British Columbia</v>
      </c>
      <c r="M699" s="4" t="str">
        <f>INDEX(manufacturertable[Manufacturer Name],MATCH(consolidatedsales[[#This Row],[ManufacturerID]],manufacturertable[ManufacturerID],0))</f>
        <v>Aliqui</v>
      </c>
      <c r="N699" s="4">
        <f>1/COUNTIFS(consolidatedsales[Manufacturer Name],consolidatedsales[[#This Row],[Manufacturer Name]])</f>
        <v>4.7169811320754715E-3</v>
      </c>
    </row>
    <row r="700" spans="1:14" x14ac:dyDescent="0.25">
      <c r="A700">
        <v>2207</v>
      </c>
      <c r="B700" s="2">
        <v>42083</v>
      </c>
      <c r="C700" s="2" t="str">
        <f>TEXT(consolidatedsales[[#This Row],[Date]],"MMMM")</f>
        <v>March</v>
      </c>
      <c r="D700" t="s">
        <v>1583</v>
      </c>
      <c r="E700">
        <v>1</v>
      </c>
      <c r="F700" s="3">
        <v>1164.8699999999999</v>
      </c>
      <c r="G700" t="s">
        <v>20</v>
      </c>
      <c r="H700" t="str">
        <f>INDEX(producttable[Product Name],MATCH(consolidatedsales[[#This Row],[ProductID]],producttable[ProductID],0))</f>
        <v>Aliqui RP-04</v>
      </c>
      <c r="I700" t="str">
        <f>INDEX(producttable[Category],MATCH(consolidatedsales[[#This Row],[ProductID]],producttable[ProductID],0))</f>
        <v>Rural</v>
      </c>
      <c r="J700" t="str">
        <f>INDEX(producttable[Segment],MATCH(consolidatedsales[[#This Row],[ProductID]],producttable[ProductID],0))</f>
        <v>Productivity</v>
      </c>
      <c r="K700">
        <f>INDEX(producttable[ManufacturerID],MATCH(consolidatedsales[[#This Row],[ProductID]],producttable[ProductID],0))</f>
        <v>2</v>
      </c>
      <c r="L700" s="4" t="str">
        <f>INDEX(locationtable[State],MATCH(consolidatedsales[[#This Row],[Zip]],locationtable[Zip],0))</f>
        <v>British Columbia</v>
      </c>
      <c r="M700" s="4" t="str">
        <f>INDEX(manufacturertable[Manufacturer Name],MATCH(consolidatedsales[[#This Row],[ManufacturerID]],manufacturertable[ManufacturerID],0))</f>
        <v>Aliqui</v>
      </c>
      <c r="N700" s="4">
        <f>1/COUNTIFS(consolidatedsales[Manufacturer Name],consolidatedsales[[#This Row],[Manufacturer Name]])</f>
        <v>4.7169811320754715E-3</v>
      </c>
    </row>
    <row r="701" spans="1:14" x14ac:dyDescent="0.25">
      <c r="A701">
        <v>438</v>
      </c>
      <c r="B701" s="2">
        <v>42085</v>
      </c>
      <c r="C701" s="2" t="str">
        <f>TEXT(consolidatedsales[[#This Row],[Date]],"MMMM")</f>
        <v>March</v>
      </c>
      <c r="D701" t="s">
        <v>1573</v>
      </c>
      <c r="E701">
        <v>1</v>
      </c>
      <c r="F701" s="3">
        <v>11969.37</v>
      </c>
      <c r="G701" t="s">
        <v>20</v>
      </c>
      <c r="H701" t="str">
        <f>INDEX(producttable[Product Name],MATCH(consolidatedsales[[#This Row],[ProductID]],producttable[ProductID],0))</f>
        <v>Maximus UM-43</v>
      </c>
      <c r="I701" t="str">
        <f>INDEX(producttable[Category],MATCH(consolidatedsales[[#This Row],[ProductID]],producttable[ProductID],0))</f>
        <v>Urban</v>
      </c>
      <c r="J701" t="str">
        <f>INDEX(producttable[Segment],MATCH(consolidatedsales[[#This Row],[ProductID]],producttable[ProductID],0))</f>
        <v>Moderation</v>
      </c>
      <c r="K701">
        <f>INDEX(producttable[ManufacturerID],MATCH(consolidatedsales[[#This Row],[ProductID]],producttable[ProductID],0))</f>
        <v>7</v>
      </c>
      <c r="L701" s="4" t="str">
        <f>INDEX(locationtable[State],MATCH(consolidatedsales[[#This Row],[Zip]],locationtable[Zip],0))</f>
        <v>British Columbia</v>
      </c>
      <c r="M701" s="4" t="str">
        <f>INDEX(manufacturertable[Manufacturer Name],MATCH(consolidatedsales[[#This Row],[ManufacturerID]],manufacturertable[ManufacturerID],0))</f>
        <v>VanArsdel</v>
      </c>
      <c r="N701" s="4">
        <f>1/COUNTIFS(consolidatedsales[Manufacturer Name],consolidatedsales[[#This Row],[Manufacturer Name]])</f>
        <v>2.4570024570024569E-3</v>
      </c>
    </row>
    <row r="702" spans="1:14" x14ac:dyDescent="0.25">
      <c r="A702">
        <v>1137</v>
      </c>
      <c r="B702" s="2">
        <v>42064</v>
      </c>
      <c r="C702" s="2" t="str">
        <f>TEXT(consolidatedsales[[#This Row],[Date]],"MMMM")</f>
        <v>March</v>
      </c>
      <c r="D702" t="s">
        <v>1334</v>
      </c>
      <c r="E702">
        <v>1</v>
      </c>
      <c r="F702" s="3">
        <v>9638.3700000000008</v>
      </c>
      <c r="G702" t="s">
        <v>20</v>
      </c>
      <c r="H702" t="str">
        <f>INDEX(producttable[Product Name],MATCH(consolidatedsales[[#This Row],[ProductID]],producttable[ProductID],0))</f>
        <v>Pirum UM-14</v>
      </c>
      <c r="I702" t="str">
        <f>INDEX(producttable[Category],MATCH(consolidatedsales[[#This Row],[ProductID]],producttable[ProductID],0))</f>
        <v>Urban</v>
      </c>
      <c r="J702" t="str">
        <f>INDEX(producttable[Segment],MATCH(consolidatedsales[[#This Row],[ProductID]],producttable[ProductID],0))</f>
        <v>Moderation</v>
      </c>
      <c r="K702">
        <f>INDEX(producttable[ManufacturerID],MATCH(consolidatedsales[[#This Row],[ProductID]],producttable[ProductID],0))</f>
        <v>10</v>
      </c>
      <c r="L702" s="4" t="str">
        <f>INDEX(locationtable[State],MATCH(consolidatedsales[[#This Row],[Zip]],locationtable[Zip],0))</f>
        <v>Alberta</v>
      </c>
      <c r="M702" s="4" t="str">
        <f>INDEX(manufacturertable[Manufacturer Name],MATCH(consolidatedsales[[#This Row],[ManufacturerID]],manufacturertable[ManufacturerID],0))</f>
        <v>Pirum</v>
      </c>
      <c r="N702" s="4">
        <f>1/COUNTIFS(consolidatedsales[Manufacturer Name],consolidatedsales[[#This Row],[Manufacturer Name]])</f>
        <v>3.8022813688212928E-3</v>
      </c>
    </row>
    <row r="703" spans="1:14" x14ac:dyDescent="0.25">
      <c r="A703">
        <v>1852</v>
      </c>
      <c r="B703" s="2">
        <v>42064</v>
      </c>
      <c r="C703" s="2" t="str">
        <f>TEXT(consolidatedsales[[#This Row],[Date]],"MMMM")</f>
        <v>March</v>
      </c>
      <c r="D703" t="s">
        <v>1399</v>
      </c>
      <c r="E703">
        <v>1</v>
      </c>
      <c r="F703" s="3">
        <v>2078.37</v>
      </c>
      <c r="G703" t="s">
        <v>20</v>
      </c>
      <c r="H703" t="str">
        <f>INDEX(producttable[Product Name],MATCH(consolidatedsales[[#This Row],[ProductID]],producttable[ProductID],0))</f>
        <v>Pomum YY-47</v>
      </c>
      <c r="I703" t="str">
        <f>INDEX(producttable[Category],MATCH(consolidatedsales[[#This Row],[ProductID]],producttable[ProductID],0))</f>
        <v>Youth</v>
      </c>
      <c r="J703" t="str">
        <f>INDEX(producttable[Segment],MATCH(consolidatedsales[[#This Row],[ProductID]],producttable[ProductID],0))</f>
        <v>Youth</v>
      </c>
      <c r="K703">
        <f>INDEX(producttable[ManufacturerID],MATCH(consolidatedsales[[#This Row],[ProductID]],producttable[ProductID],0))</f>
        <v>11</v>
      </c>
      <c r="L703" s="4" t="str">
        <f>INDEX(locationtable[State],MATCH(consolidatedsales[[#This Row],[Zip]],locationtable[Zip],0))</f>
        <v>Alberta</v>
      </c>
      <c r="M703" s="4" t="str">
        <f>INDEX(manufacturertable[Manufacturer Name],MATCH(consolidatedsales[[#This Row],[ManufacturerID]],manufacturertable[ManufacturerID],0))</f>
        <v>Pomum</v>
      </c>
      <c r="N703" s="4">
        <f>1/COUNTIFS(consolidatedsales[Manufacturer Name],consolidatedsales[[#This Row],[Manufacturer Name]])</f>
        <v>5.5555555555555552E-2</v>
      </c>
    </row>
    <row r="704" spans="1:14" x14ac:dyDescent="0.25">
      <c r="A704">
        <v>1999</v>
      </c>
      <c r="B704" s="2">
        <v>42064</v>
      </c>
      <c r="C704" s="2" t="str">
        <f>TEXT(consolidatedsales[[#This Row],[Date]],"MMMM")</f>
        <v>March</v>
      </c>
      <c r="D704" t="s">
        <v>1400</v>
      </c>
      <c r="E704">
        <v>1</v>
      </c>
      <c r="F704" s="3">
        <v>8126.37</v>
      </c>
      <c r="G704" t="s">
        <v>20</v>
      </c>
      <c r="H704" t="str">
        <f>INDEX(producttable[Product Name],MATCH(consolidatedsales[[#This Row],[ProductID]],producttable[ProductID],0))</f>
        <v>Currus UR-02</v>
      </c>
      <c r="I704" t="str">
        <f>INDEX(producttable[Category],MATCH(consolidatedsales[[#This Row],[ProductID]],producttable[ProductID],0))</f>
        <v>Urban</v>
      </c>
      <c r="J704" t="str">
        <f>INDEX(producttable[Segment],MATCH(consolidatedsales[[#This Row],[ProductID]],producttable[ProductID],0))</f>
        <v>Regular</v>
      </c>
      <c r="K704">
        <f>INDEX(producttable[ManufacturerID],MATCH(consolidatedsales[[#This Row],[ProductID]],producttable[ProductID],0))</f>
        <v>4</v>
      </c>
      <c r="L704" s="4" t="str">
        <f>INDEX(locationtable[State],MATCH(consolidatedsales[[#This Row],[Zip]],locationtable[Zip],0))</f>
        <v>Alberta</v>
      </c>
      <c r="M704" s="4" t="str">
        <f>INDEX(manufacturertable[Manufacturer Name],MATCH(consolidatedsales[[#This Row],[ManufacturerID]],manufacturertable[ManufacturerID],0))</f>
        <v>Currus</v>
      </c>
      <c r="N704" s="4">
        <f>1/COUNTIFS(consolidatedsales[Manufacturer Name],consolidatedsales[[#This Row],[Manufacturer Name]])</f>
        <v>1.1764705882352941E-2</v>
      </c>
    </row>
    <row r="705" spans="1:14" x14ac:dyDescent="0.25">
      <c r="A705">
        <v>556</v>
      </c>
      <c r="B705" s="2">
        <v>42064</v>
      </c>
      <c r="C705" s="2" t="str">
        <f>TEXT(consolidatedsales[[#This Row],[Date]],"MMMM")</f>
        <v>March</v>
      </c>
      <c r="D705" t="s">
        <v>1570</v>
      </c>
      <c r="E705">
        <v>1</v>
      </c>
      <c r="F705" s="3">
        <v>10268.370000000001</v>
      </c>
      <c r="G705" t="s">
        <v>20</v>
      </c>
      <c r="H705" t="str">
        <f>INDEX(producttable[Product Name],MATCH(consolidatedsales[[#This Row],[ProductID]],producttable[ProductID],0))</f>
        <v>Maximus UC-21</v>
      </c>
      <c r="I705" t="str">
        <f>INDEX(producttable[Category],MATCH(consolidatedsales[[#This Row],[ProductID]],producttable[ProductID],0))</f>
        <v>Urban</v>
      </c>
      <c r="J705" t="str">
        <f>INDEX(producttable[Segment],MATCH(consolidatedsales[[#This Row],[ProductID]],producttable[ProductID],0))</f>
        <v>Convenience</v>
      </c>
      <c r="K705">
        <f>INDEX(producttable[ManufacturerID],MATCH(consolidatedsales[[#This Row],[ProductID]],producttable[ProductID],0))</f>
        <v>7</v>
      </c>
      <c r="L705" s="4" t="str">
        <f>INDEX(locationtable[State],MATCH(consolidatedsales[[#This Row],[Zip]],locationtable[Zip],0))</f>
        <v>British Columbia</v>
      </c>
      <c r="M705" s="4" t="str">
        <f>INDEX(manufacturertable[Manufacturer Name],MATCH(consolidatedsales[[#This Row],[ManufacturerID]],manufacturertable[ManufacturerID],0))</f>
        <v>VanArsdel</v>
      </c>
      <c r="N705" s="4">
        <f>1/COUNTIFS(consolidatedsales[Manufacturer Name],consolidatedsales[[#This Row],[Manufacturer Name]])</f>
        <v>2.4570024570024569E-3</v>
      </c>
    </row>
    <row r="706" spans="1:14" x14ac:dyDescent="0.25">
      <c r="A706">
        <v>407</v>
      </c>
      <c r="B706" s="2">
        <v>42075</v>
      </c>
      <c r="C706" s="2" t="str">
        <f>TEXT(consolidatedsales[[#This Row],[Date]],"MMMM")</f>
        <v>March</v>
      </c>
      <c r="D706" t="s">
        <v>1559</v>
      </c>
      <c r="E706">
        <v>1</v>
      </c>
      <c r="F706" s="3">
        <v>20505.87</v>
      </c>
      <c r="G706" t="s">
        <v>20</v>
      </c>
      <c r="H706" t="str">
        <f>INDEX(producttable[Product Name],MATCH(consolidatedsales[[#This Row],[ProductID]],producttable[ProductID],0))</f>
        <v>Maximus UM-12</v>
      </c>
      <c r="I706" t="str">
        <f>INDEX(producttable[Category],MATCH(consolidatedsales[[#This Row],[ProductID]],producttable[ProductID],0))</f>
        <v>Urban</v>
      </c>
      <c r="J706" t="str">
        <f>INDEX(producttable[Segment],MATCH(consolidatedsales[[#This Row],[ProductID]],producttable[ProductID],0))</f>
        <v>Moderation</v>
      </c>
      <c r="K706">
        <f>INDEX(producttable[ManufacturerID],MATCH(consolidatedsales[[#This Row],[ProductID]],producttable[ProductID],0))</f>
        <v>7</v>
      </c>
      <c r="L706" s="4" t="str">
        <f>INDEX(locationtable[State],MATCH(consolidatedsales[[#This Row],[Zip]],locationtable[Zip],0))</f>
        <v>British Columbia</v>
      </c>
      <c r="M706" s="4" t="str">
        <f>INDEX(manufacturertable[Manufacturer Name],MATCH(consolidatedsales[[#This Row],[ManufacturerID]],manufacturertable[ManufacturerID],0))</f>
        <v>VanArsdel</v>
      </c>
      <c r="N706" s="4">
        <f>1/COUNTIFS(consolidatedsales[Manufacturer Name],consolidatedsales[[#This Row],[Manufacturer Name]])</f>
        <v>2.4570024570024569E-3</v>
      </c>
    </row>
    <row r="707" spans="1:14" x14ac:dyDescent="0.25">
      <c r="A707">
        <v>1086</v>
      </c>
      <c r="B707" s="2">
        <v>42081</v>
      </c>
      <c r="C707" s="2" t="str">
        <f>TEXT(consolidatedsales[[#This Row],[Date]],"MMMM")</f>
        <v>March</v>
      </c>
      <c r="D707" t="s">
        <v>1395</v>
      </c>
      <c r="E707">
        <v>1</v>
      </c>
      <c r="F707" s="3">
        <v>1101.8699999999999</v>
      </c>
      <c r="G707" t="s">
        <v>20</v>
      </c>
      <c r="H707" t="str">
        <f>INDEX(producttable[Product Name],MATCH(consolidatedsales[[#This Row],[ProductID]],producttable[ProductID],0))</f>
        <v>Pirum RP-32</v>
      </c>
      <c r="I707" t="str">
        <f>INDEX(producttable[Category],MATCH(consolidatedsales[[#This Row],[ProductID]],producttable[ProductID],0))</f>
        <v>Rural</v>
      </c>
      <c r="J707" t="str">
        <f>INDEX(producttable[Segment],MATCH(consolidatedsales[[#This Row],[ProductID]],producttable[ProductID],0))</f>
        <v>Productivity</v>
      </c>
      <c r="K707">
        <f>INDEX(producttable[ManufacturerID],MATCH(consolidatedsales[[#This Row],[ProductID]],producttable[ProductID],0))</f>
        <v>10</v>
      </c>
      <c r="L707" s="4" t="str">
        <f>INDEX(locationtable[State],MATCH(consolidatedsales[[#This Row],[Zip]],locationtable[Zip],0))</f>
        <v>Alberta</v>
      </c>
      <c r="M707" s="4" t="str">
        <f>INDEX(manufacturertable[Manufacturer Name],MATCH(consolidatedsales[[#This Row],[ManufacturerID]],manufacturertable[ManufacturerID],0))</f>
        <v>Pirum</v>
      </c>
      <c r="N707" s="4">
        <f>1/COUNTIFS(consolidatedsales[Manufacturer Name],consolidatedsales[[#This Row],[Manufacturer Name]])</f>
        <v>3.8022813688212928E-3</v>
      </c>
    </row>
    <row r="708" spans="1:14" x14ac:dyDescent="0.25">
      <c r="A708">
        <v>1212</v>
      </c>
      <c r="B708" s="2">
        <v>42081</v>
      </c>
      <c r="C708" s="2" t="str">
        <f>TEXT(consolidatedsales[[#This Row],[Date]],"MMMM")</f>
        <v>March</v>
      </c>
      <c r="D708" t="s">
        <v>1352</v>
      </c>
      <c r="E708">
        <v>1</v>
      </c>
      <c r="F708" s="3">
        <v>5102.37</v>
      </c>
      <c r="G708" t="s">
        <v>20</v>
      </c>
      <c r="H708" t="str">
        <f>INDEX(producttable[Product Name],MATCH(consolidatedsales[[#This Row],[ProductID]],producttable[ProductID],0))</f>
        <v>Pirum UC-14</v>
      </c>
      <c r="I708" t="str">
        <f>INDEX(producttable[Category],MATCH(consolidatedsales[[#This Row],[ProductID]],producttable[ProductID],0))</f>
        <v>Urban</v>
      </c>
      <c r="J708" t="str">
        <f>INDEX(producttable[Segment],MATCH(consolidatedsales[[#This Row],[ProductID]],producttable[ProductID],0))</f>
        <v>Convenience</v>
      </c>
      <c r="K708">
        <f>INDEX(producttable[ManufacturerID],MATCH(consolidatedsales[[#This Row],[ProductID]],producttable[ProductID],0))</f>
        <v>10</v>
      </c>
      <c r="L708" s="4" t="str">
        <f>INDEX(locationtable[State],MATCH(consolidatedsales[[#This Row],[Zip]],locationtable[Zip],0))</f>
        <v>Alberta</v>
      </c>
      <c r="M708" s="4" t="str">
        <f>INDEX(manufacturertable[Manufacturer Name],MATCH(consolidatedsales[[#This Row],[ManufacturerID]],manufacturertable[ManufacturerID],0))</f>
        <v>Pirum</v>
      </c>
      <c r="N708" s="4">
        <f>1/COUNTIFS(consolidatedsales[Manufacturer Name],consolidatedsales[[#This Row],[Manufacturer Name]])</f>
        <v>3.8022813688212928E-3</v>
      </c>
    </row>
    <row r="709" spans="1:14" x14ac:dyDescent="0.25">
      <c r="A709">
        <v>2066</v>
      </c>
      <c r="B709" s="2">
        <v>42082</v>
      </c>
      <c r="C709" s="2" t="str">
        <f>TEXT(consolidatedsales[[#This Row],[Date]],"MMMM")</f>
        <v>March</v>
      </c>
      <c r="D709" t="s">
        <v>1563</v>
      </c>
      <c r="E709">
        <v>1</v>
      </c>
      <c r="F709" s="3">
        <v>4724.37</v>
      </c>
      <c r="G709" t="s">
        <v>20</v>
      </c>
      <c r="H709" t="str">
        <f>INDEX(producttable[Product Name],MATCH(consolidatedsales[[#This Row],[ProductID]],producttable[ProductID],0))</f>
        <v>Currus UC-01</v>
      </c>
      <c r="I709" t="str">
        <f>INDEX(producttable[Category],MATCH(consolidatedsales[[#This Row],[ProductID]],producttable[ProductID],0))</f>
        <v>Urban</v>
      </c>
      <c r="J709" t="str">
        <f>INDEX(producttable[Segment],MATCH(consolidatedsales[[#This Row],[ProductID]],producttable[ProductID],0))</f>
        <v>Convenience</v>
      </c>
      <c r="K709">
        <f>INDEX(producttable[ManufacturerID],MATCH(consolidatedsales[[#This Row],[ProductID]],producttable[ProductID],0))</f>
        <v>4</v>
      </c>
      <c r="L709" s="4" t="str">
        <f>INDEX(locationtable[State],MATCH(consolidatedsales[[#This Row],[Zip]],locationtable[Zip],0))</f>
        <v>British Columbia</v>
      </c>
      <c r="M709" s="4" t="str">
        <f>INDEX(manufacturertable[Manufacturer Name],MATCH(consolidatedsales[[#This Row],[ManufacturerID]],manufacturertable[ManufacturerID],0))</f>
        <v>Currus</v>
      </c>
      <c r="N709" s="4">
        <f>1/COUNTIFS(consolidatedsales[Manufacturer Name],consolidatedsales[[#This Row],[Manufacturer Name]])</f>
        <v>1.1764705882352941E-2</v>
      </c>
    </row>
    <row r="710" spans="1:14" x14ac:dyDescent="0.25">
      <c r="A710">
        <v>1722</v>
      </c>
      <c r="B710" s="2">
        <v>42082</v>
      </c>
      <c r="C710" s="2" t="str">
        <f>TEXT(consolidatedsales[[#This Row],[Date]],"MMMM")</f>
        <v>March</v>
      </c>
      <c r="D710" t="s">
        <v>1577</v>
      </c>
      <c r="E710">
        <v>1</v>
      </c>
      <c r="F710" s="3">
        <v>1038.8699999999999</v>
      </c>
      <c r="G710" t="s">
        <v>20</v>
      </c>
      <c r="H710" t="str">
        <f>INDEX(producttable[Product Name],MATCH(consolidatedsales[[#This Row],[ProductID]],producttable[ProductID],0))</f>
        <v>Salvus YY-33</v>
      </c>
      <c r="I710" t="str">
        <f>INDEX(producttable[Category],MATCH(consolidatedsales[[#This Row],[ProductID]],producttable[ProductID],0))</f>
        <v>Youth</v>
      </c>
      <c r="J710" t="str">
        <f>INDEX(producttable[Segment],MATCH(consolidatedsales[[#This Row],[ProductID]],producttable[ProductID],0))</f>
        <v>Youth</v>
      </c>
      <c r="K710">
        <f>INDEX(producttable[ManufacturerID],MATCH(consolidatedsales[[#This Row],[ProductID]],producttable[ProductID],0))</f>
        <v>13</v>
      </c>
      <c r="L710" s="4" t="str">
        <f>INDEX(locationtable[State],MATCH(consolidatedsales[[#This Row],[Zip]],locationtable[Zip],0))</f>
        <v>British Columbia</v>
      </c>
      <c r="M710" s="4" t="str">
        <f>INDEX(manufacturertable[Manufacturer Name],MATCH(consolidatedsales[[#This Row],[ManufacturerID]],manufacturertable[ManufacturerID],0))</f>
        <v>Salvus</v>
      </c>
      <c r="N710" s="4">
        <f>1/COUNTIFS(consolidatedsales[Manufacturer Name],consolidatedsales[[#This Row],[Manufacturer Name]])</f>
        <v>4.3478260869565216E-2</v>
      </c>
    </row>
    <row r="711" spans="1:14" x14ac:dyDescent="0.25">
      <c r="A711">
        <v>609</v>
      </c>
      <c r="B711" s="2">
        <v>42082</v>
      </c>
      <c r="C711" s="2" t="str">
        <f>TEXT(consolidatedsales[[#This Row],[Date]],"MMMM")</f>
        <v>March</v>
      </c>
      <c r="D711" t="s">
        <v>1583</v>
      </c>
      <c r="E711">
        <v>1</v>
      </c>
      <c r="F711" s="3">
        <v>10079.370000000001</v>
      </c>
      <c r="G711" t="s">
        <v>20</v>
      </c>
      <c r="H711" t="str">
        <f>INDEX(producttable[Product Name],MATCH(consolidatedsales[[#This Row],[ProductID]],producttable[ProductID],0))</f>
        <v>Maximus UC-74</v>
      </c>
      <c r="I711" t="str">
        <f>INDEX(producttable[Category],MATCH(consolidatedsales[[#This Row],[ProductID]],producttable[ProductID],0))</f>
        <v>Urban</v>
      </c>
      <c r="J711" t="str">
        <f>INDEX(producttable[Segment],MATCH(consolidatedsales[[#This Row],[ProductID]],producttable[ProductID],0))</f>
        <v>Convenience</v>
      </c>
      <c r="K711">
        <f>INDEX(producttable[ManufacturerID],MATCH(consolidatedsales[[#This Row],[ProductID]],producttable[ProductID],0))</f>
        <v>7</v>
      </c>
      <c r="L711" s="4" t="str">
        <f>INDEX(locationtable[State],MATCH(consolidatedsales[[#This Row],[Zip]],locationtable[Zip],0))</f>
        <v>British Columbia</v>
      </c>
      <c r="M711" s="4" t="str">
        <f>INDEX(manufacturertable[Manufacturer Name],MATCH(consolidatedsales[[#This Row],[ManufacturerID]],manufacturertable[ManufacturerID],0))</f>
        <v>VanArsdel</v>
      </c>
      <c r="N711" s="4">
        <f>1/COUNTIFS(consolidatedsales[Manufacturer Name],consolidatedsales[[#This Row],[Manufacturer Name]])</f>
        <v>2.4570024570024569E-3</v>
      </c>
    </row>
    <row r="712" spans="1:14" x14ac:dyDescent="0.25">
      <c r="A712">
        <v>978</v>
      </c>
      <c r="B712" s="2">
        <v>42071</v>
      </c>
      <c r="C712" s="2" t="str">
        <f>TEXT(consolidatedsales[[#This Row],[Date]],"MMMM")</f>
        <v>March</v>
      </c>
      <c r="D712" t="s">
        <v>1576</v>
      </c>
      <c r="E712">
        <v>1</v>
      </c>
      <c r="F712" s="3">
        <v>9638.3700000000008</v>
      </c>
      <c r="G712" t="s">
        <v>20</v>
      </c>
      <c r="H712" t="str">
        <f>INDEX(producttable[Product Name],MATCH(consolidatedsales[[#This Row],[ProductID]],producttable[ProductID],0))</f>
        <v>Natura UC-41</v>
      </c>
      <c r="I712" t="str">
        <f>INDEX(producttable[Category],MATCH(consolidatedsales[[#This Row],[ProductID]],producttable[ProductID],0))</f>
        <v>Urban</v>
      </c>
      <c r="J712" t="str">
        <f>INDEX(producttable[Segment],MATCH(consolidatedsales[[#This Row],[ProductID]],producttable[ProductID],0))</f>
        <v>Convenience</v>
      </c>
      <c r="K712">
        <f>INDEX(producttable[ManufacturerID],MATCH(consolidatedsales[[#This Row],[ProductID]],producttable[ProductID],0))</f>
        <v>8</v>
      </c>
      <c r="L712" s="4" t="str">
        <f>INDEX(locationtable[State],MATCH(consolidatedsales[[#This Row],[Zip]],locationtable[Zip],0))</f>
        <v>British Columbia</v>
      </c>
      <c r="M712" s="4" t="str">
        <f>INDEX(manufacturertable[Manufacturer Name],MATCH(consolidatedsales[[#This Row],[ManufacturerID]],manufacturertable[ManufacturerID],0))</f>
        <v>Natura</v>
      </c>
      <c r="N712" s="4">
        <f>1/COUNTIFS(consolidatedsales[Manufacturer Name],consolidatedsales[[#This Row],[Manufacturer Name]])</f>
        <v>3.952569169960474E-3</v>
      </c>
    </row>
    <row r="713" spans="1:14" x14ac:dyDescent="0.25">
      <c r="A713">
        <v>438</v>
      </c>
      <c r="B713" s="2">
        <v>42071</v>
      </c>
      <c r="C713" s="2" t="str">
        <f>TEXT(consolidatedsales[[#This Row],[Date]],"MMMM")</f>
        <v>March</v>
      </c>
      <c r="D713" t="s">
        <v>1559</v>
      </c>
      <c r="E713">
        <v>1</v>
      </c>
      <c r="F713" s="3">
        <v>11969.37</v>
      </c>
      <c r="G713" t="s">
        <v>20</v>
      </c>
      <c r="H713" t="str">
        <f>INDEX(producttable[Product Name],MATCH(consolidatedsales[[#This Row],[ProductID]],producttable[ProductID],0))</f>
        <v>Maximus UM-43</v>
      </c>
      <c r="I713" t="str">
        <f>INDEX(producttable[Category],MATCH(consolidatedsales[[#This Row],[ProductID]],producttable[ProductID],0))</f>
        <v>Urban</v>
      </c>
      <c r="J713" t="str">
        <f>INDEX(producttable[Segment],MATCH(consolidatedsales[[#This Row],[ProductID]],producttable[ProductID],0))</f>
        <v>Moderation</v>
      </c>
      <c r="K713">
        <f>INDEX(producttable[ManufacturerID],MATCH(consolidatedsales[[#This Row],[ProductID]],producttable[ProductID],0))</f>
        <v>7</v>
      </c>
      <c r="L713" s="4" t="str">
        <f>INDEX(locationtable[State],MATCH(consolidatedsales[[#This Row],[Zip]],locationtable[Zip],0))</f>
        <v>British Columbia</v>
      </c>
      <c r="M713" s="4" t="str">
        <f>INDEX(manufacturertable[Manufacturer Name],MATCH(consolidatedsales[[#This Row],[ManufacturerID]],manufacturertable[ManufacturerID],0))</f>
        <v>VanArsdel</v>
      </c>
      <c r="N713" s="4">
        <f>1/COUNTIFS(consolidatedsales[Manufacturer Name],consolidatedsales[[#This Row],[Manufacturer Name]])</f>
        <v>2.4570024570024569E-3</v>
      </c>
    </row>
    <row r="714" spans="1:14" x14ac:dyDescent="0.25">
      <c r="A714">
        <v>605</v>
      </c>
      <c r="B714" s="2">
        <v>42071</v>
      </c>
      <c r="C714" s="2" t="str">
        <f>TEXT(consolidatedsales[[#This Row],[Date]],"MMMM")</f>
        <v>March</v>
      </c>
      <c r="D714" t="s">
        <v>1327</v>
      </c>
      <c r="E714">
        <v>1</v>
      </c>
      <c r="F714" s="3">
        <v>5039.37</v>
      </c>
      <c r="G714" t="s">
        <v>20</v>
      </c>
      <c r="H714" t="str">
        <f>INDEX(producttable[Product Name],MATCH(consolidatedsales[[#This Row],[ProductID]],producttable[ProductID],0))</f>
        <v>Maximus UC-70</v>
      </c>
      <c r="I714" t="str">
        <f>INDEX(producttable[Category],MATCH(consolidatedsales[[#This Row],[ProductID]],producttable[ProductID],0))</f>
        <v>Urban</v>
      </c>
      <c r="J714" t="str">
        <f>INDEX(producttable[Segment],MATCH(consolidatedsales[[#This Row],[ProductID]],producttable[ProductID],0))</f>
        <v>Convenience</v>
      </c>
      <c r="K714">
        <f>INDEX(producttable[ManufacturerID],MATCH(consolidatedsales[[#This Row],[ProductID]],producttable[ProductID],0))</f>
        <v>7</v>
      </c>
      <c r="L714" s="4" t="str">
        <f>INDEX(locationtable[State],MATCH(consolidatedsales[[#This Row],[Zip]],locationtable[Zip],0))</f>
        <v>Alberta</v>
      </c>
      <c r="M714" s="4" t="str">
        <f>INDEX(manufacturertable[Manufacturer Name],MATCH(consolidatedsales[[#This Row],[ManufacturerID]],manufacturertable[ManufacturerID],0))</f>
        <v>VanArsdel</v>
      </c>
      <c r="N714" s="4">
        <f>1/COUNTIFS(consolidatedsales[Manufacturer Name],consolidatedsales[[#This Row],[Manufacturer Name]])</f>
        <v>2.4570024570024569E-3</v>
      </c>
    </row>
    <row r="715" spans="1:14" x14ac:dyDescent="0.25">
      <c r="A715">
        <v>1530</v>
      </c>
      <c r="B715" s="2">
        <v>42072</v>
      </c>
      <c r="C715" s="2" t="str">
        <f>TEXT(consolidatedsales[[#This Row],[Date]],"MMMM")</f>
        <v>March</v>
      </c>
      <c r="D715" t="s">
        <v>1577</v>
      </c>
      <c r="E715">
        <v>1</v>
      </c>
      <c r="F715" s="3">
        <v>5038.74</v>
      </c>
      <c r="G715" t="s">
        <v>20</v>
      </c>
      <c r="H715" t="str">
        <f>INDEX(producttable[Product Name],MATCH(consolidatedsales[[#This Row],[ProductID]],producttable[ProductID],0))</f>
        <v>Quibus RP-22</v>
      </c>
      <c r="I715" t="str">
        <f>INDEX(producttable[Category],MATCH(consolidatedsales[[#This Row],[ProductID]],producttable[ProductID],0))</f>
        <v>Rural</v>
      </c>
      <c r="J715" t="str">
        <f>INDEX(producttable[Segment],MATCH(consolidatedsales[[#This Row],[ProductID]],producttable[ProductID],0))</f>
        <v>Productivity</v>
      </c>
      <c r="K715">
        <f>INDEX(producttable[ManufacturerID],MATCH(consolidatedsales[[#This Row],[ProductID]],producttable[ProductID],0))</f>
        <v>12</v>
      </c>
      <c r="L715" s="4" t="str">
        <f>INDEX(locationtable[State],MATCH(consolidatedsales[[#This Row],[Zip]],locationtable[Zip],0))</f>
        <v>British Columbia</v>
      </c>
      <c r="M715" s="4" t="str">
        <f>INDEX(manufacturertable[Manufacturer Name],MATCH(consolidatedsales[[#This Row],[ManufacturerID]],manufacturertable[ManufacturerID],0))</f>
        <v>Quibus</v>
      </c>
      <c r="N715" s="4">
        <f>1/COUNTIFS(consolidatedsales[Manufacturer Name],consolidatedsales[[#This Row],[Manufacturer Name]])</f>
        <v>1.3333333333333334E-2</v>
      </c>
    </row>
    <row r="716" spans="1:14" x14ac:dyDescent="0.25">
      <c r="A716">
        <v>579</v>
      </c>
      <c r="B716" s="2">
        <v>42094</v>
      </c>
      <c r="C716" s="2" t="str">
        <f>TEXT(consolidatedsales[[#This Row],[Date]],"MMMM")</f>
        <v>March</v>
      </c>
      <c r="D716" t="s">
        <v>1352</v>
      </c>
      <c r="E716">
        <v>1</v>
      </c>
      <c r="F716" s="3">
        <v>15938.37</v>
      </c>
      <c r="G716" t="s">
        <v>20</v>
      </c>
      <c r="H716" t="str">
        <f>INDEX(producttable[Product Name],MATCH(consolidatedsales[[#This Row],[ProductID]],producttable[ProductID],0))</f>
        <v>Maximus UC-44</v>
      </c>
      <c r="I716" t="str">
        <f>INDEX(producttable[Category],MATCH(consolidatedsales[[#This Row],[ProductID]],producttable[ProductID],0))</f>
        <v>Urban</v>
      </c>
      <c r="J716" t="str">
        <f>INDEX(producttable[Segment],MATCH(consolidatedsales[[#This Row],[ProductID]],producttable[ProductID],0))</f>
        <v>Convenience</v>
      </c>
      <c r="K716">
        <f>INDEX(producttable[ManufacturerID],MATCH(consolidatedsales[[#This Row],[ProductID]],producttable[ProductID],0))</f>
        <v>7</v>
      </c>
      <c r="L716" s="4" t="str">
        <f>INDEX(locationtable[State],MATCH(consolidatedsales[[#This Row],[Zip]],locationtable[Zip],0))</f>
        <v>Alberta</v>
      </c>
      <c r="M716" s="4" t="str">
        <f>INDEX(manufacturertable[Manufacturer Name],MATCH(consolidatedsales[[#This Row],[ManufacturerID]],manufacturertable[ManufacturerID],0))</f>
        <v>VanArsdel</v>
      </c>
      <c r="N716" s="4">
        <f>1/COUNTIFS(consolidatedsales[Manufacturer Name],consolidatedsales[[#This Row],[Manufacturer Name]])</f>
        <v>2.4570024570024569E-3</v>
      </c>
    </row>
    <row r="717" spans="1:14" x14ac:dyDescent="0.25">
      <c r="A717">
        <v>491</v>
      </c>
      <c r="B717" s="2">
        <v>42106</v>
      </c>
      <c r="C717" s="2" t="str">
        <f>TEXT(consolidatedsales[[#This Row],[Date]],"MMMM")</f>
        <v>April</v>
      </c>
      <c r="D717" t="s">
        <v>1569</v>
      </c>
      <c r="E717">
        <v>1</v>
      </c>
      <c r="F717" s="3">
        <v>10709.37</v>
      </c>
      <c r="G717" t="s">
        <v>20</v>
      </c>
      <c r="H717" t="str">
        <f>INDEX(producttable[Product Name],MATCH(consolidatedsales[[#This Row],[ProductID]],producttable[ProductID],0))</f>
        <v>Maximus UM-96</v>
      </c>
      <c r="I717" t="str">
        <f>INDEX(producttable[Category],MATCH(consolidatedsales[[#This Row],[ProductID]],producttable[ProductID],0))</f>
        <v>Urban</v>
      </c>
      <c r="J717" t="str">
        <f>INDEX(producttable[Segment],MATCH(consolidatedsales[[#This Row],[ProductID]],producttable[ProductID],0))</f>
        <v>Moderation</v>
      </c>
      <c r="K717">
        <f>INDEX(producttable[ManufacturerID],MATCH(consolidatedsales[[#This Row],[ProductID]],producttable[ProductID],0))</f>
        <v>7</v>
      </c>
      <c r="L717" s="4" t="str">
        <f>INDEX(locationtable[State],MATCH(consolidatedsales[[#This Row],[Zip]],locationtable[Zip],0))</f>
        <v>British Columbia</v>
      </c>
      <c r="M717" s="4" t="str">
        <f>INDEX(manufacturertable[Manufacturer Name],MATCH(consolidatedsales[[#This Row],[ManufacturerID]],manufacturertable[ManufacturerID],0))</f>
        <v>VanArsdel</v>
      </c>
      <c r="N717" s="4">
        <f>1/COUNTIFS(consolidatedsales[Manufacturer Name],consolidatedsales[[#This Row],[Manufacturer Name]])</f>
        <v>2.4570024570024569E-3</v>
      </c>
    </row>
    <row r="718" spans="1:14" x14ac:dyDescent="0.25">
      <c r="A718">
        <v>1182</v>
      </c>
      <c r="B718" s="2">
        <v>42075</v>
      </c>
      <c r="C718" s="2" t="str">
        <f>TEXT(consolidatedsales[[#This Row],[Date]],"MMMM")</f>
        <v>March</v>
      </c>
      <c r="D718" t="s">
        <v>1400</v>
      </c>
      <c r="E718">
        <v>1</v>
      </c>
      <c r="F718" s="3">
        <v>2582.37</v>
      </c>
      <c r="G718" t="s">
        <v>20</v>
      </c>
      <c r="H718" t="str">
        <f>INDEX(producttable[Product Name],MATCH(consolidatedsales[[#This Row],[ProductID]],producttable[ProductID],0))</f>
        <v>Pirum UE-18</v>
      </c>
      <c r="I718" t="str">
        <f>INDEX(producttable[Category],MATCH(consolidatedsales[[#This Row],[ProductID]],producttable[ProductID],0))</f>
        <v>Urban</v>
      </c>
      <c r="J718" t="str">
        <f>INDEX(producttable[Segment],MATCH(consolidatedsales[[#This Row],[ProductID]],producttable[ProductID],0))</f>
        <v>Extreme</v>
      </c>
      <c r="K718">
        <f>INDEX(producttable[ManufacturerID],MATCH(consolidatedsales[[#This Row],[ProductID]],producttable[ProductID],0))</f>
        <v>10</v>
      </c>
      <c r="L718" s="4" t="str">
        <f>INDEX(locationtable[State],MATCH(consolidatedsales[[#This Row],[Zip]],locationtable[Zip],0))</f>
        <v>Alberta</v>
      </c>
      <c r="M718" s="4" t="str">
        <f>INDEX(manufacturertable[Manufacturer Name],MATCH(consolidatedsales[[#This Row],[ManufacturerID]],manufacturertable[ManufacturerID],0))</f>
        <v>Pirum</v>
      </c>
      <c r="N718" s="4">
        <f>1/COUNTIFS(consolidatedsales[Manufacturer Name],consolidatedsales[[#This Row],[Manufacturer Name]])</f>
        <v>3.8022813688212928E-3</v>
      </c>
    </row>
    <row r="719" spans="1:14" x14ac:dyDescent="0.25">
      <c r="A719">
        <v>2155</v>
      </c>
      <c r="B719" s="2">
        <v>42075</v>
      </c>
      <c r="C719" s="2" t="str">
        <f>TEXT(consolidatedsales[[#This Row],[Date]],"MMMM")</f>
        <v>March</v>
      </c>
      <c r="D719" t="s">
        <v>1559</v>
      </c>
      <c r="E719">
        <v>1</v>
      </c>
      <c r="F719" s="3">
        <v>7748.37</v>
      </c>
      <c r="G719" t="s">
        <v>20</v>
      </c>
      <c r="H719" t="str">
        <f>INDEX(producttable[Product Name],MATCH(consolidatedsales[[#This Row],[ProductID]],producttable[ProductID],0))</f>
        <v>Victoria UE-08</v>
      </c>
      <c r="I719" t="str">
        <f>INDEX(producttable[Category],MATCH(consolidatedsales[[#This Row],[ProductID]],producttable[ProductID],0))</f>
        <v>Urban</v>
      </c>
      <c r="J719" t="str">
        <f>INDEX(producttable[Segment],MATCH(consolidatedsales[[#This Row],[ProductID]],producttable[ProductID],0))</f>
        <v>Extreme</v>
      </c>
      <c r="K719">
        <f>INDEX(producttable[ManufacturerID],MATCH(consolidatedsales[[#This Row],[ProductID]],producttable[ProductID],0))</f>
        <v>14</v>
      </c>
      <c r="L719" s="4" t="str">
        <f>INDEX(locationtable[State],MATCH(consolidatedsales[[#This Row],[Zip]],locationtable[Zip],0))</f>
        <v>British Columbia</v>
      </c>
      <c r="M719" s="4" t="str">
        <f>INDEX(manufacturertable[Manufacturer Name],MATCH(consolidatedsales[[#This Row],[ManufacturerID]],manufacturertable[ManufacturerID],0))</f>
        <v>Victoria</v>
      </c>
      <c r="N719" s="4">
        <f>1/COUNTIFS(consolidatedsales[Manufacturer Name],consolidatedsales[[#This Row],[Manufacturer Name]])</f>
        <v>6.25E-2</v>
      </c>
    </row>
    <row r="720" spans="1:14" x14ac:dyDescent="0.25">
      <c r="A720">
        <v>702</v>
      </c>
      <c r="B720" s="2">
        <v>42075</v>
      </c>
      <c r="C720" s="2" t="str">
        <f>TEXT(consolidatedsales[[#This Row],[Date]],"MMMM")</f>
        <v>March</v>
      </c>
      <c r="D720" t="s">
        <v>1360</v>
      </c>
      <c r="E720">
        <v>1</v>
      </c>
      <c r="F720" s="3">
        <v>3779.37</v>
      </c>
      <c r="G720" t="s">
        <v>20</v>
      </c>
      <c r="H720" t="str">
        <f>INDEX(producttable[Product Name],MATCH(consolidatedsales[[#This Row],[ProductID]],producttable[ProductID],0))</f>
        <v>Natura MA-09</v>
      </c>
      <c r="I720" t="str">
        <f>INDEX(producttable[Category],MATCH(consolidatedsales[[#This Row],[ProductID]],producttable[ProductID],0))</f>
        <v>Mix</v>
      </c>
      <c r="J720" t="str">
        <f>INDEX(producttable[Segment],MATCH(consolidatedsales[[#This Row],[ProductID]],producttable[ProductID],0))</f>
        <v>All Season</v>
      </c>
      <c r="K720">
        <f>INDEX(producttable[ManufacturerID],MATCH(consolidatedsales[[#This Row],[ProductID]],producttable[ProductID],0))</f>
        <v>8</v>
      </c>
      <c r="L720" s="4" t="str">
        <f>INDEX(locationtable[State],MATCH(consolidatedsales[[#This Row],[Zip]],locationtable[Zip],0))</f>
        <v>Alberta</v>
      </c>
      <c r="M720" s="4" t="str">
        <f>INDEX(manufacturertable[Manufacturer Name],MATCH(consolidatedsales[[#This Row],[ManufacturerID]],manufacturertable[ManufacturerID],0))</f>
        <v>Natura</v>
      </c>
      <c r="N720" s="4">
        <f>1/COUNTIFS(consolidatedsales[Manufacturer Name],consolidatedsales[[#This Row],[Manufacturer Name]])</f>
        <v>3.952569169960474E-3</v>
      </c>
    </row>
    <row r="721" spans="1:14" x14ac:dyDescent="0.25">
      <c r="A721">
        <v>2055</v>
      </c>
      <c r="B721" s="2">
        <v>42075</v>
      </c>
      <c r="C721" s="2" t="str">
        <f>TEXT(consolidatedsales[[#This Row],[Date]],"MMMM")</f>
        <v>March</v>
      </c>
      <c r="D721" t="s">
        <v>1564</v>
      </c>
      <c r="E721">
        <v>1</v>
      </c>
      <c r="F721" s="3">
        <v>7874.37</v>
      </c>
      <c r="G721" t="s">
        <v>20</v>
      </c>
      <c r="H721" t="str">
        <f>INDEX(producttable[Product Name],MATCH(consolidatedsales[[#This Row],[ProductID]],producttable[ProductID],0))</f>
        <v>Currus UE-15</v>
      </c>
      <c r="I721" t="str">
        <f>INDEX(producttable[Category],MATCH(consolidatedsales[[#This Row],[ProductID]],producttable[ProductID],0))</f>
        <v>Urban</v>
      </c>
      <c r="J721" t="str">
        <f>INDEX(producttable[Segment],MATCH(consolidatedsales[[#This Row],[ProductID]],producttable[ProductID],0))</f>
        <v>Extreme</v>
      </c>
      <c r="K721">
        <f>INDEX(producttable[ManufacturerID],MATCH(consolidatedsales[[#This Row],[ProductID]],producttable[ProductID],0))</f>
        <v>4</v>
      </c>
      <c r="L721" s="4" t="str">
        <f>INDEX(locationtable[State],MATCH(consolidatedsales[[#This Row],[Zip]],locationtable[Zip],0))</f>
        <v>British Columbia</v>
      </c>
      <c r="M721" s="4" t="str">
        <f>INDEX(manufacturertable[Manufacturer Name],MATCH(consolidatedsales[[#This Row],[ManufacturerID]],manufacturertable[ManufacturerID],0))</f>
        <v>Currus</v>
      </c>
      <c r="N721" s="4">
        <f>1/COUNTIFS(consolidatedsales[Manufacturer Name],consolidatedsales[[#This Row],[Manufacturer Name]])</f>
        <v>1.1764705882352941E-2</v>
      </c>
    </row>
    <row r="722" spans="1:14" x14ac:dyDescent="0.25">
      <c r="A722">
        <v>2099</v>
      </c>
      <c r="B722" s="2">
        <v>42075</v>
      </c>
      <c r="C722" s="2" t="str">
        <f>TEXT(consolidatedsales[[#This Row],[Date]],"MMMM")</f>
        <v>March</v>
      </c>
      <c r="D722" t="s">
        <v>1570</v>
      </c>
      <c r="E722">
        <v>1</v>
      </c>
      <c r="F722" s="3">
        <v>5165.37</v>
      </c>
      <c r="G722" t="s">
        <v>20</v>
      </c>
      <c r="H722" t="str">
        <f>INDEX(producttable[Product Name],MATCH(consolidatedsales[[#This Row],[ProductID]],producttable[ProductID],0))</f>
        <v>Currus YY-03</v>
      </c>
      <c r="I722" t="str">
        <f>INDEX(producttable[Category],MATCH(consolidatedsales[[#This Row],[ProductID]],producttable[ProductID],0))</f>
        <v>Youth</v>
      </c>
      <c r="J722" t="str">
        <f>INDEX(producttable[Segment],MATCH(consolidatedsales[[#This Row],[ProductID]],producttable[ProductID],0))</f>
        <v>Youth</v>
      </c>
      <c r="K722">
        <f>INDEX(producttable[ManufacturerID],MATCH(consolidatedsales[[#This Row],[ProductID]],producttable[ProductID],0))</f>
        <v>4</v>
      </c>
      <c r="L722" s="4" t="str">
        <f>INDEX(locationtable[State],MATCH(consolidatedsales[[#This Row],[Zip]],locationtable[Zip],0))</f>
        <v>British Columbia</v>
      </c>
      <c r="M722" s="4" t="str">
        <f>INDEX(manufacturertable[Manufacturer Name],MATCH(consolidatedsales[[#This Row],[ManufacturerID]],manufacturertable[ManufacturerID],0))</f>
        <v>Currus</v>
      </c>
      <c r="N722" s="4">
        <f>1/COUNTIFS(consolidatedsales[Manufacturer Name],consolidatedsales[[#This Row],[Manufacturer Name]])</f>
        <v>1.1764705882352941E-2</v>
      </c>
    </row>
    <row r="723" spans="1:14" x14ac:dyDescent="0.25">
      <c r="A723">
        <v>907</v>
      </c>
      <c r="B723" s="2">
        <v>42076</v>
      </c>
      <c r="C723" s="2" t="str">
        <f>TEXT(consolidatedsales[[#This Row],[Date]],"MMMM")</f>
        <v>March</v>
      </c>
      <c r="D723" t="s">
        <v>1412</v>
      </c>
      <c r="E723">
        <v>1</v>
      </c>
      <c r="F723" s="3">
        <v>7307.37</v>
      </c>
      <c r="G723" t="s">
        <v>20</v>
      </c>
      <c r="H723" t="str">
        <f>INDEX(producttable[Product Name],MATCH(consolidatedsales[[#This Row],[ProductID]],producttable[ProductID],0))</f>
        <v>Natura UE-16</v>
      </c>
      <c r="I723" t="str">
        <f>INDEX(producttable[Category],MATCH(consolidatedsales[[#This Row],[ProductID]],producttable[ProductID],0))</f>
        <v>Urban</v>
      </c>
      <c r="J723" t="str">
        <f>INDEX(producttable[Segment],MATCH(consolidatedsales[[#This Row],[ProductID]],producttable[ProductID],0))</f>
        <v>Extreme</v>
      </c>
      <c r="K723">
        <f>INDEX(producttable[ManufacturerID],MATCH(consolidatedsales[[#This Row],[ProductID]],producttable[ProductID],0))</f>
        <v>8</v>
      </c>
      <c r="L723" s="4" t="str">
        <f>INDEX(locationtable[State],MATCH(consolidatedsales[[#This Row],[Zip]],locationtable[Zip],0))</f>
        <v>Alberta</v>
      </c>
      <c r="M723" s="4" t="str">
        <f>INDEX(manufacturertable[Manufacturer Name],MATCH(consolidatedsales[[#This Row],[ManufacturerID]],manufacturertable[ManufacturerID],0))</f>
        <v>Natura</v>
      </c>
      <c r="N723" s="4">
        <f>1/COUNTIFS(consolidatedsales[Manufacturer Name],consolidatedsales[[#This Row],[Manufacturer Name]])</f>
        <v>3.952569169960474E-3</v>
      </c>
    </row>
    <row r="724" spans="1:14" x14ac:dyDescent="0.25">
      <c r="A724">
        <v>590</v>
      </c>
      <c r="B724" s="2">
        <v>42076</v>
      </c>
      <c r="C724" s="2" t="str">
        <f>TEXT(consolidatedsales[[#This Row],[Date]],"MMMM")</f>
        <v>March</v>
      </c>
      <c r="D724" t="s">
        <v>1561</v>
      </c>
      <c r="E724">
        <v>1</v>
      </c>
      <c r="F724" s="3">
        <v>10709.37</v>
      </c>
      <c r="G724" t="s">
        <v>20</v>
      </c>
      <c r="H724" t="str">
        <f>INDEX(producttable[Product Name],MATCH(consolidatedsales[[#This Row],[ProductID]],producttable[ProductID],0))</f>
        <v>Maximus UC-55</v>
      </c>
      <c r="I724" t="str">
        <f>INDEX(producttable[Category],MATCH(consolidatedsales[[#This Row],[ProductID]],producttable[ProductID],0))</f>
        <v>Urban</v>
      </c>
      <c r="J724" t="str">
        <f>INDEX(producttable[Segment],MATCH(consolidatedsales[[#This Row],[ProductID]],producttable[ProductID],0))</f>
        <v>Convenience</v>
      </c>
      <c r="K724">
        <f>INDEX(producttable[ManufacturerID],MATCH(consolidatedsales[[#This Row],[ProductID]],producttable[ProductID],0))</f>
        <v>7</v>
      </c>
      <c r="L724" s="4" t="str">
        <f>INDEX(locationtable[State],MATCH(consolidatedsales[[#This Row],[Zip]],locationtable[Zip],0))</f>
        <v>British Columbia</v>
      </c>
      <c r="M724" s="4" t="str">
        <f>INDEX(manufacturertable[Manufacturer Name],MATCH(consolidatedsales[[#This Row],[ManufacturerID]],manufacturertable[ManufacturerID],0))</f>
        <v>VanArsdel</v>
      </c>
      <c r="N724" s="4">
        <f>1/COUNTIFS(consolidatedsales[Manufacturer Name],consolidatedsales[[#This Row],[Manufacturer Name]])</f>
        <v>2.4570024570024569E-3</v>
      </c>
    </row>
    <row r="725" spans="1:14" x14ac:dyDescent="0.25">
      <c r="A725">
        <v>819</v>
      </c>
      <c r="B725" s="2">
        <v>42076</v>
      </c>
      <c r="C725" s="2" t="str">
        <f>TEXT(consolidatedsales[[#This Row],[Date]],"MMMM")</f>
        <v>March</v>
      </c>
      <c r="D725" t="s">
        <v>1563</v>
      </c>
      <c r="E725">
        <v>1</v>
      </c>
      <c r="F725" s="3">
        <v>16757.37</v>
      </c>
      <c r="G725" t="s">
        <v>20</v>
      </c>
      <c r="H725" t="str">
        <f>INDEX(producttable[Product Name],MATCH(consolidatedsales[[#This Row],[ProductID]],producttable[ProductID],0))</f>
        <v>Natura UM-03</v>
      </c>
      <c r="I725" t="str">
        <f>INDEX(producttable[Category],MATCH(consolidatedsales[[#This Row],[ProductID]],producttable[ProductID],0))</f>
        <v>Urban</v>
      </c>
      <c r="J725" t="str">
        <f>INDEX(producttable[Segment],MATCH(consolidatedsales[[#This Row],[ProductID]],producttable[ProductID],0))</f>
        <v>Moderation</v>
      </c>
      <c r="K725">
        <f>INDEX(producttable[ManufacturerID],MATCH(consolidatedsales[[#This Row],[ProductID]],producttable[ProductID],0))</f>
        <v>8</v>
      </c>
      <c r="L725" s="4" t="str">
        <f>INDEX(locationtable[State],MATCH(consolidatedsales[[#This Row],[Zip]],locationtable[Zip],0))</f>
        <v>British Columbia</v>
      </c>
      <c r="M725" s="4" t="str">
        <f>INDEX(manufacturertable[Manufacturer Name],MATCH(consolidatedsales[[#This Row],[ManufacturerID]],manufacturertable[ManufacturerID],0))</f>
        <v>Natura</v>
      </c>
      <c r="N725" s="4">
        <f>1/COUNTIFS(consolidatedsales[Manufacturer Name],consolidatedsales[[#This Row],[Manufacturer Name]])</f>
        <v>3.952569169960474E-3</v>
      </c>
    </row>
    <row r="726" spans="1:14" x14ac:dyDescent="0.25">
      <c r="A726">
        <v>506</v>
      </c>
      <c r="B726" s="2">
        <v>42154</v>
      </c>
      <c r="C726" s="2" t="str">
        <f>TEXT(consolidatedsales[[#This Row],[Date]],"MMMM")</f>
        <v>May</v>
      </c>
      <c r="D726" t="s">
        <v>1335</v>
      </c>
      <c r="E726">
        <v>1</v>
      </c>
      <c r="F726" s="3">
        <v>15560.37</v>
      </c>
      <c r="G726" t="s">
        <v>20</v>
      </c>
      <c r="H726" t="str">
        <f>INDEX(producttable[Product Name],MATCH(consolidatedsales[[#This Row],[ProductID]],producttable[ProductID],0))</f>
        <v>Maximus UM-11</v>
      </c>
      <c r="I726" t="str">
        <f>INDEX(producttable[Category],MATCH(consolidatedsales[[#This Row],[ProductID]],producttable[ProductID],0))</f>
        <v>Urban</v>
      </c>
      <c r="J726" t="str">
        <f>INDEX(producttable[Segment],MATCH(consolidatedsales[[#This Row],[ProductID]],producttable[ProductID],0))</f>
        <v>Moderation</v>
      </c>
      <c r="K726">
        <f>INDEX(producttable[ManufacturerID],MATCH(consolidatedsales[[#This Row],[ProductID]],producttable[ProductID],0))</f>
        <v>7</v>
      </c>
      <c r="L726" s="4" t="str">
        <f>INDEX(locationtable[State],MATCH(consolidatedsales[[#This Row],[Zip]],locationtable[Zip],0))</f>
        <v>Alberta</v>
      </c>
      <c r="M726" s="4" t="str">
        <f>INDEX(manufacturertable[Manufacturer Name],MATCH(consolidatedsales[[#This Row],[ManufacturerID]],manufacturertable[ManufacturerID],0))</f>
        <v>VanArsdel</v>
      </c>
      <c r="N726" s="4">
        <f>1/COUNTIFS(consolidatedsales[Manufacturer Name],consolidatedsales[[#This Row],[Manufacturer Name]])</f>
        <v>2.4570024570024569E-3</v>
      </c>
    </row>
    <row r="727" spans="1:14" x14ac:dyDescent="0.25">
      <c r="A727">
        <v>1999</v>
      </c>
      <c r="B727" s="2">
        <v>42155</v>
      </c>
      <c r="C727" s="2" t="str">
        <f>TEXT(consolidatedsales[[#This Row],[Date]],"MMMM")</f>
        <v>May</v>
      </c>
      <c r="D727" t="s">
        <v>1202</v>
      </c>
      <c r="E727">
        <v>1</v>
      </c>
      <c r="F727" s="3">
        <v>8126.37</v>
      </c>
      <c r="G727" t="s">
        <v>20</v>
      </c>
      <c r="H727" t="str">
        <f>INDEX(producttable[Product Name],MATCH(consolidatedsales[[#This Row],[ProductID]],producttable[ProductID],0))</f>
        <v>Currus UR-02</v>
      </c>
      <c r="I727" t="str">
        <f>INDEX(producttable[Category],MATCH(consolidatedsales[[#This Row],[ProductID]],producttable[ProductID],0))</f>
        <v>Urban</v>
      </c>
      <c r="J727" t="str">
        <f>INDEX(producttable[Segment],MATCH(consolidatedsales[[#This Row],[ProductID]],producttable[ProductID],0))</f>
        <v>Regular</v>
      </c>
      <c r="K727">
        <f>INDEX(producttable[ManufacturerID],MATCH(consolidatedsales[[#This Row],[ProductID]],producttable[ProductID],0))</f>
        <v>4</v>
      </c>
      <c r="L727" s="4" t="str">
        <f>INDEX(locationtable[State],MATCH(consolidatedsales[[#This Row],[Zip]],locationtable[Zip],0))</f>
        <v>Manitoba</v>
      </c>
      <c r="M727" s="4" t="str">
        <f>INDEX(manufacturertable[Manufacturer Name],MATCH(consolidatedsales[[#This Row],[ManufacturerID]],manufacturertable[ManufacturerID],0))</f>
        <v>Currus</v>
      </c>
      <c r="N727" s="4">
        <f>1/COUNTIFS(consolidatedsales[Manufacturer Name],consolidatedsales[[#This Row],[Manufacturer Name]])</f>
        <v>1.1764705882352941E-2</v>
      </c>
    </row>
    <row r="728" spans="1:14" x14ac:dyDescent="0.25">
      <c r="A728">
        <v>1391</v>
      </c>
      <c r="B728" s="2">
        <v>42155</v>
      </c>
      <c r="C728" s="2" t="str">
        <f>TEXT(consolidatedsales[[#This Row],[Date]],"MMMM")</f>
        <v>May</v>
      </c>
      <c r="D728" t="s">
        <v>1410</v>
      </c>
      <c r="E728">
        <v>1</v>
      </c>
      <c r="F728" s="3">
        <v>2266.7399999999998</v>
      </c>
      <c r="G728" t="s">
        <v>20</v>
      </c>
      <c r="H728" t="str">
        <f>INDEX(producttable[Product Name],MATCH(consolidatedsales[[#This Row],[ProductID]],producttable[ProductID],0))</f>
        <v>Quibus RP-83</v>
      </c>
      <c r="I728" t="str">
        <f>INDEX(producttable[Category],MATCH(consolidatedsales[[#This Row],[ProductID]],producttable[ProductID],0))</f>
        <v>Rural</v>
      </c>
      <c r="J728" t="str">
        <f>INDEX(producttable[Segment],MATCH(consolidatedsales[[#This Row],[ProductID]],producttable[ProductID],0))</f>
        <v>Productivity</v>
      </c>
      <c r="K728">
        <f>INDEX(producttable[ManufacturerID],MATCH(consolidatedsales[[#This Row],[ProductID]],producttable[ProductID],0))</f>
        <v>12</v>
      </c>
      <c r="L728" s="4" t="str">
        <f>INDEX(locationtable[State],MATCH(consolidatedsales[[#This Row],[Zip]],locationtable[Zip],0))</f>
        <v>Alberta</v>
      </c>
      <c r="M728" s="4" t="str">
        <f>INDEX(manufacturertable[Manufacturer Name],MATCH(consolidatedsales[[#This Row],[ManufacturerID]],manufacturertable[ManufacturerID],0))</f>
        <v>Quibus</v>
      </c>
      <c r="N728" s="4">
        <f>1/COUNTIFS(consolidatedsales[Manufacturer Name],consolidatedsales[[#This Row],[Manufacturer Name]])</f>
        <v>1.3333333333333334E-2</v>
      </c>
    </row>
    <row r="729" spans="1:14" x14ac:dyDescent="0.25">
      <c r="A729">
        <v>1507</v>
      </c>
      <c r="B729" s="2">
        <v>42155</v>
      </c>
      <c r="C729" s="2" t="str">
        <f>TEXT(consolidatedsales[[#This Row],[Date]],"MMMM")</f>
        <v>May</v>
      </c>
      <c r="D729" t="s">
        <v>1346</v>
      </c>
      <c r="E729">
        <v>1</v>
      </c>
      <c r="F729" s="3">
        <v>1069.74</v>
      </c>
      <c r="G729" t="s">
        <v>20</v>
      </c>
      <c r="H729" t="str">
        <f>INDEX(producttable[Product Name],MATCH(consolidatedsales[[#This Row],[ProductID]],producttable[ProductID],0))</f>
        <v>Quibus RP-99</v>
      </c>
      <c r="I729" t="str">
        <f>INDEX(producttable[Category],MATCH(consolidatedsales[[#This Row],[ProductID]],producttable[ProductID],0))</f>
        <v>Rural</v>
      </c>
      <c r="J729" t="str">
        <f>INDEX(producttable[Segment],MATCH(consolidatedsales[[#This Row],[ProductID]],producttable[ProductID],0))</f>
        <v>Productivity</v>
      </c>
      <c r="K729">
        <f>INDEX(producttable[ManufacturerID],MATCH(consolidatedsales[[#This Row],[ProductID]],producttable[ProductID],0))</f>
        <v>12</v>
      </c>
      <c r="L729" s="4" t="str">
        <f>INDEX(locationtable[State],MATCH(consolidatedsales[[#This Row],[Zip]],locationtable[Zip],0))</f>
        <v>Alberta</v>
      </c>
      <c r="M729" s="4" t="str">
        <f>INDEX(manufacturertable[Manufacturer Name],MATCH(consolidatedsales[[#This Row],[ManufacturerID]],manufacturertable[ManufacturerID],0))</f>
        <v>Quibus</v>
      </c>
      <c r="N729" s="4">
        <f>1/COUNTIFS(consolidatedsales[Manufacturer Name],consolidatedsales[[#This Row],[Manufacturer Name]])</f>
        <v>1.3333333333333334E-2</v>
      </c>
    </row>
    <row r="730" spans="1:14" x14ac:dyDescent="0.25">
      <c r="A730">
        <v>1392</v>
      </c>
      <c r="B730" s="2">
        <v>42155</v>
      </c>
      <c r="C730" s="2" t="str">
        <f>TEXT(consolidatedsales[[#This Row],[Date]],"MMMM")</f>
        <v>May</v>
      </c>
      <c r="D730" t="s">
        <v>1410</v>
      </c>
      <c r="E730">
        <v>1</v>
      </c>
      <c r="F730" s="3">
        <v>2266.7399999999998</v>
      </c>
      <c r="G730" t="s">
        <v>20</v>
      </c>
      <c r="H730" t="str">
        <f>INDEX(producttable[Product Name],MATCH(consolidatedsales[[#This Row],[ProductID]],producttable[ProductID],0))</f>
        <v>Quibus RP-84</v>
      </c>
      <c r="I730" t="str">
        <f>INDEX(producttable[Category],MATCH(consolidatedsales[[#This Row],[ProductID]],producttable[ProductID],0))</f>
        <v>Rural</v>
      </c>
      <c r="J730" t="str">
        <f>INDEX(producttable[Segment],MATCH(consolidatedsales[[#This Row],[ProductID]],producttable[ProductID],0))</f>
        <v>Productivity</v>
      </c>
      <c r="K730">
        <f>INDEX(producttable[ManufacturerID],MATCH(consolidatedsales[[#This Row],[ProductID]],producttable[ProductID],0))</f>
        <v>12</v>
      </c>
      <c r="L730" s="4" t="str">
        <f>INDEX(locationtable[State],MATCH(consolidatedsales[[#This Row],[Zip]],locationtable[Zip],0))</f>
        <v>Alberta</v>
      </c>
      <c r="M730" s="4" t="str">
        <f>INDEX(manufacturertable[Manufacturer Name],MATCH(consolidatedsales[[#This Row],[ManufacturerID]],manufacturertable[ManufacturerID],0))</f>
        <v>Quibus</v>
      </c>
      <c r="N730" s="4">
        <f>1/COUNTIFS(consolidatedsales[Manufacturer Name],consolidatedsales[[#This Row],[Manufacturer Name]])</f>
        <v>1.3333333333333334E-2</v>
      </c>
    </row>
    <row r="731" spans="1:14" x14ac:dyDescent="0.25">
      <c r="A731">
        <v>1508</v>
      </c>
      <c r="B731" s="2">
        <v>42155</v>
      </c>
      <c r="C731" s="2" t="str">
        <f>TEXT(consolidatedsales[[#This Row],[Date]],"MMMM")</f>
        <v>May</v>
      </c>
      <c r="D731" t="s">
        <v>1346</v>
      </c>
      <c r="E731">
        <v>1</v>
      </c>
      <c r="F731" s="3">
        <v>1069.74</v>
      </c>
      <c r="G731" t="s">
        <v>20</v>
      </c>
      <c r="H731" t="str">
        <f>INDEX(producttable[Product Name],MATCH(consolidatedsales[[#This Row],[ProductID]],producttable[ProductID],0))</f>
        <v>Quibus RP-00</v>
      </c>
      <c r="I731" t="str">
        <f>INDEX(producttable[Category],MATCH(consolidatedsales[[#This Row],[ProductID]],producttable[ProductID],0))</f>
        <v>Rural</v>
      </c>
      <c r="J731" t="str">
        <f>INDEX(producttable[Segment],MATCH(consolidatedsales[[#This Row],[ProductID]],producttable[ProductID],0))</f>
        <v>Productivity</v>
      </c>
      <c r="K731">
        <f>INDEX(producttable[ManufacturerID],MATCH(consolidatedsales[[#This Row],[ProductID]],producttable[ProductID],0))</f>
        <v>12</v>
      </c>
      <c r="L731" s="4" t="str">
        <f>INDEX(locationtable[State],MATCH(consolidatedsales[[#This Row],[Zip]],locationtable[Zip],0))</f>
        <v>Alberta</v>
      </c>
      <c r="M731" s="4" t="str">
        <f>INDEX(manufacturertable[Manufacturer Name],MATCH(consolidatedsales[[#This Row],[ManufacturerID]],manufacturertable[ManufacturerID],0))</f>
        <v>Quibus</v>
      </c>
      <c r="N731" s="4">
        <f>1/COUNTIFS(consolidatedsales[Manufacturer Name],consolidatedsales[[#This Row],[Manufacturer Name]])</f>
        <v>1.3333333333333334E-2</v>
      </c>
    </row>
    <row r="732" spans="1:14" x14ac:dyDescent="0.25">
      <c r="A732">
        <v>927</v>
      </c>
      <c r="B732" s="2">
        <v>42185</v>
      </c>
      <c r="C732" s="2" t="str">
        <f>TEXT(consolidatedsales[[#This Row],[Date]],"MMMM")</f>
        <v>June</v>
      </c>
      <c r="D732" t="s">
        <v>1345</v>
      </c>
      <c r="E732">
        <v>1</v>
      </c>
      <c r="F732" s="3">
        <v>6173.37</v>
      </c>
      <c r="G732" t="s">
        <v>20</v>
      </c>
      <c r="H732" t="str">
        <f>INDEX(producttable[Product Name],MATCH(consolidatedsales[[#This Row],[ProductID]],producttable[ProductID],0))</f>
        <v>Natura UE-36</v>
      </c>
      <c r="I732" t="str">
        <f>INDEX(producttable[Category],MATCH(consolidatedsales[[#This Row],[ProductID]],producttable[ProductID],0))</f>
        <v>Urban</v>
      </c>
      <c r="J732" t="str">
        <f>INDEX(producttable[Segment],MATCH(consolidatedsales[[#This Row],[ProductID]],producttable[ProductID],0))</f>
        <v>Extreme</v>
      </c>
      <c r="K732">
        <f>INDEX(producttable[ManufacturerID],MATCH(consolidatedsales[[#This Row],[ProductID]],producttable[ProductID],0))</f>
        <v>8</v>
      </c>
      <c r="L732" s="4" t="str">
        <f>INDEX(locationtable[State],MATCH(consolidatedsales[[#This Row],[Zip]],locationtable[Zip],0))</f>
        <v>Alberta</v>
      </c>
      <c r="M732" s="4" t="str">
        <f>INDEX(manufacturertable[Manufacturer Name],MATCH(consolidatedsales[[#This Row],[ManufacturerID]],manufacturertable[ManufacturerID],0))</f>
        <v>Natura</v>
      </c>
      <c r="N732" s="4">
        <f>1/COUNTIFS(consolidatedsales[Manufacturer Name],consolidatedsales[[#This Row],[Manufacturer Name]])</f>
        <v>3.952569169960474E-3</v>
      </c>
    </row>
    <row r="733" spans="1:14" x14ac:dyDescent="0.25">
      <c r="A733">
        <v>487</v>
      </c>
      <c r="B733" s="2">
        <v>42185</v>
      </c>
      <c r="C733" s="2" t="str">
        <f>TEXT(consolidatedsales[[#This Row],[Date]],"MMMM")</f>
        <v>June</v>
      </c>
      <c r="D733" t="s">
        <v>1406</v>
      </c>
      <c r="E733">
        <v>1</v>
      </c>
      <c r="F733" s="3">
        <v>13229.37</v>
      </c>
      <c r="G733" t="s">
        <v>20</v>
      </c>
      <c r="H733" t="str">
        <f>INDEX(producttable[Product Name],MATCH(consolidatedsales[[#This Row],[ProductID]],producttable[ProductID],0))</f>
        <v>Maximus UM-92</v>
      </c>
      <c r="I733" t="str">
        <f>INDEX(producttable[Category],MATCH(consolidatedsales[[#This Row],[ProductID]],producttable[ProductID],0))</f>
        <v>Urban</v>
      </c>
      <c r="J733" t="str">
        <f>INDEX(producttable[Segment],MATCH(consolidatedsales[[#This Row],[ProductID]],producttable[ProductID],0))</f>
        <v>Moderation</v>
      </c>
      <c r="K733">
        <f>INDEX(producttable[ManufacturerID],MATCH(consolidatedsales[[#This Row],[ProductID]],producttable[ProductID],0))</f>
        <v>7</v>
      </c>
      <c r="L733" s="4" t="str">
        <f>INDEX(locationtable[State],MATCH(consolidatedsales[[#This Row],[Zip]],locationtable[Zip],0))</f>
        <v>Alberta</v>
      </c>
      <c r="M733" s="4" t="str">
        <f>INDEX(manufacturertable[Manufacturer Name],MATCH(consolidatedsales[[#This Row],[ManufacturerID]],manufacturertable[ManufacturerID],0))</f>
        <v>VanArsdel</v>
      </c>
      <c r="N733" s="4">
        <f>1/COUNTIFS(consolidatedsales[Manufacturer Name],consolidatedsales[[#This Row],[Manufacturer Name]])</f>
        <v>2.4570024570024569E-3</v>
      </c>
    </row>
    <row r="734" spans="1:14" x14ac:dyDescent="0.25">
      <c r="A734">
        <v>1229</v>
      </c>
      <c r="B734" s="2">
        <v>42066</v>
      </c>
      <c r="C734" s="2" t="str">
        <f>TEXT(consolidatedsales[[#This Row],[Date]],"MMMM")</f>
        <v>March</v>
      </c>
      <c r="D734" t="s">
        <v>1564</v>
      </c>
      <c r="E734">
        <v>1</v>
      </c>
      <c r="F734" s="3">
        <v>3464.37</v>
      </c>
      <c r="G734" t="s">
        <v>20</v>
      </c>
      <c r="H734" t="str">
        <f>INDEX(producttable[Product Name],MATCH(consolidatedsales[[#This Row],[ProductID]],producttable[ProductID],0))</f>
        <v>Pirum UC-31</v>
      </c>
      <c r="I734" t="str">
        <f>INDEX(producttable[Category],MATCH(consolidatedsales[[#This Row],[ProductID]],producttable[ProductID],0))</f>
        <v>Urban</v>
      </c>
      <c r="J734" t="str">
        <f>INDEX(producttable[Segment],MATCH(consolidatedsales[[#This Row],[ProductID]],producttable[ProductID],0))</f>
        <v>Convenience</v>
      </c>
      <c r="K734">
        <f>INDEX(producttable[ManufacturerID],MATCH(consolidatedsales[[#This Row],[ProductID]],producttable[ProductID],0))</f>
        <v>10</v>
      </c>
      <c r="L734" s="4" t="str">
        <f>INDEX(locationtable[State],MATCH(consolidatedsales[[#This Row],[Zip]],locationtable[Zip],0))</f>
        <v>British Columbia</v>
      </c>
      <c r="M734" s="4" t="str">
        <f>INDEX(manufacturertable[Manufacturer Name],MATCH(consolidatedsales[[#This Row],[ManufacturerID]],manufacturertable[ManufacturerID],0))</f>
        <v>Pirum</v>
      </c>
      <c r="N734" s="4">
        <f>1/COUNTIFS(consolidatedsales[Manufacturer Name],consolidatedsales[[#This Row],[Manufacturer Name]])</f>
        <v>3.8022813688212928E-3</v>
      </c>
    </row>
    <row r="735" spans="1:14" x14ac:dyDescent="0.25">
      <c r="A735">
        <v>2180</v>
      </c>
      <c r="B735" s="2">
        <v>42067</v>
      </c>
      <c r="C735" s="2" t="str">
        <f>TEXT(consolidatedsales[[#This Row],[Date]],"MMMM")</f>
        <v>March</v>
      </c>
      <c r="D735" t="s">
        <v>1401</v>
      </c>
      <c r="E735">
        <v>1</v>
      </c>
      <c r="F735" s="3">
        <v>5606.37</v>
      </c>
      <c r="G735" t="s">
        <v>20</v>
      </c>
      <c r="H735" t="str">
        <f>INDEX(producttable[Product Name],MATCH(consolidatedsales[[#This Row],[ProductID]],producttable[ProductID],0))</f>
        <v>Victoria UC-10</v>
      </c>
      <c r="I735" t="str">
        <f>INDEX(producttable[Category],MATCH(consolidatedsales[[#This Row],[ProductID]],producttable[ProductID],0))</f>
        <v>Urban</v>
      </c>
      <c r="J735" t="str">
        <f>INDEX(producttable[Segment],MATCH(consolidatedsales[[#This Row],[ProductID]],producttable[ProductID],0))</f>
        <v>Convenience</v>
      </c>
      <c r="K735">
        <f>INDEX(producttable[ManufacturerID],MATCH(consolidatedsales[[#This Row],[ProductID]],producttable[ProductID],0))</f>
        <v>14</v>
      </c>
      <c r="L735" s="4" t="str">
        <f>INDEX(locationtable[State],MATCH(consolidatedsales[[#This Row],[Zip]],locationtable[Zip],0))</f>
        <v>Alberta</v>
      </c>
      <c r="M735" s="4" t="str">
        <f>INDEX(manufacturertable[Manufacturer Name],MATCH(consolidatedsales[[#This Row],[ManufacturerID]],manufacturertable[ManufacturerID],0))</f>
        <v>Victoria</v>
      </c>
      <c r="N735" s="4">
        <f>1/COUNTIFS(consolidatedsales[Manufacturer Name],consolidatedsales[[#This Row],[Manufacturer Name]])</f>
        <v>6.25E-2</v>
      </c>
    </row>
    <row r="736" spans="1:14" x14ac:dyDescent="0.25">
      <c r="A736">
        <v>1180</v>
      </c>
      <c r="B736" s="2">
        <v>42074</v>
      </c>
      <c r="C736" s="2" t="str">
        <f>TEXT(consolidatedsales[[#This Row],[Date]],"MMMM")</f>
        <v>March</v>
      </c>
      <c r="D736" t="s">
        <v>1360</v>
      </c>
      <c r="E736">
        <v>1</v>
      </c>
      <c r="F736" s="3">
        <v>6173.37</v>
      </c>
      <c r="G736" t="s">
        <v>20</v>
      </c>
      <c r="H736" t="str">
        <f>INDEX(producttable[Product Name],MATCH(consolidatedsales[[#This Row],[ProductID]],producttable[ProductID],0))</f>
        <v>Pirum UE-16</v>
      </c>
      <c r="I736" t="str">
        <f>INDEX(producttable[Category],MATCH(consolidatedsales[[#This Row],[ProductID]],producttable[ProductID],0))</f>
        <v>Urban</v>
      </c>
      <c r="J736" t="str">
        <f>INDEX(producttable[Segment],MATCH(consolidatedsales[[#This Row],[ProductID]],producttable[ProductID],0))</f>
        <v>Extreme</v>
      </c>
      <c r="K736">
        <f>INDEX(producttable[ManufacturerID],MATCH(consolidatedsales[[#This Row],[ProductID]],producttable[ProductID],0))</f>
        <v>10</v>
      </c>
      <c r="L736" s="4" t="str">
        <f>INDEX(locationtable[State],MATCH(consolidatedsales[[#This Row],[Zip]],locationtable[Zip],0))</f>
        <v>Alberta</v>
      </c>
      <c r="M736" s="4" t="str">
        <f>INDEX(manufacturertable[Manufacturer Name],MATCH(consolidatedsales[[#This Row],[ManufacturerID]],manufacturertable[ManufacturerID],0))</f>
        <v>Pirum</v>
      </c>
      <c r="N736" s="4">
        <f>1/COUNTIFS(consolidatedsales[Manufacturer Name],consolidatedsales[[#This Row],[Manufacturer Name]])</f>
        <v>3.8022813688212928E-3</v>
      </c>
    </row>
    <row r="737" spans="1:14" x14ac:dyDescent="0.25">
      <c r="A737">
        <v>1009</v>
      </c>
      <c r="B737" s="2">
        <v>42074</v>
      </c>
      <c r="C737" s="2" t="str">
        <f>TEXT(consolidatedsales[[#This Row],[Date]],"MMMM")</f>
        <v>March</v>
      </c>
      <c r="D737" t="s">
        <v>1383</v>
      </c>
      <c r="E737">
        <v>1</v>
      </c>
      <c r="F737" s="3">
        <v>1353.87</v>
      </c>
      <c r="G737" t="s">
        <v>20</v>
      </c>
      <c r="H737" t="str">
        <f>INDEX(producttable[Product Name],MATCH(consolidatedsales[[#This Row],[ProductID]],producttable[ProductID],0))</f>
        <v>Natura YY-10</v>
      </c>
      <c r="I737" t="str">
        <f>INDEX(producttable[Category],MATCH(consolidatedsales[[#This Row],[ProductID]],producttable[ProductID],0))</f>
        <v>Youth</v>
      </c>
      <c r="J737" t="str">
        <f>INDEX(producttable[Segment],MATCH(consolidatedsales[[#This Row],[ProductID]],producttable[ProductID],0))</f>
        <v>Youth</v>
      </c>
      <c r="K737">
        <f>INDEX(producttable[ManufacturerID],MATCH(consolidatedsales[[#This Row],[ProductID]],producttable[ProductID],0))</f>
        <v>8</v>
      </c>
      <c r="L737" s="4" t="str">
        <f>INDEX(locationtable[State],MATCH(consolidatedsales[[#This Row],[Zip]],locationtable[Zip],0))</f>
        <v>Alberta</v>
      </c>
      <c r="M737" s="4" t="str">
        <f>INDEX(manufacturertable[Manufacturer Name],MATCH(consolidatedsales[[#This Row],[ManufacturerID]],manufacturertable[ManufacturerID],0))</f>
        <v>Natura</v>
      </c>
      <c r="N737" s="4">
        <f>1/COUNTIFS(consolidatedsales[Manufacturer Name],consolidatedsales[[#This Row],[Manufacturer Name]])</f>
        <v>3.952569169960474E-3</v>
      </c>
    </row>
    <row r="738" spans="1:14" x14ac:dyDescent="0.25">
      <c r="A738">
        <v>1129</v>
      </c>
      <c r="B738" s="2">
        <v>42087</v>
      </c>
      <c r="C738" s="2" t="str">
        <f>TEXT(consolidatedsales[[#This Row],[Date]],"MMMM")</f>
        <v>March</v>
      </c>
      <c r="D738" t="s">
        <v>1565</v>
      </c>
      <c r="E738">
        <v>1</v>
      </c>
      <c r="F738" s="3">
        <v>5543.37</v>
      </c>
      <c r="G738" t="s">
        <v>20</v>
      </c>
      <c r="H738" t="str">
        <f>INDEX(producttable[Product Name],MATCH(consolidatedsales[[#This Row],[ProductID]],producttable[ProductID],0))</f>
        <v>Pirum UM-06</v>
      </c>
      <c r="I738" t="str">
        <f>INDEX(producttable[Category],MATCH(consolidatedsales[[#This Row],[ProductID]],producttable[ProductID],0))</f>
        <v>Urban</v>
      </c>
      <c r="J738" t="str">
        <f>INDEX(producttable[Segment],MATCH(consolidatedsales[[#This Row],[ProductID]],producttable[ProductID],0))</f>
        <v>Moderation</v>
      </c>
      <c r="K738">
        <f>INDEX(producttable[ManufacturerID],MATCH(consolidatedsales[[#This Row],[ProductID]],producttable[ProductID],0))</f>
        <v>10</v>
      </c>
      <c r="L738" s="4" t="str">
        <f>INDEX(locationtable[State],MATCH(consolidatedsales[[#This Row],[Zip]],locationtable[Zip],0))</f>
        <v>British Columbia</v>
      </c>
      <c r="M738" s="4" t="str">
        <f>INDEX(manufacturertable[Manufacturer Name],MATCH(consolidatedsales[[#This Row],[ManufacturerID]],manufacturertable[ManufacturerID],0))</f>
        <v>Pirum</v>
      </c>
      <c r="N738" s="4">
        <f>1/COUNTIFS(consolidatedsales[Manufacturer Name],consolidatedsales[[#This Row],[Manufacturer Name]])</f>
        <v>3.8022813688212928E-3</v>
      </c>
    </row>
    <row r="739" spans="1:14" x14ac:dyDescent="0.25">
      <c r="A739">
        <v>556</v>
      </c>
      <c r="B739" s="2">
        <v>42087</v>
      </c>
      <c r="C739" s="2" t="str">
        <f>TEXT(consolidatedsales[[#This Row],[Date]],"MMMM")</f>
        <v>March</v>
      </c>
      <c r="D739" t="s">
        <v>1352</v>
      </c>
      <c r="E739">
        <v>1</v>
      </c>
      <c r="F739" s="3">
        <v>10268.370000000001</v>
      </c>
      <c r="G739" t="s">
        <v>20</v>
      </c>
      <c r="H739" t="str">
        <f>INDEX(producttable[Product Name],MATCH(consolidatedsales[[#This Row],[ProductID]],producttable[ProductID],0))</f>
        <v>Maximus UC-21</v>
      </c>
      <c r="I739" t="str">
        <f>INDEX(producttable[Category],MATCH(consolidatedsales[[#This Row],[ProductID]],producttable[ProductID],0))</f>
        <v>Urban</v>
      </c>
      <c r="J739" t="str">
        <f>INDEX(producttable[Segment],MATCH(consolidatedsales[[#This Row],[ProductID]],producttable[ProductID],0))</f>
        <v>Convenience</v>
      </c>
      <c r="K739">
        <f>INDEX(producttable[ManufacturerID],MATCH(consolidatedsales[[#This Row],[ProductID]],producttable[ProductID],0))</f>
        <v>7</v>
      </c>
      <c r="L739" s="4" t="str">
        <f>INDEX(locationtable[State],MATCH(consolidatedsales[[#This Row],[Zip]],locationtable[Zip],0))</f>
        <v>Alberta</v>
      </c>
      <c r="M739" s="4" t="str">
        <f>INDEX(manufacturertable[Manufacturer Name],MATCH(consolidatedsales[[#This Row],[ManufacturerID]],manufacturertable[ManufacturerID],0))</f>
        <v>VanArsdel</v>
      </c>
      <c r="N739" s="4">
        <f>1/COUNTIFS(consolidatedsales[Manufacturer Name],consolidatedsales[[#This Row],[Manufacturer Name]])</f>
        <v>2.4570024570024569E-3</v>
      </c>
    </row>
    <row r="740" spans="1:14" x14ac:dyDescent="0.25">
      <c r="A740">
        <v>615</v>
      </c>
      <c r="B740" s="2">
        <v>42087</v>
      </c>
      <c r="C740" s="2" t="str">
        <f>TEXT(consolidatedsales[[#This Row],[Date]],"MMMM")</f>
        <v>March</v>
      </c>
      <c r="D740" t="s">
        <v>1577</v>
      </c>
      <c r="E740">
        <v>1</v>
      </c>
      <c r="F740" s="3">
        <v>8189.37</v>
      </c>
      <c r="G740" t="s">
        <v>20</v>
      </c>
      <c r="H740" t="str">
        <f>INDEX(producttable[Product Name],MATCH(consolidatedsales[[#This Row],[ProductID]],producttable[ProductID],0))</f>
        <v>Maximus UC-80</v>
      </c>
      <c r="I740" t="str">
        <f>INDEX(producttable[Category],MATCH(consolidatedsales[[#This Row],[ProductID]],producttable[ProductID],0))</f>
        <v>Urban</v>
      </c>
      <c r="J740" t="str">
        <f>INDEX(producttable[Segment],MATCH(consolidatedsales[[#This Row],[ProductID]],producttable[ProductID],0))</f>
        <v>Convenience</v>
      </c>
      <c r="K740">
        <f>INDEX(producttable[ManufacturerID],MATCH(consolidatedsales[[#This Row],[ProductID]],producttable[ProductID],0))</f>
        <v>7</v>
      </c>
      <c r="L740" s="4" t="str">
        <f>INDEX(locationtable[State],MATCH(consolidatedsales[[#This Row],[Zip]],locationtable[Zip],0))</f>
        <v>British Columbia</v>
      </c>
      <c r="M740" s="4" t="str">
        <f>INDEX(manufacturertable[Manufacturer Name],MATCH(consolidatedsales[[#This Row],[ManufacturerID]],manufacturertable[ManufacturerID],0))</f>
        <v>VanArsdel</v>
      </c>
      <c r="N740" s="4">
        <f>1/COUNTIFS(consolidatedsales[Manufacturer Name],consolidatedsales[[#This Row],[Manufacturer Name]])</f>
        <v>2.4570024570024569E-3</v>
      </c>
    </row>
    <row r="741" spans="1:14" x14ac:dyDescent="0.25">
      <c r="A741">
        <v>993</v>
      </c>
      <c r="B741" s="2">
        <v>42047</v>
      </c>
      <c r="C741" s="2" t="str">
        <f>TEXT(consolidatedsales[[#This Row],[Date]],"MMMM")</f>
        <v>February</v>
      </c>
      <c r="D741" t="s">
        <v>1554</v>
      </c>
      <c r="E741">
        <v>1</v>
      </c>
      <c r="F741" s="3">
        <v>4598.37</v>
      </c>
      <c r="G741" t="s">
        <v>20</v>
      </c>
      <c r="H741" t="str">
        <f>INDEX(producttable[Product Name],MATCH(consolidatedsales[[#This Row],[ProductID]],producttable[ProductID],0))</f>
        <v>Natura UC-56</v>
      </c>
      <c r="I741" t="str">
        <f>INDEX(producttable[Category],MATCH(consolidatedsales[[#This Row],[ProductID]],producttable[ProductID],0))</f>
        <v>Urban</v>
      </c>
      <c r="J741" t="str">
        <f>INDEX(producttable[Segment],MATCH(consolidatedsales[[#This Row],[ProductID]],producttable[ProductID],0))</f>
        <v>Convenience</v>
      </c>
      <c r="K741">
        <f>INDEX(producttable[ManufacturerID],MATCH(consolidatedsales[[#This Row],[ProductID]],producttable[ProductID],0))</f>
        <v>8</v>
      </c>
      <c r="L741" s="4" t="str">
        <f>INDEX(locationtable[State],MATCH(consolidatedsales[[#This Row],[Zip]],locationtable[Zip],0))</f>
        <v>British Columbia</v>
      </c>
      <c r="M741" s="4" t="str">
        <f>INDEX(manufacturertable[Manufacturer Name],MATCH(consolidatedsales[[#This Row],[ManufacturerID]],manufacturertable[ManufacturerID],0))</f>
        <v>Natura</v>
      </c>
      <c r="N741" s="4">
        <f>1/COUNTIFS(consolidatedsales[Manufacturer Name],consolidatedsales[[#This Row],[Manufacturer Name]])</f>
        <v>3.952569169960474E-3</v>
      </c>
    </row>
    <row r="742" spans="1:14" x14ac:dyDescent="0.25">
      <c r="A742">
        <v>939</v>
      </c>
      <c r="B742" s="2">
        <v>42047</v>
      </c>
      <c r="C742" s="2" t="str">
        <f>TEXT(consolidatedsales[[#This Row],[Date]],"MMMM")</f>
        <v>February</v>
      </c>
      <c r="D742" t="s">
        <v>1401</v>
      </c>
      <c r="E742">
        <v>1</v>
      </c>
      <c r="F742" s="3">
        <v>4598.37</v>
      </c>
      <c r="G742" t="s">
        <v>20</v>
      </c>
      <c r="H742" t="str">
        <f>INDEX(producttable[Product Name],MATCH(consolidatedsales[[#This Row],[ProductID]],producttable[ProductID],0))</f>
        <v>Natura UC-02</v>
      </c>
      <c r="I742" t="str">
        <f>INDEX(producttable[Category],MATCH(consolidatedsales[[#This Row],[ProductID]],producttable[ProductID],0))</f>
        <v>Urban</v>
      </c>
      <c r="J742" t="str">
        <f>INDEX(producttable[Segment],MATCH(consolidatedsales[[#This Row],[ProductID]],producttable[ProductID],0))</f>
        <v>Convenience</v>
      </c>
      <c r="K742">
        <f>INDEX(producttable[ManufacturerID],MATCH(consolidatedsales[[#This Row],[ProductID]],producttable[ProductID],0))</f>
        <v>8</v>
      </c>
      <c r="L742" s="4" t="str">
        <f>INDEX(locationtable[State],MATCH(consolidatedsales[[#This Row],[Zip]],locationtable[Zip],0))</f>
        <v>Alberta</v>
      </c>
      <c r="M742" s="4" t="str">
        <f>INDEX(manufacturertable[Manufacturer Name],MATCH(consolidatedsales[[#This Row],[ManufacturerID]],manufacturertable[ManufacturerID],0))</f>
        <v>Natura</v>
      </c>
      <c r="N742" s="4">
        <f>1/COUNTIFS(consolidatedsales[Manufacturer Name],consolidatedsales[[#This Row],[Manufacturer Name]])</f>
        <v>3.952569169960474E-3</v>
      </c>
    </row>
    <row r="743" spans="1:14" x14ac:dyDescent="0.25">
      <c r="A743">
        <v>2219</v>
      </c>
      <c r="B743" s="2">
        <v>42048</v>
      </c>
      <c r="C743" s="2" t="str">
        <f>TEXT(consolidatedsales[[#This Row],[Date]],"MMMM")</f>
        <v>February</v>
      </c>
      <c r="D743" t="s">
        <v>1573</v>
      </c>
      <c r="E743">
        <v>1</v>
      </c>
      <c r="F743" s="3">
        <v>1826.37</v>
      </c>
      <c r="G743" t="s">
        <v>20</v>
      </c>
      <c r="H743" t="str">
        <f>INDEX(producttable[Product Name],MATCH(consolidatedsales[[#This Row],[ProductID]],producttable[ProductID],0))</f>
        <v>Aliqui RP-16</v>
      </c>
      <c r="I743" t="str">
        <f>INDEX(producttable[Category],MATCH(consolidatedsales[[#This Row],[ProductID]],producttable[ProductID],0))</f>
        <v>Rural</v>
      </c>
      <c r="J743" t="str">
        <f>INDEX(producttable[Segment],MATCH(consolidatedsales[[#This Row],[ProductID]],producttable[ProductID],0))</f>
        <v>Productivity</v>
      </c>
      <c r="K743">
        <f>INDEX(producttable[ManufacturerID],MATCH(consolidatedsales[[#This Row],[ProductID]],producttable[ProductID],0))</f>
        <v>2</v>
      </c>
      <c r="L743" s="4" t="str">
        <f>INDEX(locationtable[State],MATCH(consolidatedsales[[#This Row],[Zip]],locationtable[Zip],0))</f>
        <v>British Columbia</v>
      </c>
      <c r="M743" s="4" t="str">
        <f>INDEX(manufacturertable[Manufacturer Name],MATCH(consolidatedsales[[#This Row],[ManufacturerID]],manufacturertable[ManufacturerID],0))</f>
        <v>Aliqui</v>
      </c>
      <c r="N743" s="4">
        <f>1/COUNTIFS(consolidatedsales[Manufacturer Name],consolidatedsales[[#This Row],[Manufacturer Name]])</f>
        <v>4.7169811320754715E-3</v>
      </c>
    </row>
    <row r="744" spans="1:14" x14ac:dyDescent="0.25">
      <c r="A744">
        <v>862</v>
      </c>
      <c r="B744" s="2">
        <v>42176</v>
      </c>
      <c r="C744" s="2" t="str">
        <f>TEXT(consolidatedsales[[#This Row],[Date]],"MMMM")</f>
        <v>June</v>
      </c>
      <c r="D744" t="s">
        <v>1600</v>
      </c>
      <c r="E744">
        <v>1</v>
      </c>
      <c r="F744" s="3">
        <v>2330.37</v>
      </c>
      <c r="G744" t="s">
        <v>20</v>
      </c>
      <c r="H744" t="str">
        <f>INDEX(producttable[Product Name],MATCH(consolidatedsales[[#This Row],[ProductID]],producttable[ProductID],0))</f>
        <v>Natura UR-08</v>
      </c>
      <c r="I744" t="str">
        <f>INDEX(producttable[Category],MATCH(consolidatedsales[[#This Row],[ProductID]],producttable[ProductID],0))</f>
        <v>Urban</v>
      </c>
      <c r="J744" t="str">
        <f>INDEX(producttable[Segment],MATCH(consolidatedsales[[#This Row],[ProductID]],producttable[ProductID],0))</f>
        <v>Regular</v>
      </c>
      <c r="K744">
        <f>INDEX(producttable[ManufacturerID],MATCH(consolidatedsales[[#This Row],[ProductID]],producttable[ProductID],0))</f>
        <v>8</v>
      </c>
      <c r="L744" s="4" t="str">
        <f>INDEX(locationtable[State],MATCH(consolidatedsales[[#This Row],[Zip]],locationtable[Zip],0))</f>
        <v>British Columbia</v>
      </c>
      <c r="M744" s="4" t="str">
        <f>INDEX(manufacturertable[Manufacturer Name],MATCH(consolidatedsales[[#This Row],[ManufacturerID]],manufacturertable[ManufacturerID],0))</f>
        <v>Natura</v>
      </c>
      <c r="N744" s="4">
        <f>1/COUNTIFS(consolidatedsales[Manufacturer Name],consolidatedsales[[#This Row],[Manufacturer Name]])</f>
        <v>3.952569169960474E-3</v>
      </c>
    </row>
    <row r="745" spans="1:14" x14ac:dyDescent="0.25">
      <c r="A745">
        <v>438</v>
      </c>
      <c r="B745" s="2">
        <v>42094</v>
      </c>
      <c r="C745" s="2" t="str">
        <f>TEXT(consolidatedsales[[#This Row],[Date]],"MMMM")</f>
        <v>March</v>
      </c>
      <c r="D745" t="s">
        <v>1401</v>
      </c>
      <c r="E745">
        <v>1</v>
      </c>
      <c r="F745" s="3">
        <v>11969.37</v>
      </c>
      <c r="G745" t="s">
        <v>20</v>
      </c>
      <c r="H745" t="str">
        <f>INDEX(producttable[Product Name],MATCH(consolidatedsales[[#This Row],[ProductID]],producttable[ProductID],0))</f>
        <v>Maximus UM-43</v>
      </c>
      <c r="I745" t="str">
        <f>INDEX(producttable[Category],MATCH(consolidatedsales[[#This Row],[ProductID]],producttable[ProductID],0))</f>
        <v>Urban</v>
      </c>
      <c r="J745" t="str">
        <f>INDEX(producttable[Segment],MATCH(consolidatedsales[[#This Row],[ProductID]],producttable[ProductID],0))</f>
        <v>Moderation</v>
      </c>
      <c r="K745">
        <f>INDEX(producttable[ManufacturerID],MATCH(consolidatedsales[[#This Row],[ProductID]],producttable[ProductID],0))</f>
        <v>7</v>
      </c>
      <c r="L745" s="4" t="str">
        <f>INDEX(locationtable[State],MATCH(consolidatedsales[[#This Row],[Zip]],locationtable[Zip],0))</f>
        <v>Alberta</v>
      </c>
      <c r="M745" s="4" t="str">
        <f>INDEX(manufacturertable[Manufacturer Name],MATCH(consolidatedsales[[#This Row],[ManufacturerID]],manufacturertable[ManufacturerID],0))</f>
        <v>VanArsdel</v>
      </c>
      <c r="N745" s="4">
        <f>1/COUNTIFS(consolidatedsales[Manufacturer Name],consolidatedsales[[#This Row],[Manufacturer Name]])</f>
        <v>2.4570024570024569E-3</v>
      </c>
    </row>
    <row r="746" spans="1:14" x14ac:dyDescent="0.25">
      <c r="A746">
        <v>978</v>
      </c>
      <c r="B746" s="2">
        <v>42094</v>
      </c>
      <c r="C746" s="2" t="str">
        <f>TEXT(consolidatedsales[[#This Row],[Date]],"MMMM")</f>
        <v>March</v>
      </c>
      <c r="D746" t="s">
        <v>1401</v>
      </c>
      <c r="E746">
        <v>1</v>
      </c>
      <c r="F746" s="3">
        <v>9386.3700000000008</v>
      </c>
      <c r="G746" t="s">
        <v>20</v>
      </c>
      <c r="H746" t="str">
        <f>INDEX(producttable[Product Name],MATCH(consolidatedsales[[#This Row],[ProductID]],producttable[ProductID],0))</f>
        <v>Natura UC-41</v>
      </c>
      <c r="I746" t="str">
        <f>INDEX(producttable[Category],MATCH(consolidatedsales[[#This Row],[ProductID]],producttable[ProductID],0))</f>
        <v>Urban</v>
      </c>
      <c r="J746" t="str">
        <f>INDEX(producttable[Segment],MATCH(consolidatedsales[[#This Row],[ProductID]],producttable[ProductID],0))</f>
        <v>Convenience</v>
      </c>
      <c r="K746">
        <f>INDEX(producttable[ManufacturerID],MATCH(consolidatedsales[[#This Row],[ProductID]],producttable[ProductID],0))</f>
        <v>8</v>
      </c>
      <c r="L746" s="4" t="str">
        <f>INDEX(locationtable[State],MATCH(consolidatedsales[[#This Row],[Zip]],locationtable[Zip],0))</f>
        <v>Alberta</v>
      </c>
      <c r="M746" s="4" t="str">
        <f>INDEX(manufacturertable[Manufacturer Name],MATCH(consolidatedsales[[#This Row],[ManufacturerID]],manufacturertable[ManufacturerID],0))</f>
        <v>Natura</v>
      </c>
      <c r="N746" s="4">
        <f>1/COUNTIFS(consolidatedsales[Manufacturer Name],consolidatedsales[[#This Row],[Manufacturer Name]])</f>
        <v>3.952569169960474E-3</v>
      </c>
    </row>
    <row r="747" spans="1:14" x14ac:dyDescent="0.25">
      <c r="A747">
        <v>2055</v>
      </c>
      <c r="B747" s="2">
        <v>42094</v>
      </c>
      <c r="C747" s="2" t="str">
        <f>TEXT(consolidatedsales[[#This Row],[Date]],"MMMM")</f>
        <v>March</v>
      </c>
      <c r="D747" t="s">
        <v>1569</v>
      </c>
      <c r="E747">
        <v>1</v>
      </c>
      <c r="F747" s="3">
        <v>7874.37</v>
      </c>
      <c r="G747" t="s">
        <v>20</v>
      </c>
      <c r="H747" t="str">
        <f>INDEX(producttable[Product Name],MATCH(consolidatedsales[[#This Row],[ProductID]],producttable[ProductID],0))</f>
        <v>Currus UE-15</v>
      </c>
      <c r="I747" t="str">
        <f>INDEX(producttable[Category],MATCH(consolidatedsales[[#This Row],[ProductID]],producttable[ProductID],0))</f>
        <v>Urban</v>
      </c>
      <c r="J747" t="str">
        <f>INDEX(producttable[Segment],MATCH(consolidatedsales[[#This Row],[ProductID]],producttable[ProductID],0))</f>
        <v>Extreme</v>
      </c>
      <c r="K747">
        <f>INDEX(producttable[ManufacturerID],MATCH(consolidatedsales[[#This Row],[ProductID]],producttable[ProductID],0))</f>
        <v>4</v>
      </c>
      <c r="L747" s="4" t="str">
        <f>INDEX(locationtable[State],MATCH(consolidatedsales[[#This Row],[Zip]],locationtable[Zip],0))</f>
        <v>British Columbia</v>
      </c>
      <c r="M747" s="4" t="str">
        <f>INDEX(manufacturertable[Manufacturer Name],MATCH(consolidatedsales[[#This Row],[ManufacturerID]],manufacturertable[ManufacturerID],0))</f>
        <v>Currus</v>
      </c>
      <c r="N747" s="4">
        <f>1/COUNTIFS(consolidatedsales[Manufacturer Name],consolidatedsales[[#This Row],[Manufacturer Name]])</f>
        <v>1.1764705882352941E-2</v>
      </c>
    </row>
    <row r="748" spans="1:14" x14ac:dyDescent="0.25">
      <c r="A748">
        <v>443</v>
      </c>
      <c r="B748" s="2">
        <v>42101</v>
      </c>
      <c r="C748" s="2" t="str">
        <f>TEXT(consolidatedsales[[#This Row],[Date]],"MMMM")</f>
        <v>April</v>
      </c>
      <c r="D748" t="s">
        <v>1401</v>
      </c>
      <c r="E748">
        <v>1</v>
      </c>
      <c r="F748" s="3">
        <v>11084.85</v>
      </c>
      <c r="G748" t="s">
        <v>20</v>
      </c>
      <c r="H748" t="str">
        <f>INDEX(producttable[Product Name],MATCH(consolidatedsales[[#This Row],[ProductID]],producttable[ProductID],0))</f>
        <v>Maximus UM-48</v>
      </c>
      <c r="I748" t="str">
        <f>INDEX(producttable[Category],MATCH(consolidatedsales[[#This Row],[ProductID]],producttable[ProductID],0))</f>
        <v>Urban</v>
      </c>
      <c r="J748" t="str">
        <f>INDEX(producttable[Segment],MATCH(consolidatedsales[[#This Row],[ProductID]],producttable[ProductID],0))</f>
        <v>Moderation</v>
      </c>
      <c r="K748">
        <f>INDEX(producttable[ManufacturerID],MATCH(consolidatedsales[[#This Row],[ProductID]],producttable[ProductID],0))</f>
        <v>7</v>
      </c>
      <c r="L748" s="4" t="str">
        <f>INDEX(locationtable[State],MATCH(consolidatedsales[[#This Row],[Zip]],locationtable[Zip],0))</f>
        <v>Alberta</v>
      </c>
      <c r="M748" s="4" t="str">
        <f>INDEX(manufacturertable[Manufacturer Name],MATCH(consolidatedsales[[#This Row],[ManufacturerID]],manufacturertable[ManufacturerID],0))</f>
        <v>VanArsdel</v>
      </c>
      <c r="N748" s="4">
        <f>1/COUNTIFS(consolidatedsales[Manufacturer Name],consolidatedsales[[#This Row],[Manufacturer Name]])</f>
        <v>2.4570024570024569E-3</v>
      </c>
    </row>
    <row r="749" spans="1:14" x14ac:dyDescent="0.25">
      <c r="A749">
        <v>2379</v>
      </c>
      <c r="B749" s="2">
        <v>42088</v>
      </c>
      <c r="C749" s="2" t="str">
        <f>TEXT(consolidatedsales[[#This Row],[Date]],"MMMM")</f>
        <v>March</v>
      </c>
      <c r="D749" t="s">
        <v>1400</v>
      </c>
      <c r="E749">
        <v>1</v>
      </c>
      <c r="F749" s="3">
        <v>2330.37</v>
      </c>
      <c r="G749" t="s">
        <v>20</v>
      </c>
      <c r="H749" t="str">
        <f>INDEX(producttable[Product Name],MATCH(consolidatedsales[[#This Row],[ProductID]],producttable[ProductID],0))</f>
        <v>Aliqui UC-27</v>
      </c>
      <c r="I749" t="str">
        <f>INDEX(producttable[Category],MATCH(consolidatedsales[[#This Row],[ProductID]],producttable[ProductID],0))</f>
        <v>Urban</v>
      </c>
      <c r="J749" t="str">
        <f>INDEX(producttable[Segment],MATCH(consolidatedsales[[#This Row],[ProductID]],producttable[ProductID],0))</f>
        <v>Convenience</v>
      </c>
      <c r="K749">
        <f>INDEX(producttable[ManufacturerID],MATCH(consolidatedsales[[#This Row],[ProductID]],producttable[ProductID],0))</f>
        <v>2</v>
      </c>
      <c r="L749" s="4" t="str">
        <f>INDEX(locationtable[State],MATCH(consolidatedsales[[#This Row],[Zip]],locationtable[Zip],0))</f>
        <v>Alberta</v>
      </c>
      <c r="M749" s="4" t="str">
        <f>INDEX(manufacturertable[Manufacturer Name],MATCH(consolidatedsales[[#This Row],[ManufacturerID]],manufacturertable[ManufacturerID],0))</f>
        <v>Aliqui</v>
      </c>
      <c r="N749" s="4">
        <f>1/COUNTIFS(consolidatedsales[Manufacturer Name],consolidatedsales[[#This Row],[Manufacturer Name]])</f>
        <v>4.7169811320754715E-3</v>
      </c>
    </row>
    <row r="750" spans="1:14" x14ac:dyDescent="0.25">
      <c r="A750">
        <v>585</v>
      </c>
      <c r="B750" s="2">
        <v>42088</v>
      </c>
      <c r="C750" s="2" t="str">
        <f>TEXT(consolidatedsales[[#This Row],[Date]],"MMMM")</f>
        <v>March</v>
      </c>
      <c r="D750" t="s">
        <v>1400</v>
      </c>
      <c r="E750">
        <v>1</v>
      </c>
      <c r="F750" s="3">
        <v>5039.37</v>
      </c>
      <c r="G750" t="s">
        <v>20</v>
      </c>
      <c r="H750" t="str">
        <f>INDEX(producttable[Product Name],MATCH(consolidatedsales[[#This Row],[ProductID]],producttable[ProductID],0))</f>
        <v>Maximus UC-50</v>
      </c>
      <c r="I750" t="str">
        <f>INDEX(producttable[Category],MATCH(consolidatedsales[[#This Row],[ProductID]],producttable[ProductID],0))</f>
        <v>Urban</v>
      </c>
      <c r="J750" t="str">
        <f>INDEX(producttable[Segment],MATCH(consolidatedsales[[#This Row],[ProductID]],producttable[ProductID],0))</f>
        <v>Convenience</v>
      </c>
      <c r="K750">
        <f>INDEX(producttable[ManufacturerID],MATCH(consolidatedsales[[#This Row],[ProductID]],producttable[ProductID],0))</f>
        <v>7</v>
      </c>
      <c r="L750" s="4" t="str">
        <f>INDEX(locationtable[State],MATCH(consolidatedsales[[#This Row],[Zip]],locationtable[Zip],0))</f>
        <v>Alberta</v>
      </c>
      <c r="M750" s="4" t="str">
        <f>INDEX(manufacturertable[Manufacturer Name],MATCH(consolidatedsales[[#This Row],[ManufacturerID]],manufacturertable[ManufacturerID],0))</f>
        <v>VanArsdel</v>
      </c>
      <c r="N750" s="4">
        <f>1/COUNTIFS(consolidatedsales[Manufacturer Name],consolidatedsales[[#This Row],[Manufacturer Name]])</f>
        <v>2.4570024570024569E-3</v>
      </c>
    </row>
    <row r="751" spans="1:14" x14ac:dyDescent="0.25">
      <c r="A751">
        <v>1022</v>
      </c>
      <c r="B751" s="2">
        <v>42032</v>
      </c>
      <c r="C751" s="2" t="str">
        <f>TEXT(consolidatedsales[[#This Row],[Date]],"MMMM")</f>
        <v>January</v>
      </c>
      <c r="D751" t="s">
        <v>1395</v>
      </c>
      <c r="E751">
        <v>1</v>
      </c>
      <c r="F751" s="3">
        <v>1889.37</v>
      </c>
      <c r="G751" t="s">
        <v>20</v>
      </c>
      <c r="H751" t="str">
        <f>INDEX(producttable[Product Name],MATCH(consolidatedsales[[#This Row],[ProductID]],producttable[ProductID],0))</f>
        <v>Natura YY-23</v>
      </c>
      <c r="I751" t="str">
        <f>INDEX(producttable[Category],MATCH(consolidatedsales[[#This Row],[ProductID]],producttable[ProductID],0))</f>
        <v>Youth</v>
      </c>
      <c r="J751" t="str">
        <f>INDEX(producttable[Segment],MATCH(consolidatedsales[[#This Row],[ProductID]],producttable[ProductID],0))</f>
        <v>Youth</v>
      </c>
      <c r="K751">
        <f>INDEX(producttable[ManufacturerID],MATCH(consolidatedsales[[#This Row],[ProductID]],producttable[ProductID],0))</f>
        <v>8</v>
      </c>
      <c r="L751" s="4" t="str">
        <f>INDEX(locationtable[State],MATCH(consolidatedsales[[#This Row],[Zip]],locationtable[Zip],0))</f>
        <v>Alberta</v>
      </c>
      <c r="M751" s="4" t="str">
        <f>INDEX(manufacturertable[Manufacturer Name],MATCH(consolidatedsales[[#This Row],[ManufacturerID]],manufacturertable[ManufacturerID],0))</f>
        <v>Natura</v>
      </c>
      <c r="N751" s="4">
        <f>1/COUNTIFS(consolidatedsales[Manufacturer Name],consolidatedsales[[#This Row],[Manufacturer Name]])</f>
        <v>3.952569169960474E-3</v>
      </c>
    </row>
    <row r="752" spans="1:14" x14ac:dyDescent="0.25">
      <c r="A752">
        <v>1175</v>
      </c>
      <c r="B752" s="2">
        <v>42033</v>
      </c>
      <c r="C752" s="2" t="str">
        <f>TEXT(consolidatedsales[[#This Row],[Date]],"MMMM")</f>
        <v>January</v>
      </c>
      <c r="D752" t="s">
        <v>1560</v>
      </c>
      <c r="E752">
        <v>1</v>
      </c>
      <c r="F752" s="3">
        <v>7622.37</v>
      </c>
      <c r="G752" t="s">
        <v>20</v>
      </c>
      <c r="H752" t="str">
        <f>INDEX(producttable[Product Name],MATCH(consolidatedsales[[#This Row],[ProductID]],producttable[ProductID],0))</f>
        <v>Pirum UE-11</v>
      </c>
      <c r="I752" t="str">
        <f>INDEX(producttable[Category],MATCH(consolidatedsales[[#This Row],[ProductID]],producttable[ProductID],0))</f>
        <v>Urban</v>
      </c>
      <c r="J752" t="str">
        <f>INDEX(producttable[Segment],MATCH(consolidatedsales[[#This Row],[ProductID]],producttable[ProductID],0))</f>
        <v>Extreme</v>
      </c>
      <c r="K752">
        <f>INDEX(producttable[ManufacturerID],MATCH(consolidatedsales[[#This Row],[ProductID]],producttable[ProductID],0))</f>
        <v>10</v>
      </c>
      <c r="L752" s="4" t="str">
        <f>INDEX(locationtable[State],MATCH(consolidatedsales[[#This Row],[Zip]],locationtable[Zip],0))</f>
        <v>British Columbia</v>
      </c>
      <c r="M752" s="4" t="str">
        <f>INDEX(manufacturertable[Manufacturer Name],MATCH(consolidatedsales[[#This Row],[ManufacturerID]],manufacturertable[ManufacturerID],0))</f>
        <v>Pirum</v>
      </c>
      <c r="N752" s="4">
        <f>1/COUNTIFS(consolidatedsales[Manufacturer Name],consolidatedsales[[#This Row],[Manufacturer Name]])</f>
        <v>3.8022813688212928E-3</v>
      </c>
    </row>
    <row r="753" spans="1:14" x14ac:dyDescent="0.25">
      <c r="A753">
        <v>1180</v>
      </c>
      <c r="B753" s="2">
        <v>42033</v>
      </c>
      <c r="C753" s="2" t="str">
        <f>TEXT(consolidatedsales[[#This Row],[Date]],"MMMM")</f>
        <v>January</v>
      </c>
      <c r="D753" t="s">
        <v>1559</v>
      </c>
      <c r="E753">
        <v>1</v>
      </c>
      <c r="F753" s="3">
        <v>6173.37</v>
      </c>
      <c r="G753" t="s">
        <v>20</v>
      </c>
      <c r="H753" t="str">
        <f>INDEX(producttable[Product Name],MATCH(consolidatedsales[[#This Row],[ProductID]],producttable[ProductID],0))</f>
        <v>Pirum UE-16</v>
      </c>
      <c r="I753" t="str">
        <f>INDEX(producttable[Category],MATCH(consolidatedsales[[#This Row],[ProductID]],producttable[ProductID],0))</f>
        <v>Urban</v>
      </c>
      <c r="J753" t="str">
        <f>INDEX(producttable[Segment],MATCH(consolidatedsales[[#This Row],[ProductID]],producttable[ProductID],0))</f>
        <v>Extreme</v>
      </c>
      <c r="K753">
        <f>INDEX(producttable[ManufacturerID],MATCH(consolidatedsales[[#This Row],[ProductID]],producttable[ProductID],0))</f>
        <v>10</v>
      </c>
      <c r="L753" s="4" t="str">
        <f>INDEX(locationtable[State],MATCH(consolidatedsales[[#This Row],[Zip]],locationtable[Zip],0))</f>
        <v>British Columbia</v>
      </c>
      <c r="M753" s="4" t="str">
        <f>INDEX(manufacturertable[Manufacturer Name],MATCH(consolidatedsales[[#This Row],[ManufacturerID]],manufacturertable[ManufacturerID],0))</f>
        <v>Pirum</v>
      </c>
      <c r="N753" s="4">
        <f>1/COUNTIFS(consolidatedsales[Manufacturer Name],consolidatedsales[[#This Row],[Manufacturer Name]])</f>
        <v>3.8022813688212928E-3</v>
      </c>
    </row>
    <row r="754" spans="1:14" x14ac:dyDescent="0.25">
      <c r="A754">
        <v>1722</v>
      </c>
      <c r="B754" s="2">
        <v>42033</v>
      </c>
      <c r="C754" s="2" t="str">
        <f>TEXT(consolidatedsales[[#This Row],[Date]],"MMMM")</f>
        <v>January</v>
      </c>
      <c r="D754" t="s">
        <v>1569</v>
      </c>
      <c r="E754">
        <v>1</v>
      </c>
      <c r="F754" s="3">
        <v>1038.8699999999999</v>
      </c>
      <c r="G754" t="s">
        <v>20</v>
      </c>
      <c r="H754" t="str">
        <f>INDEX(producttable[Product Name],MATCH(consolidatedsales[[#This Row],[ProductID]],producttable[ProductID],0))</f>
        <v>Salvus YY-33</v>
      </c>
      <c r="I754" t="str">
        <f>INDEX(producttable[Category],MATCH(consolidatedsales[[#This Row],[ProductID]],producttable[ProductID],0))</f>
        <v>Youth</v>
      </c>
      <c r="J754" t="str">
        <f>INDEX(producttable[Segment],MATCH(consolidatedsales[[#This Row],[ProductID]],producttable[ProductID],0))</f>
        <v>Youth</v>
      </c>
      <c r="K754">
        <f>INDEX(producttable[ManufacturerID],MATCH(consolidatedsales[[#This Row],[ProductID]],producttable[ProductID],0))</f>
        <v>13</v>
      </c>
      <c r="L754" s="4" t="str">
        <f>INDEX(locationtable[State],MATCH(consolidatedsales[[#This Row],[Zip]],locationtable[Zip],0))</f>
        <v>British Columbia</v>
      </c>
      <c r="M754" s="4" t="str">
        <f>INDEX(manufacturertable[Manufacturer Name],MATCH(consolidatedsales[[#This Row],[ManufacturerID]],manufacturertable[ManufacturerID],0))</f>
        <v>Salvus</v>
      </c>
      <c r="N754" s="4">
        <f>1/COUNTIFS(consolidatedsales[Manufacturer Name],consolidatedsales[[#This Row],[Manufacturer Name]])</f>
        <v>4.3478260869565216E-2</v>
      </c>
    </row>
    <row r="755" spans="1:14" x14ac:dyDescent="0.25">
      <c r="A755">
        <v>2117</v>
      </c>
      <c r="B755" s="2">
        <v>42033</v>
      </c>
      <c r="C755" s="2" t="str">
        <f>TEXT(consolidatedsales[[#This Row],[Date]],"MMMM")</f>
        <v>January</v>
      </c>
      <c r="D755" t="s">
        <v>1563</v>
      </c>
      <c r="E755">
        <v>1</v>
      </c>
      <c r="F755" s="3">
        <v>8189.37</v>
      </c>
      <c r="G755" t="s">
        <v>20</v>
      </c>
      <c r="H755" t="str">
        <f>INDEX(producttable[Product Name],MATCH(consolidatedsales[[#This Row],[ProductID]],producttable[ProductID],0))</f>
        <v>Victoria UM-08</v>
      </c>
      <c r="I755" t="str">
        <f>INDEX(producttable[Category],MATCH(consolidatedsales[[#This Row],[ProductID]],producttable[ProductID],0))</f>
        <v>Urban</v>
      </c>
      <c r="J755" t="str">
        <f>INDEX(producttable[Segment],MATCH(consolidatedsales[[#This Row],[ProductID]],producttable[ProductID],0))</f>
        <v>Moderation</v>
      </c>
      <c r="K755">
        <f>INDEX(producttable[ManufacturerID],MATCH(consolidatedsales[[#This Row],[ProductID]],producttable[ProductID],0))</f>
        <v>14</v>
      </c>
      <c r="L755" s="4" t="str">
        <f>INDEX(locationtable[State],MATCH(consolidatedsales[[#This Row],[Zip]],locationtable[Zip],0))</f>
        <v>British Columbia</v>
      </c>
      <c r="M755" s="4" t="str">
        <f>INDEX(manufacturertable[Manufacturer Name],MATCH(consolidatedsales[[#This Row],[ManufacturerID]],manufacturertable[ManufacturerID],0))</f>
        <v>Victoria</v>
      </c>
      <c r="N755" s="4">
        <f>1/COUNTIFS(consolidatedsales[Manufacturer Name],consolidatedsales[[#This Row],[Manufacturer Name]])</f>
        <v>6.25E-2</v>
      </c>
    </row>
    <row r="756" spans="1:14" x14ac:dyDescent="0.25">
      <c r="A756">
        <v>907</v>
      </c>
      <c r="B756" s="2">
        <v>42033</v>
      </c>
      <c r="C756" s="2" t="str">
        <f>TEXT(consolidatedsales[[#This Row],[Date]],"MMMM")</f>
        <v>January</v>
      </c>
      <c r="D756" t="s">
        <v>1385</v>
      </c>
      <c r="E756">
        <v>1</v>
      </c>
      <c r="F756" s="3">
        <v>7307.37</v>
      </c>
      <c r="G756" t="s">
        <v>20</v>
      </c>
      <c r="H756" t="str">
        <f>INDEX(producttable[Product Name],MATCH(consolidatedsales[[#This Row],[ProductID]],producttable[ProductID],0))</f>
        <v>Natura UE-16</v>
      </c>
      <c r="I756" t="str">
        <f>INDEX(producttable[Category],MATCH(consolidatedsales[[#This Row],[ProductID]],producttable[ProductID],0))</f>
        <v>Urban</v>
      </c>
      <c r="J756" t="str">
        <f>INDEX(producttable[Segment],MATCH(consolidatedsales[[#This Row],[ProductID]],producttable[ProductID],0))</f>
        <v>Extreme</v>
      </c>
      <c r="K756">
        <f>INDEX(producttable[ManufacturerID],MATCH(consolidatedsales[[#This Row],[ProductID]],producttable[ProductID],0))</f>
        <v>8</v>
      </c>
      <c r="L756" s="4" t="str">
        <f>INDEX(locationtable[State],MATCH(consolidatedsales[[#This Row],[Zip]],locationtable[Zip],0))</f>
        <v>Alberta</v>
      </c>
      <c r="M756" s="4" t="str">
        <f>INDEX(manufacturertable[Manufacturer Name],MATCH(consolidatedsales[[#This Row],[ManufacturerID]],manufacturertable[ManufacturerID],0))</f>
        <v>Natura</v>
      </c>
      <c r="N756" s="4">
        <f>1/COUNTIFS(consolidatedsales[Manufacturer Name],consolidatedsales[[#This Row],[Manufacturer Name]])</f>
        <v>3.952569169960474E-3</v>
      </c>
    </row>
    <row r="757" spans="1:14" x14ac:dyDescent="0.25">
      <c r="A757">
        <v>1529</v>
      </c>
      <c r="B757" s="2">
        <v>42072</v>
      </c>
      <c r="C757" s="2" t="str">
        <f>TEXT(consolidatedsales[[#This Row],[Date]],"MMMM")</f>
        <v>March</v>
      </c>
      <c r="D757" t="s">
        <v>1577</v>
      </c>
      <c r="E757">
        <v>1</v>
      </c>
      <c r="F757" s="3">
        <v>5038.74</v>
      </c>
      <c r="G757" t="s">
        <v>20</v>
      </c>
      <c r="H757" t="str">
        <f>INDEX(producttable[Product Name],MATCH(consolidatedsales[[#This Row],[ProductID]],producttable[ProductID],0))</f>
        <v>Quibus RP-21</v>
      </c>
      <c r="I757" t="str">
        <f>INDEX(producttable[Category],MATCH(consolidatedsales[[#This Row],[ProductID]],producttable[ProductID],0))</f>
        <v>Rural</v>
      </c>
      <c r="J757" t="str">
        <f>INDEX(producttable[Segment],MATCH(consolidatedsales[[#This Row],[ProductID]],producttable[ProductID],0))</f>
        <v>Productivity</v>
      </c>
      <c r="K757">
        <f>INDEX(producttable[ManufacturerID],MATCH(consolidatedsales[[#This Row],[ProductID]],producttable[ProductID],0))</f>
        <v>12</v>
      </c>
      <c r="L757" s="4" t="str">
        <f>INDEX(locationtable[State],MATCH(consolidatedsales[[#This Row],[Zip]],locationtable[Zip],0))</f>
        <v>British Columbia</v>
      </c>
      <c r="M757" s="4" t="str">
        <f>INDEX(manufacturertable[Manufacturer Name],MATCH(consolidatedsales[[#This Row],[ManufacturerID]],manufacturertable[ManufacturerID],0))</f>
        <v>Quibus</v>
      </c>
      <c r="N757" s="4">
        <f>1/COUNTIFS(consolidatedsales[Manufacturer Name],consolidatedsales[[#This Row],[Manufacturer Name]])</f>
        <v>1.3333333333333334E-2</v>
      </c>
    </row>
    <row r="758" spans="1:14" x14ac:dyDescent="0.25">
      <c r="A758">
        <v>516</v>
      </c>
      <c r="B758" s="2">
        <v>42072</v>
      </c>
      <c r="C758" s="2" t="str">
        <f>TEXT(consolidatedsales[[#This Row],[Date]],"MMMM")</f>
        <v>March</v>
      </c>
      <c r="D758" t="s">
        <v>1330</v>
      </c>
      <c r="E758">
        <v>1</v>
      </c>
      <c r="F758" s="3">
        <v>6296.85</v>
      </c>
      <c r="G758" t="s">
        <v>20</v>
      </c>
      <c r="H758" t="str">
        <f>INDEX(producttable[Product Name],MATCH(consolidatedsales[[#This Row],[ProductID]],producttable[ProductID],0))</f>
        <v>Maximus UE-04</v>
      </c>
      <c r="I758" t="str">
        <f>INDEX(producttable[Category],MATCH(consolidatedsales[[#This Row],[ProductID]],producttable[ProductID],0))</f>
        <v>Urban</v>
      </c>
      <c r="J758" t="str">
        <f>INDEX(producttable[Segment],MATCH(consolidatedsales[[#This Row],[ProductID]],producttable[ProductID],0))</f>
        <v>Extreme</v>
      </c>
      <c r="K758">
        <f>INDEX(producttable[ManufacturerID],MATCH(consolidatedsales[[#This Row],[ProductID]],producttable[ProductID],0))</f>
        <v>7</v>
      </c>
      <c r="L758" s="4" t="str">
        <f>INDEX(locationtable[State],MATCH(consolidatedsales[[#This Row],[Zip]],locationtable[Zip],0))</f>
        <v>Alberta</v>
      </c>
      <c r="M758" s="4" t="str">
        <f>INDEX(manufacturertable[Manufacturer Name],MATCH(consolidatedsales[[#This Row],[ManufacturerID]],manufacturertable[ManufacturerID],0))</f>
        <v>VanArsdel</v>
      </c>
      <c r="N758" s="4">
        <f>1/COUNTIFS(consolidatedsales[Manufacturer Name],consolidatedsales[[#This Row],[Manufacturer Name]])</f>
        <v>2.4570024570024569E-3</v>
      </c>
    </row>
    <row r="759" spans="1:14" x14ac:dyDescent="0.25">
      <c r="A759">
        <v>1223</v>
      </c>
      <c r="B759" s="2">
        <v>42072</v>
      </c>
      <c r="C759" s="2" t="str">
        <f>TEXT(consolidatedsales[[#This Row],[Date]],"MMMM")</f>
        <v>March</v>
      </c>
      <c r="D759" t="s">
        <v>1564</v>
      </c>
      <c r="E759">
        <v>1</v>
      </c>
      <c r="F759" s="3">
        <v>4787.37</v>
      </c>
      <c r="G759" t="s">
        <v>20</v>
      </c>
      <c r="H759" t="str">
        <f>INDEX(producttable[Product Name],MATCH(consolidatedsales[[#This Row],[ProductID]],producttable[ProductID],0))</f>
        <v>Pirum UC-25</v>
      </c>
      <c r="I759" t="str">
        <f>INDEX(producttable[Category],MATCH(consolidatedsales[[#This Row],[ProductID]],producttable[ProductID],0))</f>
        <v>Urban</v>
      </c>
      <c r="J759" t="str">
        <f>INDEX(producttable[Segment],MATCH(consolidatedsales[[#This Row],[ProductID]],producttable[ProductID],0))</f>
        <v>Convenience</v>
      </c>
      <c r="K759">
        <f>INDEX(producttable[ManufacturerID],MATCH(consolidatedsales[[#This Row],[ProductID]],producttable[ProductID],0))</f>
        <v>10</v>
      </c>
      <c r="L759" s="4" t="str">
        <f>INDEX(locationtable[State],MATCH(consolidatedsales[[#This Row],[Zip]],locationtable[Zip],0))</f>
        <v>British Columbia</v>
      </c>
      <c r="M759" s="4" t="str">
        <f>INDEX(manufacturertable[Manufacturer Name],MATCH(consolidatedsales[[#This Row],[ManufacturerID]],manufacturertable[ManufacturerID],0))</f>
        <v>Pirum</v>
      </c>
      <c r="N759" s="4">
        <f>1/COUNTIFS(consolidatedsales[Manufacturer Name],consolidatedsales[[#This Row],[Manufacturer Name]])</f>
        <v>3.8022813688212928E-3</v>
      </c>
    </row>
    <row r="760" spans="1:14" x14ac:dyDescent="0.25">
      <c r="A760">
        <v>405</v>
      </c>
      <c r="B760" s="2">
        <v>42031</v>
      </c>
      <c r="C760" s="2" t="str">
        <f>TEXT(consolidatedsales[[#This Row],[Date]],"MMMM")</f>
        <v>January</v>
      </c>
      <c r="D760" t="s">
        <v>1395</v>
      </c>
      <c r="E760">
        <v>1</v>
      </c>
      <c r="F760" s="3">
        <v>22994.37</v>
      </c>
      <c r="G760" t="s">
        <v>20</v>
      </c>
      <c r="H760" t="str">
        <f>INDEX(producttable[Product Name],MATCH(consolidatedsales[[#This Row],[ProductID]],producttable[ProductID],0))</f>
        <v>Maximus UM-10</v>
      </c>
      <c r="I760" t="str">
        <f>INDEX(producttable[Category],MATCH(consolidatedsales[[#This Row],[ProductID]],producttable[ProductID],0))</f>
        <v>Urban</v>
      </c>
      <c r="J760" t="str">
        <f>INDEX(producttable[Segment],MATCH(consolidatedsales[[#This Row],[ProductID]],producttable[ProductID],0))</f>
        <v>Moderation</v>
      </c>
      <c r="K760">
        <f>INDEX(producttable[ManufacturerID],MATCH(consolidatedsales[[#This Row],[ProductID]],producttable[ProductID],0))</f>
        <v>7</v>
      </c>
      <c r="L760" s="4" t="str">
        <f>INDEX(locationtable[State],MATCH(consolidatedsales[[#This Row],[Zip]],locationtable[Zip],0))</f>
        <v>Alberta</v>
      </c>
      <c r="M760" s="4" t="str">
        <f>INDEX(manufacturertable[Manufacturer Name],MATCH(consolidatedsales[[#This Row],[ManufacturerID]],manufacturertable[ManufacturerID],0))</f>
        <v>VanArsdel</v>
      </c>
      <c r="N760" s="4">
        <f>1/COUNTIFS(consolidatedsales[Manufacturer Name],consolidatedsales[[#This Row],[Manufacturer Name]])</f>
        <v>2.4570024570024569E-3</v>
      </c>
    </row>
    <row r="761" spans="1:14" x14ac:dyDescent="0.25">
      <c r="A761">
        <v>577</v>
      </c>
      <c r="B761" s="2">
        <v>42031</v>
      </c>
      <c r="C761" s="2" t="str">
        <f>TEXT(consolidatedsales[[#This Row],[Date]],"MMMM")</f>
        <v>January</v>
      </c>
      <c r="D761" t="s">
        <v>1560</v>
      </c>
      <c r="E761">
        <v>1</v>
      </c>
      <c r="F761" s="3">
        <v>12284.37</v>
      </c>
      <c r="G761" t="s">
        <v>20</v>
      </c>
      <c r="H761" t="str">
        <f>INDEX(producttable[Product Name],MATCH(consolidatedsales[[#This Row],[ProductID]],producttable[ProductID],0))</f>
        <v>Maximus UC-42</v>
      </c>
      <c r="I761" t="str">
        <f>INDEX(producttable[Category],MATCH(consolidatedsales[[#This Row],[ProductID]],producttable[ProductID],0))</f>
        <v>Urban</v>
      </c>
      <c r="J761" t="str">
        <f>INDEX(producttable[Segment],MATCH(consolidatedsales[[#This Row],[ProductID]],producttable[ProductID],0))</f>
        <v>Convenience</v>
      </c>
      <c r="K761">
        <f>INDEX(producttable[ManufacturerID],MATCH(consolidatedsales[[#This Row],[ProductID]],producttable[ProductID],0))</f>
        <v>7</v>
      </c>
      <c r="L761" s="4" t="str">
        <f>INDEX(locationtable[State],MATCH(consolidatedsales[[#This Row],[Zip]],locationtable[Zip],0))</f>
        <v>British Columbia</v>
      </c>
      <c r="M761" s="4" t="str">
        <f>INDEX(manufacturertable[Manufacturer Name],MATCH(consolidatedsales[[#This Row],[ManufacturerID]],manufacturertable[ManufacturerID],0))</f>
        <v>VanArsdel</v>
      </c>
      <c r="N761" s="4">
        <f>1/COUNTIFS(consolidatedsales[Manufacturer Name],consolidatedsales[[#This Row],[Manufacturer Name]])</f>
        <v>2.4570024570024569E-3</v>
      </c>
    </row>
    <row r="762" spans="1:14" x14ac:dyDescent="0.25">
      <c r="A762">
        <v>2385</v>
      </c>
      <c r="B762" s="2">
        <v>42031</v>
      </c>
      <c r="C762" s="2" t="str">
        <f>TEXT(consolidatedsales[[#This Row],[Date]],"MMMM")</f>
        <v>January</v>
      </c>
      <c r="D762" t="s">
        <v>1345</v>
      </c>
      <c r="E762">
        <v>1</v>
      </c>
      <c r="F762" s="3">
        <v>9569.7000000000007</v>
      </c>
      <c r="G762" t="s">
        <v>20</v>
      </c>
      <c r="H762" t="str">
        <f>INDEX(producttable[Product Name],MATCH(consolidatedsales[[#This Row],[ProductID]],producttable[ProductID],0))</f>
        <v>Aliqui UC-33</v>
      </c>
      <c r="I762" t="str">
        <f>INDEX(producttable[Category],MATCH(consolidatedsales[[#This Row],[ProductID]],producttable[ProductID],0))</f>
        <v>Urban</v>
      </c>
      <c r="J762" t="str">
        <f>INDEX(producttable[Segment],MATCH(consolidatedsales[[#This Row],[ProductID]],producttable[ProductID],0))</f>
        <v>Convenience</v>
      </c>
      <c r="K762">
        <f>INDEX(producttable[ManufacturerID],MATCH(consolidatedsales[[#This Row],[ProductID]],producttable[ProductID],0))</f>
        <v>2</v>
      </c>
      <c r="L762" s="4" t="str">
        <f>INDEX(locationtable[State],MATCH(consolidatedsales[[#This Row],[Zip]],locationtable[Zip],0))</f>
        <v>Alberta</v>
      </c>
      <c r="M762" s="4" t="str">
        <f>INDEX(manufacturertable[Manufacturer Name],MATCH(consolidatedsales[[#This Row],[ManufacturerID]],manufacturertable[ManufacturerID],0))</f>
        <v>Aliqui</v>
      </c>
      <c r="N762" s="4">
        <f>1/COUNTIFS(consolidatedsales[Manufacturer Name],consolidatedsales[[#This Row],[Manufacturer Name]])</f>
        <v>4.7169811320754715E-3</v>
      </c>
    </row>
    <row r="763" spans="1:14" x14ac:dyDescent="0.25">
      <c r="A763">
        <v>2224</v>
      </c>
      <c r="B763" s="2">
        <v>42031</v>
      </c>
      <c r="C763" s="2" t="str">
        <f>TEXT(consolidatedsales[[#This Row],[Date]],"MMMM")</f>
        <v>January</v>
      </c>
      <c r="D763" t="s">
        <v>1563</v>
      </c>
      <c r="E763">
        <v>1</v>
      </c>
      <c r="F763" s="3">
        <v>818.37</v>
      </c>
      <c r="G763" t="s">
        <v>20</v>
      </c>
      <c r="H763" t="str">
        <f>INDEX(producttable[Product Name],MATCH(consolidatedsales[[#This Row],[ProductID]],producttable[ProductID],0))</f>
        <v>Aliqui RP-21</v>
      </c>
      <c r="I763" t="str">
        <f>INDEX(producttable[Category],MATCH(consolidatedsales[[#This Row],[ProductID]],producttable[ProductID],0))</f>
        <v>Rural</v>
      </c>
      <c r="J763" t="str">
        <f>INDEX(producttable[Segment],MATCH(consolidatedsales[[#This Row],[ProductID]],producttable[ProductID],0))</f>
        <v>Productivity</v>
      </c>
      <c r="K763">
        <f>INDEX(producttable[ManufacturerID],MATCH(consolidatedsales[[#This Row],[ProductID]],producttable[ProductID],0))</f>
        <v>2</v>
      </c>
      <c r="L763" s="4" t="str">
        <f>INDEX(locationtable[State],MATCH(consolidatedsales[[#This Row],[Zip]],locationtable[Zip],0))</f>
        <v>British Columbia</v>
      </c>
      <c r="M763" s="4" t="str">
        <f>INDEX(manufacturertable[Manufacturer Name],MATCH(consolidatedsales[[#This Row],[ManufacturerID]],manufacturertable[ManufacturerID],0))</f>
        <v>Aliqui</v>
      </c>
      <c r="N763" s="4">
        <f>1/COUNTIFS(consolidatedsales[Manufacturer Name],consolidatedsales[[#This Row],[Manufacturer Name]])</f>
        <v>4.7169811320754715E-3</v>
      </c>
    </row>
    <row r="764" spans="1:14" x14ac:dyDescent="0.25">
      <c r="A764">
        <v>2225</v>
      </c>
      <c r="B764" s="2">
        <v>42031</v>
      </c>
      <c r="C764" s="2" t="str">
        <f>TEXT(consolidatedsales[[#This Row],[Date]],"MMMM")</f>
        <v>January</v>
      </c>
      <c r="D764" t="s">
        <v>1563</v>
      </c>
      <c r="E764">
        <v>1</v>
      </c>
      <c r="F764" s="3">
        <v>818.37</v>
      </c>
      <c r="G764" t="s">
        <v>20</v>
      </c>
      <c r="H764" t="str">
        <f>INDEX(producttable[Product Name],MATCH(consolidatedsales[[#This Row],[ProductID]],producttable[ProductID],0))</f>
        <v>Aliqui RP-22</v>
      </c>
      <c r="I764" t="str">
        <f>INDEX(producttable[Category],MATCH(consolidatedsales[[#This Row],[ProductID]],producttable[ProductID],0))</f>
        <v>Rural</v>
      </c>
      <c r="J764" t="str">
        <f>INDEX(producttable[Segment],MATCH(consolidatedsales[[#This Row],[ProductID]],producttable[ProductID],0))</f>
        <v>Productivity</v>
      </c>
      <c r="K764">
        <f>INDEX(producttable[ManufacturerID],MATCH(consolidatedsales[[#This Row],[ProductID]],producttable[ProductID],0))</f>
        <v>2</v>
      </c>
      <c r="L764" s="4" t="str">
        <f>INDEX(locationtable[State],MATCH(consolidatedsales[[#This Row],[Zip]],locationtable[Zip],0))</f>
        <v>British Columbia</v>
      </c>
      <c r="M764" s="4" t="str">
        <f>INDEX(manufacturertable[Manufacturer Name],MATCH(consolidatedsales[[#This Row],[ManufacturerID]],manufacturertable[ManufacturerID],0))</f>
        <v>Aliqui</v>
      </c>
      <c r="N764" s="4">
        <f>1/COUNTIFS(consolidatedsales[Manufacturer Name],consolidatedsales[[#This Row],[Manufacturer Name]])</f>
        <v>4.7169811320754715E-3</v>
      </c>
    </row>
    <row r="765" spans="1:14" x14ac:dyDescent="0.25">
      <c r="A765">
        <v>2402</v>
      </c>
      <c r="B765" s="2">
        <v>42032</v>
      </c>
      <c r="C765" s="2" t="str">
        <f>TEXT(consolidatedsales[[#This Row],[Date]],"MMMM")</f>
        <v>January</v>
      </c>
      <c r="D765" t="s">
        <v>1400</v>
      </c>
      <c r="E765">
        <v>1</v>
      </c>
      <c r="F765" s="3">
        <v>3842.37</v>
      </c>
      <c r="G765" t="s">
        <v>20</v>
      </c>
      <c r="H765" t="str">
        <f>INDEX(producttable[Product Name],MATCH(consolidatedsales[[#This Row],[ProductID]],producttable[ProductID],0))</f>
        <v>Aliqui YY-11</v>
      </c>
      <c r="I765" t="str">
        <f>INDEX(producttable[Category],MATCH(consolidatedsales[[#This Row],[ProductID]],producttable[ProductID],0))</f>
        <v>Youth</v>
      </c>
      <c r="J765" t="str">
        <f>INDEX(producttable[Segment],MATCH(consolidatedsales[[#This Row],[ProductID]],producttable[ProductID],0))</f>
        <v>Youth</v>
      </c>
      <c r="K765">
        <f>INDEX(producttable[ManufacturerID],MATCH(consolidatedsales[[#This Row],[ProductID]],producttable[ProductID],0))</f>
        <v>2</v>
      </c>
      <c r="L765" s="4" t="str">
        <f>INDEX(locationtable[State],MATCH(consolidatedsales[[#This Row],[Zip]],locationtable[Zip],0))</f>
        <v>Alberta</v>
      </c>
      <c r="M765" s="4" t="str">
        <f>INDEX(manufacturertable[Manufacturer Name],MATCH(consolidatedsales[[#This Row],[ManufacturerID]],manufacturertable[ManufacturerID],0))</f>
        <v>Aliqui</v>
      </c>
      <c r="N765" s="4">
        <f>1/COUNTIFS(consolidatedsales[Manufacturer Name],consolidatedsales[[#This Row],[Manufacturer Name]])</f>
        <v>4.7169811320754715E-3</v>
      </c>
    </row>
    <row r="766" spans="1:14" x14ac:dyDescent="0.25">
      <c r="A766">
        <v>1180</v>
      </c>
      <c r="B766" s="2">
        <v>42032</v>
      </c>
      <c r="C766" s="2" t="str">
        <f>TEXT(consolidatedsales[[#This Row],[Date]],"MMMM")</f>
        <v>January</v>
      </c>
      <c r="D766" t="s">
        <v>1401</v>
      </c>
      <c r="E766">
        <v>1</v>
      </c>
      <c r="F766" s="3">
        <v>6299.37</v>
      </c>
      <c r="G766" t="s">
        <v>20</v>
      </c>
      <c r="H766" t="str">
        <f>INDEX(producttable[Product Name],MATCH(consolidatedsales[[#This Row],[ProductID]],producttable[ProductID],0))</f>
        <v>Pirum UE-16</v>
      </c>
      <c r="I766" t="str">
        <f>INDEX(producttable[Category],MATCH(consolidatedsales[[#This Row],[ProductID]],producttable[ProductID],0))</f>
        <v>Urban</v>
      </c>
      <c r="J766" t="str">
        <f>INDEX(producttable[Segment],MATCH(consolidatedsales[[#This Row],[ProductID]],producttable[ProductID],0))</f>
        <v>Extreme</v>
      </c>
      <c r="K766">
        <f>INDEX(producttable[ManufacturerID],MATCH(consolidatedsales[[#This Row],[ProductID]],producttable[ProductID],0))</f>
        <v>10</v>
      </c>
      <c r="L766" s="4" t="str">
        <f>INDEX(locationtable[State],MATCH(consolidatedsales[[#This Row],[Zip]],locationtable[Zip],0))</f>
        <v>Alberta</v>
      </c>
      <c r="M766" s="4" t="str">
        <f>INDEX(manufacturertable[Manufacturer Name],MATCH(consolidatedsales[[#This Row],[ManufacturerID]],manufacturertable[ManufacturerID],0))</f>
        <v>Pirum</v>
      </c>
      <c r="N766" s="4">
        <f>1/COUNTIFS(consolidatedsales[Manufacturer Name],consolidatedsales[[#This Row],[Manufacturer Name]])</f>
        <v>3.8022813688212928E-3</v>
      </c>
    </row>
    <row r="767" spans="1:14" x14ac:dyDescent="0.25">
      <c r="A767">
        <v>1129</v>
      </c>
      <c r="B767" s="2">
        <v>42032</v>
      </c>
      <c r="C767" s="2" t="str">
        <f>TEXT(consolidatedsales[[#This Row],[Date]],"MMMM")</f>
        <v>January</v>
      </c>
      <c r="D767" t="s">
        <v>1574</v>
      </c>
      <c r="E767">
        <v>1</v>
      </c>
      <c r="F767" s="3">
        <v>5543.37</v>
      </c>
      <c r="G767" t="s">
        <v>20</v>
      </c>
      <c r="H767" t="str">
        <f>INDEX(producttable[Product Name],MATCH(consolidatedsales[[#This Row],[ProductID]],producttable[ProductID],0))</f>
        <v>Pirum UM-06</v>
      </c>
      <c r="I767" t="str">
        <f>INDEX(producttable[Category],MATCH(consolidatedsales[[#This Row],[ProductID]],producttable[ProductID],0))</f>
        <v>Urban</v>
      </c>
      <c r="J767" t="str">
        <f>INDEX(producttable[Segment],MATCH(consolidatedsales[[#This Row],[ProductID]],producttable[ProductID],0))</f>
        <v>Moderation</v>
      </c>
      <c r="K767">
        <f>INDEX(producttable[ManufacturerID],MATCH(consolidatedsales[[#This Row],[ProductID]],producttable[ProductID],0))</f>
        <v>10</v>
      </c>
      <c r="L767" s="4" t="str">
        <f>INDEX(locationtable[State],MATCH(consolidatedsales[[#This Row],[Zip]],locationtable[Zip],0))</f>
        <v>British Columbia</v>
      </c>
      <c r="M767" s="4" t="str">
        <f>INDEX(manufacturertable[Manufacturer Name],MATCH(consolidatedsales[[#This Row],[ManufacturerID]],manufacturertable[ManufacturerID],0))</f>
        <v>Pirum</v>
      </c>
      <c r="N767" s="4">
        <f>1/COUNTIFS(consolidatedsales[Manufacturer Name],consolidatedsales[[#This Row],[Manufacturer Name]])</f>
        <v>3.8022813688212928E-3</v>
      </c>
    </row>
    <row r="768" spans="1:14" x14ac:dyDescent="0.25">
      <c r="A768">
        <v>496</v>
      </c>
      <c r="B768" s="2">
        <v>42032</v>
      </c>
      <c r="C768" s="2" t="str">
        <f>TEXT(consolidatedsales[[#This Row],[Date]],"MMMM")</f>
        <v>January</v>
      </c>
      <c r="D768" t="s">
        <v>1563</v>
      </c>
      <c r="E768">
        <v>1</v>
      </c>
      <c r="F768" s="3">
        <v>11339.37</v>
      </c>
      <c r="G768" t="s">
        <v>20</v>
      </c>
      <c r="H768" t="str">
        <f>INDEX(producttable[Product Name],MATCH(consolidatedsales[[#This Row],[ProductID]],producttable[ProductID],0))</f>
        <v>Maximus UM-01</v>
      </c>
      <c r="I768" t="str">
        <f>INDEX(producttable[Category],MATCH(consolidatedsales[[#This Row],[ProductID]],producttable[ProductID],0))</f>
        <v>Urban</v>
      </c>
      <c r="J768" t="str">
        <f>INDEX(producttable[Segment],MATCH(consolidatedsales[[#This Row],[ProductID]],producttable[ProductID],0))</f>
        <v>Moderation</v>
      </c>
      <c r="K768">
        <f>INDEX(producttable[ManufacturerID],MATCH(consolidatedsales[[#This Row],[ProductID]],producttable[ProductID],0))</f>
        <v>7</v>
      </c>
      <c r="L768" s="4" t="str">
        <f>INDEX(locationtable[State],MATCH(consolidatedsales[[#This Row],[Zip]],locationtable[Zip],0))</f>
        <v>British Columbia</v>
      </c>
      <c r="M768" s="4" t="str">
        <f>INDEX(manufacturertable[Manufacturer Name],MATCH(consolidatedsales[[#This Row],[ManufacturerID]],manufacturertable[ManufacturerID],0))</f>
        <v>VanArsdel</v>
      </c>
      <c r="N768" s="4">
        <f>1/COUNTIFS(consolidatedsales[Manufacturer Name],consolidatedsales[[#This Row],[Manufacturer Name]])</f>
        <v>2.4570024570024569E-3</v>
      </c>
    </row>
    <row r="769" spans="1:14" x14ac:dyDescent="0.25">
      <c r="A769">
        <v>183</v>
      </c>
      <c r="B769" s="2">
        <v>42041</v>
      </c>
      <c r="C769" s="2" t="str">
        <f>TEXT(consolidatedsales[[#This Row],[Date]],"MMMM")</f>
        <v>February</v>
      </c>
      <c r="D769" t="s">
        <v>1345</v>
      </c>
      <c r="E769">
        <v>1</v>
      </c>
      <c r="F769" s="3">
        <v>8694</v>
      </c>
      <c r="G769" t="s">
        <v>20</v>
      </c>
      <c r="H769" t="str">
        <f>INDEX(producttable[Product Name],MATCH(consolidatedsales[[#This Row],[ProductID]],producttable[ProductID],0))</f>
        <v>Abbas UE-11</v>
      </c>
      <c r="I769" t="str">
        <f>INDEX(producttable[Category],MATCH(consolidatedsales[[#This Row],[ProductID]],producttable[ProductID],0))</f>
        <v>Urban</v>
      </c>
      <c r="J769" t="str">
        <f>INDEX(producttable[Segment],MATCH(consolidatedsales[[#This Row],[ProductID]],producttable[ProductID],0))</f>
        <v>Extreme</v>
      </c>
      <c r="K769">
        <f>INDEX(producttable[ManufacturerID],MATCH(consolidatedsales[[#This Row],[ProductID]],producttable[ProductID],0))</f>
        <v>1</v>
      </c>
      <c r="L769" s="4" t="str">
        <f>INDEX(locationtable[State],MATCH(consolidatedsales[[#This Row],[Zip]],locationtable[Zip],0))</f>
        <v>Alberta</v>
      </c>
      <c r="M769" s="4" t="str">
        <f>INDEX(manufacturertable[Manufacturer Name],MATCH(consolidatedsales[[#This Row],[ManufacturerID]],manufacturertable[ManufacturerID],0))</f>
        <v>Abbas</v>
      </c>
      <c r="N769" s="4">
        <f>1/COUNTIFS(consolidatedsales[Manufacturer Name],consolidatedsales[[#This Row],[Manufacturer Name]])</f>
        <v>0.04</v>
      </c>
    </row>
    <row r="770" spans="1:14" x14ac:dyDescent="0.25">
      <c r="A770">
        <v>599</v>
      </c>
      <c r="B770" s="2">
        <v>42101</v>
      </c>
      <c r="C770" s="2" t="str">
        <f>TEXT(consolidatedsales[[#This Row],[Date]],"MMMM")</f>
        <v>April</v>
      </c>
      <c r="D770" t="s">
        <v>1384</v>
      </c>
      <c r="E770">
        <v>1</v>
      </c>
      <c r="F770" s="3">
        <v>10643.85</v>
      </c>
      <c r="G770" t="s">
        <v>20</v>
      </c>
      <c r="H770" t="str">
        <f>INDEX(producttable[Product Name],MATCH(consolidatedsales[[#This Row],[ProductID]],producttable[ProductID],0))</f>
        <v>Maximus UC-64</v>
      </c>
      <c r="I770" t="str">
        <f>INDEX(producttable[Category],MATCH(consolidatedsales[[#This Row],[ProductID]],producttable[ProductID],0))</f>
        <v>Urban</v>
      </c>
      <c r="J770" t="str">
        <f>INDEX(producttable[Segment],MATCH(consolidatedsales[[#This Row],[ProductID]],producttable[ProductID],0))</f>
        <v>Convenience</v>
      </c>
      <c r="K770">
        <f>INDEX(producttable[ManufacturerID],MATCH(consolidatedsales[[#This Row],[ProductID]],producttable[ProductID],0))</f>
        <v>7</v>
      </c>
      <c r="L770" s="4" t="str">
        <f>INDEX(locationtable[State],MATCH(consolidatedsales[[#This Row],[Zip]],locationtable[Zip],0))</f>
        <v>Alberta</v>
      </c>
      <c r="M770" s="4" t="str">
        <f>INDEX(manufacturertable[Manufacturer Name],MATCH(consolidatedsales[[#This Row],[ManufacturerID]],manufacturertable[ManufacturerID],0))</f>
        <v>VanArsdel</v>
      </c>
      <c r="N770" s="4">
        <f>1/COUNTIFS(consolidatedsales[Manufacturer Name],consolidatedsales[[#This Row],[Manufacturer Name]])</f>
        <v>2.4570024570024569E-3</v>
      </c>
    </row>
    <row r="771" spans="1:14" x14ac:dyDescent="0.25">
      <c r="A771">
        <v>615</v>
      </c>
      <c r="B771" s="2">
        <v>42101</v>
      </c>
      <c r="C771" s="2" t="str">
        <f>TEXT(consolidatedsales[[#This Row],[Date]],"MMMM")</f>
        <v>April</v>
      </c>
      <c r="D771" t="s">
        <v>1560</v>
      </c>
      <c r="E771">
        <v>1</v>
      </c>
      <c r="F771" s="3">
        <v>8189.37</v>
      </c>
      <c r="G771" t="s">
        <v>20</v>
      </c>
      <c r="H771" t="str">
        <f>INDEX(producttable[Product Name],MATCH(consolidatedsales[[#This Row],[ProductID]],producttable[ProductID],0))</f>
        <v>Maximus UC-80</v>
      </c>
      <c r="I771" t="str">
        <f>INDEX(producttable[Category],MATCH(consolidatedsales[[#This Row],[ProductID]],producttable[ProductID],0))</f>
        <v>Urban</v>
      </c>
      <c r="J771" t="str">
        <f>INDEX(producttable[Segment],MATCH(consolidatedsales[[#This Row],[ProductID]],producttable[ProductID],0))</f>
        <v>Convenience</v>
      </c>
      <c r="K771">
        <f>INDEX(producttable[ManufacturerID],MATCH(consolidatedsales[[#This Row],[ProductID]],producttable[ProductID],0))</f>
        <v>7</v>
      </c>
      <c r="L771" s="4" t="str">
        <f>INDEX(locationtable[State],MATCH(consolidatedsales[[#This Row],[Zip]],locationtable[Zip],0))</f>
        <v>British Columbia</v>
      </c>
      <c r="M771" s="4" t="str">
        <f>INDEX(manufacturertable[Manufacturer Name],MATCH(consolidatedsales[[#This Row],[ManufacturerID]],manufacturertable[ManufacturerID],0))</f>
        <v>VanArsdel</v>
      </c>
      <c r="N771" s="4">
        <f>1/COUNTIFS(consolidatedsales[Manufacturer Name],consolidatedsales[[#This Row],[Manufacturer Name]])</f>
        <v>2.4570024570024569E-3</v>
      </c>
    </row>
    <row r="772" spans="1:14" x14ac:dyDescent="0.25">
      <c r="A772">
        <v>907</v>
      </c>
      <c r="B772" s="2">
        <v>42102</v>
      </c>
      <c r="C772" s="2" t="str">
        <f>TEXT(consolidatedsales[[#This Row],[Date]],"MMMM")</f>
        <v>April</v>
      </c>
      <c r="D772" t="s">
        <v>1600</v>
      </c>
      <c r="E772">
        <v>1</v>
      </c>
      <c r="F772" s="3">
        <v>7559.37</v>
      </c>
      <c r="G772" t="s">
        <v>20</v>
      </c>
      <c r="H772" t="str">
        <f>INDEX(producttable[Product Name],MATCH(consolidatedsales[[#This Row],[ProductID]],producttable[ProductID],0))</f>
        <v>Natura UE-16</v>
      </c>
      <c r="I772" t="str">
        <f>INDEX(producttable[Category],MATCH(consolidatedsales[[#This Row],[ProductID]],producttable[ProductID],0))</f>
        <v>Urban</v>
      </c>
      <c r="J772" t="str">
        <f>INDEX(producttable[Segment],MATCH(consolidatedsales[[#This Row],[ProductID]],producttable[ProductID],0))</f>
        <v>Extreme</v>
      </c>
      <c r="K772">
        <f>INDEX(producttable[ManufacturerID],MATCH(consolidatedsales[[#This Row],[ProductID]],producttable[ProductID],0))</f>
        <v>8</v>
      </c>
      <c r="L772" s="4" t="str">
        <f>INDEX(locationtable[State],MATCH(consolidatedsales[[#This Row],[Zip]],locationtable[Zip],0))</f>
        <v>British Columbia</v>
      </c>
      <c r="M772" s="4" t="str">
        <f>INDEX(manufacturertable[Manufacturer Name],MATCH(consolidatedsales[[#This Row],[ManufacturerID]],manufacturertable[ManufacturerID],0))</f>
        <v>Natura</v>
      </c>
      <c r="N772" s="4">
        <f>1/COUNTIFS(consolidatedsales[Manufacturer Name],consolidatedsales[[#This Row],[Manufacturer Name]])</f>
        <v>3.952569169960474E-3</v>
      </c>
    </row>
    <row r="773" spans="1:14" x14ac:dyDescent="0.25">
      <c r="A773">
        <v>1129</v>
      </c>
      <c r="B773" s="2">
        <v>42102</v>
      </c>
      <c r="C773" s="2" t="str">
        <f>TEXT(consolidatedsales[[#This Row],[Date]],"MMMM")</f>
        <v>April</v>
      </c>
      <c r="D773" t="s">
        <v>1413</v>
      </c>
      <c r="E773">
        <v>1</v>
      </c>
      <c r="F773" s="3">
        <v>5543.37</v>
      </c>
      <c r="G773" t="s">
        <v>20</v>
      </c>
      <c r="H773" t="str">
        <f>INDEX(producttable[Product Name],MATCH(consolidatedsales[[#This Row],[ProductID]],producttable[ProductID],0))</f>
        <v>Pirum UM-06</v>
      </c>
      <c r="I773" t="str">
        <f>INDEX(producttable[Category],MATCH(consolidatedsales[[#This Row],[ProductID]],producttable[ProductID],0))</f>
        <v>Urban</v>
      </c>
      <c r="J773" t="str">
        <f>INDEX(producttable[Segment],MATCH(consolidatedsales[[#This Row],[ProductID]],producttable[ProductID],0))</f>
        <v>Moderation</v>
      </c>
      <c r="K773">
        <f>INDEX(producttable[ManufacturerID],MATCH(consolidatedsales[[#This Row],[ProductID]],producttable[ProductID],0))</f>
        <v>10</v>
      </c>
      <c r="L773" s="4" t="str">
        <f>INDEX(locationtable[State],MATCH(consolidatedsales[[#This Row],[Zip]],locationtable[Zip],0))</f>
        <v>Alberta</v>
      </c>
      <c r="M773" s="4" t="str">
        <f>INDEX(manufacturertable[Manufacturer Name],MATCH(consolidatedsales[[#This Row],[ManufacturerID]],manufacturertable[ManufacturerID],0))</f>
        <v>Pirum</v>
      </c>
      <c r="N773" s="4">
        <f>1/COUNTIFS(consolidatedsales[Manufacturer Name],consolidatedsales[[#This Row],[Manufacturer Name]])</f>
        <v>3.8022813688212928E-3</v>
      </c>
    </row>
    <row r="774" spans="1:14" x14ac:dyDescent="0.25">
      <c r="A774">
        <v>1520</v>
      </c>
      <c r="B774" s="2">
        <v>42073</v>
      </c>
      <c r="C774" s="2" t="str">
        <f>TEXT(consolidatedsales[[#This Row],[Date]],"MMMM")</f>
        <v>March</v>
      </c>
      <c r="D774" t="s">
        <v>1395</v>
      </c>
      <c r="E774">
        <v>1</v>
      </c>
      <c r="F774" s="3">
        <v>2707.74</v>
      </c>
      <c r="G774" t="s">
        <v>20</v>
      </c>
      <c r="H774" t="str">
        <f>INDEX(producttable[Product Name],MATCH(consolidatedsales[[#This Row],[ProductID]],producttable[ProductID],0))</f>
        <v>Quibus RP-12</v>
      </c>
      <c r="I774" t="str">
        <f>INDEX(producttable[Category],MATCH(consolidatedsales[[#This Row],[ProductID]],producttable[ProductID],0))</f>
        <v>Rural</v>
      </c>
      <c r="J774" t="str">
        <f>INDEX(producttable[Segment],MATCH(consolidatedsales[[#This Row],[ProductID]],producttable[ProductID],0))</f>
        <v>Productivity</v>
      </c>
      <c r="K774">
        <f>INDEX(producttable[ManufacturerID],MATCH(consolidatedsales[[#This Row],[ProductID]],producttable[ProductID],0))</f>
        <v>12</v>
      </c>
      <c r="L774" s="4" t="str">
        <f>INDEX(locationtable[State],MATCH(consolidatedsales[[#This Row],[Zip]],locationtable[Zip],0))</f>
        <v>Alberta</v>
      </c>
      <c r="M774" s="4" t="str">
        <f>INDEX(manufacturertable[Manufacturer Name],MATCH(consolidatedsales[[#This Row],[ManufacturerID]],manufacturertable[ManufacturerID],0))</f>
        <v>Quibus</v>
      </c>
      <c r="N774" s="4">
        <f>1/COUNTIFS(consolidatedsales[Manufacturer Name],consolidatedsales[[#This Row],[Manufacturer Name]])</f>
        <v>1.3333333333333334E-2</v>
      </c>
    </row>
    <row r="775" spans="1:14" x14ac:dyDescent="0.25">
      <c r="A775">
        <v>2331</v>
      </c>
      <c r="B775" s="2">
        <v>42121</v>
      </c>
      <c r="C775" s="2" t="str">
        <f>TEXT(consolidatedsales[[#This Row],[Date]],"MMMM")</f>
        <v>April</v>
      </c>
      <c r="D775" t="s">
        <v>1401</v>
      </c>
      <c r="E775">
        <v>1</v>
      </c>
      <c r="F775" s="3">
        <v>7868.7</v>
      </c>
      <c r="G775" t="s">
        <v>20</v>
      </c>
      <c r="H775" t="str">
        <f>INDEX(producttable[Product Name],MATCH(consolidatedsales[[#This Row],[ProductID]],producttable[ProductID],0))</f>
        <v>Aliqui UE-05</v>
      </c>
      <c r="I775" t="str">
        <f>INDEX(producttable[Category],MATCH(consolidatedsales[[#This Row],[ProductID]],producttable[ProductID],0))</f>
        <v>Urban</v>
      </c>
      <c r="J775" t="str">
        <f>INDEX(producttable[Segment],MATCH(consolidatedsales[[#This Row],[ProductID]],producttable[ProductID],0))</f>
        <v>Extreme</v>
      </c>
      <c r="K775">
        <f>INDEX(producttable[ManufacturerID],MATCH(consolidatedsales[[#This Row],[ProductID]],producttable[ProductID],0))</f>
        <v>2</v>
      </c>
      <c r="L775" s="4" t="str">
        <f>INDEX(locationtable[State],MATCH(consolidatedsales[[#This Row],[Zip]],locationtable[Zip],0))</f>
        <v>Alberta</v>
      </c>
      <c r="M775" s="4" t="str">
        <f>INDEX(manufacturertable[Manufacturer Name],MATCH(consolidatedsales[[#This Row],[ManufacturerID]],manufacturertable[ManufacturerID],0))</f>
        <v>Aliqui</v>
      </c>
      <c r="N775" s="4">
        <f>1/COUNTIFS(consolidatedsales[Manufacturer Name],consolidatedsales[[#This Row],[Manufacturer Name]])</f>
        <v>4.7169811320754715E-3</v>
      </c>
    </row>
    <row r="776" spans="1:14" x14ac:dyDescent="0.25">
      <c r="A776">
        <v>578</v>
      </c>
      <c r="B776" s="2">
        <v>42121</v>
      </c>
      <c r="C776" s="2" t="str">
        <f>TEXT(consolidatedsales[[#This Row],[Date]],"MMMM")</f>
        <v>April</v>
      </c>
      <c r="D776" t="s">
        <v>1593</v>
      </c>
      <c r="E776">
        <v>1</v>
      </c>
      <c r="F776" s="3">
        <v>9449.3700000000008</v>
      </c>
      <c r="G776" t="s">
        <v>20</v>
      </c>
      <c r="H776" t="str">
        <f>INDEX(producttable[Product Name],MATCH(consolidatedsales[[#This Row],[ProductID]],producttable[ProductID],0))</f>
        <v>Maximus UC-43</v>
      </c>
      <c r="I776" t="str">
        <f>INDEX(producttable[Category],MATCH(consolidatedsales[[#This Row],[ProductID]],producttable[ProductID],0))</f>
        <v>Urban</v>
      </c>
      <c r="J776" t="str">
        <f>INDEX(producttable[Segment],MATCH(consolidatedsales[[#This Row],[ProductID]],producttable[ProductID],0))</f>
        <v>Convenience</v>
      </c>
      <c r="K776">
        <f>INDEX(producttable[ManufacturerID],MATCH(consolidatedsales[[#This Row],[ProductID]],producttable[ProductID],0))</f>
        <v>7</v>
      </c>
      <c r="L776" s="4" t="str">
        <f>INDEX(locationtable[State],MATCH(consolidatedsales[[#This Row],[Zip]],locationtable[Zip],0))</f>
        <v>British Columbia</v>
      </c>
      <c r="M776" s="4" t="str">
        <f>INDEX(manufacturertable[Manufacturer Name],MATCH(consolidatedsales[[#This Row],[ManufacturerID]],manufacturertable[ManufacturerID],0))</f>
        <v>VanArsdel</v>
      </c>
      <c r="N776" s="4">
        <f>1/COUNTIFS(consolidatedsales[Manufacturer Name],consolidatedsales[[#This Row],[Manufacturer Name]])</f>
        <v>2.4570024570024569E-3</v>
      </c>
    </row>
    <row r="777" spans="1:14" x14ac:dyDescent="0.25">
      <c r="A777">
        <v>1320</v>
      </c>
      <c r="B777" s="2">
        <v>42183</v>
      </c>
      <c r="C777" s="2" t="str">
        <f>TEXT(consolidatedsales[[#This Row],[Date]],"MMMM")</f>
        <v>June</v>
      </c>
      <c r="D777" t="s">
        <v>1569</v>
      </c>
      <c r="E777">
        <v>1</v>
      </c>
      <c r="F777" s="3">
        <v>4975.74</v>
      </c>
      <c r="G777" t="s">
        <v>20</v>
      </c>
      <c r="H777" t="str">
        <f>INDEX(producttable[Product Name],MATCH(consolidatedsales[[#This Row],[ProductID]],producttable[ProductID],0))</f>
        <v>Quibus RP-12</v>
      </c>
      <c r="I777" t="str">
        <f>INDEX(producttable[Category],MATCH(consolidatedsales[[#This Row],[ProductID]],producttable[ProductID],0))</f>
        <v>Rural</v>
      </c>
      <c r="J777" t="str">
        <f>INDEX(producttable[Segment],MATCH(consolidatedsales[[#This Row],[ProductID]],producttable[ProductID],0))</f>
        <v>Productivity</v>
      </c>
      <c r="K777">
        <f>INDEX(producttable[ManufacturerID],MATCH(consolidatedsales[[#This Row],[ProductID]],producttable[ProductID],0))</f>
        <v>12</v>
      </c>
      <c r="L777" s="4" t="str">
        <f>INDEX(locationtable[State],MATCH(consolidatedsales[[#This Row],[Zip]],locationtable[Zip],0))</f>
        <v>British Columbia</v>
      </c>
      <c r="M777" s="4" t="str">
        <f>INDEX(manufacturertable[Manufacturer Name],MATCH(consolidatedsales[[#This Row],[ManufacturerID]],manufacturertable[ManufacturerID],0))</f>
        <v>Quibus</v>
      </c>
      <c r="N777" s="4">
        <f>1/COUNTIFS(consolidatedsales[Manufacturer Name],consolidatedsales[[#This Row],[Manufacturer Name]])</f>
        <v>1.3333333333333334E-2</v>
      </c>
    </row>
    <row r="778" spans="1:14" x14ac:dyDescent="0.25">
      <c r="A778">
        <v>1182</v>
      </c>
      <c r="B778" s="2">
        <v>42092</v>
      </c>
      <c r="C778" s="2" t="str">
        <f>TEXT(consolidatedsales[[#This Row],[Date]],"MMMM")</f>
        <v>March</v>
      </c>
      <c r="D778" t="s">
        <v>1570</v>
      </c>
      <c r="E778">
        <v>1</v>
      </c>
      <c r="F778" s="3">
        <v>2834.37</v>
      </c>
      <c r="G778" t="s">
        <v>20</v>
      </c>
      <c r="H778" t="str">
        <f>INDEX(producttable[Product Name],MATCH(consolidatedsales[[#This Row],[ProductID]],producttable[ProductID],0))</f>
        <v>Pirum UE-18</v>
      </c>
      <c r="I778" t="str">
        <f>INDEX(producttable[Category],MATCH(consolidatedsales[[#This Row],[ProductID]],producttable[ProductID],0))</f>
        <v>Urban</v>
      </c>
      <c r="J778" t="str">
        <f>INDEX(producttable[Segment],MATCH(consolidatedsales[[#This Row],[ProductID]],producttable[ProductID],0))</f>
        <v>Extreme</v>
      </c>
      <c r="K778">
        <f>INDEX(producttable[ManufacturerID],MATCH(consolidatedsales[[#This Row],[ProductID]],producttable[ProductID],0))</f>
        <v>10</v>
      </c>
      <c r="L778" s="4" t="str">
        <f>INDEX(locationtable[State],MATCH(consolidatedsales[[#This Row],[Zip]],locationtable[Zip],0))</f>
        <v>British Columbia</v>
      </c>
      <c r="M778" s="4" t="str">
        <f>INDEX(manufacturertable[Manufacturer Name],MATCH(consolidatedsales[[#This Row],[ManufacturerID]],manufacturertable[ManufacturerID],0))</f>
        <v>Pirum</v>
      </c>
      <c r="N778" s="4">
        <f>1/COUNTIFS(consolidatedsales[Manufacturer Name],consolidatedsales[[#This Row],[Manufacturer Name]])</f>
        <v>3.8022813688212928E-3</v>
      </c>
    </row>
    <row r="779" spans="1:14" x14ac:dyDescent="0.25">
      <c r="A779">
        <v>2236</v>
      </c>
      <c r="B779" s="2">
        <v>42092</v>
      </c>
      <c r="C779" s="2" t="str">
        <f>TEXT(consolidatedsales[[#This Row],[Date]],"MMMM")</f>
        <v>March</v>
      </c>
      <c r="D779" t="s">
        <v>1400</v>
      </c>
      <c r="E779">
        <v>1</v>
      </c>
      <c r="F779" s="3">
        <v>2330.37</v>
      </c>
      <c r="G779" t="s">
        <v>20</v>
      </c>
      <c r="H779" t="str">
        <f>INDEX(producttable[Product Name],MATCH(consolidatedsales[[#This Row],[ProductID]],producttable[ProductID],0))</f>
        <v>Aliqui RP-33</v>
      </c>
      <c r="I779" t="str">
        <f>INDEX(producttable[Category],MATCH(consolidatedsales[[#This Row],[ProductID]],producttable[ProductID],0))</f>
        <v>Rural</v>
      </c>
      <c r="J779" t="str">
        <f>INDEX(producttable[Segment],MATCH(consolidatedsales[[#This Row],[ProductID]],producttable[ProductID],0))</f>
        <v>Productivity</v>
      </c>
      <c r="K779">
        <f>INDEX(producttable[ManufacturerID],MATCH(consolidatedsales[[#This Row],[ProductID]],producttable[ProductID],0))</f>
        <v>2</v>
      </c>
      <c r="L779" s="4" t="str">
        <f>INDEX(locationtable[State],MATCH(consolidatedsales[[#This Row],[Zip]],locationtable[Zip],0))</f>
        <v>Alberta</v>
      </c>
      <c r="M779" s="4" t="str">
        <f>INDEX(manufacturertable[Manufacturer Name],MATCH(consolidatedsales[[#This Row],[ManufacturerID]],manufacturertable[ManufacturerID],0))</f>
        <v>Aliqui</v>
      </c>
      <c r="N779" s="4">
        <f>1/COUNTIFS(consolidatedsales[Manufacturer Name],consolidatedsales[[#This Row],[Manufacturer Name]])</f>
        <v>4.7169811320754715E-3</v>
      </c>
    </row>
    <row r="780" spans="1:14" x14ac:dyDescent="0.25">
      <c r="A780">
        <v>2036</v>
      </c>
      <c r="B780" s="2">
        <v>42108</v>
      </c>
      <c r="C780" s="2" t="str">
        <f>TEXT(consolidatedsales[[#This Row],[Date]],"MMMM")</f>
        <v>April</v>
      </c>
      <c r="D780" t="s">
        <v>1555</v>
      </c>
      <c r="E780">
        <v>2</v>
      </c>
      <c r="F780" s="3">
        <v>4408.74</v>
      </c>
      <c r="G780" t="s">
        <v>20</v>
      </c>
      <c r="H780" t="str">
        <f>INDEX(producttable[Product Name],MATCH(consolidatedsales[[#This Row],[ProductID]],producttable[ProductID],0))</f>
        <v>Currus UR-39</v>
      </c>
      <c r="I780" t="str">
        <f>INDEX(producttable[Category],MATCH(consolidatedsales[[#This Row],[ProductID]],producttable[ProductID],0))</f>
        <v>Urban</v>
      </c>
      <c r="J780" t="str">
        <f>INDEX(producttable[Segment],MATCH(consolidatedsales[[#This Row],[ProductID]],producttable[ProductID],0))</f>
        <v>Regular</v>
      </c>
      <c r="K780">
        <f>INDEX(producttable[ManufacturerID],MATCH(consolidatedsales[[#This Row],[ProductID]],producttable[ProductID],0))</f>
        <v>4</v>
      </c>
      <c r="L780" s="4" t="str">
        <f>INDEX(locationtable[State],MATCH(consolidatedsales[[#This Row],[Zip]],locationtable[Zip],0))</f>
        <v>British Columbia</v>
      </c>
      <c r="M780" s="4" t="str">
        <f>INDEX(manufacturertable[Manufacturer Name],MATCH(consolidatedsales[[#This Row],[ManufacturerID]],manufacturertable[ManufacturerID],0))</f>
        <v>Currus</v>
      </c>
      <c r="N780" s="4">
        <f>1/COUNTIFS(consolidatedsales[Manufacturer Name],consolidatedsales[[#This Row],[Manufacturer Name]])</f>
        <v>1.1764705882352941E-2</v>
      </c>
    </row>
    <row r="781" spans="1:14" x14ac:dyDescent="0.25">
      <c r="A781">
        <v>1137</v>
      </c>
      <c r="B781" s="2">
        <v>42108</v>
      </c>
      <c r="C781" s="2" t="str">
        <f>TEXT(consolidatedsales[[#This Row],[Date]],"MMMM")</f>
        <v>April</v>
      </c>
      <c r="D781" t="s">
        <v>1350</v>
      </c>
      <c r="E781">
        <v>1</v>
      </c>
      <c r="F781" s="3">
        <v>9638.3700000000008</v>
      </c>
      <c r="G781" t="s">
        <v>20</v>
      </c>
      <c r="H781" t="str">
        <f>INDEX(producttable[Product Name],MATCH(consolidatedsales[[#This Row],[ProductID]],producttable[ProductID],0))</f>
        <v>Pirum UM-14</v>
      </c>
      <c r="I781" t="str">
        <f>INDEX(producttable[Category],MATCH(consolidatedsales[[#This Row],[ProductID]],producttable[ProductID],0))</f>
        <v>Urban</v>
      </c>
      <c r="J781" t="str">
        <f>INDEX(producttable[Segment],MATCH(consolidatedsales[[#This Row],[ProductID]],producttable[ProductID],0))</f>
        <v>Moderation</v>
      </c>
      <c r="K781">
        <f>INDEX(producttable[ManufacturerID],MATCH(consolidatedsales[[#This Row],[ProductID]],producttable[ProductID],0))</f>
        <v>10</v>
      </c>
      <c r="L781" s="4" t="str">
        <f>INDEX(locationtable[State],MATCH(consolidatedsales[[#This Row],[Zip]],locationtable[Zip],0))</f>
        <v>Alberta</v>
      </c>
      <c r="M781" s="4" t="str">
        <f>INDEX(manufacturertable[Manufacturer Name],MATCH(consolidatedsales[[#This Row],[ManufacturerID]],manufacturertable[ManufacturerID],0))</f>
        <v>Pirum</v>
      </c>
      <c r="N781" s="4">
        <f>1/COUNTIFS(consolidatedsales[Manufacturer Name],consolidatedsales[[#This Row],[Manufacturer Name]])</f>
        <v>3.8022813688212928E-3</v>
      </c>
    </row>
    <row r="782" spans="1:14" x14ac:dyDescent="0.25">
      <c r="A782">
        <v>2045</v>
      </c>
      <c r="B782" s="2">
        <v>42108</v>
      </c>
      <c r="C782" s="2" t="str">
        <f>TEXT(consolidatedsales[[#This Row],[Date]],"MMMM")</f>
        <v>April</v>
      </c>
      <c r="D782" t="s">
        <v>1378</v>
      </c>
      <c r="E782">
        <v>1</v>
      </c>
      <c r="F782" s="3">
        <v>6173.37</v>
      </c>
      <c r="G782" t="s">
        <v>20</v>
      </c>
      <c r="H782" t="str">
        <f>INDEX(producttable[Product Name],MATCH(consolidatedsales[[#This Row],[ProductID]],producttable[ProductID],0))</f>
        <v>Currus UE-05</v>
      </c>
      <c r="I782" t="str">
        <f>INDEX(producttable[Category],MATCH(consolidatedsales[[#This Row],[ProductID]],producttable[ProductID],0))</f>
        <v>Urban</v>
      </c>
      <c r="J782" t="str">
        <f>INDEX(producttable[Segment],MATCH(consolidatedsales[[#This Row],[ProductID]],producttable[ProductID],0))</f>
        <v>Extreme</v>
      </c>
      <c r="K782">
        <f>INDEX(producttable[ManufacturerID],MATCH(consolidatedsales[[#This Row],[ProductID]],producttable[ProductID],0))</f>
        <v>4</v>
      </c>
      <c r="L782" s="4" t="str">
        <f>INDEX(locationtable[State],MATCH(consolidatedsales[[#This Row],[Zip]],locationtable[Zip],0))</f>
        <v>Alberta</v>
      </c>
      <c r="M782" s="4" t="str">
        <f>INDEX(manufacturertable[Manufacturer Name],MATCH(consolidatedsales[[#This Row],[ManufacturerID]],manufacturertable[ManufacturerID],0))</f>
        <v>Currus</v>
      </c>
      <c r="N782" s="4">
        <f>1/COUNTIFS(consolidatedsales[Manufacturer Name],consolidatedsales[[#This Row],[Manufacturer Name]])</f>
        <v>1.1764705882352941E-2</v>
      </c>
    </row>
    <row r="783" spans="1:14" x14ac:dyDescent="0.25">
      <c r="A783">
        <v>734</v>
      </c>
      <c r="B783" s="2">
        <v>42108</v>
      </c>
      <c r="C783" s="2" t="str">
        <f>TEXT(consolidatedsales[[#This Row],[Date]],"MMMM")</f>
        <v>April</v>
      </c>
      <c r="D783" t="s">
        <v>1345</v>
      </c>
      <c r="E783">
        <v>1</v>
      </c>
      <c r="F783" s="3">
        <v>4787.37</v>
      </c>
      <c r="G783" t="s">
        <v>20</v>
      </c>
      <c r="H783" t="str">
        <f>INDEX(producttable[Product Name],MATCH(consolidatedsales[[#This Row],[ProductID]],producttable[ProductID],0))</f>
        <v>Natura RP-22</v>
      </c>
      <c r="I783" t="str">
        <f>INDEX(producttable[Category],MATCH(consolidatedsales[[#This Row],[ProductID]],producttable[ProductID],0))</f>
        <v>Rural</v>
      </c>
      <c r="J783" t="str">
        <f>INDEX(producttable[Segment],MATCH(consolidatedsales[[#This Row],[ProductID]],producttable[ProductID],0))</f>
        <v>Productivity</v>
      </c>
      <c r="K783">
        <f>INDEX(producttable[ManufacturerID],MATCH(consolidatedsales[[#This Row],[ProductID]],producttable[ProductID],0))</f>
        <v>8</v>
      </c>
      <c r="L783" s="4" t="str">
        <f>INDEX(locationtable[State],MATCH(consolidatedsales[[#This Row],[Zip]],locationtable[Zip],0))</f>
        <v>Alberta</v>
      </c>
      <c r="M783" s="4" t="str">
        <f>INDEX(manufacturertable[Manufacturer Name],MATCH(consolidatedsales[[#This Row],[ManufacturerID]],manufacturertable[ManufacturerID],0))</f>
        <v>Natura</v>
      </c>
      <c r="N783" s="4">
        <f>1/COUNTIFS(consolidatedsales[Manufacturer Name],consolidatedsales[[#This Row],[Manufacturer Name]])</f>
        <v>3.952569169960474E-3</v>
      </c>
    </row>
    <row r="784" spans="1:14" x14ac:dyDescent="0.25">
      <c r="A784">
        <v>1212</v>
      </c>
      <c r="B784" s="2">
        <v>42108</v>
      </c>
      <c r="C784" s="2" t="str">
        <f>TEXT(consolidatedsales[[#This Row],[Date]],"MMMM")</f>
        <v>April</v>
      </c>
      <c r="D784" t="s">
        <v>1381</v>
      </c>
      <c r="E784">
        <v>1</v>
      </c>
      <c r="F784" s="3">
        <v>4850.37</v>
      </c>
      <c r="G784" t="s">
        <v>20</v>
      </c>
      <c r="H784" t="str">
        <f>INDEX(producttable[Product Name],MATCH(consolidatedsales[[#This Row],[ProductID]],producttable[ProductID],0))</f>
        <v>Pirum UC-14</v>
      </c>
      <c r="I784" t="str">
        <f>INDEX(producttable[Category],MATCH(consolidatedsales[[#This Row],[ProductID]],producttable[ProductID],0))</f>
        <v>Urban</v>
      </c>
      <c r="J784" t="str">
        <f>INDEX(producttable[Segment],MATCH(consolidatedsales[[#This Row],[ProductID]],producttable[ProductID],0))</f>
        <v>Convenience</v>
      </c>
      <c r="K784">
        <f>INDEX(producttable[ManufacturerID],MATCH(consolidatedsales[[#This Row],[ProductID]],producttable[ProductID],0))</f>
        <v>10</v>
      </c>
      <c r="L784" s="4" t="str">
        <f>INDEX(locationtable[State],MATCH(consolidatedsales[[#This Row],[Zip]],locationtable[Zip],0))</f>
        <v>Alberta</v>
      </c>
      <c r="M784" s="4" t="str">
        <f>INDEX(manufacturertable[Manufacturer Name],MATCH(consolidatedsales[[#This Row],[ManufacturerID]],manufacturertable[ManufacturerID],0))</f>
        <v>Pirum</v>
      </c>
      <c r="N784" s="4">
        <f>1/COUNTIFS(consolidatedsales[Manufacturer Name],consolidatedsales[[#This Row],[Manufacturer Name]])</f>
        <v>3.8022813688212928E-3</v>
      </c>
    </row>
    <row r="785" spans="1:14" x14ac:dyDescent="0.25">
      <c r="A785">
        <v>1909</v>
      </c>
      <c r="B785" s="2">
        <v>42108</v>
      </c>
      <c r="C785" s="2" t="str">
        <f>TEXT(consolidatedsales[[#This Row],[Date]],"MMMM")</f>
        <v>April</v>
      </c>
      <c r="D785" t="s">
        <v>1555</v>
      </c>
      <c r="E785">
        <v>2</v>
      </c>
      <c r="F785" s="3">
        <v>4975.74</v>
      </c>
      <c r="G785" t="s">
        <v>20</v>
      </c>
      <c r="H785" t="str">
        <f>INDEX(producttable[Product Name],MATCH(consolidatedsales[[#This Row],[ProductID]],producttable[ProductID],0))</f>
        <v>Currus MA-02</v>
      </c>
      <c r="I785" t="str">
        <f>INDEX(producttable[Category],MATCH(consolidatedsales[[#This Row],[ProductID]],producttable[ProductID],0))</f>
        <v>Mix</v>
      </c>
      <c r="J785" t="str">
        <f>INDEX(producttable[Segment],MATCH(consolidatedsales[[#This Row],[ProductID]],producttable[ProductID],0))</f>
        <v>All Season</v>
      </c>
      <c r="K785">
        <f>INDEX(producttable[ManufacturerID],MATCH(consolidatedsales[[#This Row],[ProductID]],producttable[ProductID],0))</f>
        <v>4</v>
      </c>
      <c r="L785" s="4" t="str">
        <f>INDEX(locationtable[State],MATCH(consolidatedsales[[#This Row],[Zip]],locationtable[Zip],0))</f>
        <v>British Columbia</v>
      </c>
      <c r="M785" s="4" t="str">
        <f>INDEX(manufacturertable[Manufacturer Name],MATCH(consolidatedsales[[#This Row],[ManufacturerID]],manufacturertable[ManufacturerID],0))</f>
        <v>Currus</v>
      </c>
      <c r="N785" s="4">
        <f>1/COUNTIFS(consolidatedsales[Manufacturer Name],consolidatedsales[[#This Row],[Manufacturer Name]])</f>
        <v>1.1764705882352941E-2</v>
      </c>
    </row>
    <row r="786" spans="1:14" x14ac:dyDescent="0.25">
      <c r="A786">
        <v>1059</v>
      </c>
      <c r="B786" s="2">
        <v>42109</v>
      </c>
      <c r="C786" s="2" t="str">
        <f>TEXT(consolidatedsales[[#This Row],[Date]],"MMMM")</f>
        <v>April</v>
      </c>
      <c r="D786" t="s">
        <v>1338</v>
      </c>
      <c r="E786">
        <v>1</v>
      </c>
      <c r="F786" s="3">
        <v>1952.37</v>
      </c>
      <c r="G786" t="s">
        <v>20</v>
      </c>
      <c r="H786" t="str">
        <f>INDEX(producttable[Product Name],MATCH(consolidatedsales[[#This Row],[ProductID]],producttable[ProductID],0))</f>
        <v>Pirum RP-05</v>
      </c>
      <c r="I786" t="str">
        <f>INDEX(producttable[Category],MATCH(consolidatedsales[[#This Row],[ProductID]],producttable[ProductID],0))</f>
        <v>Rural</v>
      </c>
      <c r="J786" t="str">
        <f>INDEX(producttable[Segment],MATCH(consolidatedsales[[#This Row],[ProductID]],producttable[ProductID],0))</f>
        <v>Productivity</v>
      </c>
      <c r="K786">
        <f>INDEX(producttable[ManufacturerID],MATCH(consolidatedsales[[#This Row],[ProductID]],producttable[ProductID],0))</f>
        <v>10</v>
      </c>
      <c r="L786" s="4" t="str">
        <f>INDEX(locationtable[State],MATCH(consolidatedsales[[#This Row],[Zip]],locationtable[Zip],0))</f>
        <v>Alberta</v>
      </c>
      <c r="M786" s="4" t="str">
        <f>INDEX(manufacturertable[Manufacturer Name],MATCH(consolidatedsales[[#This Row],[ManufacturerID]],manufacturertable[ManufacturerID],0))</f>
        <v>Pirum</v>
      </c>
      <c r="N786" s="4">
        <f>1/COUNTIFS(consolidatedsales[Manufacturer Name],consolidatedsales[[#This Row],[Manufacturer Name]])</f>
        <v>3.8022813688212928E-3</v>
      </c>
    </row>
    <row r="787" spans="1:14" x14ac:dyDescent="0.25">
      <c r="A787">
        <v>1134</v>
      </c>
      <c r="B787" s="2">
        <v>42109</v>
      </c>
      <c r="C787" s="2" t="str">
        <f>TEXT(consolidatedsales[[#This Row],[Date]],"MMMM")</f>
        <v>April</v>
      </c>
      <c r="D787" t="s">
        <v>1409</v>
      </c>
      <c r="E787">
        <v>1</v>
      </c>
      <c r="F787" s="3">
        <v>10898.37</v>
      </c>
      <c r="G787" t="s">
        <v>20</v>
      </c>
      <c r="H787" t="str">
        <f>INDEX(producttable[Product Name],MATCH(consolidatedsales[[#This Row],[ProductID]],producttable[ProductID],0))</f>
        <v>Pirum UM-11</v>
      </c>
      <c r="I787" t="str">
        <f>INDEX(producttable[Category],MATCH(consolidatedsales[[#This Row],[ProductID]],producttable[ProductID],0))</f>
        <v>Urban</v>
      </c>
      <c r="J787" t="str">
        <f>INDEX(producttable[Segment],MATCH(consolidatedsales[[#This Row],[ProductID]],producttable[ProductID],0))</f>
        <v>Moderation</v>
      </c>
      <c r="K787">
        <f>INDEX(producttable[ManufacturerID],MATCH(consolidatedsales[[#This Row],[ProductID]],producttable[ProductID],0))</f>
        <v>10</v>
      </c>
      <c r="L787" s="4" t="str">
        <f>INDEX(locationtable[State],MATCH(consolidatedsales[[#This Row],[Zip]],locationtable[Zip],0))</f>
        <v>Alberta</v>
      </c>
      <c r="M787" s="4" t="str">
        <f>INDEX(manufacturertable[Manufacturer Name],MATCH(consolidatedsales[[#This Row],[ManufacturerID]],manufacturertable[ManufacturerID],0))</f>
        <v>Pirum</v>
      </c>
      <c r="N787" s="4">
        <f>1/COUNTIFS(consolidatedsales[Manufacturer Name],consolidatedsales[[#This Row],[Manufacturer Name]])</f>
        <v>3.8022813688212928E-3</v>
      </c>
    </row>
    <row r="788" spans="1:14" x14ac:dyDescent="0.25">
      <c r="A788">
        <v>443</v>
      </c>
      <c r="B788" s="2">
        <v>42109</v>
      </c>
      <c r="C788" s="2" t="str">
        <f>TEXT(consolidatedsales[[#This Row],[Date]],"MMMM")</f>
        <v>April</v>
      </c>
      <c r="D788" t="s">
        <v>1400</v>
      </c>
      <c r="E788">
        <v>1</v>
      </c>
      <c r="F788" s="3">
        <v>11084.85</v>
      </c>
      <c r="G788" t="s">
        <v>20</v>
      </c>
      <c r="H788" t="str">
        <f>INDEX(producttable[Product Name],MATCH(consolidatedsales[[#This Row],[ProductID]],producttable[ProductID],0))</f>
        <v>Maximus UM-48</v>
      </c>
      <c r="I788" t="str">
        <f>INDEX(producttable[Category],MATCH(consolidatedsales[[#This Row],[ProductID]],producttable[ProductID],0))</f>
        <v>Urban</v>
      </c>
      <c r="J788" t="str">
        <f>INDEX(producttable[Segment],MATCH(consolidatedsales[[#This Row],[ProductID]],producttable[ProductID],0))</f>
        <v>Moderation</v>
      </c>
      <c r="K788">
        <f>INDEX(producttable[ManufacturerID],MATCH(consolidatedsales[[#This Row],[ProductID]],producttable[ProductID],0))</f>
        <v>7</v>
      </c>
      <c r="L788" s="4" t="str">
        <f>INDEX(locationtable[State],MATCH(consolidatedsales[[#This Row],[Zip]],locationtable[Zip],0))</f>
        <v>Alberta</v>
      </c>
      <c r="M788" s="4" t="str">
        <f>INDEX(manufacturertable[Manufacturer Name],MATCH(consolidatedsales[[#This Row],[ManufacturerID]],manufacturertable[ManufacturerID],0))</f>
        <v>VanArsdel</v>
      </c>
      <c r="N788" s="4">
        <f>1/COUNTIFS(consolidatedsales[Manufacturer Name],consolidatedsales[[#This Row],[Manufacturer Name]])</f>
        <v>2.4570024570024569E-3</v>
      </c>
    </row>
    <row r="789" spans="1:14" x14ac:dyDescent="0.25">
      <c r="A789">
        <v>2368</v>
      </c>
      <c r="B789" s="2">
        <v>42159</v>
      </c>
      <c r="C789" s="2" t="str">
        <f>TEXT(consolidatedsales[[#This Row],[Date]],"MMMM")</f>
        <v>June</v>
      </c>
      <c r="D789" t="s">
        <v>1600</v>
      </c>
      <c r="E789">
        <v>1</v>
      </c>
      <c r="F789" s="3">
        <v>8687.7000000000007</v>
      </c>
      <c r="G789" t="s">
        <v>20</v>
      </c>
      <c r="H789" t="str">
        <f>INDEX(producttable[Product Name],MATCH(consolidatedsales[[#This Row],[ProductID]],producttable[ProductID],0))</f>
        <v>Aliqui UC-16</v>
      </c>
      <c r="I789" t="str">
        <f>INDEX(producttable[Category],MATCH(consolidatedsales[[#This Row],[ProductID]],producttable[ProductID],0))</f>
        <v>Urban</v>
      </c>
      <c r="J789" t="str">
        <f>INDEX(producttable[Segment],MATCH(consolidatedsales[[#This Row],[ProductID]],producttable[ProductID],0))</f>
        <v>Convenience</v>
      </c>
      <c r="K789">
        <f>INDEX(producttable[ManufacturerID],MATCH(consolidatedsales[[#This Row],[ProductID]],producttable[ProductID],0))</f>
        <v>2</v>
      </c>
      <c r="L789" s="4" t="str">
        <f>INDEX(locationtable[State],MATCH(consolidatedsales[[#This Row],[Zip]],locationtable[Zip],0))</f>
        <v>British Columbia</v>
      </c>
      <c r="M789" s="4" t="str">
        <f>INDEX(manufacturertable[Manufacturer Name],MATCH(consolidatedsales[[#This Row],[ManufacturerID]],manufacturertable[ManufacturerID],0))</f>
        <v>Aliqui</v>
      </c>
      <c r="N789" s="4">
        <f>1/COUNTIFS(consolidatedsales[Manufacturer Name],consolidatedsales[[#This Row],[Manufacturer Name]])</f>
        <v>4.7169811320754715E-3</v>
      </c>
    </row>
    <row r="790" spans="1:14" x14ac:dyDescent="0.25">
      <c r="A790">
        <v>478</v>
      </c>
      <c r="B790" s="2">
        <v>42159</v>
      </c>
      <c r="C790" s="2" t="str">
        <f>TEXT(consolidatedsales[[#This Row],[Date]],"MMMM")</f>
        <v>June</v>
      </c>
      <c r="D790" t="s">
        <v>1570</v>
      </c>
      <c r="E790">
        <v>1</v>
      </c>
      <c r="F790" s="3">
        <v>17009.37</v>
      </c>
      <c r="G790" t="s">
        <v>20</v>
      </c>
      <c r="H790" t="str">
        <f>INDEX(producttable[Product Name],MATCH(consolidatedsales[[#This Row],[ProductID]],producttable[ProductID],0))</f>
        <v>Maximus UM-83</v>
      </c>
      <c r="I790" t="str">
        <f>INDEX(producttable[Category],MATCH(consolidatedsales[[#This Row],[ProductID]],producttable[ProductID],0))</f>
        <v>Urban</v>
      </c>
      <c r="J790" t="str">
        <f>INDEX(producttable[Segment],MATCH(consolidatedsales[[#This Row],[ProductID]],producttable[ProductID],0))</f>
        <v>Moderation</v>
      </c>
      <c r="K790">
        <f>INDEX(producttable[ManufacturerID],MATCH(consolidatedsales[[#This Row],[ProductID]],producttable[ProductID],0))</f>
        <v>7</v>
      </c>
      <c r="L790" s="4" t="str">
        <f>INDEX(locationtable[State],MATCH(consolidatedsales[[#This Row],[Zip]],locationtable[Zip],0))</f>
        <v>British Columbia</v>
      </c>
      <c r="M790" s="4" t="str">
        <f>INDEX(manufacturertable[Manufacturer Name],MATCH(consolidatedsales[[#This Row],[ManufacturerID]],manufacturertable[ManufacturerID],0))</f>
        <v>VanArsdel</v>
      </c>
      <c r="N790" s="4">
        <f>1/COUNTIFS(consolidatedsales[Manufacturer Name],consolidatedsales[[#This Row],[Manufacturer Name]])</f>
        <v>2.4570024570024569E-3</v>
      </c>
    </row>
    <row r="791" spans="1:14" x14ac:dyDescent="0.25">
      <c r="A791">
        <v>2367</v>
      </c>
      <c r="B791" s="2">
        <v>42159</v>
      </c>
      <c r="C791" s="2" t="str">
        <f>TEXT(consolidatedsales[[#This Row],[Date]],"MMMM")</f>
        <v>June</v>
      </c>
      <c r="D791" t="s">
        <v>1560</v>
      </c>
      <c r="E791">
        <v>1</v>
      </c>
      <c r="F791" s="3">
        <v>5915.7</v>
      </c>
      <c r="G791" t="s">
        <v>20</v>
      </c>
      <c r="H791" t="str">
        <f>INDEX(producttable[Product Name],MATCH(consolidatedsales[[#This Row],[ProductID]],producttable[ProductID],0))</f>
        <v>Aliqui UC-15</v>
      </c>
      <c r="I791" t="str">
        <f>INDEX(producttable[Category],MATCH(consolidatedsales[[#This Row],[ProductID]],producttable[ProductID],0))</f>
        <v>Urban</v>
      </c>
      <c r="J791" t="str">
        <f>INDEX(producttable[Segment],MATCH(consolidatedsales[[#This Row],[ProductID]],producttable[ProductID],0))</f>
        <v>Convenience</v>
      </c>
      <c r="K791">
        <f>INDEX(producttable[ManufacturerID],MATCH(consolidatedsales[[#This Row],[ProductID]],producttable[ProductID],0))</f>
        <v>2</v>
      </c>
      <c r="L791" s="4" t="str">
        <f>INDEX(locationtable[State],MATCH(consolidatedsales[[#This Row],[Zip]],locationtable[Zip],0))</f>
        <v>British Columbia</v>
      </c>
      <c r="M791" s="4" t="str">
        <f>INDEX(manufacturertable[Manufacturer Name],MATCH(consolidatedsales[[#This Row],[ManufacturerID]],manufacturertable[ManufacturerID],0))</f>
        <v>Aliqui</v>
      </c>
      <c r="N791" s="4">
        <f>1/COUNTIFS(consolidatedsales[Manufacturer Name],consolidatedsales[[#This Row],[Manufacturer Name]])</f>
        <v>4.7169811320754715E-3</v>
      </c>
    </row>
    <row r="792" spans="1:14" x14ac:dyDescent="0.25">
      <c r="A792">
        <v>965</v>
      </c>
      <c r="B792" s="2">
        <v>42160</v>
      </c>
      <c r="C792" s="2" t="str">
        <f>TEXT(consolidatedsales[[#This Row],[Date]],"MMMM")</f>
        <v>June</v>
      </c>
      <c r="D792" t="s">
        <v>1334</v>
      </c>
      <c r="E792">
        <v>1</v>
      </c>
      <c r="F792" s="3">
        <v>6299.37</v>
      </c>
      <c r="G792" t="s">
        <v>20</v>
      </c>
      <c r="H792" t="str">
        <f>INDEX(producttable[Product Name],MATCH(consolidatedsales[[#This Row],[ProductID]],producttable[ProductID],0))</f>
        <v>Natura UC-28</v>
      </c>
      <c r="I792" t="str">
        <f>INDEX(producttable[Category],MATCH(consolidatedsales[[#This Row],[ProductID]],producttable[ProductID],0))</f>
        <v>Urban</v>
      </c>
      <c r="J792" t="str">
        <f>INDEX(producttable[Segment],MATCH(consolidatedsales[[#This Row],[ProductID]],producttable[ProductID],0))</f>
        <v>Convenience</v>
      </c>
      <c r="K792">
        <f>INDEX(producttable[ManufacturerID],MATCH(consolidatedsales[[#This Row],[ProductID]],producttable[ProductID],0))</f>
        <v>8</v>
      </c>
      <c r="L792" s="4" t="str">
        <f>INDEX(locationtable[State],MATCH(consolidatedsales[[#This Row],[Zip]],locationtable[Zip],0))</f>
        <v>Alberta</v>
      </c>
      <c r="M792" s="4" t="str">
        <f>INDEX(manufacturertable[Manufacturer Name],MATCH(consolidatedsales[[#This Row],[ManufacturerID]],manufacturertable[ManufacturerID],0))</f>
        <v>Natura</v>
      </c>
      <c r="N792" s="4">
        <f>1/COUNTIFS(consolidatedsales[Manufacturer Name],consolidatedsales[[#This Row],[Manufacturer Name]])</f>
        <v>3.952569169960474E-3</v>
      </c>
    </row>
    <row r="793" spans="1:14" x14ac:dyDescent="0.25">
      <c r="A793">
        <v>107</v>
      </c>
      <c r="B793" s="2">
        <v>42160</v>
      </c>
      <c r="C793" s="2" t="str">
        <f>TEXT(consolidatedsales[[#This Row],[Date]],"MMMM")</f>
        <v>June</v>
      </c>
      <c r="D793" t="s">
        <v>1352</v>
      </c>
      <c r="E793">
        <v>1</v>
      </c>
      <c r="F793" s="3">
        <v>6870.15</v>
      </c>
      <c r="G793" t="s">
        <v>20</v>
      </c>
      <c r="H793" t="str">
        <f>INDEX(producttable[Product Name],MATCH(consolidatedsales[[#This Row],[ProductID]],producttable[ProductID],0))</f>
        <v>Abbas UM-34</v>
      </c>
      <c r="I793" t="str">
        <f>INDEX(producttable[Category],MATCH(consolidatedsales[[#This Row],[ProductID]],producttable[ProductID],0))</f>
        <v>Urban</v>
      </c>
      <c r="J793" t="str">
        <f>INDEX(producttable[Segment],MATCH(consolidatedsales[[#This Row],[ProductID]],producttable[ProductID],0))</f>
        <v>Moderation</v>
      </c>
      <c r="K793">
        <f>INDEX(producttable[ManufacturerID],MATCH(consolidatedsales[[#This Row],[ProductID]],producttable[ProductID],0))</f>
        <v>1</v>
      </c>
      <c r="L793" s="4" t="str">
        <f>INDEX(locationtable[State],MATCH(consolidatedsales[[#This Row],[Zip]],locationtable[Zip],0))</f>
        <v>Alberta</v>
      </c>
      <c r="M793" s="4" t="str">
        <f>INDEX(manufacturertable[Manufacturer Name],MATCH(consolidatedsales[[#This Row],[ManufacturerID]],manufacturertable[ManufacturerID],0))</f>
        <v>Abbas</v>
      </c>
      <c r="N793" s="4">
        <f>1/COUNTIFS(consolidatedsales[Manufacturer Name],consolidatedsales[[#This Row],[Manufacturer Name]])</f>
        <v>0.04</v>
      </c>
    </row>
    <row r="794" spans="1:14" x14ac:dyDescent="0.25">
      <c r="A794">
        <v>609</v>
      </c>
      <c r="B794" s="2">
        <v>42162</v>
      </c>
      <c r="C794" s="2" t="str">
        <f>TEXT(consolidatedsales[[#This Row],[Date]],"MMMM")</f>
        <v>June</v>
      </c>
      <c r="D794" t="s">
        <v>1412</v>
      </c>
      <c r="E794">
        <v>1</v>
      </c>
      <c r="F794" s="3">
        <v>10079.370000000001</v>
      </c>
      <c r="G794" t="s">
        <v>20</v>
      </c>
      <c r="H794" t="str">
        <f>INDEX(producttable[Product Name],MATCH(consolidatedsales[[#This Row],[ProductID]],producttable[ProductID],0))</f>
        <v>Maximus UC-74</v>
      </c>
      <c r="I794" t="str">
        <f>INDEX(producttable[Category],MATCH(consolidatedsales[[#This Row],[ProductID]],producttable[ProductID],0))</f>
        <v>Urban</v>
      </c>
      <c r="J794" t="str">
        <f>INDEX(producttable[Segment],MATCH(consolidatedsales[[#This Row],[ProductID]],producttable[ProductID],0))</f>
        <v>Convenience</v>
      </c>
      <c r="K794">
        <f>INDEX(producttable[ManufacturerID],MATCH(consolidatedsales[[#This Row],[ProductID]],producttable[ProductID],0))</f>
        <v>7</v>
      </c>
      <c r="L794" s="4" t="str">
        <f>INDEX(locationtable[State],MATCH(consolidatedsales[[#This Row],[Zip]],locationtable[Zip],0))</f>
        <v>Alberta</v>
      </c>
      <c r="M794" s="4" t="str">
        <f>INDEX(manufacturertable[Manufacturer Name],MATCH(consolidatedsales[[#This Row],[ManufacturerID]],manufacturertable[ManufacturerID],0))</f>
        <v>VanArsdel</v>
      </c>
      <c r="N794" s="4">
        <f>1/COUNTIFS(consolidatedsales[Manufacturer Name],consolidatedsales[[#This Row],[Manufacturer Name]])</f>
        <v>2.4570024570024569E-3</v>
      </c>
    </row>
    <row r="795" spans="1:14" x14ac:dyDescent="0.25">
      <c r="A795">
        <v>993</v>
      </c>
      <c r="B795" s="2">
        <v>42162</v>
      </c>
      <c r="C795" s="2" t="str">
        <f>TEXT(consolidatedsales[[#This Row],[Date]],"MMMM")</f>
        <v>June</v>
      </c>
      <c r="D795" t="s">
        <v>1352</v>
      </c>
      <c r="E795">
        <v>1</v>
      </c>
      <c r="F795" s="3">
        <v>4409.37</v>
      </c>
      <c r="G795" t="s">
        <v>20</v>
      </c>
      <c r="H795" t="str">
        <f>INDEX(producttable[Product Name],MATCH(consolidatedsales[[#This Row],[ProductID]],producttable[ProductID],0))</f>
        <v>Natura UC-56</v>
      </c>
      <c r="I795" t="str">
        <f>INDEX(producttable[Category],MATCH(consolidatedsales[[#This Row],[ProductID]],producttable[ProductID],0))</f>
        <v>Urban</v>
      </c>
      <c r="J795" t="str">
        <f>INDEX(producttable[Segment],MATCH(consolidatedsales[[#This Row],[ProductID]],producttable[ProductID],0))</f>
        <v>Convenience</v>
      </c>
      <c r="K795">
        <f>INDEX(producttable[ManufacturerID],MATCH(consolidatedsales[[#This Row],[ProductID]],producttable[ProductID],0))</f>
        <v>8</v>
      </c>
      <c r="L795" s="4" t="str">
        <f>INDEX(locationtable[State],MATCH(consolidatedsales[[#This Row],[Zip]],locationtable[Zip],0))</f>
        <v>Alberta</v>
      </c>
      <c r="M795" s="4" t="str">
        <f>INDEX(manufacturertable[Manufacturer Name],MATCH(consolidatedsales[[#This Row],[ManufacturerID]],manufacturertable[ManufacturerID],0))</f>
        <v>Natura</v>
      </c>
      <c r="N795" s="4">
        <f>1/COUNTIFS(consolidatedsales[Manufacturer Name],consolidatedsales[[#This Row],[Manufacturer Name]])</f>
        <v>3.952569169960474E-3</v>
      </c>
    </row>
    <row r="796" spans="1:14" x14ac:dyDescent="0.25">
      <c r="A796">
        <v>438</v>
      </c>
      <c r="B796" s="2">
        <v>42162</v>
      </c>
      <c r="C796" s="2" t="str">
        <f>TEXT(consolidatedsales[[#This Row],[Date]],"MMMM")</f>
        <v>June</v>
      </c>
      <c r="D796" t="s">
        <v>1573</v>
      </c>
      <c r="E796">
        <v>1</v>
      </c>
      <c r="F796" s="3">
        <v>11969.37</v>
      </c>
      <c r="G796" t="s">
        <v>20</v>
      </c>
      <c r="H796" t="str">
        <f>INDEX(producttable[Product Name],MATCH(consolidatedsales[[#This Row],[ProductID]],producttable[ProductID],0))</f>
        <v>Maximus UM-43</v>
      </c>
      <c r="I796" t="str">
        <f>INDEX(producttable[Category],MATCH(consolidatedsales[[#This Row],[ProductID]],producttable[ProductID],0))</f>
        <v>Urban</v>
      </c>
      <c r="J796" t="str">
        <f>INDEX(producttable[Segment],MATCH(consolidatedsales[[#This Row],[ProductID]],producttable[ProductID],0))</f>
        <v>Moderation</v>
      </c>
      <c r="K796">
        <f>INDEX(producttable[ManufacturerID],MATCH(consolidatedsales[[#This Row],[ProductID]],producttable[ProductID],0))</f>
        <v>7</v>
      </c>
      <c r="L796" s="4" t="str">
        <f>INDEX(locationtable[State],MATCH(consolidatedsales[[#This Row],[Zip]],locationtable[Zip],0))</f>
        <v>British Columbia</v>
      </c>
      <c r="M796" s="4" t="str">
        <f>INDEX(manufacturertable[Manufacturer Name],MATCH(consolidatedsales[[#This Row],[ManufacturerID]],manufacturertable[ManufacturerID],0))</f>
        <v>VanArsdel</v>
      </c>
      <c r="N796" s="4">
        <f>1/COUNTIFS(consolidatedsales[Manufacturer Name],consolidatedsales[[#This Row],[Manufacturer Name]])</f>
        <v>2.4570024570024569E-3</v>
      </c>
    </row>
    <row r="797" spans="1:14" x14ac:dyDescent="0.25">
      <c r="A797">
        <v>1060</v>
      </c>
      <c r="B797" s="2">
        <v>42109</v>
      </c>
      <c r="C797" s="2" t="str">
        <f>TEXT(consolidatedsales[[#This Row],[Date]],"MMMM")</f>
        <v>April</v>
      </c>
      <c r="D797" t="s">
        <v>1338</v>
      </c>
      <c r="E797">
        <v>1</v>
      </c>
      <c r="F797" s="3">
        <v>1952.37</v>
      </c>
      <c r="G797" t="s">
        <v>20</v>
      </c>
      <c r="H797" t="str">
        <f>INDEX(producttable[Product Name],MATCH(consolidatedsales[[#This Row],[ProductID]],producttable[ProductID],0))</f>
        <v>Pirum RP-06</v>
      </c>
      <c r="I797" t="str">
        <f>INDEX(producttable[Category],MATCH(consolidatedsales[[#This Row],[ProductID]],producttable[ProductID],0))</f>
        <v>Rural</v>
      </c>
      <c r="J797" t="str">
        <f>INDEX(producttable[Segment],MATCH(consolidatedsales[[#This Row],[ProductID]],producttable[ProductID],0))</f>
        <v>Productivity</v>
      </c>
      <c r="K797">
        <f>INDEX(producttable[ManufacturerID],MATCH(consolidatedsales[[#This Row],[ProductID]],producttable[ProductID],0))</f>
        <v>10</v>
      </c>
      <c r="L797" s="4" t="str">
        <f>INDEX(locationtable[State],MATCH(consolidatedsales[[#This Row],[Zip]],locationtable[Zip],0))</f>
        <v>Alberta</v>
      </c>
      <c r="M797" s="4" t="str">
        <f>INDEX(manufacturertable[Manufacturer Name],MATCH(consolidatedsales[[#This Row],[ManufacturerID]],manufacturertable[ManufacturerID],0))</f>
        <v>Pirum</v>
      </c>
      <c r="N797" s="4">
        <f>1/COUNTIFS(consolidatedsales[Manufacturer Name],consolidatedsales[[#This Row],[Manufacturer Name]])</f>
        <v>3.8022813688212928E-3</v>
      </c>
    </row>
    <row r="798" spans="1:14" x14ac:dyDescent="0.25">
      <c r="A798">
        <v>1009</v>
      </c>
      <c r="B798" s="2">
        <v>42123</v>
      </c>
      <c r="C798" s="2" t="str">
        <f>TEXT(consolidatedsales[[#This Row],[Date]],"MMMM")</f>
        <v>April</v>
      </c>
      <c r="D798" t="s">
        <v>1401</v>
      </c>
      <c r="E798">
        <v>1</v>
      </c>
      <c r="F798" s="3">
        <v>1353.87</v>
      </c>
      <c r="G798" t="s">
        <v>20</v>
      </c>
      <c r="H798" t="str">
        <f>INDEX(producttable[Product Name],MATCH(consolidatedsales[[#This Row],[ProductID]],producttable[ProductID],0))</f>
        <v>Natura YY-10</v>
      </c>
      <c r="I798" t="str">
        <f>INDEX(producttable[Category],MATCH(consolidatedsales[[#This Row],[ProductID]],producttable[ProductID],0))</f>
        <v>Youth</v>
      </c>
      <c r="J798" t="str">
        <f>INDEX(producttable[Segment],MATCH(consolidatedsales[[#This Row],[ProductID]],producttable[ProductID],0))</f>
        <v>Youth</v>
      </c>
      <c r="K798">
        <f>INDEX(producttable[ManufacturerID],MATCH(consolidatedsales[[#This Row],[ProductID]],producttable[ProductID],0))</f>
        <v>8</v>
      </c>
      <c r="L798" s="4" t="str">
        <f>INDEX(locationtable[State],MATCH(consolidatedsales[[#This Row],[Zip]],locationtable[Zip],0))</f>
        <v>Alberta</v>
      </c>
      <c r="M798" s="4" t="str">
        <f>INDEX(manufacturertable[Manufacturer Name],MATCH(consolidatedsales[[#This Row],[ManufacturerID]],manufacturertable[ManufacturerID],0))</f>
        <v>Natura</v>
      </c>
      <c r="N798" s="4">
        <f>1/COUNTIFS(consolidatedsales[Manufacturer Name],consolidatedsales[[#This Row],[Manufacturer Name]])</f>
        <v>3.952569169960474E-3</v>
      </c>
    </row>
    <row r="799" spans="1:14" x14ac:dyDescent="0.25">
      <c r="A799">
        <v>615</v>
      </c>
      <c r="B799" s="2">
        <v>42123</v>
      </c>
      <c r="C799" s="2" t="str">
        <f>TEXT(consolidatedsales[[#This Row],[Date]],"MMMM")</f>
        <v>April</v>
      </c>
      <c r="D799" t="s">
        <v>1394</v>
      </c>
      <c r="E799">
        <v>1</v>
      </c>
      <c r="F799" s="3">
        <v>8189.37</v>
      </c>
      <c r="G799" t="s">
        <v>20</v>
      </c>
      <c r="H799" t="str">
        <f>INDEX(producttable[Product Name],MATCH(consolidatedsales[[#This Row],[ProductID]],producttable[ProductID],0))</f>
        <v>Maximus UC-80</v>
      </c>
      <c r="I799" t="str">
        <f>INDEX(producttable[Category],MATCH(consolidatedsales[[#This Row],[ProductID]],producttable[ProductID],0))</f>
        <v>Urban</v>
      </c>
      <c r="J799" t="str">
        <f>INDEX(producttable[Segment],MATCH(consolidatedsales[[#This Row],[ProductID]],producttable[ProductID],0))</f>
        <v>Convenience</v>
      </c>
      <c r="K799">
        <f>INDEX(producttable[ManufacturerID],MATCH(consolidatedsales[[#This Row],[ProductID]],producttable[ProductID],0))</f>
        <v>7</v>
      </c>
      <c r="L799" s="4" t="str">
        <f>INDEX(locationtable[State],MATCH(consolidatedsales[[#This Row],[Zip]],locationtable[Zip],0))</f>
        <v>Alberta</v>
      </c>
      <c r="M799" s="4" t="str">
        <f>INDEX(manufacturertable[Manufacturer Name],MATCH(consolidatedsales[[#This Row],[ManufacturerID]],manufacturertable[ManufacturerID],0))</f>
        <v>VanArsdel</v>
      </c>
      <c r="N799" s="4">
        <f>1/COUNTIFS(consolidatedsales[Manufacturer Name],consolidatedsales[[#This Row],[Manufacturer Name]])</f>
        <v>2.4570024570024569E-3</v>
      </c>
    </row>
    <row r="800" spans="1:14" x14ac:dyDescent="0.25">
      <c r="A800">
        <v>1180</v>
      </c>
      <c r="B800" s="2">
        <v>42123</v>
      </c>
      <c r="C800" s="2" t="str">
        <f>TEXT(consolidatedsales[[#This Row],[Date]],"MMMM")</f>
        <v>April</v>
      </c>
      <c r="D800" t="s">
        <v>1330</v>
      </c>
      <c r="E800">
        <v>1</v>
      </c>
      <c r="F800" s="3">
        <v>6173.37</v>
      </c>
      <c r="G800" t="s">
        <v>20</v>
      </c>
      <c r="H800" t="str">
        <f>INDEX(producttable[Product Name],MATCH(consolidatedsales[[#This Row],[ProductID]],producttable[ProductID],0))</f>
        <v>Pirum UE-16</v>
      </c>
      <c r="I800" t="str">
        <f>INDEX(producttable[Category],MATCH(consolidatedsales[[#This Row],[ProductID]],producttable[ProductID],0))</f>
        <v>Urban</v>
      </c>
      <c r="J800" t="str">
        <f>INDEX(producttable[Segment],MATCH(consolidatedsales[[#This Row],[ProductID]],producttable[ProductID],0))</f>
        <v>Extreme</v>
      </c>
      <c r="K800">
        <f>INDEX(producttable[ManufacturerID],MATCH(consolidatedsales[[#This Row],[ProductID]],producttable[ProductID],0))</f>
        <v>10</v>
      </c>
      <c r="L800" s="4" t="str">
        <f>INDEX(locationtable[State],MATCH(consolidatedsales[[#This Row],[Zip]],locationtable[Zip],0))</f>
        <v>Alberta</v>
      </c>
      <c r="M800" s="4" t="str">
        <f>INDEX(manufacturertable[Manufacturer Name],MATCH(consolidatedsales[[#This Row],[ManufacturerID]],manufacturertable[ManufacturerID],0))</f>
        <v>Pirum</v>
      </c>
      <c r="N800" s="4">
        <f>1/COUNTIFS(consolidatedsales[Manufacturer Name],consolidatedsales[[#This Row],[Manufacturer Name]])</f>
        <v>3.8022813688212928E-3</v>
      </c>
    </row>
    <row r="801" spans="1:14" x14ac:dyDescent="0.25">
      <c r="A801">
        <v>2237</v>
      </c>
      <c r="B801" s="2">
        <v>42092</v>
      </c>
      <c r="C801" s="2" t="str">
        <f>TEXT(consolidatedsales[[#This Row],[Date]],"MMMM")</f>
        <v>March</v>
      </c>
      <c r="D801" t="s">
        <v>1400</v>
      </c>
      <c r="E801">
        <v>1</v>
      </c>
      <c r="F801" s="3">
        <v>2330.37</v>
      </c>
      <c r="G801" t="s">
        <v>20</v>
      </c>
      <c r="H801" t="str">
        <f>INDEX(producttable[Product Name],MATCH(consolidatedsales[[#This Row],[ProductID]],producttable[ProductID],0))</f>
        <v>Aliqui RP-34</v>
      </c>
      <c r="I801" t="str">
        <f>INDEX(producttable[Category],MATCH(consolidatedsales[[#This Row],[ProductID]],producttable[ProductID],0))</f>
        <v>Rural</v>
      </c>
      <c r="J801" t="str">
        <f>INDEX(producttable[Segment],MATCH(consolidatedsales[[#This Row],[ProductID]],producttable[ProductID],0))</f>
        <v>Productivity</v>
      </c>
      <c r="K801">
        <f>INDEX(producttable[ManufacturerID],MATCH(consolidatedsales[[#This Row],[ProductID]],producttable[ProductID],0))</f>
        <v>2</v>
      </c>
      <c r="L801" s="4" t="str">
        <f>INDEX(locationtable[State],MATCH(consolidatedsales[[#This Row],[Zip]],locationtable[Zip],0))</f>
        <v>Alberta</v>
      </c>
      <c r="M801" s="4" t="str">
        <f>INDEX(manufacturertable[Manufacturer Name],MATCH(consolidatedsales[[#This Row],[ManufacturerID]],manufacturertable[ManufacturerID],0))</f>
        <v>Aliqui</v>
      </c>
      <c r="N801" s="4">
        <f>1/COUNTIFS(consolidatedsales[Manufacturer Name],consolidatedsales[[#This Row],[Manufacturer Name]])</f>
        <v>4.7169811320754715E-3</v>
      </c>
    </row>
    <row r="802" spans="1:14" x14ac:dyDescent="0.25">
      <c r="A802">
        <v>2055</v>
      </c>
      <c r="B802" s="2">
        <v>42183</v>
      </c>
      <c r="C802" s="2" t="str">
        <f>TEXT(consolidatedsales[[#This Row],[Date]],"MMMM")</f>
        <v>June</v>
      </c>
      <c r="D802" t="s">
        <v>1563</v>
      </c>
      <c r="E802">
        <v>1</v>
      </c>
      <c r="F802" s="3">
        <v>7874.37</v>
      </c>
      <c r="G802" t="s">
        <v>20</v>
      </c>
      <c r="H802" t="str">
        <f>INDEX(producttable[Product Name],MATCH(consolidatedsales[[#This Row],[ProductID]],producttable[ProductID],0))</f>
        <v>Currus UE-15</v>
      </c>
      <c r="I802" t="str">
        <f>INDEX(producttable[Category],MATCH(consolidatedsales[[#This Row],[ProductID]],producttable[ProductID],0))</f>
        <v>Urban</v>
      </c>
      <c r="J802" t="str">
        <f>INDEX(producttable[Segment],MATCH(consolidatedsales[[#This Row],[ProductID]],producttable[ProductID],0))</f>
        <v>Extreme</v>
      </c>
      <c r="K802">
        <f>INDEX(producttable[ManufacturerID],MATCH(consolidatedsales[[#This Row],[ProductID]],producttable[ProductID],0))</f>
        <v>4</v>
      </c>
      <c r="L802" s="4" t="str">
        <f>INDEX(locationtable[State],MATCH(consolidatedsales[[#This Row],[Zip]],locationtable[Zip],0))</f>
        <v>British Columbia</v>
      </c>
      <c r="M802" s="4" t="str">
        <f>INDEX(manufacturertable[Manufacturer Name],MATCH(consolidatedsales[[#This Row],[ManufacturerID]],manufacturertable[ManufacturerID],0))</f>
        <v>Currus</v>
      </c>
      <c r="N802" s="4">
        <f>1/COUNTIFS(consolidatedsales[Manufacturer Name],consolidatedsales[[#This Row],[Manufacturer Name]])</f>
        <v>1.1764705882352941E-2</v>
      </c>
    </row>
    <row r="803" spans="1:14" x14ac:dyDescent="0.25">
      <c r="A803">
        <v>506</v>
      </c>
      <c r="B803" s="2">
        <v>42184</v>
      </c>
      <c r="C803" s="2" t="str">
        <f>TEXT(consolidatedsales[[#This Row],[Date]],"MMMM")</f>
        <v>June</v>
      </c>
      <c r="D803" t="s">
        <v>1206</v>
      </c>
      <c r="E803">
        <v>1</v>
      </c>
      <c r="F803" s="3">
        <v>15560.37</v>
      </c>
      <c r="G803" t="s">
        <v>20</v>
      </c>
      <c r="H803" t="str">
        <f>INDEX(producttable[Product Name],MATCH(consolidatedsales[[#This Row],[ProductID]],producttable[ProductID],0))</f>
        <v>Maximus UM-11</v>
      </c>
      <c r="I803" t="str">
        <f>INDEX(producttable[Category],MATCH(consolidatedsales[[#This Row],[ProductID]],producttable[ProductID],0))</f>
        <v>Urban</v>
      </c>
      <c r="J803" t="str">
        <f>INDEX(producttable[Segment],MATCH(consolidatedsales[[#This Row],[ProductID]],producttable[ProductID],0))</f>
        <v>Moderation</v>
      </c>
      <c r="K803">
        <f>INDEX(producttable[ManufacturerID],MATCH(consolidatedsales[[#This Row],[ProductID]],producttable[ProductID],0))</f>
        <v>7</v>
      </c>
      <c r="L803" s="4" t="str">
        <f>INDEX(locationtable[State],MATCH(consolidatedsales[[#This Row],[Zip]],locationtable[Zip],0))</f>
        <v>Manitoba</v>
      </c>
      <c r="M803" s="4" t="str">
        <f>INDEX(manufacturertable[Manufacturer Name],MATCH(consolidatedsales[[#This Row],[ManufacturerID]],manufacturertable[ManufacturerID],0))</f>
        <v>VanArsdel</v>
      </c>
      <c r="N803" s="4">
        <f>1/COUNTIFS(consolidatedsales[Manufacturer Name],consolidatedsales[[#This Row],[Manufacturer Name]])</f>
        <v>2.4570024570024569E-3</v>
      </c>
    </row>
    <row r="804" spans="1:14" x14ac:dyDescent="0.25">
      <c r="A804">
        <v>993</v>
      </c>
      <c r="B804" s="2">
        <v>42184</v>
      </c>
      <c r="C804" s="2" t="str">
        <f>TEXT(consolidatedsales[[#This Row],[Date]],"MMMM")</f>
        <v>June</v>
      </c>
      <c r="D804" t="s">
        <v>1401</v>
      </c>
      <c r="E804">
        <v>1</v>
      </c>
      <c r="F804" s="3">
        <v>4598.37</v>
      </c>
      <c r="G804" t="s">
        <v>20</v>
      </c>
      <c r="H804" t="str">
        <f>INDEX(producttable[Product Name],MATCH(consolidatedsales[[#This Row],[ProductID]],producttable[ProductID],0))</f>
        <v>Natura UC-56</v>
      </c>
      <c r="I804" t="str">
        <f>INDEX(producttable[Category],MATCH(consolidatedsales[[#This Row],[ProductID]],producttable[ProductID],0))</f>
        <v>Urban</v>
      </c>
      <c r="J804" t="str">
        <f>INDEX(producttable[Segment],MATCH(consolidatedsales[[#This Row],[ProductID]],producttable[ProductID],0))</f>
        <v>Convenience</v>
      </c>
      <c r="K804">
        <f>INDEX(producttable[ManufacturerID],MATCH(consolidatedsales[[#This Row],[ProductID]],producttable[ProductID],0))</f>
        <v>8</v>
      </c>
      <c r="L804" s="4" t="str">
        <f>INDEX(locationtable[State],MATCH(consolidatedsales[[#This Row],[Zip]],locationtable[Zip],0))</f>
        <v>Alberta</v>
      </c>
      <c r="M804" s="4" t="str">
        <f>INDEX(manufacturertable[Manufacturer Name],MATCH(consolidatedsales[[#This Row],[ManufacturerID]],manufacturertable[ManufacturerID],0))</f>
        <v>Natura</v>
      </c>
      <c r="N804" s="4">
        <f>1/COUNTIFS(consolidatedsales[Manufacturer Name],consolidatedsales[[#This Row],[Manufacturer Name]])</f>
        <v>3.952569169960474E-3</v>
      </c>
    </row>
    <row r="805" spans="1:14" x14ac:dyDescent="0.25">
      <c r="A805">
        <v>674</v>
      </c>
      <c r="B805" s="2">
        <v>42184</v>
      </c>
      <c r="C805" s="2" t="str">
        <f>TEXT(consolidatedsales[[#This Row],[Date]],"MMMM")</f>
        <v>June</v>
      </c>
      <c r="D805" t="s">
        <v>1401</v>
      </c>
      <c r="E805">
        <v>1</v>
      </c>
      <c r="F805" s="3">
        <v>8189.37</v>
      </c>
      <c r="G805" t="s">
        <v>20</v>
      </c>
      <c r="H805" t="str">
        <f>INDEX(producttable[Product Name],MATCH(consolidatedsales[[#This Row],[ProductID]],producttable[ProductID],0))</f>
        <v>Maximus UC-39</v>
      </c>
      <c r="I805" t="str">
        <f>INDEX(producttable[Category],MATCH(consolidatedsales[[#This Row],[ProductID]],producttable[ProductID],0))</f>
        <v>Urban</v>
      </c>
      <c r="J805" t="str">
        <f>INDEX(producttable[Segment],MATCH(consolidatedsales[[#This Row],[ProductID]],producttable[ProductID],0))</f>
        <v>Convenience</v>
      </c>
      <c r="K805">
        <f>INDEX(producttable[ManufacturerID],MATCH(consolidatedsales[[#This Row],[ProductID]],producttable[ProductID],0))</f>
        <v>7</v>
      </c>
      <c r="L805" s="4" t="str">
        <f>INDEX(locationtable[State],MATCH(consolidatedsales[[#This Row],[Zip]],locationtable[Zip],0))</f>
        <v>Alberta</v>
      </c>
      <c r="M805" s="4" t="str">
        <f>INDEX(manufacturertable[Manufacturer Name],MATCH(consolidatedsales[[#This Row],[ManufacturerID]],manufacturertable[ManufacturerID],0))</f>
        <v>VanArsdel</v>
      </c>
      <c r="N805" s="4">
        <f>1/COUNTIFS(consolidatedsales[Manufacturer Name],consolidatedsales[[#This Row],[Manufacturer Name]])</f>
        <v>2.4570024570024569E-3</v>
      </c>
    </row>
    <row r="806" spans="1:14" x14ac:dyDescent="0.25">
      <c r="A806">
        <v>2368</v>
      </c>
      <c r="B806" s="2">
        <v>42184</v>
      </c>
      <c r="C806" s="2" t="str">
        <f>TEXT(consolidatedsales[[#This Row],[Date]],"MMMM")</f>
        <v>June</v>
      </c>
      <c r="D806" t="s">
        <v>1412</v>
      </c>
      <c r="E806">
        <v>1</v>
      </c>
      <c r="F806" s="3">
        <v>9191.7000000000007</v>
      </c>
      <c r="G806" t="s">
        <v>20</v>
      </c>
      <c r="H806" t="str">
        <f>INDEX(producttable[Product Name],MATCH(consolidatedsales[[#This Row],[ProductID]],producttable[ProductID],0))</f>
        <v>Aliqui UC-16</v>
      </c>
      <c r="I806" t="str">
        <f>INDEX(producttable[Category],MATCH(consolidatedsales[[#This Row],[ProductID]],producttable[ProductID],0))</f>
        <v>Urban</v>
      </c>
      <c r="J806" t="str">
        <f>INDEX(producttable[Segment],MATCH(consolidatedsales[[#This Row],[ProductID]],producttable[ProductID],0))</f>
        <v>Convenience</v>
      </c>
      <c r="K806">
        <f>INDEX(producttable[ManufacturerID],MATCH(consolidatedsales[[#This Row],[ProductID]],producttable[ProductID],0))</f>
        <v>2</v>
      </c>
      <c r="L806" s="4" t="str">
        <f>INDEX(locationtable[State],MATCH(consolidatedsales[[#This Row],[Zip]],locationtable[Zip],0))</f>
        <v>Alberta</v>
      </c>
      <c r="M806" s="4" t="str">
        <f>INDEX(manufacturertable[Manufacturer Name],MATCH(consolidatedsales[[#This Row],[ManufacturerID]],manufacturertable[ManufacturerID],0))</f>
        <v>Aliqui</v>
      </c>
      <c r="N806" s="4">
        <f>1/COUNTIFS(consolidatedsales[Manufacturer Name],consolidatedsales[[#This Row],[Manufacturer Name]])</f>
        <v>4.7169811320754715E-3</v>
      </c>
    </row>
    <row r="807" spans="1:14" x14ac:dyDescent="0.25">
      <c r="A807">
        <v>993</v>
      </c>
      <c r="B807" s="2">
        <v>42184</v>
      </c>
      <c r="C807" s="2" t="str">
        <f>TEXT(consolidatedsales[[#This Row],[Date]],"MMMM")</f>
        <v>June</v>
      </c>
      <c r="D807" t="s">
        <v>1400</v>
      </c>
      <c r="E807">
        <v>1</v>
      </c>
      <c r="F807" s="3">
        <v>4094.37</v>
      </c>
      <c r="G807" t="s">
        <v>20</v>
      </c>
      <c r="H807" t="str">
        <f>INDEX(producttable[Product Name],MATCH(consolidatedsales[[#This Row],[ProductID]],producttable[ProductID],0))</f>
        <v>Natura UC-56</v>
      </c>
      <c r="I807" t="str">
        <f>INDEX(producttable[Category],MATCH(consolidatedsales[[#This Row],[ProductID]],producttable[ProductID],0))</f>
        <v>Urban</v>
      </c>
      <c r="J807" t="str">
        <f>INDEX(producttable[Segment],MATCH(consolidatedsales[[#This Row],[ProductID]],producttable[ProductID],0))</f>
        <v>Convenience</v>
      </c>
      <c r="K807">
        <f>INDEX(producttable[ManufacturerID],MATCH(consolidatedsales[[#This Row],[ProductID]],producttable[ProductID],0))</f>
        <v>8</v>
      </c>
      <c r="L807" s="4" t="str">
        <f>INDEX(locationtable[State],MATCH(consolidatedsales[[#This Row],[Zip]],locationtable[Zip],0))</f>
        <v>Alberta</v>
      </c>
      <c r="M807" s="4" t="str">
        <f>INDEX(manufacturertable[Manufacturer Name],MATCH(consolidatedsales[[#This Row],[ManufacturerID]],manufacturertable[ManufacturerID],0))</f>
        <v>Natura</v>
      </c>
      <c r="N807" s="4">
        <f>1/COUNTIFS(consolidatedsales[Manufacturer Name],consolidatedsales[[#This Row],[Manufacturer Name]])</f>
        <v>3.952569169960474E-3</v>
      </c>
    </row>
    <row r="808" spans="1:14" x14ac:dyDescent="0.25">
      <c r="A808">
        <v>1085</v>
      </c>
      <c r="B808" s="2">
        <v>42184</v>
      </c>
      <c r="C808" s="2" t="str">
        <f>TEXT(consolidatedsales[[#This Row],[Date]],"MMMM")</f>
        <v>June</v>
      </c>
      <c r="D808" t="s">
        <v>1558</v>
      </c>
      <c r="E808">
        <v>1</v>
      </c>
      <c r="F808" s="3">
        <v>1101.8699999999999</v>
      </c>
      <c r="G808" t="s">
        <v>20</v>
      </c>
      <c r="H808" t="str">
        <f>INDEX(producttable[Product Name],MATCH(consolidatedsales[[#This Row],[ProductID]],producttable[ProductID],0))</f>
        <v>Pirum RP-31</v>
      </c>
      <c r="I808" t="str">
        <f>INDEX(producttable[Category],MATCH(consolidatedsales[[#This Row],[ProductID]],producttable[ProductID],0))</f>
        <v>Rural</v>
      </c>
      <c r="J808" t="str">
        <f>INDEX(producttable[Segment],MATCH(consolidatedsales[[#This Row],[ProductID]],producttable[ProductID],0))</f>
        <v>Productivity</v>
      </c>
      <c r="K808">
        <f>INDEX(producttable[ManufacturerID],MATCH(consolidatedsales[[#This Row],[ProductID]],producttable[ProductID],0))</f>
        <v>10</v>
      </c>
      <c r="L808" s="4" t="str">
        <f>INDEX(locationtable[State],MATCH(consolidatedsales[[#This Row],[Zip]],locationtable[Zip],0))</f>
        <v>British Columbia</v>
      </c>
      <c r="M808" s="4" t="str">
        <f>INDEX(manufacturertable[Manufacturer Name],MATCH(consolidatedsales[[#This Row],[ManufacturerID]],manufacturertable[ManufacturerID],0))</f>
        <v>Pirum</v>
      </c>
      <c r="N808" s="4">
        <f>1/COUNTIFS(consolidatedsales[Manufacturer Name],consolidatedsales[[#This Row],[Manufacturer Name]])</f>
        <v>3.8022813688212928E-3</v>
      </c>
    </row>
    <row r="809" spans="1:14" x14ac:dyDescent="0.25">
      <c r="A809">
        <v>457</v>
      </c>
      <c r="B809" s="2">
        <v>42184</v>
      </c>
      <c r="C809" s="2" t="str">
        <f>TEXT(consolidatedsales[[#This Row],[Date]],"MMMM")</f>
        <v>June</v>
      </c>
      <c r="D809" t="s">
        <v>1401</v>
      </c>
      <c r="E809">
        <v>1</v>
      </c>
      <c r="F809" s="3">
        <v>11969.37</v>
      </c>
      <c r="G809" t="s">
        <v>20</v>
      </c>
      <c r="H809" t="str">
        <f>INDEX(producttable[Product Name],MATCH(consolidatedsales[[#This Row],[ProductID]],producttable[ProductID],0))</f>
        <v>Maximus UM-62</v>
      </c>
      <c r="I809" t="str">
        <f>INDEX(producttable[Category],MATCH(consolidatedsales[[#This Row],[ProductID]],producttable[ProductID],0))</f>
        <v>Urban</v>
      </c>
      <c r="J809" t="str">
        <f>INDEX(producttable[Segment],MATCH(consolidatedsales[[#This Row],[ProductID]],producttable[ProductID],0))</f>
        <v>Moderation</v>
      </c>
      <c r="K809">
        <f>INDEX(producttable[ManufacturerID],MATCH(consolidatedsales[[#This Row],[ProductID]],producttable[ProductID],0))</f>
        <v>7</v>
      </c>
      <c r="L809" s="4" t="str">
        <f>INDEX(locationtable[State],MATCH(consolidatedsales[[#This Row],[Zip]],locationtable[Zip],0))</f>
        <v>Alberta</v>
      </c>
      <c r="M809" s="4" t="str">
        <f>INDEX(manufacturertable[Manufacturer Name],MATCH(consolidatedsales[[#This Row],[ManufacturerID]],manufacturertable[ManufacturerID],0))</f>
        <v>VanArsdel</v>
      </c>
      <c r="N809" s="4">
        <f>1/COUNTIFS(consolidatedsales[Manufacturer Name],consolidatedsales[[#This Row],[Manufacturer Name]])</f>
        <v>2.4570024570024569E-3</v>
      </c>
    </row>
    <row r="810" spans="1:14" x14ac:dyDescent="0.25">
      <c r="A810">
        <v>826</v>
      </c>
      <c r="B810" s="2">
        <v>42184</v>
      </c>
      <c r="C810" s="2" t="str">
        <f>TEXT(consolidatedsales[[#This Row],[Date]],"MMMM")</f>
        <v>June</v>
      </c>
      <c r="D810" t="s">
        <v>1401</v>
      </c>
      <c r="E810">
        <v>1</v>
      </c>
      <c r="F810" s="3">
        <v>14426.37</v>
      </c>
      <c r="G810" t="s">
        <v>20</v>
      </c>
      <c r="H810" t="str">
        <f>INDEX(producttable[Product Name],MATCH(consolidatedsales[[#This Row],[ProductID]],producttable[ProductID],0))</f>
        <v>Natura UM-10</v>
      </c>
      <c r="I810" t="str">
        <f>INDEX(producttable[Category],MATCH(consolidatedsales[[#This Row],[ProductID]],producttable[ProductID],0))</f>
        <v>Urban</v>
      </c>
      <c r="J810" t="str">
        <f>INDEX(producttable[Segment],MATCH(consolidatedsales[[#This Row],[ProductID]],producttable[ProductID],0))</f>
        <v>Moderation</v>
      </c>
      <c r="K810">
        <f>INDEX(producttable[ManufacturerID],MATCH(consolidatedsales[[#This Row],[ProductID]],producttable[ProductID],0))</f>
        <v>8</v>
      </c>
      <c r="L810" s="4" t="str">
        <f>INDEX(locationtable[State],MATCH(consolidatedsales[[#This Row],[Zip]],locationtable[Zip],0))</f>
        <v>Alberta</v>
      </c>
      <c r="M810" s="4" t="str">
        <f>INDEX(manufacturertable[Manufacturer Name],MATCH(consolidatedsales[[#This Row],[ManufacturerID]],manufacturertable[ManufacturerID],0))</f>
        <v>Natura</v>
      </c>
      <c r="N810" s="4">
        <f>1/COUNTIFS(consolidatedsales[Manufacturer Name],consolidatedsales[[#This Row],[Manufacturer Name]])</f>
        <v>3.952569169960474E-3</v>
      </c>
    </row>
    <row r="811" spans="1:14" x14ac:dyDescent="0.25">
      <c r="A811">
        <v>348</v>
      </c>
      <c r="B811" s="2">
        <v>42184</v>
      </c>
      <c r="C811" s="2" t="str">
        <f>TEXT(consolidatedsales[[#This Row],[Date]],"MMMM")</f>
        <v>June</v>
      </c>
      <c r="D811" t="s">
        <v>1561</v>
      </c>
      <c r="E811">
        <v>1</v>
      </c>
      <c r="F811" s="3">
        <v>7556.85</v>
      </c>
      <c r="G811" t="s">
        <v>20</v>
      </c>
      <c r="H811" t="str">
        <f>INDEX(producttable[Product Name],MATCH(consolidatedsales[[#This Row],[ProductID]],producttable[ProductID],0))</f>
        <v>Fama UE-69</v>
      </c>
      <c r="I811" t="str">
        <f>INDEX(producttable[Category],MATCH(consolidatedsales[[#This Row],[ProductID]],producttable[ProductID],0))</f>
        <v>Urban</v>
      </c>
      <c r="J811" t="str">
        <f>INDEX(producttable[Segment],MATCH(consolidatedsales[[#This Row],[ProductID]],producttable[ProductID],0))</f>
        <v>Extreme</v>
      </c>
      <c r="K811">
        <f>INDEX(producttable[ManufacturerID],MATCH(consolidatedsales[[#This Row],[ProductID]],producttable[ProductID],0))</f>
        <v>5</v>
      </c>
      <c r="L811" s="4" t="str">
        <f>INDEX(locationtable[State],MATCH(consolidatedsales[[#This Row],[Zip]],locationtable[Zip],0))</f>
        <v>British Columbia</v>
      </c>
      <c r="M811" s="4" t="str">
        <f>INDEX(manufacturertable[Manufacturer Name],MATCH(consolidatedsales[[#This Row],[ManufacturerID]],manufacturertable[ManufacturerID],0))</f>
        <v>Fama</v>
      </c>
      <c r="N811" s="4">
        <f>1/COUNTIFS(consolidatedsales[Manufacturer Name],consolidatedsales[[#This Row],[Manufacturer Name]])</f>
        <v>7.1428571428571425E-2</v>
      </c>
    </row>
    <row r="812" spans="1:14" x14ac:dyDescent="0.25">
      <c r="A812">
        <v>1086</v>
      </c>
      <c r="B812" s="2">
        <v>42184</v>
      </c>
      <c r="C812" s="2" t="str">
        <f>TEXT(consolidatedsales[[#This Row],[Date]],"MMMM")</f>
        <v>June</v>
      </c>
      <c r="D812" t="s">
        <v>1558</v>
      </c>
      <c r="E812">
        <v>1</v>
      </c>
      <c r="F812" s="3">
        <v>1101.8699999999999</v>
      </c>
      <c r="G812" t="s">
        <v>20</v>
      </c>
      <c r="H812" t="str">
        <f>INDEX(producttable[Product Name],MATCH(consolidatedsales[[#This Row],[ProductID]],producttable[ProductID],0))</f>
        <v>Pirum RP-32</v>
      </c>
      <c r="I812" t="str">
        <f>INDEX(producttable[Category],MATCH(consolidatedsales[[#This Row],[ProductID]],producttable[ProductID],0))</f>
        <v>Rural</v>
      </c>
      <c r="J812" t="str">
        <f>INDEX(producttable[Segment],MATCH(consolidatedsales[[#This Row],[ProductID]],producttable[ProductID],0))</f>
        <v>Productivity</v>
      </c>
      <c r="K812">
        <f>INDEX(producttable[ManufacturerID],MATCH(consolidatedsales[[#This Row],[ProductID]],producttable[ProductID],0))</f>
        <v>10</v>
      </c>
      <c r="L812" s="4" t="str">
        <f>INDEX(locationtable[State],MATCH(consolidatedsales[[#This Row],[Zip]],locationtable[Zip],0))</f>
        <v>British Columbia</v>
      </c>
      <c r="M812" s="4" t="str">
        <f>INDEX(manufacturertable[Manufacturer Name],MATCH(consolidatedsales[[#This Row],[ManufacturerID]],manufacturertable[ManufacturerID],0))</f>
        <v>Pirum</v>
      </c>
      <c r="N812" s="4">
        <f>1/COUNTIFS(consolidatedsales[Manufacturer Name],consolidatedsales[[#This Row],[Manufacturer Name]])</f>
        <v>3.8022813688212928E-3</v>
      </c>
    </row>
    <row r="813" spans="1:14" x14ac:dyDescent="0.25">
      <c r="A813">
        <v>2090</v>
      </c>
      <c r="B813" s="2">
        <v>42185</v>
      </c>
      <c r="C813" s="2" t="str">
        <f>TEXT(consolidatedsales[[#This Row],[Date]],"MMMM")</f>
        <v>June</v>
      </c>
      <c r="D813" t="s">
        <v>1570</v>
      </c>
      <c r="E813">
        <v>1</v>
      </c>
      <c r="F813" s="3">
        <v>4598.37</v>
      </c>
      <c r="G813" t="s">
        <v>20</v>
      </c>
      <c r="H813" t="str">
        <f>INDEX(producttable[Product Name],MATCH(consolidatedsales[[#This Row],[ProductID]],producttable[ProductID],0))</f>
        <v>Currus UC-25</v>
      </c>
      <c r="I813" t="str">
        <f>INDEX(producttable[Category],MATCH(consolidatedsales[[#This Row],[ProductID]],producttable[ProductID],0))</f>
        <v>Urban</v>
      </c>
      <c r="J813" t="str">
        <f>INDEX(producttable[Segment],MATCH(consolidatedsales[[#This Row],[ProductID]],producttable[ProductID],0))</f>
        <v>Convenience</v>
      </c>
      <c r="K813">
        <f>INDEX(producttable[ManufacturerID],MATCH(consolidatedsales[[#This Row],[ProductID]],producttable[ProductID],0))</f>
        <v>4</v>
      </c>
      <c r="L813" s="4" t="str">
        <f>INDEX(locationtable[State],MATCH(consolidatedsales[[#This Row],[Zip]],locationtable[Zip],0))</f>
        <v>British Columbia</v>
      </c>
      <c r="M813" s="4" t="str">
        <f>INDEX(manufacturertable[Manufacturer Name],MATCH(consolidatedsales[[#This Row],[ManufacturerID]],manufacturertable[ManufacturerID],0))</f>
        <v>Currus</v>
      </c>
      <c r="N813" s="4">
        <f>1/COUNTIFS(consolidatedsales[Manufacturer Name],consolidatedsales[[#This Row],[Manufacturer Name]])</f>
        <v>1.1764705882352941E-2</v>
      </c>
    </row>
    <row r="814" spans="1:14" x14ac:dyDescent="0.25">
      <c r="A814">
        <v>3</v>
      </c>
      <c r="B814" s="2">
        <v>42185</v>
      </c>
      <c r="C814" s="2" t="str">
        <f>TEXT(consolidatedsales[[#This Row],[Date]],"MMMM")</f>
        <v>June</v>
      </c>
      <c r="D814" t="s">
        <v>1553</v>
      </c>
      <c r="E814">
        <v>1</v>
      </c>
      <c r="F814" s="3">
        <v>10552.5</v>
      </c>
      <c r="G814" t="s">
        <v>20</v>
      </c>
      <c r="H814" t="str">
        <f>INDEX(producttable[Product Name],MATCH(consolidatedsales[[#This Row],[ProductID]],producttable[ProductID],0))</f>
        <v>Abbas MA-03</v>
      </c>
      <c r="I814" t="str">
        <f>INDEX(producttable[Category],MATCH(consolidatedsales[[#This Row],[ProductID]],producttable[ProductID],0))</f>
        <v>Mix</v>
      </c>
      <c r="J814" t="str">
        <f>INDEX(producttable[Segment],MATCH(consolidatedsales[[#This Row],[ProductID]],producttable[ProductID],0))</f>
        <v>All Season</v>
      </c>
      <c r="K814">
        <f>INDEX(producttable[ManufacturerID],MATCH(consolidatedsales[[#This Row],[ProductID]],producttable[ProductID],0))</f>
        <v>1</v>
      </c>
      <c r="L814" s="4" t="str">
        <f>INDEX(locationtable[State],MATCH(consolidatedsales[[#This Row],[Zip]],locationtable[Zip],0))</f>
        <v>British Columbia</v>
      </c>
      <c r="M814" s="4" t="str">
        <f>INDEX(manufacturertable[Manufacturer Name],MATCH(consolidatedsales[[#This Row],[ManufacturerID]],manufacturertable[ManufacturerID],0))</f>
        <v>Abbas</v>
      </c>
      <c r="N814" s="4">
        <f>1/COUNTIFS(consolidatedsales[Manufacturer Name],consolidatedsales[[#This Row],[Manufacturer Name]])</f>
        <v>0.04</v>
      </c>
    </row>
    <row r="815" spans="1:14" x14ac:dyDescent="0.25">
      <c r="A815">
        <v>690</v>
      </c>
      <c r="B815" s="2">
        <v>42185</v>
      </c>
      <c r="C815" s="2" t="str">
        <f>TEXT(consolidatedsales[[#This Row],[Date]],"MMMM")</f>
        <v>June</v>
      </c>
      <c r="D815" t="s">
        <v>1570</v>
      </c>
      <c r="E815">
        <v>1</v>
      </c>
      <c r="F815" s="3">
        <v>4409.37</v>
      </c>
      <c r="G815" t="s">
        <v>20</v>
      </c>
      <c r="H815" t="str">
        <f>INDEX(producttable[Product Name],MATCH(consolidatedsales[[#This Row],[ProductID]],producttable[ProductID],0))</f>
        <v>Maximus UC-55</v>
      </c>
      <c r="I815" t="str">
        <f>INDEX(producttable[Category],MATCH(consolidatedsales[[#This Row],[ProductID]],producttable[ProductID],0))</f>
        <v>Urban</v>
      </c>
      <c r="J815" t="str">
        <f>INDEX(producttable[Segment],MATCH(consolidatedsales[[#This Row],[ProductID]],producttable[ProductID],0))</f>
        <v>Convenience</v>
      </c>
      <c r="K815">
        <f>INDEX(producttable[ManufacturerID],MATCH(consolidatedsales[[#This Row],[ProductID]],producttable[ProductID],0))</f>
        <v>7</v>
      </c>
      <c r="L815" s="4" t="str">
        <f>INDEX(locationtable[State],MATCH(consolidatedsales[[#This Row],[Zip]],locationtable[Zip],0))</f>
        <v>British Columbia</v>
      </c>
      <c r="M815" s="4" t="str">
        <f>INDEX(manufacturertable[Manufacturer Name],MATCH(consolidatedsales[[#This Row],[ManufacturerID]],manufacturertable[ManufacturerID],0))</f>
        <v>VanArsdel</v>
      </c>
      <c r="N815" s="4">
        <f>1/COUNTIFS(consolidatedsales[Manufacturer Name],consolidatedsales[[#This Row],[Manufacturer Name]])</f>
        <v>2.4570024570024569E-3</v>
      </c>
    </row>
    <row r="816" spans="1:14" x14ac:dyDescent="0.25">
      <c r="A816">
        <v>808</v>
      </c>
      <c r="B816" s="2">
        <v>42185</v>
      </c>
      <c r="C816" s="2" t="str">
        <f>TEXT(consolidatedsales[[#This Row],[Date]],"MMMM")</f>
        <v>June</v>
      </c>
      <c r="D816" t="s">
        <v>1600</v>
      </c>
      <c r="E816">
        <v>1</v>
      </c>
      <c r="F816" s="3">
        <v>4125.87</v>
      </c>
      <c r="G816" t="s">
        <v>20</v>
      </c>
      <c r="H816" t="str">
        <f>INDEX(producttable[Product Name],MATCH(consolidatedsales[[#This Row],[ProductID]],producttable[ProductID],0))</f>
        <v>Natura RS-12</v>
      </c>
      <c r="I816" t="str">
        <f>INDEX(producttable[Category],MATCH(consolidatedsales[[#This Row],[ProductID]],producttable[ProductID],0))</f>
        <v>Rural</v>
      </c>
      <c r="J816" t="str">
        <f>INDEX(producttable[Segment],MATCH(consolidatedsales[[#This Row],[ProductID]],producttable[ProductID],0))</f>
        <v>Select</v>
      </c>
      <c r="K816">
        <f>INDEX(producttable[ManufacturerID],MATCH(consolidatedsales[[#This Row],[ProductID]],producttable[ProductID],0))</f>
        <v>8</v>
      </c>
      <c r="L816" s="4" t="str">
        <f>INDEX(locationtable[State],MATCH(consolidatedsales[[#This Row],[Zip]],locationtable[Zip],0))</f>
        <v>British Columbia</v>
      </c>
      <c r="M816" s="4" t="str">
        <f>INDEX(manufacturertable[Manufacturer Name],MATCH(consolidatedsales[[#This Row],[ManufacturerID]],manufacturertable[ManufacturerID],0))</f>
        <v>Natura</v>
      </c>
      <c r="N816" s="4">
        <f>1/COUNTIFS(consolidatedsales[Manufacturer Name],consolidatedsales[[#This Row],[Manufacturer Name]])</f>
        <v>3.952569169960474E-3</v>
      </c>
    </row>
    <row r="817" spans="1:14" x14ac:dyDescent="0.25">
      <c r="A817">
        <v>491</v>
      </c>
      <c r="B817" s="2">
        <v>42142</v>
      </c>
      <c r="C817" s="2" t="str">
        <f>TEXT(consolidatedsales[[#This Row],[Date]],"MMMM")</f>
        <v>May</v>
      </c>
      <c r="D817" t="s">
        <v>1327</v>
      </c>
      <c r="E817">
        <v>1</v>
      </c>
      <c r="F817" s="3">
        <v>10709.37</v>
      </c>
      <c r="G817" t="s">
        <v>20</v>
      </c>
      <c r="H817" t="str">
        <f>INDEX(producttable[Product Name],MATCH(consolidatedsales[[#This Row],[ProductID]],producttable[ProductID],0))</f>
        <v>Maximus UM-96</v>
      </c>
      <c r="I817" t="str">
        <f>INDEX(producttable[Category],MATCH(consolidatedsales[[#This Row],[ProductID]],producttable[ProductID],0))</f>
        <v>Urban</v>
      </c>
      <c r="J817" t="str">
        <f>INDEX(producttable[Segment],MATCH(consolidatedsales[[#This Row],[ProductID]],producttable[ProductID],0))</f>
        <v>Moderation</v>
      </c>
      <c r="K817">
        <f>INDEX(producttable[ManufacturerID],MATCH(consolidatedsales[[#This Row],[ProductID]],producttable[ProductID],0))</f>
        <v>7</v>
      </c>
      <c r="L817" s="4" t="str">
        <f>INDEX(locationtable[State],MATCH(consolidatedsales[[#This Row],[Zip]],locationtable[Zip],0))</f>
        <v>Alberta</v>
      </c>
      <c r="M817" s="4" t="str">
        <f>INDEX(manufacturertable[Manufacturer Name],MATCH(consolidatedsales[[#This Row],[ManufacturerID]],manufacturertable[ManufacturerID],0))</f>
        <v>VanArsdel</v>
      </c>
      <c r="N817" s="4">
        <f>1/COUNTIFS(consolidatedsales[Manufacturer Name],consolidatedsales[[#This Row],[Manufacturer Name]])</f>
        <v>2.4570024570024569E-3</v>
      </c>
    </row>
    <row r="818" spans="1:14" x14ac:dyDescent="0.25">
      <c r="A818">
        <v>556</v>
      </c>
      <c r="B818" s="2">
        <v>42125</v>
      </c>
      <c r="C818" s="2" t="str">
        <f>TEXT(consolidatedsales[[#This Row],[Date]],"MMMM")</f>
        <v>May</v>
      </c>
      <c r="D818" t="s">
        <v>1392</v>
      </c>
      <c r="E818">
        <v>1</v>
      </c>
      <c r="F818" s="3">
        <v>10268.370000000001</v>
      </c>
      <c r="G818" t="s">
        <v>20</v>
      </c>
      <c r="H818" t="str">
        <f>INDEX(producttable[Product Name],MATCH(consolidatedsales[[#This Row],[ProductID]],producttable[ProductID],0))</f>
        <v>Maximus UC-21</v>
      </c>
      <c r="I818" t="str">
        <f>INDEX(producttable[Category],MATCH(consolidatedsales[[#This Row],[ProductID]],producttable[ProductID],0))</f>
        <v>Urban</v>
      </c>
      <c r="J818" t="str">
        <f>INDEX(producttable[Segment],MATCH(consolidatedsales[[#This Row],[ProductID]],producttable[ProductID],0))</f>
        <v>Convenience</v>
      </c>
      <c r="K818">
        <f>INDEX(producttable[ManufacturerID],MATCH(consolidatedsales[[#This Row],[ProductID]],producttable[ProductID],0))</f>
        <v>7</v>
      </c>
      <c r="L818" s="4" t="str">
        <f>INDEX(locationtable[State],MATCH(consolidatedsales[[#This Row],[Zip]],locationtable[Zip],0))</f>
        <v>Alberta</v>
      </c>
      <c r="M818" s="4" t="str">
        <f>INDEX(manufacturertable[Manufacturer Name],MATCH(consolidatedsales[[#This Row],[ManufacturerID]],manufacturertable[ManufacturerID],0))</f>
        <v>VanArsdel</v>
      </c>
      <c r="N818" s="4">
        <f>1/COUNTIFS(consolidatedsales[Manufacturer Name],consolidatedsales[[#This Row],[Manufacturer Name]])</f>
        <v>2.4570024570024569E-3</v>
      </c>
    </row>
    <row r="819" spans="1:14" x14ac:dyDescent="0.25">
      <c r="A819">
        <v>1851</v>
      </c>
      <c r="B819" s="2">
        <v>42127</v>
      </c>
      <c r="C819" s="2" t="str">
        <f>TEXT(consolidatedsales[[#This Row],[Date]],"MMMM")</f>
        <v>May</v>
      </c>
      <c r="D819" t="s">
        <v>1202</v>
      </c>
      <c r="E819">
        <v>1</v>
      </c>
      <c r="F819" s="3">
        <v>3905.37</v>
      </c>
      <c r="G819" t="s">
        <v>20</v>
      </c>
      <c r="H819" t="str">
        <f>INDEX(producttable[Product Name],MATCH(consolidatedsales[[#This Row],[ProductID]],producttable[ProductID],0))</f>
        <v>Pomum YY-46</v>
      </c>
      <c r="I819" t="str">
        <f>INDEX(producttable[Category],MATCH(consolidatedsales[[#This Row],[ProductID]],producttable[ProductID],0))</f>
        <v>Youth</v>
      </c>
      <c r="J819" t="str">
        <f>INDEX(producttable[Segment],MATCH(consolidatedsales[[#This Row],[ProductID]],producttable[ProductID],0))</f>
        <v>Youth</v>
      </c>
      <c r="K819">
        <f>INDEX(producttable[ManufacturerID],MATCH(consolidatedsales[[#This Row],[ProductID]],producttable[ProductID],0))</f>
        <v>11</v>
      </c>
      <c r="L819" s="4" t="str">
        <f>INDEX(locationtable[State],MATCH(consolidatedsales[[#This Row],[Zip]],locationtable[Zip],0))</f>
        <v>Manitoba</v>
      </c>
      <c r="M819" s="4" t="str">
        <f>INDEX(manufacturertable[Manufacturer Name],MATCH(consolidatedsales[[#This Row],[ManufacturerID]],manufacturertable[ManufacturerID],0))</f>
        <v>Pomum</v>
      </c>
      <c r="N819" s="4">
        <f>1/COUNTIFS(consolidatedsales[Manufacturer Name],consolidatedsales[[#This Row],[Manufacturer Name]])</f>
        <v>5.5555555555555552E-2</v>
      </c>
    </row>
    <row r="820" spans="1:14" x14ac:dyDescent="0.25">
      <c r="A820">
        <v>1009</v>
      </c>
      <c r="B820" s="2">
        <v>42127</v>
      </c>
      <c r="C820" s="2" t="str">
        <f>TEXT(consolidatedsales[[#This Row],[Date]],"MMMM")</f>
        <v>May</v>
      </c>
      <c r="D820" t="s">
        <v>1395</v>
      </c>
      <c r="E820">
        <v>1</v>
      </c>
      <c r="F820" s="3">
        <v>1353.87</v>
      </c>
      <c r="G820" t="s">
        <v>20</v>
      </c>
      <c r="H820" t="str">
        <f>INDEX(producttable[Product Name],MATCH(consolidatedsales[[#This Row],[ProductID]],producttable[ProductID],0))</f>
        <v>Natura YY-10</v>
      </c>
      <c r="I820" t="str">
        <f>INDEX(producttable[Category],MATCH(consolidatedsales[[#This Row],[ProductID]],producttable[ProductID],0))</f>
        <v>Youth</v>
      </c>
      <c r="J820" t="str">
        <f>INDEX(producttable[Segment],MATCH(consolidatedsales[[#This Row],[ProductID]],producttable[ProductID],0))</f>
        <v>Youth</v>
      </c>
      <c r="K820">
        <f>INDEX(producttable[ManufacturerID],MATCH(consolidatedsales[[#This Row],[ProductID]],producttable[ProductID],0))</f>
        <v>8</v>
      </c>
      <c r="L820" s="4" t="str">
        <f>INDEX(locationtable[State],MATCH(consolidatedsales[[#This Row],[Zip]],locationtable[Zip],0))</f>
        <v>Alberta</v>
      </c>
      <c r="M820" s="4" t="str">
        <f>INDEX(manufacturertable[Manufacturer Name],MATCH(consolidatedsales[[#This Row],[ManufacturerID]],manufacturertable[ManufacturerID],0))</f>
        <v>Natura</v>
      </c>
      <c r="N820" s="4">
        <f>1/COUNTIFS(consolidatedsales[Manufacturer Name],consolidatedsales[[#This Row],[Manufacturer Name]])</f>
        <v>3.952569169960474E-3</v>
      </c>
    </row>
    <row r="821" spans="1:14" x14ac:dyDescent="0.25">
      <c r="A821">
        <v>1009</v>
      </c>
      <c r="B821" s="2">
        <v>42127</v>
      </c>
      <c r="C821" s="2" t="str">
        <f>TEXT(consolidatedsales[[#This Row],[Date]],"MMMM")</f>
        <v>May</v>
      </c>
      <c r="D821" t="s">
        <v>1383</v>
      </c>
      <c r="E821">
        <v>1</v>
      </c>
      <c r="F821" s="3">
        <v>1353.87</v>
      </c>
      <c r="G821" t="s">
        <v>20</v>
      </c>
      <c r="H821" t="str">
        <f>INDEX(producttable[Product Name],MATCH(consolidatedsales[[#This Row],[ProductID]],producttable[ProductID],0))</f>
        <v>Natura YY-10</v>
      </c>
      <c r="I821" t="str">
        <f>INDEX(producttable[Category],MATCH(consolidatedsales[[#This Row],[ProductID]],producttable[ProductID],0))</f>
        <v>Youth</v>
      </c>
      <c r="J821" t="str">
        <f>INDEX(producttable[Segment],MATCH(consolidatedsales[[#This Row],[ProductID]],producttable[ProductID],0))</f>
        <v>Youth</v>
      </c>
      <c r="K821">
        <f>INDEX(producttable[ManufacturerID],MATCH(consolidatedsales[[#This Row],[ProductID]],producttable[ProductID],0))</f>
        <v>8</v>
      </c>
      <c r="L821" s="4" t="str">
        <f>INDEX(locationtable[State],MATCH(consolidatedsales[[#This Row],[Zip]],locationtable[Zip],0))</f>
        <v>Alberta</v>
      </c>
      <c r="M821" s="4" t="str">
        <f>INDEX(manufacturertable[Manufacturer Name],MATCH(consolidatedsales[[#This Row],[ManufacturerID]],manufacturertable[ManufacturerID],0))</f>
        <v>Natura</v>
      </c>
      <c r="N821" s="4">
        <f>1/COUNTIFS(consolidatedsales[Manufacturer Name],consolidatedsales[[#This Row],[Manufacturer Name]])</f>
        <v>3.952569169960474E-3</v>
      </c>
    </row>
    <row r="822" spans="1:14" x14ac:dyDescent="0.25">
      <c r="A822">
        <v>2332</v>
      </c>
      <c r="B822" s="2">
        <v>42127</v>
      </c>
      <c r="C822" s="2" t="str">
        <f>TEXT(consolidatedsales[[#This Row],[Date]],"MMMM")</f>
        <v>May</v>
      </c>
      <c r="D822" t="s">
        <v>1385</v>
      </c>
      <c r="E822">
        <v>1</v>
      </c>
      <c r="F822" s="3">
        <v>6419.7</v>
      </c>
      <c r="G822" t="s">
        <v>20</v>
      </c>
      <c r="H822" t="str">
        <f>INDEX(producttable[Product Name],MATCH(consolidatedsales[[#This Row],[ProductID]],producttable[ProductID],0))</f>
        <v>Aliqui UE-06</v>
      </c>
      <c r="I822" t="str">
        <f>INDEX(producttable[Category],MATCH(consolidatedsales[[#This Row],[ProductID]],producttable[ProductID],0))</f>
        <v>Urban</v>
      </c>
      <c r="J822" t="str">
        <f>INDEX(producttable[Segment],MATCH(consolidatedsales[[#This Row],[ProductID]],producttable[ProductID],0))</f>
        <v>Extreme</v>
      </c>
      <c r="K822">
        <f>INDEX(producttable[ManufacturerID],MATCH(consolidatedsales[[#This Row],[ProductID]],producttable[ProductID],0))</f>
        <v>2</v>
      </c>
      <c r="L822" s="4" t="str">
        <f>INDEX(locationtable[State],MATCH(consolidatedsales[[#This Row],[Zip]],locationtable[Zip],0))</f>
        <v>Alberta</v>
      </c>
      <c r="M822" s="4" t="str">
        <f>INDEX(manufacturertable[Manufacturer Name],MATCH(consolidatedsales[[#This Row],[ManufacturerID]],manufacturertable[ManufacturerID],0))</f>
        <v>Aliqui</v>
      </c>
      <c r="N822" s="4">
        <f>1/COUNTIFS(consolidatedsales[Manufacturer Name],consolidatedsales[[#This Row],[Manufacturer Name]])</f>
        <v>4.7169811320754715E-3</v>
      </c>
    </row>
    <row r="823" spans="1:14" x14ac:dyDescent="0.25">
      <c r="A823">
        <v>978</v>
      </c>
      <c r="B823" s="2">
        <v>42127</v>
      </c>
      <c r="C823" s="2" t="str">
        <f>TEXT(consolidatedsales[[#This Row],[Date]],"MMMM")</f>
        <v>May</v>
      </c>
      <c r="D823" t="s">
        <v>1568</v>
      </c>
      <c r="E823">
        <v>1</v>
      </c>
      <c r="F823" s="3">
        <v>9386.3700000000008</v>
      </c>
      <c r="G823" t="s">
        <v>20</v>
      </c>
      <c r="H823" t="str">
        <f>INDEX(producttable[Product Name],MATCH(consolidatedsales[[#This Row],[ProductID]],producttable[ProductID],0))</f>
        <v>Natura UC-41</v>
      </c>
      <c r="I823" t="str">
        <f>INDEX(producttable[Category],MATCH(consolidatedsales[[#This Row],[ProductID]],producttable[ProductID],0))</f>
        <v>Urban</v>
      </c>
      <c r="J823" t="str">
        <f>INDEX(producttable[Segment],MATCH(consolidatedsales[[#This Row],[ProductID]],producttable[ProductID],0))</f>
        <v>Convenience</v>
      </c>
      <c r="K823">
        <f>INDEX(producttable[ManufacturerID],MATCH(consolidatedsales[[#This Row],[ProductID]],producttable[ProductID],0))</f>
        <v>8</v>
      </c>
      <c r="L823" s="4" t="str">
        <f>INDEX(locationtable[State],MATCH(consolidatedsales[[#This Row],[Zip]],locationtable[Zip],0))</f>
        <v>British Columbia</v>
      </c>
      <c r="M823" s="4" t="str">
        <f>INDEX(manufacturertable[Manufacturer Name],MATCH(consolidatedsales[[#This Row],[ManufacturerID]],manufacturertable[ManufacturerID],0))</f>
        <v>Natura</v>
      </c>
      <c r="N823" s="4">
        <f>1/COUNTIFS(consolidatedsales[Manufacturer Name],consolidatedsales[[#This Row],[Manufacturer Name]])</f>
        <v>3.952569169960474E-3</v>
      </c>
    </row>
    <row r="824" spans="1:14" x14ac:dyDescent="0.25">
      <c r="A824">
        <v>2280</v>
      </c>
      <c r="B824" s="2">
        <v>42128</v>
      </c>
      <c r="C824" s="2" t="str">
        <f>TEXT(consolidatedsales[[#This Row],[Date]],"MMMM")</f>
        <v>May</v>
      </c>
      <c r="D824" t="s">
        <v>1563</v>
      </c>
      <c r="E824">
        <v>1</v>
      </c>
      <c r="F824" s="3">
        <v>2324.6999999999998</v>
      </c>
      <c r="G824" t="s">
        <v>20</v>
      </c>
      <c r="H824" t="str">
        <f>INDEX(producttable[Product Name],MATCH(consolidatedsales[[#This Row],[ProductID]],producttable[ProductID],0))</f>
        <v>Aliqui RS-13</v>
      </c>
      <c r="I824" t="str">
        <f>INDEX(producttable[Category],MATCH(consolidatedsales[[#This Row],[ProductID]],producttable[ProductID],0))</f>
        <v>Rural</v>
      </c>
      <c r="J824" t="str">
        <f>INDEX(producttable[Segment],MATCH(consolidatedsales[[#This Row],[ProductID]],producttable[ProductID],0))</f>
        <v>Select</v>
      </c>
      <c r="K824">
        <f>INDEX(producttable[ManufacturerID],MATCH(consolidatedsales[[#This Row],[ProductID]],producttable[ProductID],0))</f>
        <v>2</v>
      </c>
      <c r="L824" s="4" t="str">
        <f>INDEX(locationtable[State],MATCH(consolidatedsales[[#This Row],[Zip]],locationtable[Zip],0))</f>
        <v>British Columbia</v>
      </c>
      <c r="M824" s="4" t="str">
        <f>INDEX(manufacturertable[Manufacturer Name],MATCH(consolidatedsales[[#This Row],[ManufacturerID]],manufacturertable[ManufacturerID],0))</f>
        <v>Aliqui</v>
      </c>
      <c r="N824" s="4">
        <f>1/COUNTIFS(consolidatedsales[Manufacturer Name],consolidatedsales[[#This Row],[Manufacturer Name]])</f>
        <v>4.7169811320754715E-3</v>
      </c>
    </row>
    <row r="825" spans="1:14" x14ac:dyDescent="0.25">
      <c r="A825">
        <v>2380</v>
      </c>
      <c r="B825" s="2">
        <v>42128</v>
      </c>
      <c r="C825" s="2" t="str">
        <f>TEXT(consolidatedsales[[#This Row],[Date]],"MMMM")</f>
        <v>May</v>
      </c>
      <c r="D825" t="s">
        <v>1564</v>
      </c>
      <c r="E825">
        <v>1</v>
      </c>
      <c r="F825" s="3">
        <v>4031.37</v>
      </c>
      <c r="G825" t="s">
        <v>20</v>
      </c>
      <c r="H825" t="str">
        <f>INDEX(producttable[Product Name],MATCH(consolidatedsales[[#This Row],[ProductID]],producttable[ProductID],0))</f>
        <v>Aliqui UC-28</v>
      </c>
      <c r="I825" t="str">
        <f>INDEX(producttable[Category],MATCH(consolidatedsales[[#This Row],[ProductID]],producttable[ProductID],0))</f>
        <v>Urban</v>
      </c>
      <c r="J825" t="str">
        <f>INDEX(producttable[Segment],MATCH(consolidatedsales[[#This Row],[ProductID]],producttable[ProductID],0))</f>
        <v>Convenience</v>
      </c>
      <c r="K825">
        <f>INDEX(producttable[ManufacturerID],MATCH(consolidatedsales[[#This Row],[ProductID]],producttable[ProductID],0))</f>
        <v>2</v>
      </c>
      <c r="L825" s="4" t="str">
        <f>INDEX(locationtable[State],MATCH(consolidatedsales[[#This Row],[Zip]],locationtable[Zip],0))</f>
        <v>British Columbia</v>
      </c>
      <c r="M825" s="4" t="str">
        <f>INDEX(manufacturertable[Manufacturer Name],MATCH(consolidatedsales[[#This Row],[ManufacturerID]],manufacturertable[ManufacturerID],0))</f>
        <v>Aliqui</v>
      </c>
      <c r="N825" s="4">
        <f>1/COUNTIFS(consolidatedsales[Manufacturer Name],consolidatedsales[[#This Row],[Manufacturer Name]])</f>
        <v>4.7169811320754715E-3</v>
      </c>
    </row>
    <row r="826" spans="1:14" x14ac:dyDescent="0.25">
      <c r="A826">
        <v>2379</v>
      </c>
      <c r="B826" s="2">
        <v>42128</v>
      </c>
      <c r="C826" s="2" t="str">
        <f>TEXT(consolidatedsales[[#This Row],[Date]],"MMMM")</f>
        <v>May</v>
      </c>
      <c r="D826" t="s">
        <v>1602</v>
      </c>
      <c r="E826">
        <v>1</v>
      </c>
      <c r="F826" s="3">
        <v>2513.6999999999998</v>
      </c>
      <c r="G826" t="s">
        <v>20</v>
      </c>
      <c r="H826" t="str">
        <f>INDEX(producttable[Product Name],MATCH(consolidatedsales[[#This Row],[ProductID]],producttable[ProductID],0))</f>
        <v>Aliqui UC-27</v>
      </c>
      <c r="I826" t="str">
        <f>INDEX(producttable[Category],MATCH(consolidatedsales[[#This Row],[ProductID]],producttable[ProductID],0))</f>
        <v>Urban</v>
      </c>
      <c r="J826" t="str">
        <f>INDEX(producttable[Segment],MATCH(consolidatedsales[[#This Row],[ProductID]],producttable[ProductID],0))</f>
        <v>Convenience</v>
      </c>
      <c r="K826">
        <f>INDEX(producttable[ManufacturerID],MATCH(consolidatedsales[[#This Row],[ProductID]],producttable[ProductID],0))</f>
        <v>2</v>
      </c>
      <c r="L826" s="4" t="str">
        <f>INDEX(locationtable[State],MATCH(consolidatedsales[[#This Row],[Zip]],locationtable[Zip],0))</f>
        <v>British Columbia</v>
      </c>
      <c r="M826" s="4" t="str">
        <f>INDEX(manufacturertable[Manufacturer Name],MATCH(consolidatedsales[[#This Row],[ManufacturerID]],manufacturertable[ManufacturerID],0))</f>
        <v>Aliqui</v>
      </c>
      <c r="N826" s="4">
        <f>1/COUNTIFS(consolidatedsales[Manufacturer Name],consolidatedsales[[#This Row],[Manufacturer Name]])</f>
        <v>4.7169811320754715E-3</v>
      </c>
    </row>
    <row r="827" spans="1:14" x14ac:dyDescent="0.25">
      <c r="A827">
        <v>676</v>
      </c>
      <c r="B827" s="2">
        <v>42128</v>
      </c>
      <c r="C827" s="2" t="str">
        <f>TEXT(consolidatedsales[[#This Row],[Date]],"MMMM")</f>
        <v>May</v>
      </c>
      <c r="D827" t="s">
        <v>1411</v>
      </c>
      <c r="E827">
        <v>1</v>
      </c>
      <c r="F827" s="3">
        <v>9134.3700000000008</v>
      </c>
      <c r="G827" t="s">
        <v>20</v>
      </c>
      <c r="H827" t="str">
        <f>INDEX(producttable[Product Name],MATCH(consolidatedsales[[#This Row],[ProductID]],producttable[ProductID],0))</f>
        <v>Maximus UC-41</v>
      </c>
      <c r="I827" t="str">
        <f>INDEX(producttable[Category],MATCH(consolidatedsales[[#This Row],[ProductID]],producttable[ProductID],0))</f>
        <v>Urban</v>
      </c>
      <c r="J827" t="str">
        <f>INDEX(producttable[Segment],MATCH(consolidatedsales[[#This Row],[ProductID]],producttable[ProductID],0))</f>
        <v>Convenience</v>
      </c>
      <c r="K827">
        <f>INDEX(producttable[ManufacturerID],MATCH(consolidatedsales[[#This Row],[ProductID]],producttable[ProductID],0))</f>
        <v>7</v>
      </c>
      <c r="L827" s="4" t="str">
        <f>INDEX(locationtable[State],MATCH(consolidatedsales[[#This Row],[Zip]],locationtable[Zip],0))</f>
        <v>Alberta</v>
      </c>
      <c r="M827" s="4" t="str">
        <f>INDEX(manufacturertable[Manufacturer Name],MATCH(consolidatedsales[[#This Row],[ManufacturerID]],manufacturertable[ManufacturerID],0))</f>
        <v>VanArsdel</v>
      </c>
      <c r="N827" s="4">
        <f>1/COUNTIFS(consolidatedsales[Manufacturer Name],consolidatedsales[[#This Row],[Manufacturer Name]])</f>
        <v>2.4570024570024569E-3</v>
      </c>
    </row>
    <row r="828" spans="1:14" x14ac:dyDescent="0.25">
      <c r="A828">
        <v>706</v>
      </c>
      <c r="B828" s="2">
        <v>42129</v>
      </c>
      <c r="C828" s="2" t="str">
        <f>TEXT(consolidatedsales[[#This Row],[Date]],"MMMM")</f>
        <v>May</v>
      </c>
      <c r="D828" t="s">
        <v>1383</v>
      </c>
      <c r="E828">
        <v>1</v>
      </c>
      <c r="F828" s="3">
        <v>3401.37</v>
      </c>
      <c r="G828" t="s">
        <v>20</v>
      </c>
      <c r="H828" t="str">
        <f>INDEX(producttable[Product Name],MATCH(consolidatedsales[[#This Row],[ProductID]],producttable[ProductID],0))</f>
        <v>Natura MA-13</v>
      </c>
      <c r="I828" t="str">
        <f>INDEX(producttable[Category],MATCH(consolidatedsales[[#This Row],[ProductID]],producttable[ProductID],0))</f>
        <v>Mix</v>
      </c>
      <c r="J828" t="str">
        <f>INDEX(producttable[Segment],MATCH(consolidatedsales[[#This Row],[ProductID]],producttable[ProductID],0))</f>
        <v>All Season</v>
      </c>
      <c r="K828">
        <f>INDEX(producttable[ManufacturerID],MATCH(consolidatedsales[[#This Row],[ProductID]],producttable[ProductID],0))</f>
        <v>8</v>
      </c>
      <c r="L828" s="4" t="str">
        <f>INDEX(locationtable[State],MATCH(consolidatedsales[[#This Row],[Zip]],locationtable[Zip],0))</f>
        <v>Alberta</v>
      </c>
      <c r="M828" s="4" t="str">
        <f>INDEX(manufacturertable[Manufacturer Name],MATCH(consolidatedsales[[#This Row],[ManufacturerID]],manufacturertable[ManufacturerID],0))</f>
        <v>Natura</v>
      </c>
      <c r="N828" s="4">
        <f>1/COUNTIFS(consolidatedsales[Manufacturer Name],consolidatedsales[[#This Row],[Manufacturer Name]])</f>
        <v>3.952569169960474E-3</v>
      </c>
    </row>
    <row r="829" spans="1:14" x14ac:dyDescent="0.25">
      <c r="A829">
        <v>674</v>
      </c>
      <c r="B829" s="2">
        <v>42129</v>
      </c>
      <c r="C829" s="2" t="str">
        <f>TEXT(consolidatedsales[[#This Row],[Date]],"MMMM")</f>
        <v>May</v>
      </c>
      <c r="D829" t="s">
        <v>1401</v>
      </c>
      <c r="E829">
        <v>1</v>
      </c>
      <c r="F829" s="3">
        <v>8189.37</v>
      </c>
      <c r="G829" t="s">
        <v>20</v>
      </c>
      <c r="H829" t="str">
        <f>INDEX(producttable[Product Name],MATCH(consolidatedsales[[#This Row],[ProductID]],producttable[ProductID],0))</f>
        <v>Maximus UC-39</v>
      </c>
      <c r="I829" t="str">
        <f>INDEX(producttable[Category],MATCH(consolidatedsales[[#This Row],[ProductID]],producttable[ProductID],0))</f>
        <v>Urban</v>
      </c>
      <c r="J829" t="str">
        <f>INDEX(producttable[Segment],MATCH(consolidatedsales[[#This Row],[ProductID]],producttable[ProductID],0))</f>
        <v>Convenience</v>
      </c>
      <c r="K829">
        <f>INDEX(producttable[ManufacturerID],MATCH(consolidatedsales[[#This Row],[ProductID]],producttable[ProductID],0))</f>
        <v>7</v>
      </c>
      <c r="L829" s="4" t="str">
        <f>INDEX(locationtable[State],MATCH(consolidatedsales[[#This Row],[Zip]],locationtable[Zip],0))</f>
        <v>Alberta</v>
      </c>
      <c r="M829" s="4" t="str">
        <f>INDEX(manufacturertable[Manufacturer Name],MATCH(consolidatedsales[[#This Row],[ManufacturerID]],manufacturertable[ManufacturerID],0))</f>
        <v>VanArsdel</v>
      </c>
      <c r="N829" s="4">
        <f>1/COUNTIFS(consolidatedsales[Manufacturer Name],consolidatedsales[[#This Row],[Manufacturer Name]])</f>
        <v>2.4570024570024569E-3</v>
      </c>
    </row>
    <row r="830" spans="1:14" x14ac:dyDescent="0.25">
      <c r="A830">
        <v>609</v>
      </c>
      <c r="B830" s="2">
        <v>42129</v>
      </c>
      <c r="C830" s="2" t="str">
        <f>TEXT(consolidatedsales[[#This Row],[Date]],"MMMM")</f>
        <v>May</v>
      </c>
      <c r="D830" t="s">
        <v>1400</v>
      </c>
      <c r="E830">
        <v>1</v>
      </c>
      <c r="F830" s="3">
        <v>10079.370000000001</v>
      </c>
      <c r="G830" t="s">
        <v>20</v>
      </c>
      <c r="H830" t="str">
        <f>INDEX(producttable[Product Name],MATCH(consolidatedsales[[#This Row],[ProductID]],producttable[ProductID],0))</f>
        <v>Maximus UC-74</v>
      </c>
      <c r="I830" t="str">
        <f>INDEX(producttable[Category],MATCH(consolidatedsales[[#This Row],[ProductID]],producttable[ProductID],0))</f>
        <v>Urban</v>
      </c>
      <c r="J830" t="str">
        <f>INDEX(producttable[Segment],MATCH(consolidatedsales[[#This Row],[ProductID]],producttable[ProductID],0))</f>
        <v>Convenience</v>
      </c>
      <c r="K830">
        <f>INDEX(producttable[ManufacturerID],MATCH(consolidatedsales[[#This Row],[ProductID]],producttable[ProductID],0))</f>
        <v>7</v>
      </c>
      <c r="L830" s="4" t="str">
        <f>INDEX(locationtable[State],MATCH(consolidatedsales[[#This Row],[Zip]],locationtable[Zip],0))</f>
        <v>Alberta</v>
      </c>
      <c r="M830" s="4" t="str">
        <f>INDEX(manufacturertable[Manufacturer Name],MATCH(consolidatedsales[[#This Row],[ManufacturerID]],manufacturertable[ManufacturerID],0))</f>
        <v>VanArsdel</v>
      </c>
      <c r="N830" s="4">
        <f>1/COUNTIFS(consolidatedsales[Manufacturer Name],consolidatedsales[[#This Row],[Manufacturer Name]])</f>
        <v>2.4570024570024569E-3</v>
      </c>
    </row>
    <row r="831" spans="1:14" x14ac:dyDescent="0.25">
      <c r="A831">
        <v>1229</v>
      </c>
      <c r="B831" s="2">
        <v>42129</v>
      </c>
      <c r="C831" s="2" t="str">
        <f>TEXT(consolidatedsales[[#This Row],[Date]],"MMMM")</f>
        <v>May</v>
      </c>
      <c r="D831" t="s">
        <v>1413</v>
      </c>
      <c r="E831">
        <v>1</v>
      </c>
      <c r="F831" s="3">
        <v>3464.37</v>
      </c>
      <c r="G831" t="s">
        <v>20</v>
      </c>
      <c r="H831" t="str">
        <f>INDEX(producttable[Product Name],MATCH(consolidatedsales[[#This Row],[ProductID]],producttable[ProductID],0))</f>
        <v>Pirum UC-31</v>
      </c>
      <c r="I831" t="str">
        <f>INDEX(producttable[Category],MATCH(consolidatedsales[[#This Row],[ProductID]],producttable[ProductID],0))</f>
        <v>Urban</v>
      </c>
      <c r="J831" t="str">
        <f>INDEX(producttable[Segment],MATCH(consolidatedsales[[#This Row],[ProductID]],producttable[ProductID],0))</f>
        <v>Convenience</v>
      </c>
      <c r="K831">
        <f>INDEX(producttable[ManufacturerID],MATCH(consolidatedsales[[#This Row],[ProductID]],producttable[ProductID],0))</f>
        <v>10</v>
      </c>
      <c r="L831" s="4" t="str">
        <f>INDEX(locationtable[State],MATCH(consolidatedsales[[#This Row],[Zip]],locationtable[Zip],0))</f>
        <v>Alberta</v>
      </c>
      <c r="M831" s="4" t="str">
        <f>INDEX(manufacturertable[Manufacturer Name],MATCH(consolidatedsales[[#This Row],[ManufacturerID]],manufacturertable[ManufacturerID],0))</f>
        <v>Pirum</v>
      </c>
      <c r="N831" s="4">
        <f>1/COUNTIFS(consolidatedsales[Manufacturer Name],consolidatedsales[[#This Row],[Manufacturer Name]])</f>
        <v>3.8022813688212928E-3</v>
      </c>
    </row>
    <row r="832" spans="1:14" x14ac:dyDescent="0.25">
      <c r="A832">
        <v>605</v>
      </c>
      <c r="B832" s="2">
        <v>42130</v>
      </c>
      <c r="C832" s="2" t="str">
        <f>TEXT(consolidatedsales[[#This Row],[Date]],"MMMM")</f>
        <v>May</v>
      </c>
      <c r="D832" t="s">
        <v>1576</v>
      </c>
      <c r="E832">
        <v>1</v>
      </c>
      <c r="F832" s="3">
        <v>5039.37</v>
      </c>
      <c r="G832" t="s">
        <v>20</v>
      </c>
      <c r="H832" t="str">
        <f>INDEX(producttable[Product Name],MATCH(consolidatedsales[[#This Row],[ProductID]],producttable[ProductID],0))</f>
        <v>Maximus UC-70</v>
      </c>
      <c r="I832" t="str">
        <f>INDEX(producttable[Category],MATCH(consolidatedsales[[#This Row],[ProductID]],producttable[ProductID],0))</f>
        <v>Urban</v>
      </c>
      <c r="J832" t="str">
        <f>INDEX(producttable[Segment],MATCH(consolidatedsales[[#This Row],[ProductID]],producttable[ProductID],0))</f>
        <v>Convenience</v>
      </c>
      <c r="K832">
        <f>INDEX(producttable[ManufacturerID],MATCH(consolidatedsales[[#This Row],[ProductID]],producttable[ProductID],0))</f>
        <v>7</v>
      </c>
      <c r="L832" s="4" t="str">
        <f>INDEX(locationtable[State],MATCH(consolidatedsales[[#This Row],[Zip]],locationtable[Zip],0))</f>
        <v>British Columbia</v>
      </c>
      <c r="M832" s="4" t="str">
        <f>INDEX(manufacturertable[Manufacturer Name],MATCH(consolidatedsales[[#This Row],[ManufacturerID]],manufacturertable[ManufacturerID],0))</f>
        <v>VanArsdel</v>
      </c>
      <c r="N832" s="4">
        <f>1/COUNTIFS(consolidatedsales[Manufacturer Name],consolidatedsales[[#This Row],[Manufacturer Name]])</f>
        <v>2.4570024570024569E-3</v>
      </c>
    </row>
    <row r="833" spans="1:14" x14ac:dyDescent="0.25">
      <c r="A833">
        <v>945</v>
      </c>
      <c r="B833" s="2">
        <v>42092</v>
      </c>
      <c r="C833" s="2" t="str">
        <f>TEXT(consolidatedsales[[#This Row],[Date]],"MMMM")</f>
        <v>March</v>
      </c>
      <c r="D833" t="s">
        <v>1400</v>
      </c>
      <c r="E833">
        <v>1</v>
      </c>
      <c r="F833" s="3">
        <v>8189.37</v>
      </c>
      <c r="G833" t="s">
        <v>20</v>
      </c>
      <c r="H833" t="str">
        <f>INDEX(producttable[Product Name],MATCH(consolidatedsales[[#This Row],[ProductID]],producttable[ProductID],0))</f>
        <v>Natura UC-08</v>
      </c>
      <c r="I833" t="str">
        <f>INDEX(producttable[Category],MATCH(consolidatedsales[[#This Row],[ProductID]],producttable[ProductID],0))</f>
        <v>Urban</v>
      </c>
      <c r="J833" t="str">
        <f>INDEX(producttable[Segment],MATCH(consolidatedsales[[#This Row],[ProductID]],producttable[ProductID],0))</f>
        <v>Convenience</v>
      </c>
      <c r="K833">
        <f>INDEX(producttable[ManufacturerID],MATCH(consolidatedsales[[#This Row],[ProductID]],producttable[ProductID],0))</f>
        <v>8</v>
      </c>
      <c r="L833" s="4" t="str">
        <f>INDEX(locationtable[State],MATCH(consolidatedsales[[#This Row],[Zip]],locationtable[Zip],0))</f>
        <v>Alberta</v>
      </c>
      <c r="M833" s="4" t="str">
        <f>INDEX(manufacturertable[Manufacturer Name],MATCH(consolidatedsales[[#This Row],[ManufacturerID]],manufacturertable[ManufacturerID],0))</f>
        <v>Natura</v>
      </c>
      <c r="N833" s="4">
        <f>1/COUNTIFS(consolidatedsales[Manufacturer Name],consolidatedsales[[#This Row],[Manufacturer Name]])</f>
        <v>3.952569169960474E-3</v>
      </c>
    </row>
    <row r="834" spans="1:14" x14ac:dyDescent="0.25">
      <c r="A834">
        <v>491</v>
      </c>
      <c r="B834" s="2">
        <v>42134</v>
      </c>
      <c r="C834" s="2" t="str">
        <f>TEXT(consolidatedsales[[#This Row],[Date]],"MMMM")</f>
        <v>May</v>
      </c>
      <c r="D834" t="s">
        <v>1560</v>
      </c>
      <c r="E834">
        <v>1</v>
      </c>
      <c r="F834" s="3">
        <v>10709.37</v>
      </c>
      <c r="G834" t="s">
        <v>20</v>
      </c>
      <c r="H834" t="str">
        <f>INDEX(producttable[Product Name],MATCH(consolidatedsales[[#This Row],[ProductID]],producttable[ProductID],0))</f>
        <v>Maximus UM-96</v>
      </c>
      <c r="I834" t="str">
        <f>INDEX(producttable[Category],MATCH(consolidatedsales[[#This Row],[ProductID]],producttable[ProductID],0))</f>
        <v>Urban</v>
      </c>
      <c r="J834" t="str">
        <f>INDEX(producttable[Segment],MATCH(consolidatedsales[[#This Row],[ProductID]],producttable[ProductID],0))</f>
        <v>Moderation</v>
      </c>
      <c r="K834">
        <f>INDEX(producttable[ManufacturerID],MATCH(consolidatedsales[[#This Row],[ProductID]],producttable[ProductID],0))</f>
        <v>7</v>
      </c>
      <c r="L834" s="4" t="str">
        <f>INDEX(locationtable[State],MATCH(consolidatedsales[[#This Row],[Zip]],locationtable[Zip],0))</f>
        <v>British Columbia</v>
      </c>
      <c r="M834" s="4" t="str">
        <f>INDEX(manufacturertable[Manufacturer Name],MATCH(consolidatedsales[[#This Row],[ManufacturerID]],manufacturertable[ManufacturerID],0))</f>
        <v>VanArsdel</v>
      </c>
      <c r="N834" s="4">
        <f>1/COUNTIFS(consolidatedsales[Manufacturer Name],consolidatedsales[[#This Row],[Manufacturer Name]])</f>
        <v>2.4570024570024569E-3</v>
      </c>
    </row>
    <row r="835" spans="1:14" x14ac:dyDescent="0.25">
      <c r="A835">
        <v>1518</v>
      </c>
      <c r="B835" s="2">
        <v>42134</v>
      </c>
      <c r="C835" s="2" t="str">
        <f>TEXT(consolidatedsales[[#This Row],[Date]],"MMMM")</f>
        <v>May</v>
      </c>
      <c r="D835" t="s">
        <v>1559</v>
      </c>
      <c r="E835">
        <v>1</v>
      </c>
      <c r="F835" s="3">
        <v>2770.74</v>
      </c>
      <c r="G835" t="s">
        <v>20</v>
      </c>
      <c r="H835" t="str">
        <f>INDEX(producttable[Product Name],MATCH(consolidatedsales[[#This Row],[ProductID]],producttable[ProductID],0))</f>
        <v>Quibus RP-10</v>
      </c>
      <c r="I835" t="str">
        <f>INDEX(producttable[Category],MATCH(consolidatedsales[[#This Row],[ProductID]],producttable[ProductID],0))</f>
        <v>Rural</v>
      </c>
      <c r="J835" t="str">
        <f>INDEX(producttable[Segment],MATCH(consolidatedsales[[#This Row],[ProductID]],producttable[ProductID],0))</f>
        <v>Productivity</v>
      </c>
      <c r="K835">
        <f>INDEX(producttable[ManufacturerID],MATCH(consolidatedsales[[#This Row],[ProductID]],producttable[ProductID],0))</f>
        <v>12</v>
      </c>
      <c r="L835" s="4" t="str">
        <f>INDEX(locationtable[State],MATCH(consolidatedsales[[#This Row],[Zip]],locationtable[Zip],0))</f>
        <v>British Columbia</v>
      </c>
      <c r="M835" s="4" t="str">
        <f>INDEX(manufacturertable[Manufacturer Name],MATCH(consolidatedsales[[#This Row],[ManufacturerID]],manufacturertable[ManufacturerID],0))</f>
        <v>Quibus</v>
      </c>
      <c r="N835" s="4">
        <f>1/COUNTIFS(consolidatedsales[Manufacturer Name],consolidatedsales[[#This Row],[Manufacturer Name]])</f>
        <v>1.3333333333333334E-2</v>
      </c>
    </row>
    <row r="836" spans="1:14" x14ac:dyDescent="0.25">
      <c r="A836">
        <v>1517</v>
      </c>
      <c r="B836" s="2">
        <v>42134</v>
      </c>
      <c r="C836" s="2" t="str">
        <f>TEXT(consolidatedsales[[#This Row],[Date]],"MMMM")</f>
        <v>May</v>
      </c>
      <c r="D836" t="s">
        <v>1559</v>
      </c>
      <c r="E836">
        <v>1</v>
      </c>
      <c r="F836" s="3">
        <v>2770.74</v>
      </c>
      <c r="G836" t="s">
        <v>20</v>
      </c>
      <c r="H836" t="str">
        <f>INDEX(producttable[Product Name],MATCH(consolidatedsales[[#This Row],[ProductID]],producttable[ProductID],0))</f>
        <v>Quibus RP-09</v>
      </c>
      <c r="I836" t="str">
        <f>INDEX(producttable[Category],MATCH(consolidatedsales[[#This Row],[ProductID]],producttable[ProductID],0))</f>
        <v>Rural</v>
      </c>
      <c r="J836" t="str">
        <f>INDEX(producttable[Segment],MATCH(consolidatedsales[[#This Row],[ProductID]],producttable[ProductID],0))</f>
        <v>Productivity</v>
      </c>
      <c r="K836">
        <f>INDEX(producttable[ManufacturerID],MATCH(consolidatedsales[[#This Row],[ProductID]],producttable[ProductID],0))</f>
        <v>12</v>
      </c>
      <c r="L836" s="4" t="str">
        <f>INDEX(locationtable[State],MATCH(consolidatedsales[[#This Row],[Zip]],locationtable[Zip],0))</f>
        <v>British Columbia</v>
      </c>
      <c r="M836" s="4" t="str">
        <f>INDEX(manufacturertable[Manufacturer Name],MATCH(consolidatedsales[[#This Row],[ManufacturerID]],manufacturertable[ManufacturerID],0))</f>
        <v>Quibus</v>
      </c>
      <c r="N836" s="4">
        <f>1/COUNTIFS(consolidatedsales[Manufacturer Name],consolidatedsales[[#This Row],[Manufacturer Name]])</f>
        <v>1.3333333333333334E-2</v>
      </c>
    </row>
    <row r="837" spans="1:14" x14ac:dyDescent="0.25">
      <c r="A837">
        <v>659</v>
      </c>
      <c r="B837" s="2">
        <v>42134</v>
      </c>
      <c r="C837" s="2" t="str">
        <f>TEXT(consolidatedsales[[#This Row],[Date]],"MMMM")</f>
        <v>May</v>
      </c>
      <c r="D837" t="s">
        <v>1411</v>
      </c>
      <c r="E837">
        <v>1</v>
      </c>
      <c r="F837" s="3">
        <v>17639.37</v>
      </c>
      <c r="G837" t="s">
        <v>20</v>
      </c>
      <c r="H837" t="str">
        <f>INDEX(producttable[Product Name],MATCH(consolidatedsales[[#This Row],[ProductID]],producttable[ProductID],0))</f>
        <v>Maximus UC-24</v>
      </c>
      <c r="I837" t="str">
        <f>INDEX(producttable[Category],MATCH(consolidatedsales[[#This Row],[ProductID]],producttable[ProductID],0))</f>
        <v>Urban</v>
      </c>
      <c r="J837" t="str">
        <f>INDEX(producttable[Segment],MATCH(consolidatedsales[[#This Row],[ProductID]],producttable[ProductID],0))</f>
        <v>Convenience</v>
      </c>
      <c r="K837">
        <f>INDEX(producttable[ManufacturerID],MATCH(consolidatedsales[[#This Row],[ProductID]],producttable[ProductID],0))</f>
        <v>7</v>
      </c>
      <c r="L837" s="4" t="str">
        <f>INDEX(locationtable[State],MATCH(consolidatedsales[[#This Row],[Zip]],locationtable[Zip],0))</f>
        <v>Alberta</v>
      </c>
      <c r="M837" s="4" t="str">
        <f>INDEX(manufacturertable[Manufacturer Name],MATCH(consolidatedsales[[#This Row],[ManufacturerID]],manufacturertable[ManufacturerID],0))</f>
        <v>VanArsdel</v>
      </c>
      <c r="N837" s="4">
        <f>1/COUNTIFS(consolidatedsales[Manufacturer Name],consolidatedsales[[#This Row],[Manufacturer Name]])</f>
        <v>2.4570024570024569E-3</v>
      </c>
    </row>
    <row r="838" spans="1:14" x14ac:dyDescent="0.25">
      <c r="A838">
        <v>438</v>
      </c>
      <c r="B838" s="2">
        <v>42134</v>
      </c>
      <c r="C838" s="2" t="str">
        <f>TEXT(consolidatedsales[[#This Row],[Date]],"MMMM")</f>
        <v>May</v>
      </c>
      <c r="D838" t="s">
        <v>1202</v>
      </c>
      <c r="E838">
        <v>1</v>
      </c>
      <c r="F838" s="3">
        <v>11969.37</v>
      </c>
      <c r="G838" t="s">
        <v>20</v>
      </c>
      <c r="H838" t="str">
        <f>INDEX(producttable[Product Name],MATCH(consolidatedsales[[#This Row],[ProductID]],producttable[ProductID],0))</f>
        <v>Maximus UM-43</v>
      </c>
      <c r="I838" t="str">
        <f>INDEX(producttable[Category],MATCH(consolidatedsales[[#This Row],[ProductID]],producttable[ProductID],0))</f>
        <v>Urban</v>
      </c>
      <c r="J838" t="str">
        <f>INDEX(producttable[Segment],MATCH(consolidatedsales[[#This Row],[ProductID]],producttable[ProductID],0))</f>
        <v>Moderation</v>
      </c>
      <c r="K838">
        <f>INDEX(producttable[ManufacturerID],MATCH(consolidatedsales[[#This Row],[ProductID]],producttable[ProductID],0))</f>
        <v>7</v>
      </c>
      <c r="L838" s="4" t="str">
        <f>INDEX(locationtable[State],MATCH(consolidatedsales[[#This Row],[Zip]],locationtable[Zip],0))</f>
        <v>Manitoba</v>
      </c>
      <c r="M838" s="4" t="str">
        <f>INDEX(manufacturertable[Manufacturer Name],MATCH(consolidatedsales[[#This Row],[ManufacturerID]],manufacturertable[ManufacturerID],0))</f>
        <v>VanArsdel</v>
      </c>
      <c r="N838" s="4">
        <f>1/COUNTIFS(consolidatedsales[Manufacturer Name],consolidatedsales[[#This Row],[Manufacturer Name]])</f>
        <v>2.4570024570024569E-3</v>
      </c>
    </row>
    <row r="839" spans="1:14" x14ac:dyDescent="0.25">
      <c r="A839">
        <v>2225</v>
      </c>
      <c r="B839" s="2">
        <v>42109</v>
      </c>
      <c r="C839" s="2" t="str">
        <f>TEXT(consolidatedsales[[#This Row],[Date]],"MMMM")</f>
        <v>April</v>
      </c>
      <c r="D839" t="s">
        <v>1330</v>
      </c>
      <c r="E839">
        <v>1</v>
      </c>
      <c r="F839" s="3">
        <v>818.37</v>
      </c>
      <c r="G839" t="s">
        <v>20</v>
      </c>
      <c r="H839" t="str">
        <f>INDEX(producttable[Product Name],MATCH(consolidatedsales[[#This Row],[ProductID]],producttable[ProductID],0))</f>
        <v>Aliqui RP-22</v>
      </c>
      <c r="I839" t="str">
        <f>INDEX(producttable[Category],MATCH(consolidatedsales[[#This Row],[ProductID]],producttable[ProductID],0))</f>
        <v>Rural</v>
      </c>
      <c r="J839" t="str">
        <f>INDEX(producttable[Segment],MATCH(consolidatedsales[[#This Row],[ProductID]],producttable[ProductID],0))</f>
        <v>Productivity</v>
      </c>
      <c r="K839">
        <f>INDEX(producttable[ManufacturerID],MATCH(consolidatedsales[[#This Row],[ProductID]],producttable[ProductID],0))</f>
        <v>2</v>
      </c>
      <c r="L839" s="4" t="str">
        <f>INDEX(locationtable[State],MATCH(consolidatedsales[[#This Row],[Zip]],locationtable[Zip],0))</f>
        <v>Alberta</v>
      </c>
      <c r="M839" s="4" t="str">
        <f>INDEX(manufacturertable[Manufacturer Name],MATCH(consolidatedsales[[#This Row],[ManufacturerID]],manufacturertable[ManufacturerID],0))</f>
        <v>Aliqui</v>
      </c>
      <c r="N839" s="4">
        <f>1/COUNTIFS(consolidatedsales[Manufacturer Name],consolidatedsales[[#This Row],[Manufacturer Name]])</f>
        <v>4.7169811320754715E-3</v>
      </c>
    </row>
    <row r="840" spans="1:14" x14ac:dyDescent="0.25">
      <c r="A840">
        <v>977</v>
      </c>
      <c r="B840" s="2">
        <v>42109</v>
      </c>
      <c r="C840" s="2" t="str">
        <f>TEXT(consolidatedsales[[#This Row],[Date]],"MMMM")</f>
        <v>April</v>
      </c>
      <c r="D840" t="s">
        <v>1577</v>
      </c>
      <c r="E840">
        <v>1</v>
      </c>
      <c r="F840" s="3">
        <v>6110.37</v>
      </c>
      <c r="G840" t="s">
        <v>20</v>
      </c>
      <c r="H840" t="str">
        <f>INDEX(producttable[Product Name],MATCH(consolidatedsales[[#This Row],[ProductID]],producttable[ProductID],0))</f>
        <v>Natura UC-40</v>
      </c>
      <c r="I840" t="str">
        <f>INDEX(producttable[Category],MATCH(consolidatedsales[[#This Row],[ProductID]],producttable[ProductID],0))</f>
        <v>Urban</v>
      </c>
      <c r="J840" t="str">
        <f>INDEX(producttable[Segment],MATCH(consolidatedsales[[#This Row],[ProductID]],producttable[ProductID],0))</f>
        <v>Convenience</v>
      </c>
      <c r="K840">
        <f>INDEX(producttable[ManufacturerID],MATCH(consolidatedsales[[#This Row],[ProductID]],producttable[ProductID],0))</f>
        <v>8</v>
      </c>
      <c r="L840" s="4" t="str">
        <f>INDEX(locationtable[State],MATCH(consolidatedsales[[#This Row],[Zip]],locationtable[Zip],0))</f>
        <v>British Columbia</v>
      </c>
      <c r="M840" s="4" t="str">
        <f>INDEX(manufacturertable[Manufacturer Name],MATCH(consolidatedsales[[#This Row],[ManufacturerID]],manufacturertable[ManufacturerID],0))</f>
        <v>Natura</v>
      </c>
      <c r="N840" s="4">
        <f>1/COUNTIFS(consolidatedsales[Manufacturer Name],consolidatedsales[[#This Row],[Manufacturer Name]])</f>
        <v>3.952569169960474E-3</v>
      </c>
    </row>
    <row r="841" spans="1:14" x14ac:dyDescent="0.25">
      <c r="A841">
        <v>2224</v>
      </c>
      <c r="B841" s="2">
        <v>42109</v>
      </c>
      <c r="C841" s="2" t="str">
        <f>TEXT(consolidatedsales[[#This Row],[Date]],"MMMM")</f>
        <v>April</v>
      </c>
      <c r="D841" t="s">
        <v>1330</v>
      </c>
      <c r="E841">
        <v>1</v>
      </c>
      <c r="F841" s="3">
        <v>818.37</v>
      </c>
      <c r="G841" t="s">
        <v>20</v>
      </c>
      <c r="H841" t="str">
        <f>INDEX(producttable[Product Name],MATCH(consolidatedsales[[#This Row],[ProductID]],producttable[ProductID],0))</f>
        <v>Aliqui RP-21</v>
      </c>
      <c r="I841" t="str">
        <f>INDEX(producttable[Category],MATCH(consolidatedsales[[#This Row],[ProductID]],producttable[ProductID],0))</f>
        <v>Rural</v>
      </c>
      <c r="J841" t="str">
        <f>INDEX(producttable[Segment],MATCH(consolidatedsales[[#This Row],[ProductID]],producttable[ProductID],0))</f>
        <v>Productivity</v>
      </c>
      <c r="K841">
        <f>INDEX(producttable[ManufacturerID],MATCH(consolidatedsales[[#This Row],[ProductID]],producttable[ProductID],0))</f>
        <v>2</v>
      </c>
      <c r="L841" s="4" t="str">
        <f>INDEX(locationtable[State],MATCH(consolidatedsales[[#This Row],[Zip]],locationtable[Zip],0))</f>
        <v>Alberta</v>
      </c>
      <c r="M841" s="4" t="str">
        <f>INDEX(manufacturertable[Manufacturer Name],MATCH(consolidatedsales[[#This Row],[ManufacturerID]],manufacturertable[ManufacturerID],0))</f>
        <v>Aliqui</v>
      </c>
      <c r="N841" s="4">
        <f>1/COUNTIFS(consolidatedsales[Manufacturer Name],consolidatedsales[[#This Row],[Manufacturer Name]])</f>
        <v>4.7169811320754715E-3</v>
      </c>
    </row>
    <row r="842" spans="1:14" x14ac:dyDescent="0.25">
      <c r="A842">
        <v>2207</v>
      </c>
      <c r="B842" s="2">
        <v>42109</v>
      </c>
      <c r="C842" s="2" t="str">
        <f>TEXT(consolidatedsales[[#This Row],[Date]],"MMMM")</f>
        <v>April</v>
      </c>
      <c r="D842" t="s">
        <v>1384</v>
      </c>
      <c r="E842">
        <v>1</v>
      </c>
      <c r="F842" s="3">
        <v>1227.8699999999999</v>
      </c>
      <c r="G842" t="s">
        <v>20</v>
      </c>
      <c r="H842" t="str">
        <f>INDEX(producttable[Product Name],MATCH(consolidatedsales[[#This Row],[ProductID]],producttable[ProductID],0))</f>
        <v>Aliqui RP-04</v>
      </c>
      <c r="I842" t="str">
        <f>INDEX(producttable[Category],MATCH(consolidatedsales[[#This Row],[ProductID]],producttable[ProductID],0))</f>
        <v>Rural</v>
      </c>
      <c r="J842" t="str">
        <f>INDEX(producttable[Segment],MATCH(consolidatedsales[[#This Row],[ProductID]],producttable[ProductID],0))</f>
        <v>Productivity</v>
      </c>
      <c r="K842">
        <f>INDEX(producttable[ManufacturerID],MATCH(consolidatedsales[[#This Row],[ProductID]],producttable[ProductID],0))</f>
        <v>2</v>
      </c>
      <c r="L842" s="4" t="str">
        <f>INDEX(locationtable[State],MATCH(consolidatedsales[[#This Row],[Zip]],locationtable[Zip],0))</f>
        <v>Alberta</v>
      </c>
      <c r="M842" s="4" t="str">
        <f>INDEX(manufacturertable[Manufacturer Name],MATCH(consolidatedsales[[#This Row],[ManufacturerID]],manufacturertable[ManufacturerID],0))</f>
        <v>Aliqui</v>
      </c>
      <c r="N842" s="4">
        <f>1/COUNTIFS(consolidatedsales[Manufacturer Name],consolidatedsales[[#This Row],[Manufacturer Name]])</f>
        <v>4.7169811320754715E-3</v>
      </c>
    </row>
    <row r="843" spans="1:14" x14ac:dyDescent="0.25">
      <c r="A843">
        <v>487</v>
      </c>
      <c r="B843" s="2">
        <v>42109</v>
      </c>
      <c r="C843" s="2" t="str">
        <f>TEXT(consolidatedsales[[#This Row],[Date]],"MMMM")</f>
        <v>April</v>
      </c>
      <c r="D843" t="s">
        <v>1400</v>
      </c>
      <c r="E843">
        <v>1</v>
      </c>
      <c r="F843" s="3">
        <v>13229.37</v>
      </c>
      <c r="G843" t="s">
        <v>20</v>
      </c>
      <c r="H843" t="str">
        <f>INDEX(producttable[Product Name],MATCH(consolidatedsales[[#This Row],[ProductID]],producttable[ProductID],0))</f>
        <v>Maximus UM-92</v>
      </c>
      <c r="I843" t="str">
        <f>INDEX(producttable[Category],MATCH(consolidatedsales[[#This Row],[ProductID]],producttable[ProductID],0))</f>
        <v>Urban</v>
      </c>
      <c r="J843" t="str">
        <f>INDEX(producttable[Segment],MATCH(consolidatedsales[[#This Row],[ProductID]],producttable[ProductID],0))</f>
        <v>Moderation</v>
      </c>
      <c r="K843">
        <f>INDEX(producttable[ManufacturerID],MATCH(consolidatedsales[[#This Row],[ProductID]],producttable[ProductID],0))</f>
        <v>7</v>
      </c>
      <c r="L843" s="4" t="str">
        <f>INDEX(locationtable[State],MATCH(consolidatedsales[[#This Row],[Zip]],locationtable[Zip],0))</f>
        <v>Alberta</v>
      </c>
      <c r="M843" s="4" t="str">
        <f>INDEX(manufacturertable[Manufacturer Name],MATCH(consolidatedsales[[#This Row],[ManufacturerID]],manufacturertable[ManufacturerID],0))</f>
        <v>VanArsdel</v>
      </c>
      <c r="N843" s="4">
        <f>1/COUNTIFS(consolidatedsales[Manufacturer Name],consolidatedsales[[#This Row],[Manufacturer Name]])</f>
        <v>2.4570024570024569E-3</v>
      </c>
    </row>
    <row r="844" spans="1:14" x14ac:dyDescent="0.25">
      <c r="A844">
        <v>2186</v>
      </c>
      <c r="B844" s="2">
        <v>42109</v>
      </c>
      <c r="C844" s="2" t="str">
        <f>TEXT(consolidatedsales[[#This Row],[Date]],"MMMM")</f>
        <v>April</v>
      </c>
      <c r="D844" t="s">
        <v>972</v>
      </c>
      <c r="E844">
        <v>1</v>
      </c>
      <c r="F844" s="3">
        <v>5606.37</v>
      </c>
      <c r="G844" t="s">
        <v>20</v>
      </c>
      <c r="H844" t="str">
        <f>INDEX(producttable[Product Name],MATCH(consolidatedsales[[#This Row],[ProductID]],producttable[ProductID],0))</f>
        <v>Victoria UC-16</v>
      </c>
      <c r="I844" t="str">
        <f>INDEX(producttable[Category],MATCH(consolidatedsales[[#This Row],[ProductID]],producttable[ProductID],0))</f>
        <v>Urban</v>
      </c>
      <c r="J844" t="str">
        <f>INDEX(producttable[Segment],MATCH(consolidatedsales[[#This Row],[ProductID]],producttable[ProductID],0))</f>
        <v>Convenience</v>
      </c>
      <c r="K844">
        <f>INDEX(producttable[ManufacturerID],MATCH(consolidatedsales[[#This Row],[ProductID]],producttable[ProductID],0))</f>
        <v>14</v>
      </c>
      <c r="L844" s="4" t="str">
        <f>INDEX(locationtable[State],MATCH(consolidatedsales[[#This Row],[Zip]],locationtable[Zip],0))</f>
        <v>Ontario</v>
      </c>
      <c r="M844" s="4" t="str">
        <f>INDEX(manufacturertable[Manufacturer Name],MATCH(consolidatedsales[[#This Row],[ManufacturerID]],manufacturertable[ManufacturerID],0))</f>
        <v>Victoria</v>
      </c>
      <c r="N844" s="4">
        <f>1/COUNTIFS(consolidatedsales[Manufacturer Name],consolidatedsales[[#This Row],[Manufacturer Name]])</f>
        <v>6.25E-2</v>
      </c>
    </row>
    <row r="845" spans="1:14" x14ac:dyDescent="0.25">
      <c r="A845">
        <v>977</v>
      </c>
      <c r="B845" s="2">
        <v>42159</v>
      </c>
      <c r="C845" s="2" t="str">
        <f>TEXT(consolidatedsales[[#This Row],[Date]],"MMMM")</f>
        <v>June</v>
      </c>
      <c r="D845" t="s">
        <v>840</v>
      </c>
      <c r="E845">
        <v>1</v>
      </c>
      <c r="F845" s="3">
        <v>6047.37</v>
      </c>
      <c r="G845" t="s">
        <v>20</v>
      </c>
      <c r="H845" t="str">
        <f>INDEX(producttable[Product Name],MATCH(consolidatedsales[[#This Row],[ProductID]],producttable[ProductID],0))</f>
        <v>Natura UC-40</v>
      </c>
      <c r="I845" t="str">
        <f>INDEX(producttable[Category],MATCH(consolidatedsales[[#This Row],[ProductID]],producttable[ProductID],0))</f>
        <v>Urban</v>
      </c>
      <c r="J845" t="str">
        <f>INDEX(producttable[Segment],MATCH(consolidatedsales[[#This Row],[ProductID]],producttable[ProductID],0))</f>
        <v>Convenience</v>
      </c>
      <c r="K845">
        <f>INDEX(producttable[ManufacturerID],MATCH(consolidatedsales[[#This Row],[ProductID]],producttable[ProductID],0))</f>
        <v>8</v>
      </c>
      <c r="L845" s="4" t="str">
        <f>INDEX(locationtable[State],MATCH(consolidatedsales[[#This Row],[Zip]],locationtable[Zip],0))</f>
        <v>Ontario</v>
      </c>
      <c r="M845" s="4" t="str">
        <f>INDEX(manufacturertable[Manufacturer Name],MATCH(consolidatedsales[[#This Row],[ManufacturerID]],manufacturertable[ManufacturerID],0))</f>
        <v>Natura</v>
      </c>
      <c r="N845" s="4">
        <f>1/COUNTIFS(consolidatedsales[Manufacturer Name],consolidatedsales[[#This Row],[Manufacturer Name]])</f>
        <v>3.952569169960474E-3</v>
      </c>
    </row>
    <row r="846" spans="1:14" x14ac:dyDescent="0.25">
      <c r="A846">
        <v>1053</v>
      </c>
      <c r="B846" s="2">
        <v>42159</v>
      </c>
      <c r="C846" s="2" t="str">
        <f>TEXT(consolidatedsales[[#This Row],[Date]],"MMMM")</f>
        <v>June</v>
      </c>
      <c r="D846" t="s">
        <v>838</v>
      </c>
      <c r="E846">
        <v>1</v>
      </c>
      <c r="F846" s="3">
        <v>3527.37</v>
      </c>
      <c r="G846" t="s">
        <v>20</v>
      </c>
      <c r="H846" t="str">
        <f>INDEX(producttable[Product Name],MATCH(consolidatedsales[[#This Row],[ProductID]],producttable[ProductID],0))</f>
        <v>Pirum MA-11</v>
      </c>
      <c r="I846" t="str">
        <f>INDEX(producttable[Category],MATCH(consolidatedsales[[#This Row],[ProductID]],producttable[ProductID],0))</f>
        <v>Mix</v>
      </c>
      <c r="J846" t="str">
        <f>INDEX(producttable[Segment],MATCH(consolidatedsales[[#This Row],[ProductID]],producttable[ProductID],0))</f>
        <v>All Season</v>
      </c>
      <c r="K846">
        <f>INDEX(producttable[ManufacturerID],MATCH(consolidatedsales[[#This Row],[ProductID]],producttable[ProductID],0))</f>
        <v>10</v>
      </c>
      <c r="L846" s="4" t="str">
        <f>INDEX(locationtable[State],MATCH(consolidatedsales[[#This Row],[Zip]],locationtable[Zip],0))</f>
        <v>Ontario</v>
      </c>
      <c r="M846" s="4" t="str">
        <f>INDEX(manufacturertable[Manufacturer Name],MATCH(consolidatedsales[[#This Row],[ManufacturerID]],manufacturertable[ManufacturerID],0))</f>
        <v>Pirum</v>
      </c>
      <c r="N846" s="4">
        <f>1/COUNTIFS(consolidatedsales[Manufacturer Name],consolidatedsales[[#This Row],[Manufacturer Name]])</f>
        <v>3.8022813688212928E-3</v>
      </c>
    </row>
    <row r="847" spans="1:14" x14ac:dyDescent="0.25">
      <c r="A847">
        <v>2367</v>
      </c>
      <c r="B847" s="2">
        <v>42159</v>
      </c>
      <c r="C847" s="2" t="str">
        <f>TEXT(consolidatedsales[[#This Row],[Date]],"MMMM")</f>
        <v>June</v>
      </c>
      <c r="D847" t="s">
        <v>978</v>
      </c>
      <c r="E847">
        <v>1</v>
      </c>
      <c r="F847" s="3">
        <v>5726.7</v>
      </c>
      <c r="G847" t="s">
        <v>20</v>
      </c>
      <c r="H847" t="str">
        <f>INDEX(producttable[Product Name],MATCH(consolidatedsales[[#This Row],[ProductID]],producttable[ProductID],0))</f>
        <v>Aliqui UC-15</v>
      </c>
      <c r="I847" t="str">
        <f>INDEX(producttable[Category],MATCH(consolidatedsales[[#This Row],[ProductID]],producttable[ProductID],0))</f>
        <v>Urban</v>
      </c>
      <c r="J847" t="str">
        <f>INDEX(producttable[Segment],MATCH(consolidatedsales[[#This Row],[ProductID]],producttable[ProductID],0))</f>
        <v>Convenience</v>
      </c>
      <c r="K847">
        <f>INDEX(producttable[ManufacturerID],MATCH(consolidatedsales[[#This Row],[ProductID]],producttable[ProductID],0))</f>
        <v>2</v>
      </c>
      <c r="L847" s="4" t="str">
        <f>INDEX(locationtable[State],MATCH(consolidatedsales[[#This Row],[Zip]],locationtable[Zip],0))</f>
        <v>Ontario</v>
      </c>
      <c r="M847" s="4" t="str">
        <f>INDEX(manufacturertable[Manufacturer Name],MATCH(consolidatedsales[[#This Row],[ManufacturerID]],manufacturertable[ManufacturerID],0))</f>
        <v>Aliqui</v>
      </c>
      <c r="N847" s="4">
        <f>1/COUNTIFS(consolidatedsales[Manufacturer Name],consolidatedsales[[#This Row],[Manufacturer Name]])</f>
        <v>4.7169811320754715E-3</v>
      </c>
    </row>
    <row r="848" spans="1:14" x14ac:dyDescent="0.25">
      <c r="A848">
        <v>977</v>
      </c>
      <c r="B848" s="2">
        <v>42160</v>
      </c>
      <c r="C848" s="2" t="str">
        <f>TEXT(consolidatedsales[[#This Row],[Date]],"MMMM")</f>
        <v>June</v>
      </c>
      <c r="D848" t="s">
        <v>838</v>
      </c>
      <c r="E848">
        <v>1</v>
      </c>
      <c r="F848" s="3">
        <v>6236.37</v>
      </c>
      <c r="G848" t="s">
        <v>20</v>
      </c>
      <c r="H848" t="str">
        <f>INDEX(producttable[Product Name],MATCH(consolidatedsales[[#This Row],[ProductID]],producttable[ProductID],0))</f>
        <v>Natura UC-40</v>
      </c>
      <c r="I848" t="str">
        <f>INDEX(producttable[Category],MATCH(consolidatedsales[[#This Row],[ProductID]],producttable[ProductID],0))</f>
        <v>Urban</v>
      </c>
      <c r="J848" t="str">
        <f>INDEX(producttable[Segment],MATCH(consolidatedsales[[#This Row],[ProductID]],producttable[ProductID],0))</f>
        <v>Convenience</v>
      </c>
      <c r="K848">
        <f>INDEX(producttable[ManufacturerID],MATCH(consolidatedsales[[#This Row],[ProductID]],producttable[ProductID],0))</f>
        <v>8</v>
      </c>
      <c r="L848" s="4" t="str">
        <f>INDEX(locationtable[State],MATCH(consolidatedsales[[#This Row],[Zip]],locationtable[Zip],0))</f>
        <v>Ontario</v>
      </c>
      <c r="M848" s="4" t="str">
        <f>INDEX(manufacturertable[Manufacturer Name],MATCH(consolidatedsales[[#This Row],[ManufacturerID]],manufacturertable[ManufacturerID],0))</f>
        <v>Natura</v>
      </c>
      <c r="N848" s="4">
        <f>1/COUNTIFS(consolidatedsales[Manufacturer Name],consolidatedsales[[#This Row],[Manufacturer Name]])</f>
        <v>3.952569169960474E-3</v>
      </c>
    </row>
    <row r="849" spans="1:14" x14ac:dyDescent="0.25">
      <c r="A849">
        <v>1171</v>
      </c>
      <c r="B849" s="2">
        <v>42162</v>
      </c>
      <c r="C849" s="2" t="str">
        <f>TEXT(consolidatedsales[[#This Row],[Date]],"MMMM")</f>
        <v>June</v>
      </c>
      <c r="D849" t="s">
        <v>965</v>
      </c>
      <c r="E849">
        <v>1</v>
      </c>
      <c r="F849" s="3">
        <v>4283.37</v>
      </c>
      <c r="G849" t="s">
        <v>20</v>
      </c>
      <c r="H849" t="str">
        <f>INDEX(producttable[Product Name],MATCH(consolidatedsales[[#This Row],[ProductID]],producttable[ProductID],0))</f>
        <v>Pirum UE-07</v>
      </c>
      <c r="I849" t="str">
        <f>INDEX(producttable[Category],MATCH(consolidatedsales[[#This Row],[ProductID]],producttable[ProductID],0))</f>
        <v>Urban</v>
      </c>
      <c r="J849" t="str">
        <f>INDEX(producttable[Segment],MATCH(consolidatedsales[[#This Row],[ProductID]],producttable[ProductID],0))</f>
        <v>Extreme</v>
      </c>
      <c r="K849">
        <f>INDEX(producttable[ManufacturerID],MATCH(consolidatedsales[[#This Row],[ProductID]],producttable[ProductID],0))</f>
        <v>10</v>
      </c>
      <c r="L849" s="4" t="str">
        <f>INDEX(locationtable[State],MATCH(consolidatedsales[[#This Row],[Zip]],locationtable[Zip],0))</f>
        <v>Ontario</v>
      </c>
      <c r="M849" s="4" t="str">
        <f>INDEX(manufacturertable[Manufacturer Name],MATCH(consolidatedsales[[#This Row],[ManufacturerID]],manufacturertable[ManufacturerID],0))</f>
        <v>Pirum</v>
      </c>
      <c r="N849" s="4">
        <f>1/COUNTIFS(consolidatedsales[Manufacturer Name],consolidatedsales[[#This Row],[Manufacturer Name]])</f>
        <v>3.8022813688212928E-3</v>
      </c>
    </row>
    <row r="850" spans="1:14" x14ac:dyDescent="0.25">
      <c r="A850">
        <v>2073</v>
      </c>
      <c r="B850" s="2">
        <v>42109</v>
      </c>
      <c r="C850" s="2" t="str">
        <f>TEXT(consolidatedsales[[#This Row],[Date]],"MMMM")</f>
        <v>April</v>
      </c>
      <c r="D850" t="s">
        <v>984</v>
      </c>
      <c r="E850">
        <v>1</v>
      </c>
      <c r="F850" s="3">
        <v>4535.37</v>
      </c>
      <c r="G850" t="s">
        <v>20</v>
      </c>
      <c r="H850" t="str">
        <f>INDEX(producttable[Product Name],MATCH(consolidatedsales[[#This Row],[ProductID]],producttable[ProductID],0))</f>
        <v>Currus UC-08</v>
      </c>
      <c r="I850" t="str">
        <f>INDEX(producttable[Category],MATCH(consolidatedsales[[#This Row],[ProductID]],producttable[ProductID],0))</f>
        <v>Urban</v>
      </c>
      <c r="J850" t="str">
        <f>INDEX(producttable[Segment],MATCH(consolidatedsales[[#This Row],[ProductID]],producttable[ProductID],0))</f>
        <v>Convenience</v>
      </c>
      <c r="K850">
        <f>INDEX(producttable[ManufacturerID],MATCH(consolidatedsales[[#This Row],[ProductID]],producttable[ProductID],0))</f>
        <v>4</v>
      </c>
      <c r="L850" s="4" t="str">
        <f>INDEX(locationtable[State],MATCH(consolidatedsales[[#This Row],[Zip]],locationtable[Zip],0))</f>
        <v>Ontario</v>
      </c>
      <c r="M850" s="4" t="str">
        <f>INDEX(manufacturertable[Manufacturer Name],MATCH(consolidatedsales[[#This Row],[ManufacturerID]],manufacturertable[ManufacturerID],0))</f>
        <v>Currus</v>
      </c>
      <c r="N850" s="4">
        <f>1/COUNTIFS(consolidatedsales[Manufacturer Name],consolidatedsales[[#This Row],[Manufacturer Name]])</f>
        <v>1.1764705882352941E-2</v>
      </c>
    </row>
    <row r="851" spans="1:14" x14ac:dyDescent="0.25">
      <c r="A851">
        <v>2345</v>
      </c>
      <c r="B851" s="2">
        <v>42109</v>
      </c>
      <c r="C851" s="2" t="str">
        <f>TEXT(consolidatedsales[[#This Row],[Date]],"MMMM")</f>
        <v>April</v>
      </c>
      <c r="D851" t="s">
        <v>838</v>
      </c>
      <c r="E851">
        <v>1</v>
      </c>
      <c r="F851" s="3">
        <v>5354.37</v>
      </c>
      <c r="G851" t="s">
        <v>20</v>
      </c>
      <c r="H851" t="str">
        <f>INDEX(producttable[Product Name],MATCH(consolidatedsales[[#This Row],[ProductID]],producttable[ProductID],0))</f>
        <v>Aliqui UE-19</v>
      </c>
      <c r="I851" t="str">
        <f>INDEX(producttable[Category],MATCH(consolidatedsales[[#This Row],[ProductID]],producttable[ProductID],0))</f>
        <v>Urban</v>
      </c>
      <c r="J851" t="str">
        <f>INDEX(producttable[Segment],MATCH(consolidatedsales[[#This Row],[ProductID]],producttable[ProductID],0))</f>
        <v>Extreme</v>
      </c>
      <c r="K851">
        <f>INDEX(producttable[ManufacturerID],MATCH(consolidatedsales[[#This Row],[ProductID]],producttable[ProductID],0))</f>
        <v>2</v>
      </c>
      <c r="L851" s="4" t="str">
        <f>INDEX(locationtable[State],MATCH(consolidatedsales[[#This Row],[Zip]],locationtable[Zip],0))</f>
        <v>Ontario</v>
      </c>
      <c r="M851" s="4" t="str">
        <f>INDEX(manufacturertable[Manufacturer Name],MATCH(consolidatedsales[[#This Row],[ManufacturerID]],manufacturertable[ManufacturerID],0))</f>
        <v>Aliqui</v>
      </c>
      <c r="N851" s="4">
        <f>1/COUNTIFS(consolidatedsales[Manufacturer Name],consolidatedsales[[#This Row],[Manufacturer Name]])</f>
        <v>4.7169811320754715E-3</v>
      </c>
    </row>
    <row r="852" spans="1:14" x14ac:dyDescent="0.25">
      <c r="A852">
        <v>2224</v>
      </c>
      <c r="B852" s="2">
        <v>42123</v>
      </c>
      <c r="C852" s="2" t="str">
        <f>TEXT(consolidatedsales[[#This Row],[Date]],"MMMM")</f>
        <v>April</v>
      </c>
      <c r="D852" t="s">
        <v>1219</v>
      </c>
      <c r="E852">
        <v>1</v>
      </c>
      <c r="F852" s="3">
        <v>755.37</v>
      </c>
      <c r="G852" t="s">
        <v>20</v>
      </c>
      <c r="H852" t="str">
        <f>INDEX(producttable[Product Name],MATCH(consolidatedsales[[#This Row],[ProductID]],producttable[ProductID],0))</f>
        <v>Aliqui RP-21</v>
      </c>
      <c r="I852" t="str">
        <f>INDEX(producttable[Category],MATCH(consolidatedsales[[#This Row],[ProductID]],producttable[ProductID],0))</f>
        <v>Rural</v>
      </c>
      <c r="J852" t="str">
        <f>INDEX(producttable[Segment],MATCH(consolidatedsales[[#This Row],[ProductID]],producttable[ProductID],0))</f>
        <v>Productivity</v>
      </c>
      <c r="K852">
        <f>INDEX(producttable[ManufacturerID],MATCH(consolidatedsales[[#This Row],[ProductID]],producttable[ProductID],0))</f>
        <v>2</v>
      </c>
      <c r="L852" s="4" t="str">
        <f>INDEX(locationtable[State],MATCH(consolidatedsales[[#This Row],[Zip]],locationtable[Zip],0))</f>
        <v>Manitoba</v>
      </c>
      <c r="M852" s="4" t="str">
        <f>INDEX(manufacturertable[Manufacturer Name],MATCH(consolidatedsales[[#This Row],[ManufacturerID]],manufacturertable[ManufacturerID],0))</f>
        <v>Aliqui</v>
      </c>
      <c r="N852" s="4">
        <f>1/COUNTIFS(consolidatedsales[Manufacturer Name],consolidatedsales[[#This Row],[Manufacturer Name]])</f>
        <v>4.7169811320754715E-3</v>
      </c>
    </row>
    <row r="853" spans="1:14" x14ac:dyDescent="0.25">
      <c r="A853">
        <v>604</v>
      </c>
      <c r="B853" s="2">
        <v>42123</v>
      </c>
      <c r="C853" s="2" t="str">
        <f>TEXT(consolidatedsales[[#This Row],[Date]],"MMMM")</f>
        <v>April</v>
      </c>
      <c r="D853" t="s">
        <v>1219</v>
      </c>
      <c r="E853">
        <v>1</v>
      </c>
      <c r="F853" s="3">
        <v>6299.37</v>
      </c>
      <c r="G853" t="s">
        <v>20</v>
      </c>
      <c r="H853" t="str">
        <f>INDEX(producttable[Product Name],MATCH(consolidatedsales[[#This Row],[ProductID]],producttable[ProductID],0))</f>
        <v>Maximus UC-69</v>
      </c>
      <c r="I853" t="str">
        <f>INDEX(producttable[Category],MATCH(consolidatedsales[[#This Row],[ProductID]],producttable[ProductID],0))</f>
        <v>Urban</v>
      </c>
      <c r="J853" t="str">
        <f>INDEX(producttable[Segment],MATCH(consolidatedsales[[#This Row],[ProductID]],producttable[ProductID],0))</f>
        <v>Convenience</v>
      </c>
      <c r="K853">
        <f>INDEX(producttable[ManufacturerID],MATCH(consolidatedsales[[#This Row],[ProductID]],producttable[ProductID],0))</f>
        <v>7</v>
      </c>
      <c r="L853" s="4" t="str">
        <f>INDEX(locationtable[State],MATCH(consolidatedsales[[#This Row],[Zip]],locationtable[Zip],0))</f>
        <v>Manitoba</v>
      </c>
      <c r="M853" s="4" t="str">
        <f>INDEX(manufacturertable[Manufacturer Name],MATCH(consolidatedsales[[#This Row],[ManufacturerID]],manufacturertable[ManufacturerID],0))</f>
        <v>VanArsdel</v>
      </c>
      <c r="N853" s="4">
        <f>1/COUNTIFS(consolidatedsales[Manufacturer Name],consolidatedsales[[#This Row],[Manufacturer Name]])</f>
        <v>2.4570024570024569E-3</v>
      </c>
    </row>
    <row r="854" spans="1:14" x14ac:dyDescent="0.25">
      <c r="A854">
        <v>1183</v>
      </c>
      <c r="B854" s="2">
        <v>42123</v>
      </c>
      <c r="C854" s="2" t="str">
        <f>TEXT(consolidatedsales[[#This Row],[Date]],"MMMM")</f>
        <v>April</v>
      </c>
      <c r="D854" t="s">
        <v>838</v>
      </c>
      <c r="E854">
        <v>1</v>
      </c>
      <c r="F854" s="3">
        <v>7433.37</v>
      </c>
      <c r="G854" t="s">
        <v>20</v>
      </c>
      <c r="H854" t="str">
        <f>INDEX(producttable[Product Name],MATCH(consolidatedsales[[#This Row],[ProductID]],producttable[ProductID],0))</f>
        <v>Pirum UE-19</v>
      </c>
      <c r="I854" t="str">
        <f>INDEX(producttable[Category],MATCH(consolidatedsales[[#This Row],[ProductID]],producttable[ProductID],0))</f>
        <v>Urban</v>
      </c>
      <c r="J854" t="str">
        <f>INDEX(producttable[Segment],MATCH(consolidatedsales[[#This Row],[ProductID]],producttable[ProductID],0))</f>
        <v>Extreme</v>
      </c>
      <c r="K854">
        <f>INDEX(producttable[ManufacturerID],MATCH(consolidatedsales[[#This Row],[ProductID]],producttable[ProductID],0))</f>
        <v>10</v>
      </c>
      <c r="L854" s="4" t="str">
        <f>INDEX(locationtable[State],MATCH(consolidatedsales[[#This Row],[Zip]],locationtable[Zip],0))</f>
        <v>Ontario</v>
      </c>
      <c r="M854" s="4" t="str">
        <f>INDEX(manufacturertable[Manufacturer Name],MATCH(consolidatedsales[[#This Row],[ManufacturerID]],manufacturertable[ManufacturerID],0))</f>
        <v>Pirum</v>
      </c>
      <c r="N854" s="4">
        <f>1/COUNTIFS(consolidatedsales[Manufacturer Name],consolidatedsales[[#This Row],[Manufacturer Name]])</f>
        <v>3.8022813688212928E-3</v>
      </c>
    </row>
    <row r="855" spans="1:14" x14ac:dyDescent="0.25">
      <c r="A855">
        <v>2225</v>
      </c>
      <c r="B855" s="2">
        <v>42123</v>
      </c>
      <c r="C855" s="2" t="str">
        <f>TEXT(consolidatedsales[[#This Row],[Date]],"MMMM")</f>
        <v>April</v>
      </c>
      <c r="D855" t="s">
        <v>1219</v>
      </c>
      <c r="E855">
        <v>1</v>
      </c>
      <c r="F855" s="3">
        <v>755.37</v>
      </c>
      <c r="G855" t="s">
        <v>20</v>
      </c>
      <c r="H855" t="str">
        <f>INDEX(producttable[Product Name],MATCH(consolidatedsales[[#This Row],[ProductID]],producttable[ProductID],0))</f>
        <v>Aliqui RP-22</v>
      </c>
      <c r="I855" t="str">
        <f>INDEX(producttable[Category],MATCH(consolidatedsales[[#This Row],[ProductID]],producttable[ProductID],0))</f>
        <v>Rural</v>
      </c>
      <c r="J855" t="str">
        <f>INDEX(producttable[Segment],MATCH(consolidatedsales[[#This Row],[ProductID]],producttable[ProductID],0))</f>
        <v>Productivity</v>
      </c>
      <c r="K855">
        <f>INDEX(producttable[ManufacturerID],MATCH(consolidatedsales[[#This Row],[ProductID]],producttable[ProductID],0))</f>
        <v>2</v>
      </c>
      <c r="L855" s="4" t="str">
        <f>INDEX(locationtable[State],MATCH(consolidatedsales[[#This Row],[Zip]],locationtable[Zip],0))</f>
        <v>Manitoba</v>
      </c>
      <c r="M855" s="4" t="str">
        <f>INDEX(manufacturertable[Manufacturer Name],MATCH(consolidatedsales[[#This Row],[ManufacturerID]],manufacturertable[ManufacturerID],0))</f>
        <v>Aliqui</v>
      </c>
      <c r="N855" s="4">
        <f>1/COUNTIFS(consolidatedsales[Manufacturer Name],consolidatedsales[[#This Row],[Manufacturer Name]])</f>
        <v>4.7169811320754715E-3</v>
      </c>
    </row>
    <row r="856" spans="1:14" x14ac:dyDescent="0.25">
      <c r="A856">
        <v>1180</v>
      </c>
      <c r="B856" s="2">
        <v>42123</v>
      </c>
      <c r="C856" s="2" t="str">
        <f>TEXT(consolidatedsales[[#This Row],[Date]],"MMMM")</f>
        <v>April</v>
      </c>
      <c r="D856" t="s">
        <v>832</v>
      </c>
      <c r="E856">
        <v>1</v>
      </c>
      <c r="F856" s="3">
        <v>6173.37</v>
      </c>
      <c r="G856" t="s">
        <v>20</v>
      </c>
      <c r="H856" t="str">
        <f>INDEX(producttable[Product Name],MATCH(consolidatedsales[[#This Row],[ProductID]],producttable[ProductID],0))</f>
        <v>Pirum UE-16</v>
      </c>
      <c r="I856" t="str">
        <f>INDEX(producttable[Category],MATCH(consolidatedsales[[#This Row],[ProductID]],producttable[ProductID],0))</f>
        <v>Urban</v>
      </c>
      <c r="J856" t="str">
        <f>INDEX(producttable[Segment],MATCH(consolidatedsales[[#This Row],[ProductID]],producttable[ProductID],0))</f>
        <v>Extreme</v>
      </c>
      <c r="K856">
        <f>INDEX(producttable[ManufacturerID],MATCH(consolidatedsales[[#This Row],[ProductID]],producttable[ProductID],0))</f>
        <v>10</v>
      </c>
      <c r="L856" s="4" t="str">
        <f>INDEX(locationtable[State],MATCH(consolidatedsales[[#This Row],[Zip]],locationtable[Zip],0))</f>
        <v>Ontario</v>
      </c>
      <c r="M856" s="4" t="str">
        <f>INDEX(manufacturertable[Manufacturer Name],MATCH(consolidatedsales[[#This Row],[ManufacturerID]],manufacturertable[ManufacturerID],0))</f>
        <v>Pirum</v>
      </c>
      <c r="N856" s="4">
        <f>1/COUNTIFS(consolidatedsales[Manufacturer Name],consolidatedsales[[#This Row],[Manufacturer Name]])</f>
        <v>3.8022813688212928E-3</v>
      </c>
    </row>
    <row r="857" spans="1:14" x14ac:dyDescent="0.25">
      <c r="A857">
        <v>183</v>
      </c>
      <c r="B857" s="2">
        <v>42183</v>
      </c>
      <c r="C857" s="2" t="str">
        <f>TEXT(consolidatedsales[[#This Row],[Date]],"MMMM")</f>
        <v>June</v>
      </c>
      <c r="D857" t="s">
        <v>839</v>
      </c>
      <c r="E857">
        <v>1</v>
      </c>
      <c r="F857" s="3">
        <v>8694</v>
      </c>
      <c r="G857" t="s">
        <v>20</v>
      </c>
      <c r="H857" t="str">
        <f>INDEX(producttable[Product Name],MATCH(consolidatedsales[[#This Row],[ProductID]],producttable[ProductID],0))</f>
        <v>Abbas UE-11</v>
      </c>
      <c r="I857" t="str">
        <f>INDEX(producttable[Category],MATCH(consolidatedsales[[#This Row],[ProductID]],producttable[ProductID],0))</f>
        <v>Urban</v>
      </c>
      <c r="J857" t="str">
        <f>INDEX(producttable[Segment],MATCH(consolidatedsales[[#This Row],[ProductID]],producttable[ProductID],0))</f>
        <v>Extreme</v>
      </c>
      <c r="K857">
        <f>INDEX(producttable[ManufacturerID],MATCH(consolidatedsales[[#This Row],[ProductID]],producttable[ProductID],0))</f>
        <v>1</v>
      </c>
      <c r="L857" s="4" t="str">
        <f>INDEX(locationtable[State],MATCH(consolidatedsales[[#This Row],[Zip]],locationtable[Zip],0))</f>
        <v>Ontario</v>
      </c>
      <c r="M857" s="4" t="str">
        <f>INDEX(manufacturertable[Manufacturer Name],MATCH(consolidatedsales[[#This Row],[ManufacturerID]],manufacturertable[ManufacturerID],0))</f>
        <v>Abbas</v>
      </c>
      <c r="N857" s="4">
        <f>1/COUNTIFS(consolidatedsales[Manufacturer Name],consolidatedsales[[#This Row],[Manufacturer Name]])</f>
        <v>0.04</v>
      </c>
    </row>
    <row r="858" spans="1:14" x14ac:dyDescent="0.25">
      <c r="A858">
        <v>438</v>
      </c>
      <c r="B858" s="2">
        <v>42183</v>
      </c>
      <c r="C858" s="2" t="str">
        <f>TEXT(consolidatedsales[[#This Row],[Date]],"MMMM")</f>
        <v>June</v>
      </c>
      <c r="D858" t="s">
        <v>994</v>
      </c>
      <c r="E858">
        <v>1</v>
      </c>
      <c r="F858" s="3">
        <v>11969.37</v>
      </c>
      <c r="G858" t="s">
        <v>20</v>
      </c>
      <c r="H858" t="str">
        <f>INDEX(producttable[Product Name],MATCH(consolidatedsales[[#This Row],[ProductID]],producttable[ProductID],0))</f>
        <v>Maximus UM-43</v>
      </c>
      <c r="I858" t="str">
        <f>INDEX(producttable[Category],MATCH(consolidatedsales[[#This Row],[ProductID]],producttable[ProductID],0))</f>
        <v>Urban</v>
      </c>
      <c r="J858" t="str">
        <f>INDEX(producttable[Segment],MATCH(consolidatedsales[[#This Row],[ProductID]],producttable[ProductID],0))</f>
        <v>Moderation</v>
      </c>
      <c r="K858">
        <f>INDEX(producttable[ManufacturerID],MATCH(consolidatedsales[[#This Row],[ProductID]],producttable[ProductID],0))</f>
        <v>7</v>
      </c>
      <c r="L858" s="4" t="str">
        <f>INDEX(locationtable[State],MATCH(consolidatedsales[[#This Row],[Zip]],locationtable[Zip],0))</f>
        <v>Ontario</v>
      </c>
      <c r="M858" s="4" t="str">
        <f>INDEX(manufacturertable[Manufacturer Name],MATCH(consolidatedsales[[#This Row],[ManufacturerID]],manufacturertable[ManufacturerID],0))</f>
        <v>VanArsdel</v>
      </c>
      <c r="N858" s="4">
        <f>1/COUNTIFS(consolidatedsales[Manufacturer Name],consolidatedsales[[#This Row],[Manufacturer Name]])</f>
        <v>2.4570024570024569E-3</v>
      </c>
    </row>
    <row r="859" spans="1:14" x14ac:dyDescent="0.25">
      <c r="A859">
        <v>407</v>
      </c>
      <c r="B859" s="2">
        <v>42184</v>
      </c>
      <c r="C859" s="2" t="str">
        <f>TEXT(consolidatedsales[[#This Row],[Date]],"MMMM")</f>
        <v>June</v>
      </c>
      <c r="D859" t="s">
        <v>835</v>
      </c>
      <c r="E859">
        <v>1</v>
      </c>
      <c r="F859" s="3">
        <v>20505.87</v>
      </c>
      <c r="G859" t="s">
        <v>20</v>
      </c>
      <c r="H859" t="str">
        <f>INDEX(producttable[Product Name],MATCH(consolidatedsales[[#This Row],[ProductID]],producttable[ProductID],0))</f>
        <v>Maximus UM-12</v>
      </c>
      <c r="I859" t="str">
        <f>INDEX(producttable[Category],MATCH(consolidatedsales[[#This Row],[ProductID]],producttable[ProductID],0))</f>
        <v>Urban</v>
      </c>
      <c r="J859" t="str">
        <f>INDEX(producttable[Segment],MATCH(consolidatedsales[[#This Row],[ProductID]],producttable[ProductID],0))</f>
        <v>Moderation</v>
      </c>
      <c r="K859">
        <f>INDEX(producttable[ManufacturerID],MATCH(consolidatedsales[[#This Row],[ProductID]],producttable[ProductID],0))</f>
        <v>7</v>
      </c>
      <c r="L859" s="4" t="str">
        <f>INDEX(locationtable[State],MATCH(consolidatedsales[[#This Row],[Zip]],locationtable[Zip],0))</f>
        <v>Ontario</v>
      </c>
      <c r="M859" s="4" t="str">
        <f>INDEX(manufacturertable[Manufacturer Name],MATCH(consolidatedsales[[#This Row],[ManufacturerID]],manufacturertable[ManufacturerID],0))</f>
        <v>VanArsdel</v>
      </c>
      <c r="N859" s="4">
        <f>1/COUNTIFS(consolidatedsales[Manufacturer Name],consolidatedsales[[#This Row],[Manufacturer Name]])</f>
        <v>2.4570024570024569E-3</v>
      </c>
    </row>
    <row r="860" spans="1:14" x14ac:dyDescent="0.25">
      <c r="A860">
        <v>1043</v>
      </c>
      <c r="B860" s="2">
        <v>42184</v>
      </c>
      <c r="C860" s="2" t="str">
        <f>TEXT(consolidatedsales[[#This Row],[Date]],"MMMM")</f>
        <v>June</v>
      </c>
      <c r="D860" t="s">
        <v>838</v>
      </c>
      <c r="E860">
        <v>1</v>
      </c>
      <c r="F860" s="3">
        <v>4346.37</v>
      </c>
      <c r="G860" t="s">
        <v>20</v>
      </c>
      <c r="H860" t="str">
        <f>INDEX(producttable[Product Name],MATCH(consolidatedsales[[#This Row],[ProductID]],producttable[ProductID],0))</f>
        <v>Pirum MA-01</v>
      </c>
      <c r="I860" t="str">
        <f>INDEX(producttable[Category],MATCH(consolidatedsales[[#This Row],[ProductID]],producttable[ProductID],0))</f>
        <v>Mix</v>
      </c>
      <c r="J860" t="str">
        <f>INDEX(producttable[Segment],MATCH(consolidatedsales[[#This Row],[ProductID]],producttable[ProductID],0))</f>
        <v>All Season</v>
      </c>
      <c r="K860">
        <f>INDEX(producttable[ManufacturerID],MATCH(consolidatedsales[[#This Row],[ProductID]],producttable[ProductID],0))</f>
        <v>10</v>
      </c>
      <c r="L860" s="4" t="str">
        <f>INDEX(locationtable[State],MATCH(consolidatedsales[[#This Row],[Zip]],locationtable[Zip],0))</f>
        <v>Ontario</v>
      </c>
      <c r="M860" s="4" t="str">
        <f>INDEX(manufacturertable[Manufacturer Name],MATCH(consolidatedsales[[#This Row],[ManufacturerID]],manufacturertable[ManufacturerID],0))</f>
        <v>Pirum</v>
      </c>
      <c r="N860" s="4">
        <f>1/COUNTIFS(consolidatedsales[Manufacturer Name],consolidatedsales[[#This Row],[Manufacturer Name]])</f>
        <v>3.8022813688212928E-3</v>
      </c>
    </row>
    <row r="861" spans="1:14" x14ac:dyDescent="0.25">
      <c r="A861">
        <v>2097</v>
      </c>
      <c r="B861" s="2">
        <v>42184</v>
      </c>
      <c r="C861" s="2" t="str">
        <f>TEXT(consolidatedsales[[#This Row],[Date]],"MMMM")</f>
        <v>June</v>
      </c>
      <c r="D861" t="s">
        <v>1220</v>
      </c>
      <c r="E861">
        <v>1</v>
      </c>
      <c r="F861" s="3">
        <v>5858.37</v>
      </c>
      <c r="G861" t="s">
        <v>20</v>
      </c>
      <c r="H861" t="str">
        <f>INDEX(producttable[Product Name],MATCH(consolidatedsales[[#This Row],[ProductID]],producttable[ProductID],0))</f>
        <v>Currus YY-01</v>
      </c>
      <c r="I861" t="str">
        <f>INDEX(producttable[Category],MATCH(consolidatedsales[[#This Row],[ProductID]],producttable[ProductID],0))</f>
        <v>Youth</v>
      </c>
      <c r="J861" t="str">
        <f>INDEX(producttable[Segment],MATCH(consolidatedsales[[#This Row],[ProductID]],producttable[ProductID],0))</f>
        <v>Youth</v>
      </c>
      <c r="K861">
        <f>INDEX(producttable[ManufacturerID],MATCH(consolidatedsales[[#This Row],[ProductID]],producttable[ProductID],0))</f>
        <v>4</v>
      </c>
      <c r="L861" s="4" t="str">
        <f>INDEX(locationtable[State],MATCH(consolidatedsales[[#This Row],[Zip]],locationtable[Zip],0))</f>
        <v>Manitoba</v>
      </c>
      <c r="M861" s="4" t="str">
        <f>INDEX(manufacturertable[Manufacturer Name],MATCH(consolidatedsales[[#This Row],[ManufacturerID]],manufacturertable[ManufacturerID],0))</f>
        <v>Currus</v>
      </c>
      <c r="N861" s="4">
        <f>1/COUNTIFS(consolidatedsales[Manufacturer Name],consolidatedsales[[#This Row],[Manufacturer Name]])</f>
        <v>1.1764705882352941E-2</v>
      </c>
    </row>
    <row r="862" spans="1:14" x14ac:dyDescent="0.25">
      <c r="A862">
        <v>959</v>
      </c>
      <c r="B862" s="2">
        <v>42184</v>
      </c>
      <c r="C862" s="2" t="str">
        <f>TEXT(consolidatedsales[[#This Row],[Date]],"MMMM")</f>
        <v>June</v>
      </c>
      <c r="D862" t="s">
        <v>1217</v>
      </c>
      <c r="E862">
        <v>1</v>
      </c>
      <c r="F862" s="3">
        <v>10362.870000000001</v>
      </c>
      <c r="G862" t="s">
        <v>20</v>
      </c>
      <c r="H862" t="str">
        <f>INDEX(producttable[Product Name],MATCH(consolidatedsales[[#This Row],[ProductID]],producttable[ProductID],0))</f>
        <v>Natura UC-22</v>
      </c>
      <c r="I862" t="str">
        <f>INDEX(producttable[Category],MATCH(consolidatedsales[[#This Row],[ProductID]],producttable[ProductID],0))</f>
        <v>Urban</v>
      </c>
      <c r="J862" t="str">
        <f>INDEX(producttable[Segment],MATCH(consolidatedsales[[#This Row],[ProductID]],producttable[ProductID],0))</f>
        <v>Convenience</v>
      </c>
      <c r="K862">
        <f>INDEX(producttable[ManufacturerID],MATCH(consolidatedsales[[#This Row],[ProductID]],producttable[ProductID],0))</f>
        <v>8</v>
      </c>
      <c r="L862" s="4" t="str">
        <f>INDEX(locationtable[State],MATCH(consolidatedsales[[#This Row],[Zip]],locationtable[Zip],0))</f>
        <v>Manitoba</v>
      </c>
      <c r="M862" s="4" t="str">
        <f>INDEX(manufacturertable[Manufacturer Name],MATCH(consolidatedsales[[#This Row],[ManufacturerID]],manufacturertable[ManufacturerID],0))</f>
        <v>Natura</v>
      </c>
      <c r="N862" s="4">
        <f>1/COUNTIFS(consolidatedsales[Manufacturer Name],consolidatedsales[[#This Row],[Manufacturer Name]])</f>
        <v>3.952569169960474E-3</v>
      </c>
    </row>
    <row r="863" spans="1:14" x14ac:dyDescent="0.25">
      <c r="A863">
        <v>1009</v>
      </c>
      <c r="B863" s="2">
        <v>42184</v>
      </c>
      <c r="C863" s="2" t="str">
        <f>TEXT(consolidatedsales[[#This Row],[Date]],"MMMM")</f>
        <v>June</v>
      </c>
      <c r="D863" t="s">
        <v>838</v>
      </c>
      <c r="E863">
        <v>1</v>
      </c>
      <c r="F863" s="3">
        <v>1353.87</v>
      </c>
      <c r="G863" t="s">
        <v>20</v>
      </c>
      <c r="H863" t="str">
        <f>INDEX(producttable[Product Name],MATCH(consolidatedsales[[#This Row],[ProductID]],producttable[ProductID],0))</f>
        <v>Natura YY-10</v>
      </c>
      <c r="I863" t="str">
        <f>INDEX(producttable[Category],MATCH(consolidatedsales[[#This Row],[ProductID]],producttable[ProductID],0))</f>
        <v>Youth</v>
      </c>
      <c r="J863" t="str">
        <f>INDEX(producttable[Segment],MATCH(consolidatedsales[[#This Row],[ProductID]],producttable[ProductID],0))</f>
        <v>Youth</v>
      </c>
      <c r="K863">
        <f>INDEX(producttable[ManufacturerID],MATCH(consolidatedsales[[#This Row],[ProductID]],producttable[ProductID],0))</f>
        <v>8</v>
      </c>
      <c r="L863" s="4" t="str">
        <f>INDEX(locationtable[State],MATCH(consolidatedsales[[#This Row],[Zip]],locationtable[Zip],0))</f>
        <v>Ontario</v>
      </c>
      <c r="M863" s="4" t="str">
        <f>INDEX(manufacturertable[Manufacturer Name],MATCH(consolidatedsales[[#This Row],[ManufacturerID]],manufacturertable[ManufacturerID],0))</f>
        <v>Natura</v>
      </c>
      <c r="N863" s="4">
        <f>1/COUNTIFS(consolidatedsales[Manufacturer Name],consolidatedsales[[#This Row],[Manufacturer Name]])</f>
        <v>3.952569169960474E-3</v>
      </c>
    </row>
    <row r="864" spans="1:14" x14ac:dyDescent="0.25">
      <c r="A864">
        <v>690</v>
      </c>
      <c r="B864" s="2">
        <v>42184</v>
      </c>
      <c r="C864" s="2" t="str">
        <f>TEXT(consolidatedsales[[#This Row],[Date]],"MMMM")</f>
        <v>June</v>
      </c>
      <c r="D864" t="s">
        <v>1229</v>
      </c>
      <c r="E864">
        <v>1</v>
      </c>
      <c r="F864" s="3">
        <v>4409.37</v>
      </c>
      <c r="G864" t="s">
        <v>20</v>
      </c>
      <c r="H864" t="str">
        <f>INDEX(producttable[Product Name],MATCH(consolidatedsales[[#This Row],[ProductID]],producttable[ProductID],0))</f>
        <v>Maximus UC-55</v>
      </c>
      <c r="I864" t="str">
        <f>INDEX(producttable[Category],MATCH(consolidatedsales[[#This Row],[ProductID]],producttable[ProductID],0))</f>
        <v>Urban</v>
      </c>
      <c r="J864" t="str">
        <f>INDEX(producttable[Segment],MATCH(consolidatedsales[[#This Row],[ProductID]],producttable[ProductID],0))</f>
        <v>Convenience</v>
      </c>
      <c r="K864">
        <f>INDEX(producttable[ManufacturerID],MATCH(consolidatedsales[[#This Row],[ProductID]],producttable[ProductID],0))</f>
        <v>7</v>
      </c>
      <c r="L864" s="4" t="str">
        <f>INDEX(locationtable[State],MATCH(consolidatedsales[[#This Row],[Zip]],locationtable[Zip],0))</f>
        <v>Manitoba</v>
      </c>
      <c r="M864" s="4" t="str">
        <f>INDEX(manufacturertable[Manufacturer Name],MATCH(consolidatedsales[[#This Row],[ManufacturerID]],manufacturertable[ManufacturerID],0))</f>
        <v>VanArsdel</v>
      </c>
      <c r="N864" s="4">
        <f>1/COUNTIFS(consolidatedsales[Manufacturer Name],consolidatedsales[[#This Row],[Manufacturer Name]])</f>
        <v>2.4570024570024569E-3</v>
      </c>
    </row>
    <row r="865" spans="1:14" x14ac:dyDescent="0.25">
      <c r="A865">
        <v>2064</v>
      </c>
      <c r="B865" s="2">
        <v>42185</v>
      </c>
      <c r="C865" s="2" t="str">
        <f>TEXT(consolidatedsales[[#This Row],[Date]],"MMMM")</f>
        <v>June</v>
      </c>
      <c r="D865" t="s">
        <v>428</v>
      </c>
      <c r="E865">
        <v>1</v>
      </c>
      <c r="F865" s="3">
        <v>6929.37</v>
      </c>
      <c r="G865" t="s">
        <v>20</v>
      </c>
      <c r="H865" t="str">
        <f>INDEX(producttable[Product Name],MATCH(consolidatedsales[[#This Row],[ProductID]],producttable[ProductID],0))</f>
        <v>Currus UE-24</v>
      </c>
      <c r="I865" t="str">
        <f>INDEX(producttable[Category],MATCH(consolidatedsales[[#This Row],[ProductID]],producttable[ProductID],0))</f>
        <v>Urban</v>
      </c>
      <c r="J865" t="str">
        <f>INDEX(producttable[Segment],MATCH(consolidatedsales[[#This Row],[ProductID]],producttable[ProductID],0))</f>
        <v>Extreme</v>
      </c>
      <c r="K865">
        <f>INDEX(producttable[ManufacturerID],MATCH(consolidatedsales[[#This Row],[ProductID]],producttable[ProductID],0))</f>
        <v>4</v>
      </c>
      <c r="L865" s="4" t="str">
        <f>INDEX(locationtable[State],MATCH(consolidatedsales[[#This Row],[Zip]],locationtable[Zip],0))</f>
        <v>Quebec</v>
      </c>
      <c r="M865" s="4" t="str">
        <f>INDEX(manufacturertable[Manufacturer Name],MATCH(consolidatedsales[[#This Row],[ManufacturerID]],manufacturertable[ManufacturerID],0))</f>
        <v>Currus</v>
      </c>
      <c r="N865" s="4">
        <f>1/COUNTIFS(consolidatedsales[Manufacturer Name],consolidatedsales[[#This Row],[Manufacturer Name]])</f>
        <v>1.1764705882352941E-2</v>
      </c>
    </row>
    <row r="866" spans="1:14" x14ac:dyDescent="0.25">
      <c r="A866">
        <v>2067</v>
      </c>
      <c r="B866" s="2">
        <v>42185</v>
      </c>
      <c r="C866" s="2" t="str">
        <f>TEXT(consolidatedsales[[#This Row],[Date]],"MMMM")</f>
        <v>June</v>
      </c>
      <c r="D866" t="s">
        <v>394</v>
      </c>
      <c r="E866">
        <v>1</v>
      </c>
      <c r="F866" s="3">
        <v>6614.37</v>
      </c>
      <c r="G866" t="s">
        <v>20</v>
      </c>
      <c r="H866" t="str">
        <f>INDEX(producttable[Product Name],MATCH(consolidatedsales[[#This Row],[ProductID]],producttable[ProductID],0))</f>
        <v>Currus UC-02</v>
      </c>
      <c r="I866" t="str">
        <f>INDEX(producttable[Category],MATCH(consolidatedsales[[#This Row],[ProductID]],producttable[ProductID],0))</f>
        <v>Urban</v>
      </c>
      <c r="J866" t="str">
        <f>INDEX(producttable[Segment],MATCH(consolidatedsales[[#This Row],[ProductID]],producttable[ProductID],0))</f>
        <v>Convenience</v>
      </c>
      <c r="K866">
        <f>INDEX(producttable[ManufacturerID],MATCH(consolidatedsales[[#This Row],[ProductID]],producttable[ProductID],0))</f>
        <v>4</v>
      </c>
      <c r="L866" s="4" t="str">
        <f>INDEX(locationtable[State],MATCH(consolidatedsales[[#This Row],[Zip]],locationtable[Zip],0))</f>
        <v>Quebec</v>
      </c>
      <c r="M866" s="4" t="str">
        <f>INDEX(manufacturertable[Manufacturer Name],MATCH(consolidatedsales[[#This Row],[ManufacturerID]],manufacturertable[ManufacturerID],0))</f>
        <v>Currus</v>
      </c>
      <c r="N866" s="4">
        <f>1/COUNTIFS(consolidatedsales[Manufacturer Name],consolidatedsales[[#This Row],[Manufacturer Name]])</f>
        <v>1.1764705882352941E-2</v>
      </c>
    </row>
    <row r="867" spans="1:14" x14ac:dyDescent="0.25">
      <c r="A867">
        <v>487</v>
      </c>
      <c r="B867" s="2">
        <v>42185</v>
      </c>
      <c r="C867" s="2" t="str">
        <f>TEXT(consolidatedsales[[#This Row],[Date]],"MMMM")</f>
        <v>June</v>
      </c>
      <c r="D867" t="s">
        <v>391</v>
      </c>
      <c r="E867">
        <v>1</v>
      </c>
      <c r="F867" s="3">
        <v>13229.37</v>
      </c>
      <c r="G867" t="s">
        <v>20</v>
      </c>
      <c r="H867" t="str">
        <f>INDEX(producttable[Product Name],MATCH(consolidatedsales[[#This Row],[ProductID]],producttable[ProductID],0))</f>
        <v>Maximus UM-92</v>
      </c>
      <c r="I867" t="str">
        <f>INDEX(producttable[Category],MATCH(consolidatedsales[[#This Row],[ProductID]],producttable[ProductID],0))</f>
        <v>Urban</v>
      </c>
      <c r="J867" t="str">
        <f>INDEX(producttable[Segment],MATCH(consolidatedsales[[#This Row],[ProductID]],producttable[ProductID],0))</f>
        <v>Moderation</v>
      </c>
      <c r="K867">
        <f>INDEX(producttable[ManufacturerID],MATCH(consolidatedsales[[#This Row],[ProductID]],producttable[ProductID],0))</f>
        <v>7</v>
      </c>
      <c r="L867" s="4" t="str">
        <f>INDEX(locationtable[State],MATCH(consolidatedsales[[#This Row],[Zip]],locationtable[Zip],0))</f>
        <v>Quebec</v>
      </c>
      <c r="M867" s="4" t="str">
        <f>INDEX(manufacturertable[Manufacturer Name],MATCH(consolidatedsales[[#This Row],[ManufacturerID]],manufacturertable[ManufacturerID],0))</f>
        <v>VanArsdel</v>
      </c>
      <c r="N867" s="4">
        <f>1/COUNTIFS(consolidatedsales[Manufacturer Name],consolidatedsales[[#This Row],[Manufacturer Name]])</f>
        <v>2.4570024570024569E-3</v>
      </c>
    </row>
    <row r="868" spans="1:14" x14ac:dyDescent="0.25">
      <c r="A868">
        <v>1829</v>
      </c>
      <c r="B868" s="2">
        <v>42125</v>
      </c>
      <c r="C868" s="2" t="str">
        <f>TEXT(consolidatedsales[[#This Row],[Date]],"MMMM")</f>
        <v>May</v>
      </c>
      <c r="D868" t="s">
        <v>992</v>
      </c>
      <c r="E868">
        <v>1</v>
      </c>
      <c r="F868" s="3">
        <v>3968.37</v>
      </c>
      <c r="G868" t="s">
        <v>20</v>
      </c>
      <c r="H868" t="str">
        <f>INDEX(producttable[Product Name],MATCH(consolidatedsales[[#This Row],[ProductID]],producttable[ProductID],0))</f>
        <v>Pomum YY-24</v>
      </c>
      <c r="I868" t="str">
        <f>INDEX(producttable[Category],MATCH(consolidatedsales[[#This Row],[ProductID]],producttable[ProductID],0))</f>
        <v>Youth</v>
      </c>
      <c r="J868" t="str">
        <f>INDEX(producttable[Segment],MATCH(consolidatedsales[[#This Row],[ProductID]],producttable[ProductID],0))</f>
        <v>Youth</v>
      </c>
      <c r="K868">
        <f>INDEX(producttable[ManufacturerID],MATCH(consolidatedsales[[#This Row],[ProductID]],producttable[ProductID],0))</f>
        <v>11</v>
      </c>
      <c r="L868" s="4" t="str">
        <f>INDEX(locationtable[State],MATCH(consolidatedsales[[#This Row],[Zip]],locationtable[Zip],0))</f>
        <v>Ontario</v>
      </c>
      <c r="M868" s="4" t="str">
        <f>INDEX(manufacturertable[Manufacturer Name],MATCH(consolidatedsales[[#This Row],[ManufacturerID]],manufacturertable[ManufacturerID],0))</f>
        <v>Pomum</v>
      </c>
      <c r="N868" s="4">
        <f>1/COUNTIFS(consolidatedsales[Manufacturer Name],consolidatedsales[[#This Row],[Manufacturer Name]])</f>
        <v>5.5555555555555552E-2</v>
      </c>
    </row>
    <row r="869" spans="1:14" x14ac:dyDescent="0.25">
      <c r="A869">
        <v>438</v>
      </c>
      <c r="B869" s="2">
        <v>42125</v>
      </c>
      <c r="C869" s="2" t="str">
        <f>TEXT(consolidatedsales[[#This Row],[Date]],"MMMM")</f>
        <v>May</v>
      </c>
      <c r="D869" t="s">
        <v>705</v>
      </c>
      <c r="E869">
        <v>1</v>
      </c>
      <c r="F869" s="3">
        <v>11969.37</v>
      </c>
      <c r="G869" t="s">
        <v>20</v>
      </c>
      <c r="H869" t="str">
        <f>INDEX(producttable[Product Name],MATCH(consolidatedsales[[#This Row],[ProductID]],producttable[ProductID],0))</f>
        <v>Maximus UM-43</v>
      </c>
      <c r="I869" t="str">
        <f>INDEX(producttable[Category],MATCH(consolidatedsales[[#This Row],[ProductID]],producttable[ProductID],0))</f>
        <v>Urban</v>
      </c>
      <c r="J869" t="str">
        <f>INDEX(producttable[Segment],MATCH(consolidatedsales[[#This Row],[ProductID]],producttable[ProductID],0))</f>
        <v>Moderation</v>
      </c>
      <c r="K869">
        <f>INDEX(producttable[ManufacturerID],MATCH(consolidatedsales[[#This Row],[ProductID]],producttable[ProductID],0))</f>
        <v>7</v>
      </c>
      <c r="L869" s="4" t="str">
        <f>INDEX(locationtable[State],MATCH(consolidatedsales[[#This Row],[Zip]],locationtable[Zip],0))</f>
        <v>Ontario</v>
      </c>
      <c r="M869" s="4" t="str">
        <f>INDEX(manufacturertable[Manufacturer Name],MATCH(consolidatedsales[[#This Row],[ManufacturerID]],manufacturertable[ManufacturerID],0))</f>
        <v>VanArsdel</v>
      </c>
      <c r="N869" s="4">
        <f>1/COUNTIFS(consolidatedsales[Manufacturer Name],consolidatedsales[[#This Row],[Manufacturer Name]])</f>
        <v>2.4570024570024569E-3</v>
      </c>
    </row>
    <row r="870" spans="1:14" x14ac:dyDescent="0.25">
      <c r="A870">
        <v>2238</v>
      </c>
      <c r="B870" s="2">
        <v>42127</v>
      </c>
      <c r="C870" s="2" t="str">
        <f>TEXT(consolidatedsales[[#This Row],[Date]],"MMMM")</f>
        <v>May</v>
      </c>
      <c r="D870" t="s">
        <v>1212</v>
      </c>
      <c r="E870">
        <v>1</v>
      </c>
      <c r="F870" s="3">
        <v>1700.37</v>
      </c>
      <c r="G870" t="s">
        <v>20</v>
      </c>
      <c r="H870" t="str">
        <f>INDEX(producttable[Product Name],MATCH(consolidatedsales[[#This Row],[ProductID]],producttable[ProductID],0))</f>
        <v>Aliqui RP-35</v>
      </c>
      <c r="I870" t="str">
        <f>INDEX(producttable[Category],MATCH(consolidatedsales[[#This Row],[ProductID]],producttable[ProductID],0))</f>
        <v>Rural</v>
      </c>
      <c r="J870" t="str">
        <f>INDEX(producttable[Segment],MATCH(consolidatedsales[[#This Row],[ProductID]],producttable[ProductID],0))</f>
        <v>Productivity</v>
      </c>
      <c r="K870">
        <f>INDEX(producttable[ManufacturerID],MATCH(consolidatedsales[[#This Row],[ProductID]],producttable[ProductID],0))</f>
        <v>2</v>
      </c>
      <c r="L870" s="4" t="str">
        <f>INDEX(locationtable[State],MATCH(consolidatedsales[[#This Row],[Zip]],locationtable[Zip],0))</f>
        <v>Manitoba</v>
      </c>
      <c r="M870" s="4" t="str">
        <f>INDEX(manufacturertable[Manufacturer Name],MATCH(consolidatedsales[[#This Row],[ManufacturerID]],manufacturertable[ManufacturerID],0))</f>
        <v>Aliqui</v>
      </c>
      <c r="N870" s="4">
        <f>1/COUNTIFS(consolidatedsales[Manufacturer Name],consolidatedsales[[#This Row],[Manufacturer Name]])</f>
        <v>4.7169811320754715E-3</v>
      </c>
    </row>
    <row r="871" spans="1:14" x14ac:dyDescent="0.25">
      <c r="A871">
        <v>2239</v>
      </c>
      <c r="B871" s="2">
        <v>42127</v>
      </c>
      <c r="C871" s="2" t="str">
        <f>TEXT(consolidatedsales[[#This Row],[Date]],"MMMM")</f>
        <v>May</v>
      </c>
      <c r="D871" t="s">
        <v>1212</v>
      </c>
      <c r="E871">
        <v>1</v>
      </c>
      <c r="F871" s="3">
        <v>1700.37</v>
      </c>
      <c r="G871" t="s">
        <v>20</v>
      </c>
      <c r="H871" t="str">
        <f>INDEX(producttable[Product Name],MATCH(consolidatedsales[[#This Row],[ProductID]],producttable[ProductID],0))</f>
        <v>Aliqui RP-36</v>
      </c>
      <c r="I871" t="str">
        <f>INDEX(producttable[Category],MATCH(consolidatedsales[[#This Row],[ProductID]],producttable[ProductID],0))</f>
        <v>Rural</v>
      </c>
      <c r="J871" t="str">
        <f>INDEX(producttable[Segment],MATCH(consolidatedsales[[#This Row],[ProductID]],producttable[ProductID],0))</f>
        <v>Productivity</v>
      </c>
      <c r="K871">
        <f>INDEX(producttable[ManufacturerID],MATCH(consolidatedsales[[#This Row],[ProductID]],producttable[ProductID],0))</f>
        <v>2</v>
      </c>
      <c r="L871" s="4" t="str">
        <f>INDEX(locationtable[State],MATCH(consolidatedsales[[#This Row],[Zip]],locationtable[Zip],0))</f>
        <v>Manitoba</v>
      </c>
      <c r="M871" s="4" t="str">
        <f>INDEX(manufacturertable[Manufacturer Name],MATCH(consolidatedsales[[#This Row],[ManufacturerID]],manufacturertable[ManufacturerID],0))</f>
        <v>Aliqui</v>
      </c>
      <c r="N871" s="4">
        <f>1/COUNTIFS(consolidatedsales[Manufacturer Name],consolidatedsales[[#This Row],[Manufacturer Name]])</f>
        <v>4.7169811320754715E-3</v>
      </c>
    </row>
    <row r="872" spans="1:14" x14ac:dyDescent="0.25">
      <c r="A872">
        <v>487</v>
      </c>
      <c r="B872" s="2">
        <v>42128</v>
      </c>
      <c r="C872" s="2" t="str">
        <f>TEXT(consolidatedsales[[#This Row],[Date]],"MMMM")</f>
        <v>May</v>
      </c>
      <c r="D872" t="s">
        <v>984</v>
      </c>
      <c r="E872">
        <v>1</v>
      </c>
      <c r="F872" s="3">
        <v>13229.37</v>
      </c>
      <c r="G872" t="s">
        <v>20</v>
      </c>
      <c r="H872" t="str">
        <f>INDEX(producttable[Product Name],MATCH(consolidatedsales[[#This Row],[ProductID]],producttable[ProductID],0))</f>
        <v>Maximus UM-92</v>
      </c>
      <c r="I872" t="str">
        <f>INDEX(producttable[Category],MATCH(consolidatedsales[[#This Row],[ProductID]],producttable[ProductID],0))</f>
        <v>Urban</v>
      </c>
      <c r="J872" t="str">
        <f>INDEX(producttable[Segment],MATCH(consolidatedsales[[#This Row],[ProductID]],producttable[ProductID],0))</f>
        <v>Moderation</v>
      </c>
      <c r="K872">
        <f>INDEX(producttable[ManufacturerID],MATCH(consolidatedsales[[#This Row],[ProductID]],producttable[ProductID],0))</f>
        <v>7</v>
      </c>
      <c r="L872" s="4" t="str">
        <f>INDEX(locationtable[State],MATCH(consolidatedsales[[#This Row],[Zip]],locationtable[Zip],0))</f>
        <v>Ontario</v>
      </c>
      <c r="M872" s="4" t="str">
        <f>INDEX(manufacturertable[Manufacturer Name],MATCH(consolidatedsales[[#This Row],[ManufacturerID]],manufacturertable[ManufacturerID],0))</f>
        <v>VanArsdel</v>
      </c>
      <c r="N872" s="4">
        <f>1/COUNTIFS(consolidatedsales[Manufacturer Name],consolidatedsales[[#This Row],[Manufacturer Name]])</f>
        <v>2.4570024570024569E-3</v>
      </c>
    </row>
    <row r="873" spans="1:14" x14ac:dyDescent="0.25">
      <c r="A873">
        <v>496</v>
      </c>
      <c r="B873" s="2">
        <v>42129</v>
      </c>
      <c r="C873" s="2" t="str">
        <f>TEXT(consolidatedsales[[#This Row],[Date]],"MMMM")</f>
        <v>May</v>
      </c>
      <c r="D873" t="s">
        <v>1230</v>
      </c>
      <c r="E873">
        <v>1</v>
      </c>
      <c r="F873" s="3">
        <v>11147.85</v>
      </c>
      <c r="G873" t="s">
        <v>20</v>
      </c>
      <c r="H873" t="str">
        <f>INDEX(producttable[Product Name],MATCH(consolidatedsales[[#This Row],[ProductID]],producttable[ProductID],0))</f>
        <v>Maximus UM-01</v>
      </c>
      <c r="I873" t="str">
        <f>INDEX(producttable[Category],MATCH(consolidatedsales[[#This Row],[ProductID]],producttable[ProductID],0))</f>
        <v>Urban</v>
      </c>
      <c r="J873" t="str">
        <f>INDEX(producttable[Segment],MATCH(consolidatedsales[[#This Row],[ProductID]],producttable[ProductID],0))</f>
        <v>Moderation</v>
      </c>
      <c r="K873">
        <f>INDEX(producttable[ManufacturerID],MATCH(consolidatedsales[[#This Row],[ProductID]],producttable[ProductID],0))</f>
        <v>7</v>
      </c>
      <c r="L873" s="4" t="str">
        <f>INDEX(locationtable[State],MATCH(consolidatedsales[[#This Row],[Zip]],locationtable[Zip],0))</f>
        <v>Manitoba</v>
      </c>
      <c r="M873" s="4" t="str">
        <f>INDEX(manufacturertable[Manufacturer Name],MATCH(consolidatedsales[[#This Row],[ManufacturerID]],manufacturertable[ManufacturerID],0))</f>
        <v>VanArsdel</v>
      </c>
      <c r="N873" s="4">
        <f>1/COUNTIFS(consolidatedsales[Manufacturer Name],consolidatedsales[[#This Row],[Manufacturer Name]])</f>
        <v>2.4570024570024569E-3</v>
      </c>
    </row>
    <row r="874" spans="1:14" x14ac:dyDescent="0.25">
      <c r="A874">
        <v>930</v>
      </c>
      <c r="B874" s="2">
        <v>42129</v>
      </c>
      <c r="C874" s="2" t="str">
        <f>TEXT(consolidatedsales[[#This Row],[Date]],"MMMM")</f>
        <v>May</v>
      </c>
      <c r="D874" t="s">
        <v>838</v>
      </c>
      <c r="E874">
        <v>1</v>
      </c>
      <c r="F874" s="3">
        <v>6929.37</v>
      </c>
      <c r="G874" t="s">
        <v>20</v>
      </c>
      <c r="H874" t="str">
        <f>INDEX(producttable[Product Name],MATCH(consolidatedsales[[#This Row],[ProductID]],producttable[ProductID],0))</f>
        <v>Natura UE-39</v>
      </c>
      <c r="I874" t="str">
        <f>INDEX(producttable[Category],MATCH(consolidatedsales[[#This Row],[ProductID]],producttable[ProductID],0))</f>
        <v>Urban</v>
      </c>
      <c r="J874" t="str">
        <f>INDEX(producttable[Segment],MATCH(consolidatedsales[[#This Row],[ProductID]],producttable[ProductID],0))</f>
        <v>Extreme</v>
      </c>
      <c r="K874">
        <f>INDEX(producttable[ManufacturerID],MATCH(consolidatedsales[[#This Row],[ProductID]],producttable[ProductID],0))</f>
        <v>8</v>
      </c>
      <c r="L874" s="4" t="str">
        <f>INDEX(locationtable[State],MATCH(consolidatedsales[[#This Row],[Zip]],locationtable[Zip],0))</f>
        <v>Ontario</v>
      </c>
      <c r="M874" s="4" t="str">
        <f>INDEX(manufacturertable[Manufacturer Name],MATCH(consolidatedsales[[#This Row],[ManufacturerID]],manufacturertable[ManufacturerID],0))</f>
        <v>Natura</v>
      </c>
      <c r="N874" s="4">
        <f>1/COUNTIFS(consolidatedsales[Manufacturer Name],consolidatedsales[[#This Row],[Manufacturer Name]])</f>
        <v>3.952569169960474E-3</v>
      </c>
    </row>
    <row r="875" spans="1:14" x14ac:dyDescent="0.25">
      <c r="A875">
        <v>2055</v>
      </c>
      <c r="B875" s="2">
        <v>42129</v>
      </c>
      <c r="C875" s="2" t="str">
        <f>TEXT(consolidatedsales[[#This Row],[Date]],"MMMM")</f>
        <v>May</v>
      </c>
      <c r="D875" t="s">
        <v>1228</v>
      </c>
      <c r="E875">
        <v>1</v>
      </c>
      <c r="F875" s="3">
        <v>7874.37</v>
      </c>
      <c r="G875" t="s">
        <v>20</v>
      </c>
      <c r="H875" t="str">
        <f>INDEX(producttable[Product Name],MATCH(consolidatedsales[[#This Row],[ProductID]],producttable[ProductID],0))</f>
        <v>Currus UE-15</v>
      </c>
      <c r="I875" t="str">
        <f>INDEX(producttable[Category],MATCH(consolidatedsales[[#This Row],[ProductID]],producttable[ProductID],0))</f>
        <v>Urban</v>
      </c>
      <c r="J875" t="str">
        <f>INDEX(producttable[Segment],MATCH(consolidatedsales[[#This Row],[ProductID]],producttable[ProductID],0))</f>
        <v>Extreme</v>
      </c>
      <c r="K875">
        <f>INDEX(producttable[ManufacturerID],MATCH(consolidatedsales[[#This Row],[ProductID]],producttable[ProductID],0))</f>
        <v>4</v>
      </c>
      <c r="L875" s="4" t="str">
        <f>INDEX(locationtable[State],MATCH(consolidatedsales[[#This Row],[Zip]],locationtable[Zip],0))</f>
        <v>Manitoba</v>
      </c>
      <c r="M875" s="4" t="str">
        <f>INDEX(manufacturertable[Manufacturer Name],MATCH(consolidatedsales[[#This Row],[ManufacturerID]],manufacturertable[ManufacturerID],0))</f>
        <v>Currus</v>
      </c>
      <c r="N875" s="4">
        <f>1/COUNTIFS(consolidatedsales[Manufacturer Name],consolidatedsales[[#This Row],[Manufacturer Name]])</f>
        <v>1.1764705882352941E-2</v>
      </c>
    </row>
    <row r="876" spans="1:14" x14ac:dyDescent="0.25">
      <c r="A876">
        <v>2115</v>
      </c>
      <c r="B876" s="2">
        <v>42129</v>
      </c>
      <c r="C876" s="2" t="str">
        <f>TEXT(consolidatedsales[[#This Row],[Date]],"MMMM")</f>
        <v>May</v>
      </c>
      <c r="D876" t="s">
        <v>1216</v>
      </c>
      <c r="E876">
        <v>1</v>
      </c>
      <c r="F876" s="3">
        <v>7433.37</v>
      </c>
      <c r="G876" t="s">
        <v>20</v>
      </c>
      <c r="H876" t="str">
        <f>INDEX(producttable[Product Name],MATCH(consolidatedsales[[#This Row],[ProductID]],producttable[ProductID],0))</f>
        <v>Victoria UM-06</v>
      </c>
      <c r="I876" t="str">
        <f>INDEX(producttable[Category],MATCH(consolidatedsales[[#This Row],[ProductID]],producttable[ProductID],0))</f>
        <v>Urban</v>
      </c>
      <c r="J876" t="str">
        <f>INDEX(producttable[Segment],MATCH(consolidatedsales[[#This Row],[ProductID]],producttable[ProductID],0))</f>
        <v>Moderation</v>
      </c>
      <c r="K876">
        <f>INDEX(producttable[ManufacturerID],MATCH(consolidatedsales[[#This Row],[ProductID]],producttable[ProductID],0))</f>
        <v>14</v>
      </c>
      <c r="L876" s="4" t="str">
        <f>INDEX(locationtable[State],MATCH(consolidatedsales[[#This Row],[Zip]],locationtable[Zip],0))</f>
        <v>Manitoba</v>
      </c>
      <c r="M876" s="4" t="str">
        <f>INDEX(manufacturertable[Manufacturer Name],MATCH(consolidatedsales[[#This Row],[ManufacturerID]],manufacturertable[ManufacturerID],0))</f>
        <v>Victoria</v>
      </c>
      <c r="N876" s="4">
        <f>1/COUNTIFS(consolidatedsales[Manufacturer Name],consolidatedsales[[#This Row],[Manufacturer Name]])</f>
        <v>6.25E-2</v>
      </c>
    </row>
    <row r="877" spans="1:14" x14ac:dyDescent="0.25">
      <c r="A877">
        <v>1223</v>
      </c>
      <c r="B877" s="2">
        <v>42130</v>
      </c>
      <c r="C877" s="2" t="str">
        <f>TEXT(consolidatedsales[[#This Row],[Date]],"MMMM")</f>
        <v>May</v>
      </c>
      <c r="D877" t="s">
        <v>957</v>
      </c>
      <c r="E877">
        <v>1</v>
      </c>
      <c r="F877" s="3">
        <v>4787.37</v>
      </c>
      <c r="G877" t="s">
        <v>20</v>
      </c>
      <c r="H877" t="str">
        <f>INDEX(producttable[Product Name],MATCH(consolidatedsales[[#This Row],[ProductID]],producttable[ProductID],0))</f>
        <v>Pirum UC-25</v>
      </c>
      <c r="I877" t="str">
        <f>INDEX(producttable[Category],MATCH(consolidatedsales[[#This Row],[ProductID]],producttable[ProductID],0))</f>
        <v>Urban</v>
      </c>
      <c r="J877" t="str">
        <f>INDEX(producttable[Segment],MATCH(consolidatedsales[[#This Row],[ProductID]],producttable[ProductID],0))</f>
        <v>Convenience</v>
      </c>
      <c r="K877">
        <f>INDEX(producttable[ManufacturerID],MATCH(consolidatedsales[[#This Row],[ProductID]],producttable[ProductID],0))</f>
        <v>10</v>
      </c>
      <c r="L877" s="4" t="str">
        <f>INDEX(locationtable[State],MATCH(consolidatedsales[[#This Row],[Zip]],locationtable[Zip],0))</f>
        <v>Ontario</v>
      </c>
      <c r="M877" s="4" t="str">
        <f>INDEX(manufacturertable[Manufacturer Name],MATCH(consolidatedsales[[#This Row],[ManufacturerID]],manufacturertable[ManufacturerID],0))</f>
        <v>Pirum</v>
      </c>
      <c r="N877" s="4">
        <f>1/COUNTIFS(consolidatedsales[Manufacturer Name],consolidatedsales[[#This Row],[Manufacturer Name]])</f>
        <v>3.8022813688212928E-3</v>
      </c>
    </row>
    <row r="878" spans="1:14" x14ac:dyDescent="0.25">
      <c r="A878">
        <v>927</v>
      </c>
      <c r="B878" s="2">
        <v>42130</v>
      </c>
      <c r="C878" s="2" t="str">
        <f>TEXT(consolidatedsales[[#This Row],[Date]],"MMMM")</f>
        <v>May</v>
      </c>
      <c r="D878" t="s">
        <v>675</v>
      </c>
      <c r="E878">
        <v>1</v>
      </c>
      <c r="F878" s="3">
        <v>7685.37</v>
      </c>
      <c r="G878" t="s">
        <v>20</v>
      </c>
      <c r="H878" t="str">
        <f>INDEX(producttable[Product Name],MATCH(consolidatedsales[[#This Row],[ProductID]],producttable[ProductID],0))</f>
        <v>Natura UE-36</v>
      </c>
      <c r="I878" t="str">
        <f>INDEX(producttable[Category],MATCH(consolidatedsales[[#This Row],[ProductID]],producttable[ProductID],0))</f>
        <v>Urban</v>
      </c>
      <c r="J878" t="str">
        <f>INDEX(producttable[Segment],MATCH(consolidatedsales[[#This Row],[ProductID]],producttable[ProductID],0))</f>
        <v>Extreme</v>
      </c>
      <c r="K878">
        <f>INDEX(producttable[ManufacturerID],MATCH(consolidatedsales[[#This Row],[ProductID]],producttable[ProductID],0))</f>
        <v>8</v>
      </c>
      <c r="L878" s="4" t="str">
        <f>INDEX(locationtable[State],MATCH(consolidatedsales[[#This Row],[Zip]],locationtable[Zip],0))</f>
        <v>Ontario</v>
      </c>
      <c r="M878" s="4" t="str">
        <f>INDEX(manufacturertable[Manufacturer Name],MATCH(consolidatedsales[[#This Row],[ManufacturerID]],manufacturertable[ManufacturerID],0))</f>
        <v>Natura</v>
      </c>
      <c r="N878" s="4">
        <f>1/COUNTIFS(consolidatedsales[Manufacturer Name],consolidatedsales[[#This Row],[Manufacturer Name]])</f>
        <v>3.952569169960474E-3</v>
      </c>
    </row>
    <row r="879" spans="1:14" x14ac:dyDescent="0.25">
      <c r="A879">
        <v>438</v>
      </c>
      <c r="B879" s="2">
        <v>42131</v>
      </c>
      <c r="C879" s="2" t="str">
        <f>TEXT(consolidatedsales[[#This Row],[Date]],"MMMM")</f>
        <v>May</v>
      </c>
      <c r="D879" t="s">
        <v>842</v>
      </c>
      <c r="E879">
        <v>1</v>
      </c>
      <c r="F879" s="3">
        <v>11969.37</v>
      </c>
      <c r="G879" t="s">
        <v>20</v>
      </c>
      <c r="H879" t="str">
        <f>INDEX(producttable[Product Name],MATCH(consolidatedsales[[#This Row],[ProductID]],producttable[ProductID],0))</f>
        <v>Maximus UM-43</v>
      </c>
      <c r="I879" t="str">
        <f>INDEX(producttable[Category],MATCH(consolidatedsales[[#This Row],[ProductID]],producttable[ProductID],0))</f>
        <v>Urban</v>
      </c>
      <c r="J879" t="str">
        <f>INDEX(producttable[Segment],MATCH(consolidatedsales[[#This Row],[ProductID]],producttable[ProductID],0))</f>
        <v>Moderation</v>
      </c>
      <c r="K879">
        <f>INDEX(producttable[ManufacturerID],MATCH(consolidatedsales[[#This Row],[ProductID]],producttable[ProductID],0))</f>
        <v>7</v>
      </c>
      <c r="L879" s="4" t="str">
        <f>INDEX(locationtable[State],MATCH(consolidatedsales[[#This Row],[Zip]],locationtable[Zip],0))</f>
        <v>Ontario</v>
      </c>
      <c r="M879" s="4" t="str">
        <f>INDEX(manufacturertable[Manufacturer Name],MATCH(consolidatedsales[[#This Row],[ManufacturerID]],manufacturertable[ManufacturerID],0))</f>
        <v>VanArsdel</v>
      </c>
      <c r="N879" s="4">
        <f>1/COUNTIFS(consolidatedsales[Manufacturer Name],consolidatedsales[[#This Row],[Manufacturer Name]])</f>
        <v>2.4570024570024569E-3</v>
      </c>
    </row>
    <row r="880" spans="1:14" x14ac:dyDescent="0.25">
      <c r="A880">
        <v>733</v>
      </c>
      <c r="B880" s="2">
        <v>42131</v>
      </c>
      <c r="C880" s="2" t="str">
        <f>TEXT(consolidatedsales[[#This Row],[Date]],"MMMM")</f>
        <v>May</v>
      </c>
      <c r="D880" t="s">
        <v>838</v>
      </c>
      <c r="E880">
        <v>1</v>
      </c>
      <c r="F880" s="3">
        <v>4787.37</v>
      </c>
      <c r="G880" t="s">
        <v>20</v>
      </c>
      <c r="H880" t="str">
        <f>INDEX(producttable[Product Name],MATCH(consolidatedsales[[#This Row],[ProductID]],producttable[ProductID],0))</f>
        <v>Natura RP-21</v>
      </c>
      <c r="I880" t="str">
        <f>INDEX(producttable[Category],MATCH(consolidatedsales[[#This Row],[ProductID]],producttable[ProductID],0))</f>
        <v>Rural</v>
      </c>
      <c r="J880" t="str">
        <f>INDEX(producttable[Segment],MATCH(consolidatedsales[[#This Row],[ProductID]],producttable[ProductID],0))</f>
        <v>Productivity</v>
      </c>
      <c r="K880">
        <f>INDEX(producttable[ManufacturerID],MATCH(consolidatedsales[[#This Row],[ProductID]],producttable[ProductID],0))</f>
        <v>8</v>
      </c>
      <c r="L880" s="4" t="str">
        <f>INDEX(locationtable[State],MATCH(consolidatedsales[[#This Row],[Zip]],locationtable[Zip],0))</f>
        <v>Ontario</v>
      </c>
      <c r="M880" s="4" t="str">
        <f>INDEX(manufacturertable[Manufacturer Name],MATCH(consolidatedsales[[#This Row],[ManufacturerID]],manufacturertable[ManufacturerID],0))</f>
        <v>Natura</v>
      </c>
      <c r="N880" s="4">
        <f>1/COUNTIFS(consolidatedsales[Manufacturer Name],consolidatedsales[[#This Row],[Manufacturer Name]])</f>
        <v>3.952569169960474E-3</v>
      </c>
    </row>
    <row r="881" spans="1:14" x14ac:dyDescent="0.25">
      <c r="A881">
        <v>945</v>
      </c>
      <c r="B881" s="2">
        <v>42092</v>
      </c>
      <c r="C881" s="2" t="str">
        <f>TEXT(consolidatedsales[[#This Row],[Date]],"MMMM")</f>
        <v>March</v>
      </c>
      <c r="D881" t="s">
        <v>832</v>
      </c>
      <c r="E881">
        <v>1</v>
      </c>
      <c r="F881" s="3">
        <v>8189.37</v>
      </c>
      <c r="G881" t="s">
        <v>20</v>
      </c>
      <c r="H881" t="str">
        <f>INDEX(producttable[Product Name],MATCH(consolidatedsales[[#This Row],[ProductID]],producttable[ProductID],0))</f>
        <v>Natura UC-08</v>
      </c>
      <c r="I881" t="str">
        <f>INDEX(producttable[Category],MATCH(consolidatedsales[[#This Row],[ProductID]],producttable[ProductID],0))</f>
        <v>Urban</v>
      </c>
      <c r="J881" t="str">
        <f>INDEX(producttable[Segment],MATCH(consolidatedsales[[#This Row],[ProductID]],producttable[ProductID],0))</f>
        <v>Convenience</v>
      </c>
      <c r="K881">
        <f>INDEX(producttable[ManufacturerID],MATCH(consolidatedsales[[#This Row],[ProductID]],producttable[ProductID],0))</f>
        <v>8</v>
      </c>
      <c r="L881" s="4" t="str">
        <f>INDEX(locationtable[State],MATCH(consolidatedsales[[#This Row],[Zip]],locationtable[Zip],0))</f>
        <v>Ontario</v>
      </c>
      <c r="M881" s="4" t="str">
        <f>INDEX(manufacturertable[Manufacturer Name],MATCH(consolidatedsales[[#This Row],[ManufacturerID]],manufacturertable[ManufacturerID],0))</f>
        <v>Natura</v>
      </c>
      <c r="N881" s="4">
        <f>1/COUNTIFS(consolidatedsales[Manufacturer Name],consolidatedsales[[#This Row],[Manufacturer Name]])</f>
        <v>3.952569169960474E-3</v>
      </c>
    </row>
    <row r="882" spans="1:14" x14ac:dyDescent="0.25">
      <c r="A882">
        <v>2295</v>
      </c>
      <c r="B882" s="2">
        <v>42092</v>
      </c>
      <c r="C882" s="2" t="str">
        <f>TEXT(consolidatedsales[[#This Row],[Date]],"MMMM")</f>
        <v>March</v>
      </c>
      <c r="D882" t="s">
        <v>391</v>
      </c>
      <c r="E882">
        <v>1</v>
      </c>
      <c r="F882" s="3">
        <v>11459.7</v>
      </c>
      <c r="G882" t="s">
        <v>20</v>
      </c>
      <c r="H882" t="str">
        <f>INDEX(producttable[Product Name],MATCH(consolidatedsales[[#This Row],[ProductID]],producttable[ProductID],0))</f>
        <v>Aliqui UM-10</v>
      </c>
      <c r="I882" t="str">
        <f>INDEX(producttable[Category],MATCH(consolidatedsales[[#This Row],[ProductID]],producttable[ProductID],0))</f>
        <v>Urban</v>
      </c>
      <c r="J882" t="str">
        <f>INDEX(producttable[Segment],MATCH(consolidatedsales[[#This Row],[ProductID]],producttable[ProductID],0))</f>
        <v>Moderation</v>
      </c>
      <c r="K882">
        <f>INDEX(producttable[ManufacturerID],MATCH(consolidatedsales[[#This Row],[ProductID]],producttable[ProductID],0))</f>
        <v>2</v>
      </c>
      <c r="L882" s="4" t="str">
        <f>INDEX(locationtable[State],MATCH(consolidatedsales[[#This Row],[Zip]],locationtable[Zip],0))</f>
        <v>Quebec</v>
      </c>
      <c r="M882" s="4" t="str">
        <f>INDEX(manufacturertable[Manufacturer Name],MATCH(consolidatedsales[[#This Row],[ManufacturerID]],manufacturertable[ManufacturerID],0))</f>
        <v>Aliqui</v>
      </c>
      <c r="N882" s="4">
        <f>1/COUNTIFS(consolidatedsales[Manufacturer Name],consolidatedsales[[#This Row],[Manufacturer Name]])</f>
        <v>4.7169811320754715E-3</v>
      </c>
    </row>
    <row r="883" spans="1:14" x14ac:dyDescent="0.25">
      <c r="A883">
        <v>1089</v>
      </c>
      <c r="B883" s="2">
        <v>42092</v>
      </c>
      <c r="C883" s="2" t="str">
        <f>TEXT(consolidatedsales[[#This Row],[Date]],"MMMM")</f>
        <v>March</v>
      </c>
      <c r="D883" t="s">
        <v>974</v>
      </c>
      <c r="E883">
        <v>1</v>
      </c>
      <c r="F883" s="3">
        <v>4598.37</v>
      </c>
      <c r="G883" t="s">
        <v>20</v>
      </c>
      <c r="H883" t="str">
        <f>INDEX(producttable[Product Name],MATCH(consolidatedsales[[#This Row],[ProductID]],producttable[ProductID],0))</f>
        <v>Pirum RP-35</v>
      </c>
      <c r="I883" t="str">
        <f>INDEX(producttable[Category],MATCH(consolidatedsales[[#This Row],[ProductID]],producttable[ProductID],0))</f>
        <v>Rural</v>
      </c>
      <c r="J883" t="str">
        <f>INDEX(producttable[Segment],MATCH(consolidatedsales[[#This Row],[ProductID]],producttable[ProductID],0))</f>
        <v>Productivity</v>
      </c>
      <c r="K883">
        <f>INDEX(producttable[ManufacturerID],MATCH(consolidatedsales[[#This Row],[ProductID]],producttable[ProductID],0))</f>
        <v>10</v>
      </c>
      <c r="L883" s="4" t="str">
        <f>INDEX(locationtable[State],MATCH(consolidatedsales[[#This Row],[Zip]],locationtable[Zip],0))</f>
        <v>Ontario</v>
      </c>
      <c r="M883" s="4" t="str">
        <f>INDEX(manufacturertable[Manufacturer Name],MATCH(consolidatedsales[[#This Row],[ManufacturerID]],manufacturertable[ManufacturerID],0))</f>
        <v>Pirum</v>
      </c>
      <c r="N883" s="4">
        <f>1/COUNTIFS(consolidatedsales[Manufacturer Name],consolidatedsales[[#This Row],[Manufacturer Name]])</f>
        <v>3.8022813688212928E-3</v>
      </c>
    </row>
    <row r="884" spans="1:14" x14ac:dyDescent="0.25">
      <c r="A884">
        <v>1830</v>
      </c>
      <c r="B884" s="2">
        <v>42092</v>
      </c>
      <c r="C884" s="2" t="str">
        <f>TEXT(consolidatedsales[[#This Row],[Date]],"MMMM")</f>
        <v>March</v>
      </c>
      <c r="D884" t="s">
        <v>994</v>
      </c>
      <c r="E884">
        <v>1</v>
      </c>
      <c r="F884" s="3">
        <v>3779.37</v>
      </c>
      <c r="G884" t="s">
        <v>20</v>
      </c>
      <c r="H884" t="str">
        <f>INDEX(producttable[Product Name],MATCH(consolidatedsales[[#This Row],[ProductID]],producttable[ProductID],0))</f>
        <v>Pomum YY-25</v>
      </c>
      <c r="I884" t="str">
        <f>INDEX(producttable[Category],MATCH(consolidatedsales[[#This Row],[ProductID]],producttable[ProductID],0))</f>
        <v>Youth</v>
      </c>
      <c r="J884" t="str">
        <f>INDEX(producttable[Segment],MATCH(consolidatedsales[[#This Row],[ProductID]],producttable[ProductID],0))</f>
        <v>Youth</v>
      </c>
      <c r="K884">
        <f>INDEX(producttable[ManufacturerID],MATCH(consolidatedsales[[#This Row],[ProductID]],producttable[ProductID],0))</f>
        <v>11</v>
      </c>
      <c r="L884" s="4" t="str">
        <f>INDEX(locationtable[State],MATCH(consolidatedsales[[#This Row],[Zip]],locationtable[Zip],0))</f>
        <v>Ontario</v>
      </c>
      <c r="M884" s="4" t="str">
        <f>INDEX(manufacturertable[Manufacturer Name],MATCH(consolidatedsales[[#This Row],[ManufacturerID]],manufacturertable[ManufacturerID],0))</f>
        <v>Pomum</v>
      </c>
      <c r="N884" s="4">
        <f>1/COUNTIFS(consolidatedsales[Manufacturer Name],consolidatedsales[[#This Row],[Manufacturer Name]])</f>
        <v>5.5555555555555552E-2</v>
      </c>
    </row>
    <row r="885" spans="1:14" x14ac:dyDescent="0.25">
      <c r="A885">
        <v>690</v>
      </c>
      <c r="B885" s="2">
        <v>42093</v>
      </c>
      <c r="C885" s="2" t="str">
        <f>TEXT(consolidatedsales[[#This Row],[Date]],"MMMM")</f>
        <v>March</v>
      </c>
      <c r="D885" t="s">
        <v>960</v>
      </c>
      <c r="E885">
        <v>1</v>
      </c>
      <c r="F885" s="3">
        <v>4409.37</v>
      </c>
      <c r="G885" t="s">
        <v>20</v>
      </c>
      <c r="H885" t="str">
        <f>INDEX(producttable[Product Name],MATCH(consolidatedsales[[#This Row],[ProductID]],producttable[ProductID],0))</f>
        <v>Maximus UC-55</v>
      </c>
      <c r="I885" t="str">
        <f>INDEX(producttable[Category],MATCH(consolidatedsales[[#This Row],[ProductID]],producttable[ProductID],0))</f>
        <v>Urban</v>
      </c>
      <c r="J885" t="str">
        <f>INDEX(producttable[Segment],MATCH(consolidatedsales[[#This Row],[ProductID]],producttable[ProductID],0))</f>
        <v>Convenience</v>
      </c>
      <c r="K885">
        <f>INDEX(producttable[ManufacturerID],MATCH(consolidatedsales[[#This Row],[ProductID]],producttable[ProductID],0))</f>
        <v>7</v>
      </c>
      <c r="L885" s="4" t="str">
        <f>INDEX(locationtable[State],MATCH(consolidatedsales[[#This Row],[Zip]],locationtable[Zip],0))</f>
        <v>Ontario</v>
      </c>
      <c r="M885" s="4" t="str">
        <f>INDEX(manufacturertable[Manufacturer Name],MATCH(consolidatedsales[[#This Row],[ManufacturerID]],manufacturertable[ManufacturerID],0))</f>
        <v>VanArsdel</v>
      </c>
      <c r="N885" s="4">
        <f>1/COUNTIFS(consolidatedsales[Manufacturer Name],consolidatedsales[[#This Row],[Manufacturer Name]])</f>
        <v>2.4570024570024569E-3</v>
      </c>
    </row>
    <row r="886" spans="1:14" x14ac:dyDescent="0.25">
      <c r="A886">
        <v>1863</v>
      </c>
      <c r="B886" s="2">
        <v>42132</v>
      </c>
      <c r="C886" s="2" t="str">
        <f>TEXT(consolidatedsales[[#This Row],[Date]],"MMMM")</f>
        <v>May</v>
      </c>
      <c r="D886" t="s">
        <v>978</v>
      </c>
      <c r="E886">
        <v>1</v>
      </c>
      <c r="F886" s="3">
        <v>10079.370000000001</v>
      </c>
      <c r="G886" t="s">
        <v>20</v>
      </c>
      <c r="H886" t="str">
        <f>INDEX(producttable[Product Name],MATCH(consolidatedsales[[#This Row],[ProductID]],producttable[ProductID],0))</f>
        <v>Leo UM-01</v>
      </c>
      <c r="I886" t="str">
        <f>INDEX(producttable[Category],MATCH(consolidatedsales[[#This Row],[ProductID]],producttable[ProductID],0))</f>
        <v>Urban</v>
      </c>
      <c r="J886" t="str">
        <f>INDEX(producttable[Segment],MATCH(consolidatedsales[[#This Row],[ProductID]],producttable[ProductID],0))</f>
        <v>Moderation</v>
      </c>
      <c r="K886">
        <f>INDEX(producttable[ManufacturerID],MATCH(consolidatedsales[[#This Row],[ProductID]],producttable[ProductID],0))</f>
        <v>6</v>
      </c>
      <c r="L886" s="4" t="str">
        <f>INDEX(locationtable[State],MATCH(consolidatedsales[[#This Row],[Zip]],locationtable[Zip],0))</f>
        <v>Ontario</v>
      </c>
      <c r="M886" s="4" t="str">
        <f>INDEX(manufacturertable[Manufacturer Name],MATCH(consolidatedsales[[#This Row],[ManufacturerID]],manufacturertable[ManufacturerID],0))</f>
        <v>Leo</v>
      </c>
      <c r="N886" s="4">
        <f>1/COUNTIFS(consolidatedsales[Manufacturer Name],consolidatedsales[[#This Row],[Manufacturer Name]])</f>
        <v>8.3333333333333329E-2</v>
      </c>
    </row>
    <row r="887" spans="1:14" x14ac:dyDescent="0.25">
      <c r="A887">
        <v>2355</v>
      </c>
      <c r="B887" s="2">
        <v>42132</v>
      </c>
      <c r="C887" s="2" t="str">
        <f>TEXT(consolidatedsales[[#This Row],[Date]],"MMMM")</f>
        <v>May</v>
      </c>
      <c r="D887" t="s">
        <v>954</v>
      </c>
      <c r="E887">
        <v>1</v>
      </c>
      <c r="F887" s="3">
        <v>7937.37</v>
      </c>
      <c r="G887" t="s">
        <v>20</v>
      </c>
      <c r="H887" t="str">
        <f>INDEX(producttable[Product Name],MATCH(consolidatedsales[[#This Row],[ProductID]],producttable[ProductID],0))</f>
        <v>Aliqui UC-03</v>
      </c>
      <c r="I887" t="str">
        <f>INDEX(producttable[Category],MATCH(consolidatedsales[[#This Row],[ProductID]],producttable[ProductID],0))</f>
        <v>Urban</v>
      </c>
      <c r="J887" t="str">
        <f>INDEX(producttable[Segment],MATCH(consolidatedsales[[#This Row],[ProductID]],producttable[ProductID],0))</f>
        <v>Convenience</v>
      </c>
      <c r="K887">
        <f>INDEX(producttable[ManufacturerID],MATCH(consolidatedsales[[#This Row],[ProductID]],producttable[ProductID],0))</f>
        <v>2</v>
      </c>
      <c r="L887" s="4" t="str">
        <f>INDEX(locationtable[State],MATCH(consolidatedsales[[#This Row],[Zip]],locationtable[Zip],0))</f>
        <v>Ontario</v>
      </c>
      <c r="M887" s="4" t="str">
        <f>INDEX(manufacturertable[Manufacturer Name],MATCH(consolidatedsales[[#This Row],[ManufacturerID]],manufacturertable[ManufacturerID],0))</f>
        <v>Aliqui</v>
      </c>
      <c r="N887" s="4">
        <f>1/COUNTIFS(consolidatedsales[Manufacturer Name],consolidatedsales[[#This Row],[Manufacturer Name]])</f>
        <v>4.7169811320754715E-3</v>
      </c>
    </row>
    <row r="888" spans="1:14" x14ac:dyDescent="0.25">
      <c r="A888">
        <v>491</v>
      </c>
      <c r="B888" s="2">
        <v>42133</v>
      </c>
      <c r="C888" s="2" t="str">
        <f>TEXT(consolidatedsales[[#This Row],[Date]],"MMMM")</f>
        <v>May</v>
      </c>
      <c r="D888" t="s">
        <v>957</v>
      </c>
      <c r="E888">
        <v>1</v>
      </c>
      <c r="F888" s="3">
        <v>10709.37</v>
      </c>
      <c r="G888" t="s">
        <v>20</v>
      </c>
      <c r="H888" t="str">
        <f>INDEX(producttable[Product Name],MATCH(consolidatedsales[[#This Row],[ProductID]],producttable[ProductID],0))</f>
        <v>Maximus UM-96</v>
      </c>
      <c r="I888" t="str">
        <f>INDEX(producttable[Category],MATCH(consolidatedsales[[#This Row],[ProductID]],producttable[ProductID],0))</f>
        <v>Urban</v>
      </c>
      <c r="J888" t="str">
        <f>INDEX(producttable[Segment],MATCH(consolidatedsales[[#This Row],[ProductID]],producttable[ProductID],0))</f>
        <v>Moderation</v>
      </c>
      <c r="K888">
        <f>INDEX(producttable[ManufacturerID],MATCH(consolidatedsales[[#This Row],[ProductID]],producttable[ProductID],0))</f>
        <v>7</v>
      </c>
      <c r="L888" s="4" t="str">
        <f>INDEX(locationtable[State],MATCH(consolidatedsales[[#This Row],[Zip]],locationtable[Zip],0))</f>
        <v>Ontario</v>
      </c>
      <c r="M888" s="4" t="str">
        <f>INDEX(manufacturertable[Manufacturer Name],MATCH(consolidatedsales[[#This Row],[ManufacturerID]],manufacturertable[ManufacturerID],0))</f>
        <v>VanArsdel</v>
      </c>
      <c r="N888" s="4">
        <f>1/COUNTIFS(consolidatedsales[Manufacturer Name],consolidatedsales[[#This Row],[Manufacturer Name]])</f>
        <v>2.4570024570024569E-3</v>
      </c>
    </row>
    <row r="889" spans="1:14" x14ac:dyDescent="0.25">
      <c r="A889">
        <v>1212</v>
      </c>
      <c r="B889" s="2">
        <v>42134</v>
      </c>
      <c r="C889" s="2" t="str">
        <f>TEXT(consolidatedsales[[#This Row],[Date]],"MMMM")</f>
        <v>May</v>
      </c>
      <c r="D889" t="s">
        <v>984</v>
      </c>
      <c r="E889">
        <v>1</v>
      </c>
      <c r="F889" s="3">
        <v>4850.37</v>
      </c>
      <c r="G889" t="s">
        <v>20</v>
      </c>
      <c r="H889" t="str">
        <f>INDEX(producttable[Product Name],MATCH(consolidatedsales[[#This Row],[ProductID]],producttable[ProductID],0))</f>
        <v>Pirum UC-14</v>
      </c>
      <c r="I889" t="str">
        <f>INDEX(producttable[Category],MATCH(consolidatedsales[[#This Row],[ProductID]],producttable[ProductID],0))</f>
        <v>Urban</v>
      </c>
      <c r="J889" t="str">
        <f>INDEX(producttable[Segment],MATCH(consolidatedsales[[#This Row],[ProductID]],producttable[ProductID],0))</f>
        <v>Convenience</v>
      </c>
      <c r="K889">
        <f>INDEX(producttable[ManufacturerID],MATCH(consolidatedsales[[#This Row],[ProductID]],producttable[ProductID],0))</f>
        <v>10</v>
      </c>
      <c r="L889" s="4" t="str">
        <f>INDEX(locationtable[State],MATCH(consolidatedsales[[#This Row],[Zip]],locationtable[Zip],0))</f>
        <v>Ontario</v>
      </c>
      <c r="M889" s="4" t="str">
        <f>INDEX(manufacturertable[Manufacturer Name],MATCH(consolidatedsales[[#This Row],[ManufacturerID]],manufacturertable[ManufacturerID],0))</f>
        <v>Pirum</v>
      </c>
      <c r="N889" s="4">
        <f>1/COUNTIFS(consolidatedsales[Manufacturer Name],consolidatedsales[[#This Row],[Manufacturer Name]])</f>
        <v>3.8022813688212928E-3</v>
      </c>
    </row>
    <row r="890" spans="1:14" x14ac:dyDescent="0.25">
      <c r="A890">
        <v>1183</v>
      </c>
      <c r="B890" s="2">
        <v>42134</v>
      </c>
      <c r="C890" s="2" t="str">
        <f>TEXT(consolidatedsales[[#This Row],[Date]],"MMMM")</f>
        <v>May</v>
      </c>
      <c r="D890" t="s">
        <v>391</v>
      </c>
      <c r="E890">
        <v>1</v>
      </c>
      <c r="F890" s="3">
        <v>7275.87</v>
      </c>
      <c r="G890" t="s">
        <v>20</v>
      </c>
      <c r="H890" t="str">
        <f>INDEX(producttable[Product Name],MATCH(consolidatedsales[[#This Row],[ProductID]],producttable[ProductID],0))</f>
        <v>Pirum UE-19</v>
      </c>
      <c r="I890" t="str">
        <f>INDEX(producttable[Category],MATCH(consolidatedsales[[#This Row],[ProductID]],producttable[ProductID],0))</f>
        <v>Urban</v>
      </c>
      <c r="J890" t="str">
        <f>INDEX(producttable[Segment],MATCH(consolidatedsales[[#This Row],[ProductID]],producttable[ProductID],0))</f>
        <v>Extreme</v>
      </c>
      <c r="K890">
        <f>INDEX(producttable[ManufacturerID],MATCH(consolidatedsales[[#This Row],[ProductID]],producttable[ProductID],0))</f>
        <v>10</v>
      </c>
      <c r="L890" s="4" t="str">
        <f>INDEX(locationtable[State],MATCH(consolidatedsales[[#This Row],[Zip]],locationtable[Zip],0))</f>
        <v>Quebec</v>
      </c>
      <c r="M890" s="4" t="str">
        <f>INDEX(manufacturertable[Manufacturer Name],MATCH(consolidatedsales[[#This Row],[ManufacturerID]],manufacturertable[ManufacturerID],0))</f>
        <v>Pirum</v>
      </c>
      <c r="N890" s="4">
        <f>1/COUNTIFS(consolidatedsales[Manufacturer Name],consolidatedsales[[#This Row],[Manufacturer Name]])</f>
        <v>3.8022813688212928E-3</v>
      </c>
    </row>
    <row r="891" spans="1:14" x14ac:dyDescent="0.25">
      <c r="A891">
        <v>1000</v>
      </c>
      <c r="B891" s="2">
        <v>42134</v>
      </c>
      <c r="C891" s="2" t="str">
        <f>TEXT(consolidatedsales[[#This Row],[Date]],"MMMM")</f>
        <v>May</v>
      </c>
      <c r="D891" t="s">
        <v>675</v>
      </c>
      <c r="E891">
        <v>1</v>
      </c>
      <c r="F891" s="3">
        <v>1290.8699999999999</v>
      </c>
      <c r="G891" t="s">
        <v>20</v>
      </c>
      <c r="H891" t="str">
        <f>INDEX(producttable[Product Name],MATCH(consolidatedsales[[#This Row],[ProductID]],producttable[ProductID],0))</f>
        <v>Natura YY-01</v>
      </c>
      <c r="I891" t="str">
        <f>INDEX(producttable[Category],MATCH(consolidatedsales[[#This Row],[ProductID]],producttable[ProductID],0))</f>
        <v>Youth</v>
      </c>
      <c r="J891" t="str">
        <f>INDEX(producttable[Segment],MATCH(consolidatedsales[[#This Row],[ProductID]],producttable[ProductID],0))</f>
        <v>Youth</v>
      </c>
      <c r="K891">
        <f>INDEX(producttable[ManufacturerID],MATCH(consolidatedsales[[#This Row],[ProductID]],producttable[ProductID],0))</f>
        <v>8</v>
      </c>
      <c r="L891" s="4" t="str">
        <f>INDEX(locationtable[State],MATCH(consolidatedsales[[#This Row],[Zip]],locationtable[Zip],0))</f>
        <v>Ontario</v>
      </c>
      <c r="M891" s="4" t="str">
        <f>INDEX(manufacturertable[Manufacturer Name],MATCH(consolidatedsales[[#This Row],[ManufacturerID]],manufacturertable[ManufacturerID],0))</f>
        <v>Natura</v>
      </c>
      <c r="N891" s="4">
        <f>1/COUNTIFS(consolidatedsales[Manufacturer Name],consolidatedsales[[#This Row],[Manufacturer Name]])</f>
        <v>3.952569169960474E-3</v>
      </c>
    </row>
    <row r="892" spans="1:14" x14ac:dyDescent="0.25">
      <c r="A892">
        <v>1212</v>
      </c>
      <c r="B892" s="2">
        <v>42134</v>
      </c>
      <c r="C892" s="2" t="str">
        <f>TEXT(consolidatedsales[[#This Row],[Date]],"MMMM")</f>
        <v>May</v>
      </c>
      <c r="D892" t="s">
        <v>953</v>
      </c>
      <c r="E892">
        <v>1</v>
      </c>
      <c r="F892" s="3">
        <v>5448.87</v>
      </c>
      <c r="G892" t="s">
        <v>20</v>
      </c>
      <c r="H892" t="str">
        <f>INDEX(producttable[Product Name],MATCH(consolidatedsales[[#This Row],[ProductID]],producttable[ProductID],0))</f>
        <v>Pirum UC-14</v>
      </c>
      <c r="I892" t="str">
        <f>INDEX(producttable[Category],MATCH(consolidatedsales[[#This Row],[ProductID]],producttable[ProductID],0))</f>
        <v>Urban</v>
      </c>
      <c r="J892" t="str">
        <f>INDEX(producttable[Segment],MATCH(consolidatedsales[[#This Row],[ProductID]],producttable[ProductID],0))</f>
        <v>Convenience</v>
      </c>
      <c r="K892">
        <f>INDEX(producttable[ManufacturerID],MATCH(consolidatedsales[[#This Row],[ProductID]],producttable[ProductID],0))</f>
        <v>10</v>
      </c>
      <c r="L892" s="4" t="str">
        <f>INDEX(locationtable[State],MATCH(consolidatedsales[[#This Row],[Zip]],locationtable[Zip],0))</f>
        <v>Ontario</v>
      </c>
      <c r="M892" s="4" t="str">
        <f>INDEX(manufacturertable[Manufacturer Name],MATCH(consolidatedsales[[#This Row],[ManufacturerID]],manufacturertable[ManufacturerID],0))</f>
        <v>Pirum</v>
      </c>
      <c r="N892" s="4">
        <f>1/COUNTIFS(consolidatedsales[Manufacturer Name],consolidatedsales[[#This Row],[Manufacturer Name]])</f>
        <v>3.8022813688212928E-3</v>
      </c>
    </row>
    <row r="893" spans="1:14" x14ac:dyDescent="0.25">
      <c r="A893">
        <v>405</v>
      </c>
      <c r="B893" s="2">
        <v>42134</v>
      </c>
      <c r="C893" s="2" t="str">
        <f>TEXT(consolidatedsales[[#This Row],[Date]],"MMMM")</f>
        <v>May</v>
      </c>
      <c r="D893" t="s">
        <v>1220</v>
      </c>
      <c r="E893">
        <v>1</v>
      </c>
      <c r="F893" s="3">
        <v>22994.37</v>
      </c>
      <c r="G893" t="s">
        <v>20</v>
      </c>
      <c r="H893" t="str">
        <f>INDEX(producttable[Product Name],MATCH(consolidatedsales[[#This Row],[ProductID]],producttable[ProductID],0))</f>
        <v>Maximus UM-10</v>
      </c>
      <c r="I893" t="str">
        <f>INDEX(producttable[Category],MATCH(consolidatedsales[[#This Row],[ProductID]],producttable[ProductID],0))</f>
        <v>Urban</v>
      </c>
      <c r="J893" t="str">
        <f>INDEX(producttable[Segment],MATCH(consolidatedsales[[#This Row],[ProductID]],producttable[ProductID],0))</f>
        <v>Moderation</v>
      </c>
      <c r="K893">
        <f>INDEX(producttable[ManufacturerID],MATCH(consolidatedsales[[#This Row],[ProductID]],producttable[ProductID],0))</f>
        <v>7</v>
      </c>
      <c r="L893" s="4" t="str">
        <f>INDEX(locationtable[State],MATCH(consolidatedsales[[#This Row],[Zip]],locationtable[Zip],0))</f>
        <v>Manitoba</v>
      </c>
      <c r="M893" s="4" t="str">
        <f>INDEX(manufacturertable[Manufacturer Name],MATCH(consolidatedsales[[#This Row],[ManufacturerID]],manufacturertable[ManufacturerID],0))</f>
        <v>VanArsdel</v>
      </c>
      <c r="N893" s="4">
        <f>1/COUNTIFS(consolidatedsales[Manufacturer Name],consolidatedsales[[#This Row],[Manufacturer Name]])</f>
        <v>2.4570024570024569E-3</v>
      </c>
    </row>
    <row r="894" spans="1:14" x14ac:dyDescent="0.25">
      <c r="A894">
        <v>487</v>
      </c>
      <c r="B894" s="2">
        <v>42134</v>
      </c>
      <c r="C894" s="2" t="str">
        <f>TEXT(consolidatedsales[[#This Row],[Date]],"MMMM")</f>
        <v>May</v>
      </c>
      <c r="D894" t="s">
        <v>978</v>
      </c>
      <c r="E894">
        <v>1</v>
      </c>
      <c r="F894" s="3">
        <v>13229.37</v>
      </c>
      <c r="G894" t="s">
        <v>20</v>
      </c>
      <c r="H894" t="str">
        <f>INDEX(producttable[Product Name],MATCH(consolidatedsales[[#This Row],[ProductID]],producttable[ProductID],0))</f>
        <v>Maximus UM-92</v>
      </c>
      <c r="I894" t="str">
        <f>INDEX(producttable[Category],MATCH(consolidatedsales[[#This Row],[ProductID]],producttable[ProductID],0))</f>
        <v>Urban</v>
      </c>
      <c r="J894" t="str">
        <f>INDEX(producttable[Segment],MATCH(consolidatedsales[[#This Row],[ProductID]],producttable[ProductID],0))</f>
        <v>Moderation</v>
      </c>
      <c r="K894">
        <f>INDEX(producttable[ManufacturerID],MATCH(consolidatedsales[[#This Row],[ProductID]],producttable[ProductID],0))</f>
        <v>7</v>
      </c>
      <c r="L894" s="4" t="str">
        <f>INDEX(locationtable[State],MATCH(consolidatedsales[[#This Row],[Zip]],locationtable[Zip],0))</f>
        <v>Ontario</v>
      </c>
      <c r="M894" s="4" t="str">
        <f>INDEX(manufacturertable[Manufacturer Name],MATCH(consolidatedsales[[#This Row],[ManufacturerID]],manufacturertable[ManufacturerID],0))</f>
        <v>VanArsdel</v>
      </c>
      <c r="N894" s="4">
        <f>1/COUNTIFS(consolidatedsales[Manufacturer Name],consolidatedsales[[#This Row],[Manufacturer Name]])</f>
        <v>2.4570024570024569E-3</v>
      </c>
    </row>
    <row r="895" spans="1:14" x14ac:dyDescent="0.25">
      <c r="A895">
        <v>3</v>
      </c>
      <c r="B895" s="2">
        <v>42109</v>
      </c>
      <c r="C895" s="2" t="str">
        <f>TEXT(consolidatedsales[[#This Row],[Date]],"MMMM")</f>
        <v>April</v>
      </c>
      <c r="D895" t="s">
        <v>994</v>
      </c>
      <c r="E895">
        <v>1</v>
      </c>
      <c r="F895" s="3">
        <v>10710</v>
      </c>
      <c r="G895" t="s">
        <v>20</v>
      </c>
      <c r="H895" t="str">
        <f>INDEX(producttable[Product Name],MATCH(consolidatedsales[[#This Row],[ProductID]],producttable[ProductID],0))</f>
        <v>Abbas MA-03</v>
      </c>
      <c r="I895" t="str">
        <f>INDEX(producttable[Category],MATCH(consolidatedsales[[#This Row],[ProductID]],producttable[ProductID],0))</f>
        <v>Mix</v>
      </c>
      <c r="J895" t="str">
        <f>INDEX(producttable[Segment],MATCH(consolidatedsales[[#This Row],[ProductID]],producttable[ProductID],0))</f>
        <v>All Season</v>
      </c>
      <c r="K895">
        <f>INDEX(producttable[ManufacturerID],MATCH(consolidatedsales[[#This Row],[ProductID]],producttable[ProductID],0))</f>
        <v>1</v>
      </c>
      <c r="L895" s="4" t="str">
        <f>INDEX(locationtable[State],MATCH(consolidatedsales[[#This Row],[Zip]],locationtable[Zip],0))</f>
        <v>Ontario</v>
      </c>
      <c r="M895" s="4" t="str">
        <f>INDEX(manufacturertable[Manufacturer Name],MATCH(consolidatedsales[[#This Row],[ManufacturerID]],manufacturertable[ManufacturerID],0))</f>
        <v>Abbas</v>
      </c>
      <c r="N895" s="4">
        <f>1/COUNTIFS(consolidatedsales[Manufacturer Name],consolidatedsales[[#This Row],[Manufacturer Name]])</f>
        <v>0.04</v>
      </c>
    </row>
    <row r="896" spans="1:14" x14ac:dyDescent="0.25">
      <c r="A896">
        <v>995</v>
      </c>
      <c r="B896" s="2">
        <v>42109</v>
      </c>
      <c r="C896" s="2" t="str">
        <f>TEXT(consolidatedsales[[#This Row],[Date]],"MMMM")</f>
        <v>April</v>
      </c>
      <c r="D896" t="s">
        <v>1212</v>
      </c>
      <c r="E896">
        <v>1</v>
      </c>
      <c r="F896" s="3">
        <v>7118.37</v>
      </c>
      <c r="G896" t="s">
        <v>20</v>
      </c>
      <c r="H896" t="str">
        <f>INDEX(producttable[Product Name],MATCH(consolidatedsales[[#This Row],[ProductID]],producttable[ProductID],0))</f>
        <v>Natura UC-58</v>
      </c>
      <c r="I896" t="str">
        <f>INDEX(producttable[Category],MATCH(consolidatedsales[[#This Row],[ProductID]],producttable[ProductID],0))</f>
        <v>Urban</v>
      </c>
      <c r="J896" t="str">
        <f>INDEX(producttable[Segment],MATCH(consolidatedsales[[#This Row],[ProductID]],producttable[ProductID],0))</f>
        <v>Convenience</v>
      </c>
      <c r="K896">
        <f>INDEX(producttable[ManufacturerID],MATCH(consolidatedsales[[#This Row],[ProductID]],producttable[ProductID],0))</f>
        <v>8</v>
      </c>
      <c r="L896" s="4" t="str">
        <f>INDEX(locationtable[State],MATCH(consolidatedsales[[#This Row],[Zip]],locationtable[Zip],0))</f>
        <v>Manitoba</v>
      </c>
      <c r="M896" s="4" t="str">
        <f>INDEX(manufacturertable[Manufacturer Name],MATCH(consolidatedsales[[#This Row],[ManufacturerID]],manufacturertable[ManufacturerID],0))</f>
        <v>Natura</v>
      </c>
      <c r="N896" s="4">
        <f>1/COUNTIFS(consolidatedsales[Manufacturer Name],consolidatedsales[[#This Row],[Manufacturer Name]])</f>
        <v>3.952569169960474E-3</v>
      </c>
    </row>
    <row r="897" spans="1:14" x14ac:dyDescent="0.25">
      <c r="A897">
        <v>1180</v>
      </c>
      <c r="B897" s="2">
        <v>42109</v>
      </c>
      <c r="C897" s="2" t="str">
        <f>TEXT(consolidatedsales[[#This Row],[Date]],"MMMM")</f>
        <v>April</v>
      </c>
      <c r="D897" t="s">
        <v>838</v>
      </c>
      <c r="E897">
        <v>1</v>
      </c>
      <c r="F897" s="3">
        <v>6173.37</v>
      </c>
      <c r="G897" t="s">
        <v>20</v>
      </c>
      <c r="H897" t="str">
        <f>INDEX(producttable[Product Name],MATCH(consolidatedsales[[#This Row],[ProductID]],producttable[ProductID],0))</f>
        <v>Pirum UE-16</v>
      </c>
      <c r="I897" t="str">
        <f>INDEX(producttable[Category],MATCH(consolidatedsales[[#This Row],[ProductID]],producttable[ProductID],0))</f>
        <v>Urban</v>
      </c>
      <c r="J897" t="str">
        <f>INDEX(producttable[Segment],MATCH(consolidatedsales[[#This Row],[ProductID]],producttable[ProductID],0))</f>
        <v>Extreme</v>
      </c>
      <c r="K897">
        <f>INDEX(producttable[ManufacturerID],MATCH(consolidatedsales[[#This Row],[ProductID]],producttable[ProductID],0))</f>
        <v>10</v>
      </c>
      <c r="L897" s="4" t="str">
        <f>INDEX(locationtable[State],MATCH(consolidatedsales[[#This Row],[Zip]],locationtable[Zip],0))</f>
        <v>Ontario</v>
      </c>
      <c r="M897" s="4" t="str">
        <f>INDEX(manufacturertable[Manufacturer Name],MATCH(consolidatedsales[[#This Row],[ManufacturerID]],manufacturertable[ManufacturerID],0))</f>
        <v>Pirum</v>
      </c>
      <c r="N897" s="4">
        <f>1/COUNTIFS(consolidatedsales[Manufacturer Name],consolidatedsales[[#This Row],[Manufacturer Name]])</f>
        <v>3.8022813688212928E-3</v>
      </c>
    </row>
    <row r="898" spans="1:14" x14ac:dyDescent="0.25">
      <c r="A898">
        <v>835</v>
      </c>
      <c r="B898" s="2">
        <v>42109</v>
      </c>
      <c r="C898" s="2" t="str">
        <f>TEXT(consolidatedsales[[#This Row],[Date]],"MMMM")</f>
        <v>April</v>
      </c>
      <c r="D898" t="s">
        <v>1212</v>
      </c>
      <c r="E898">
        <v>1</v>
      </c>
      <c r="F898" s="3">
        <v>6299.37</v>
      </c>
      <c r="G898" t="s">
        <v>20</v>
      </c>
      <c r="H898" t="str">
        <f>INDEX(producttable[Product Name],MATCH(consolidatedsales[[#This Row],[ProductID]],producttable[ProductID],0))</f>
        <v>Natura UM-19</v>
      </c>
      <c r="I898" t="str">
        <f>INDEX(producttable[Category],MATCH(consolidatedsales[[#This Row],[ProductID]],producttable[ProductID],0))</f>
        <v>Urban</v>
      </c>
      <c r="J898" t="str">
        <f>INDEX(producttable[Segment],MATCH(consolidatedsales[[#This Row],[ProductID]],producttable[ProductID],0))</f>
        <v>Moderation</v>
      </c>
      <c r="K898">
        <f>INDEX(producttable[ManufacturerID],MATCH(consolidatedsales[[#This Row],[ProductID]],producttable[ProductID],0))</f>
        <v>8</v>
      </c>
      <c r="L898" s="4" t="str">
        <f>INDEX(locationtable[State],MATCH(consolidatedsales[[#This Row],[Zip]],locationtable[Zip],0))</f>
        <v>Manitoba</v>
      </c>
      <c r="M898" s="4" t="str">
        <f>INDEX(manufacturertable[Manufacturer Name],MATCH(consolidatedsales[[#This Row],[ManufacturerID]],manufacturertable[ManufacturerID],0))</f>
        <v>Natura</v>
      </c>
      <c r="N898" s="4">
        <f>1/COUNTIFS(consolidatedsales[Manufacturer Name],consolidatedsales[[#This Row],[Manufacturer Name]])</f>
        <v>3.952569169960474E-3</v>
      </c>
    </row>
    <row r="899" spans="1:14" x14ac:dyDescent="0.25">
      <c r="A899">
        <v>1022</v>
      </c>
      <c r="B899" s="2">
        <v>42110</v>
      </c>
      <c r="C899" s="2" t="str">
        <f>TEXT(consolidatedsales[[#This Row],[Date]],"MMMM")</f>
        <v>April</v>
      </c>
      <c r="D899" t="s">
        <v>840</v>
      </c>
      <c r="E899">
        <v>1</v>
      </c>
      <c r="F899" s="3">
        <v>1889.37</v>
      </c>
      <c r="G899" t="s">
        <v>20</v>
      </c>
      <c r="H899" t="str">
        <f>INDEX(producttable[Product Name],MATCH(consolidatedsales[[#This Row],[ProductID]],producttable[ProductID],0))</f>
        <v>Natura YY-23</v>
      </c>
      <c r="I899" t="str">
        <f>INDEX(producttable[Category],MATCH(consolidatedsales[[#This Row],[ProductID]],producttable[ProductID],0))</f>
        <v>Youth</v>
      </c>
      <c r="J899" t="str">
        <f>INDEX(producttable[Segment],MATCH(consolidatedsales[[#This Row],[ProductID]],producttable[ProductID],0))</f>
        <v>Youth</v>
      </c>
      <c r="K899">
        <f>INDEX(producttable[ManufacturerID],MATCH(consolidatedsales[[#This Row],[ProductID]],producttable[ProductID],0))</f>
        <v>8</v>
      </c>
      <c r="L899" s="4" t="str">
        <f>INDEX(locationtable[State],MATCH(consolidatedsales[[#This Row],[Zip]],locationtable[Zip],0))</f>
        <v>Ontario</v>
      </c>
      <c r="M899" s="4" t="str">
        <f>INDEX(manufacturertable[Manufacturer Name],MATCH(consolidatedsales[[#This Row],[ManufacturerID]],manufacturertable[ManufacturerID],0))</f>
        <v>Natura</v>
      </c>
      <c r="N899" s="4">
        <f>1/COUNTIFS(consolidatedsales[Manufacturer Name],consolidatedsales[[#This Row],[Manufacturer Name]])</f>
        <v>3.952569169960474E-3</v>
      </c>
    </row>
    <row r="900" spans="1:14" x14ac:dyDescent="0.25">
      <c r="A900">
        <v>808</v>
      </c>
      <c r="B900" s="2">
        <v>42131</v>
      </c>
      <c r="C900" s="2" t="str">
        <f>TEXT(consolidatedsales[[#This Row],[Date]],"MMMM")</f>
        <v>May</v>
      </c>
      <c r="D900" t="s">
        <v>1219</v>
      </c>
      <c r="E900">
        <v>1</v>
      </c>
      <c r="F900" s="3">
        <v>4535.37</v>
      </c>
      <c r="G900" t="s">
        <v>20</v>
      </c>
      <c r="H900" t="str">
        <f>INDEX(producttable[Product Name],MATCH(consolidatedsales[[#This Row],[ProductID]],producttable[ProductID],0))</f>
        <v>Natura RS-12</v>
      </c>
      <c r="I900" t="str">
        <f>INDEX(producttable[Category],MATCH(consolidatedsales[[#This Row],[ProductID]],producttable[ProductID],0))</f>
        <v>Rural</v>
      </c>
      <c r="J900" t="str">
        <f>INDEX(producttable[Segment],MATCH(consolidatedsales[[#This Row],[ProductID]],producttable[ProductID],0))</f>
        <v>Select</v>
      </c>
      <c r="K900">
        <f>INDEX(producttable[ManufacturerID],MATCH(consolidatedsales[[#This Row],[ProductID]],producttable[ProductID],0))</f>
        <v>8</v>
      </c>
      <c r="L900" s="4" t="str">
        <f>INDEX(locationtable[State],MATCH(consolidatedsales[[#This Row],[Zip]],locationtable[Zip],0))</f>
        <v>Manitoba</v>
      </c>
      <c r="M900" s="4" t="str">
        <f>INDEX(manufacturertable[Manufacturer Name],MATCH(consolidatedsales[[#This Row],[ManufacturerID]],manufacturertable[ManufacturerID],0))</f>
        <v>Natura</v>
      </c>
      <c r="N900" s="4">
        <f>1/COUNTIFS(consolidatedsales[Manufacturer Name],consolidatedsales[[#This Row],[Manufacturer Name]])</f>
        <v>3.952569169960474E-3</v>
      </c>
    </row>
    <row r="901" spans="1:14" x14ac:dyDescent="0.25">
      <c r="A901">
        <v>734</v>
      </c>
      <c r="B901" s="2">
        <v>42131</v>
      </c>
      <c r="C901" s="2" t="str">
        <f>TEXT(consolidatedsales[[#This Row],[Date]],"MMMM")</f>
        <v>May</v>
      </c>
      <c r="D901" t="s">
        <v>838</v>
      </c>
      <c r="E901">
        <v>1</v>
      </c>
      <c r="F901" s="3">
        <v>4787.37</v>
      </c>
      <c r="G901" t="s">
        <v>20</v>
      </c>
      <c r="H901" t="str">
        <f>INDEX(producttable[Product Name],MATCH(consolidatedsales[[#This Row],[ProductID]],producttable[ProductID],0))</f>
        <v>Natura RP-22</v>
      </c>
      <c r="I901" t="str">
        <f>INDEX(producttable[Category],MATCH(consolidatedsales[[#This Row],[ProductID]],producttable[ProductID],0))</f>
        <v>Rural</v>
      </c>
      <c r="J901" t="str">
        <f>INDEX(producttable[Segment],MATCH(consolidatedsales[[#This Row],[ProductID]],producttable[ProductID],0))</f>
        <v>Productivity</v>
      </c>
      <c r="K901">
        <f>INDEX(producttable[ManufacturerID],MATCH(consolidatedsales[[#This Row],[ProductID]],producttable[ProductID],0))</f>
        <v>8</v>
      </c>
      <c r="L901" s="4" t="str">
        <f>INDEX(locationtable[State],MATCH(consolidatedsales[[#This Row],[Zip]],locationtable[Zip],0))</f>
        <v>Ontario</v>
      </c>
      <c r="M901" s="4" t="str">
        <f>INDEX(manufacturertable[Manufacturer Name],MATCH(consolidatedsales[[#This Row],[ManufacturerID]],manufacturertable[ManufacturerID],0))</f>
        <v>Natura</v>
      </c>
      <c r="N901" s="4">
        <f>1/COUNTIFS(consolidatedsales[Manufacturer Name],consolidatedsales[[#This Row],[Manufacturer Name]])</f>
        <v>3.952569169960474E-3</v>
      </c>
    </row>
    <row r="902" spans="1:14" x14ac:dyDescent="0.25">
      <c r="A902">
        <v>1223</v>
      </c>
      <c r="B902" s="2">
        <v>42107</v>
      </c>
      <c r="C902" s="2" t="str">
        <f>TEXT(consolidatedsales[[#This Row],[Date]],"MMMM")</f>
        <v>April</v>
      </c>
      <c r="D902" t="s">
        <v>838</v>
      </c>
      <c r="E902">
        <v>1</v>
      </c>
      <c r="F902" s="3">
        <v>4787.37</v>
      </c>
      <c r="G902" t="s">
        <v>20</v>
      </c>
      <c r="H902" t="str">
        <f>INDEX(producttable[Product Name],MATCH(consolidatedsales[[#This Row],[ProductID]],producttable[ProductID],0))</f>
        <v>Pirum UC-25</v>
      </c>
      <c r="I902" t="str">
        <f>INDEX(producttable[Category],MATCH(consolidatedsales[[#This Row],[ProductID]],producttable[ProductID],0))</f>
        <v>Urban</v>
      </c>
      <c r="J902" t="str">
        <f>INDEX(producttable[Segment],MATCH(consolidatedsales[[#This Row],[ProductID]],producttable[ProductID],0))</f>
        <v>Convenience</v>
      </c>
      <c r="K902">
        <f>INDEX(producttable[ManufacturerID],MATCH(consolidatedsales[[#This Row],[ProductID]],producttable[ProductID],0))</f>
        <v>10</v>
      </c>
      <c r="L902" s="4" t="str">
        <f>INDEX(locationtable[State],MATCH(consolidatedsales[[#This Row],[Zip]],locationtable[Zip],0))</f>
        <v>Ontario</v>
      </c>
      <c r="M902" s="4" t="str">
        <f>INDEX(manufacturertable[Manufacturer Name],MATCH(consolidatedsales[[#This Row],[ManufacturerID]],manufacturertable[ManufacturerID],0))</f>
        <v>Pirum</v>
      </c>
      <c r="N902" s="4">
        <f>1/COUNTIFS(consolidatedsales[Manufacturer Name],consolidatedsales[[#This Row],[Manufacturer Name]])</f>
        <v>3.8022813688212928E-3</v>
      </c>
    </row>
    <row r="903" spans="1:14" x14ac:dyDescent="0.25">
      <c r="A903">
        <v>593</v>
      </c>
      <c r="B903" s="2">
        <v>42107</v>
      </c>
      <c r="C903" s="2" t="str">
        <f>TEXT(consolidatedsales[[#This Row],[Date]],"MMMM")</f>
        <v>April</v>
      </c>
      <c r="D903" t="s">
        <v>964</v>
      </c>
      <c r="E903">
        <v>1</v>
      </c>
      <c r="F903" s="3">
        <v>10961.37</v>
      </c>
      <c r="G903" t="s">
        <v>20</v>
      </c>
      <c r="H903" t="str">
        <f>INDEX(producttable[Product Name],MATCH(consolidatedsales[[#This Row],[ProductID]],producttable[ProductID],0))</f>
        <v>Maximus UC-58</v>
      </c>
      <c r="I903" t="str">
        <f>INDEX(producttable[Category],MATCH(consolidatedsales[[#This Row],[ProductID]],producttable[ProductID],0))</f>
        <v>Urban</v>
      </c>
      <c r="J903" t="str">
        <f>INDEX(producttable[Segment],MATCH(consolidatedsales[[#This Row],[ProductID]],producttable[ProductID],0))</f>
        <v>Convenience</v>
      </c>
      <c r="K903">
        <f>INDEX(producttable[ManufacturerID],MATCH(consolidatedsales[[#This Row],[ProductID]],producttable[ProductID],0))</f>
        <v>7</v>
      </c>
      <c r="L903" s="4" t="str">
        <f>INDEX(locationtable[State],MATCH(consolidatedsales[[#This Row],[Zip]],locationtable[Zip],0))</f>
        <v>Ontario</v>
      </c>
      <c r="M903" s="4" t="str">
        <f>INDEX(manufacturertable[Manufacturer Name],MATCH(consolidatedsales[[#This Row],[ManufacturerID]],manufacturertable[ManufacturerID],0))</f>
        <v>VanArsdel</v>
      </c>
      <c r="N903" s="4">
        <f>1/COUNTIFS(consolidatedsales[Manufacturer Name],consolidatedsales[[#This Row],[Manufacturer Name]])</f>
        <v>2.4570024570024569E-3</v>
      </c>
    </row>
    <row r="904" spans="1:14" x14ac:dyDescent="0.25">
      <c r="A904">
        <v>2169</v>
      </c>
      <c r="B904" s="2">
        <v>42107</v>
      </c>
      <c r="C904" s="2" t="str">
        <f>TEXT(consolidatedsales[[#This Row],[Date]],"MMMM")</f>
        <v>April</v>
      </c>
      <c r="D904" t="s">
        <v>994</v>
      </c>
      <c r="E904">
        <v>1</v>
      </c>
      <c r="F904" s="3">
        <v>7118.37</v>
      </c>
      <c r="G904" t="s">
        <v>20</v>
      </c>
      <c r="H904" t="str">
        <f>INDEX(producttable[Product Name],MATCH(consolidatedsales[[#This Row],[ProductID]],producttable[ProductID],0))</f>
        <v>Victoria UE-22</v>
      </c>
      <c r="I904" t="str">
        <f>INDEX(producttable[Category],MATCH(consolidatedsales[[#This Row],[ProductID]],producttable[ProductID],0))</f>
        <v>Urban</v>
      </c>
      <c r="J904" t="str">
        <f>INDEX(producttable[Segment],MATCH(consolidatedsales[[#This Row],[ProductID]],producttable[ProductID],0))</f>
        <v>Extreme</v>
      </c>
      <c r="K904">
        <f>INDEX(producttable[ManufacturerID],MATCH(consolidatedsales[[#This Row],[ProductID]],producttable[ProductID],0))</f>
        <v>14</v>
      </c>
      <c r="L904" s="4" t="str">
        <f>INDEX(locationtable[State],MATCH(consolidatedsales[[#This Row],[Zip]],locationtable[Zip],0))</f>
        <v>Ontario</v>
      </c>
      <c r="M904" s="4" t="str">
        <f>INDEX(manufacturertable[Manufacturer Name],MATCH(consolidatedsales[[#This Row],[ManufacturerID]],manufacturertable[ManufacturerID],0))</f>
        <v>Victoria</v>
      </c>
      <c r="N904" s="4">
        <f>1/COUNTIFS(consolidatedsales[Manufacturer Name],consolidatedsales[[#This Row],[Manufacturer Name]])</f>
        <v>6.25E-2</v>
      </c>
    </row>
    <row r="905" spans="1:14" x14ac:dyDescent="0.25">
      <c r="A905">
        <v>2350</v>
      </c>
      <c r="B905" s="2">
        <v>42107</v>
      </c>
      <c r="C905" s="2" t="str">
        <f>TEXT(consolidatedsales[[#This Row],[Date]],"MMMM")</f>
        <v>April</v>
      </c>
      <c r="D905" t="s">
        <v>685</v>
      </c>
      <c r="E905">
        <v>1</v>
      </c>
      <c r="F905" s="3">
        <v>4466.7</v>
      </c>
      <c r="G905" t="s">
        <v>20</v>
      </c>
      <c r="H905" t="str">
        <f>INDEX(producttable[Product Name],MATCH(consolidatedsales[[#This Row],[ProductID]],producttable[ProductID],0))</f>
        <v>Aliqui UE-24</v>
      </c>
      <c r="I905" t="str">
        <f>INDEX(producttable[Category],MATCH(consolidatedsales[[#This Row],[ProductID]],producttable[ProductID],0))</f>
        <v>Urban</v>
      </c>
      <c r="J905" t="str">
        <f>INDEX(producttable[Segment],MATCH(consolidatedsales[[#This Row],[ProductID]],producttable[ProductID],0))</f>
        <v>Extreme</v>
      </c>
      <c r="K905">
        <f>INDEX(producttable[ManufacturerID],MATCH(consolidatedsales[[#This Row],[ProductID]],producttable[ProductID],0))</f>
        <v>2</v>
      </c>
      <c r="L905" s="4" t="str">
        <f>INDEX(locationtable[State],MATCH(consolidatedsales[[#This Row],[Zip]],locationtable[Zip],0))</f>
        <v>Ontario</v>
      </c>
      <c r="M905" s="4" t="str">
        <f>INDEX(manufacturertable[Manufacturer Name],MATCH(consolidatedsales[[#This Row],[ManufacturerID]],manufacturertable[ManufacturerID],0))</f>
        <v>Aliqui</v>
      </c>
      <c r="N905" s="4">
        <f>1/COUNTIFS(consolidatedsales[Manufacturer Name],consolidatedsales[[#This Row],[Manufacturer Name]])</f>
        <v>4.7169811320754715E-3</v>
      </c>
    </row>
    <row r="906" spans="1:14" x14ac:dyDescent="0.25">
      <c r="A906">
        <v>438</v>
      </c>
      <c r="B906" s="2">
        <v>42107</v>
      </c>
      <c r="C906" s="2" t="str">
        <f>TEXT(consolidatedsales[[#This Row],[Date]],"MMMM")</f>
        <v>April</v>
      </c>
      <c r="D906" t="s">
        <v>839</v>
      </c>
      <c r="E906">
        <v>1</v>
      </c>
      <c r="F906" s="3">
        <v>11969.37</v>
      </c>
      <c r="G906" t="s">
        <v>20</v>
      </c>
      <c r="H906" t="str">
        <f>INDEX(producttable[Product Name],MATCH(consolidatedsales[[#This Row],[ProductID]],producttable[ProductID],0))</f>
        <v>Maximus UM-43</v>
      </c>
      <c r="I906" t="str">
        <f>INDEX(producttable[Category],MATCH(consolidatedsales[[#This Row],[ProductID]],producttable[ProductID],0))</f>
        <v>Urban</v>
      </c>
      <c r="J906" t="str">
        <f>INDEX(producttable[Segment],MATCH(consolidatedsales[[#This Row],[ProductID]],producttable[ProductID],0))</f>
        <v>Moderation</v>
      </c>
      <c r="K906">
        <f>INDEX(producttable[ManufacturerID],MATCH(consolidatedsales[[#This Row],[ProductID]],producttable[ProductID],0))</f>
        <v>7</v>
      </c>
      <c r="L906" s="4" t="str">
        <f>INDEX(locationtable[State],MATCH(consolidatedsales[[#This Row],[Zip]],locationtable[Zip],0))</f>
        <v>Ontario</v>
      </c>
      <c r="M906" s="4" t="str">
        <f>INDEX(manufacturertable[Manufacturer Name],MATCH(consolidatedsales[[#This Row],[ManufacturerID]],manufacturertable[ManufacturerID],0))</f>
        <v>VanArsdel</v>
      </c>
      <c r="N906" s="4">
        <f>1/COUNTIFS(consolidatedsales[Manufacturer Name],consolidatedsales[[#This Row],[Manufacturer Name]])</f>
        <v>2.4570024570024569E-3</v>
      </c>
    </row>
    <row r="907" spans="1:14" x14ac:dyDescent="0.25">
      <c r="A907">
        <v>1175</v>
      </c>
      <c r="B907" s="2">
        <v>42107</v>
      </c>
      <c r="C907" s="2" t="str">
        <f>TEXT(consolidatedsales[[#This Row],[Date]],"MMMM")</f>
        <v>April</v>
      </c>
      <c r="D907" t="s">
        <v>994</v>
      </c>
      <c r="E907">
        <v>1</v>
      </c>
      <c r="F907" s="3">
        <v>7811.37</v>
      </c>
      <c r="G907" t="s">
        <v>20</v>
      </c>
      <c r="H907" t="str">
        <f>INDEX(producttable[Product Name],MATCH(consolidatedsales[[#This Row],[ProductID]],producttable[ProductID],0))</f>
        <v>Pirum UE-11</v>
      </c>
      <c r="I907" t="str">
        <f>INDEX(producttable[Category],MATCH(consolidatedsales[[#This Row],[ProductID]],producttable[ProductID],0))</f>
        <v>Urban</v>
      </c>
      <c r="J907" t="str">
        <f>INDEX(producttable[Segment],MATCH(consolidatedsales[[#This Row],[ProductID]],producttable[ProductID],0))</f>
        <v>Extreme</v>
      </c>
      <c r="K907">
        <f>INDEX(producttable[ManufacturerID],MATCH(consolidatedsales[[#This Row],[ProductID]],producttable[ProductID],0))</f>
        <v>10</v>
      </c>
      <c r="L907" s="4" t="str">
        <f>INDEX(locationtable[State],MATCH(consolidatedsales[[#This Row],[Zip]],locationtable[Zip],0))</f>
        <v>Ontario</v>
      </c>
      <c r="M907" s="4" t="str">
        <f>INDEX(manufacturertable[Manufacturer Name],MATCH(consolidatedsales[[#This Row],[ManufacturerID]],manufacturertable[ManufacturerID],0))</f>
        <v>Pirum</v>
      </c>
      <c r="N907" s="4">
        <f>1/COUNTIFS(consolidatedsales[Manufacturer Name],consolidatedsales[[#This Row],[Manufacturer Name]])</f>
        <v>3.8022813688212928E-3</v>
      </c>
    </row>
    <row r="908" spans="1:14" x14ac:dyDescent="0.25">
      <c r="A908">
        <v>1043</v>
      </c>
      <c r="B908" s="2">
        <v>42131</v>
      </c>
      <c r="C908" s="2" t="str">
        <f>TEXT(consolidatedsales[[#This Row],[Date]],"MMMM")</f>
        <v>May</v>
      </c>
      <c r="D908" t="s">
        <v>839</v>
      </c>
      <c r="E908">
        <v>1</v>
      </c>
      <c r="F908" s="3">
        <v>4346.37</v>
      </c>
      <c r="G908" t="s">
        <v>20</v>
      </c>
      <c r="H908" t="str">
        <f>INDEX(producttable[Product Name],MATCH(consolidatedsales[[#This Row],[ProductID]],producttable[ProductID],0))</f>
        <v>Pirum MA-01</v>
      </c>
      <c r="I908" t="str">
        <f>INDEX(producttable[Category],MATCH(consolidatedsales[[#This Row],[ProductID]],producttable[ProductID],0))</f>
        <v>Mix</v>
      </c>
      <c r="J908" t="str">
        <f>INDEX(producttable[Segment],MATCH(consolidatedsales[[#This Row],[ProductID]],producttable[ProductID],0))</f>
        <v>All Season</v>
      </c>
      <c r="K908">
        <f>INDEX(producttable[ManufacturerID],MATCH(consolidatedsales[[#This Row],[ProductID]],producttable[ProductID],0))</f>
        <v>10</v>
      </c>
      <c r="L908" s="4" t="str">
        <f>INDEX(locationtable[State],MATCH(consolidatedsales[[#This Row],[Zip]],locationtable[Zip],0))</f>
        <v>Ontario</v>
      </c>
      <c r="M908" s="4" t="str">
        <f>INDEX(manufacturertable[Manufacturer Name],MATCH(consolidatedsales[[#This Row],[ManufacturerID]],manufacturertable[ManufacturerID],0))</f>
        <v>Pirum</v>
      </c>
      <c r="N908" s="4">
        <f>1/COUNTIFS(consolidatedsales[Manufacturer Name],consolidatedsales[[#This Row],[Manufacturer Name]])</f>
        <v>3.8022813688212928E-3</v>
      </c>
    </row>
    <row r="909" spans="1:14" x14ac:dyDescent="0.25">
      <c r="A909">
        <v>2379</v>
      </c>
      <c r="B909" s="2">
        <v>42132</v>
      </c>
      <c r="C909" s="2" t="str">
        <f>TEXT(consolidatedsales[[#This Row],[Date]],"MMMM")</f>
        <v>May</v>
      </c>
      <c r="D909" t="s">
        <v>973</v>
      </c>
      <c r="E909">
        <v>1</v>
      </c>
      <c r="F909" s="3">
        <v>2330.37</v>
      </c>
      <c r="G909" t="s">
        <v>20</v>
      </c>
      <c r="H909" t="str">
        <f>INDEX(producttable[Product Name],MATCH(consolidatedsales[[#This Row],[ProductID]],producttable[ProductID],0))</f>
        <v>Aliqui UC-27</v>
      </c>
      <c r="I909" t="str">
        <f>INDEX(producttable[Category],MATCH(consolidatedsales[[#This Row],[ProductID]],producttable[ProductID],0))</f>
        <v>Urban</v>
      </c>
      <c r="J909" t="str">
        <f>INDEX(producttable[Segment],MATCH(consolidatedsales[[#This Row],[ProductID]],producttable[ProductID],0))</f>
        <v>Convenience</v>
      </c>
      <c r="K909">
        <f>INDEX(producttable[ManufacturerID],MATCH(consolidatedsales[[#This Row],[ProductID]],producttable[ProductID],0))</f>
        <v>2</v>
      </c>
      <c r="L909" s="4" t="str">
        <f>INDEX(locationtable[State],MATCH(consolidatedsales[[#This Row],[Zip]],locationtable[Zip],0))</f>
        <v>Ontario</v>
      </c>
      <c r="M909" s="4" t="str">
        <f>INDEX(manufacturertable[Manufacturer Name],MATCH(consolidatedsales[[#This Row],[ManufacturerID]],manufacturertable[ManufacturerID],0))</f>
        <v>Aliqui</v>
      </c>
      <c r="N909" s="4">
        <f>1/COUNTIFS(consolidatedsales[Manufacturer Name],consolidatedsales[[#This Row],[Manufacturer Name]])</f>
        <v>4.7169811320754715E-3</v>
      </c>
    </row>
    <row r="910" spans="1:14" x14ac:dyDescent="0.25">
      <c r="A910">
        <v>2388</v>
      </c>
      <c r="B910" s="2">
        <v>42132</v>
      </c>
      <c r="C910" s="2" t="str">
        <f>TEXT(consolidatedsales[[#This Row],[Date]],"MMMM")</f>
        <v>May</v>
      </c>
      <c r="D910" t="s">
        <v>953</v>
      </c>
      <c r="E910">
        <v>1</v>
      </c>
      <c r="F910" s="3">
        <v>4157.37</v>
      </c>
      <c r="G910" t="s">
        <v>20</v>
      </c>
      <c r="H910" t="str">
        <f>INDEX(producttable[Product Name],MATCH(consolidatedsales[[#This Row],[ProductID]],producttable[ProductID],0))</f>
        <v>Aliqui UC-36</v>
      </c>
      <c r="I910" t="str">
        <f>INDEX(producttable[Category],MATCH(consolidatedsales[[#This Row],[ProductID]],producttable[ProductID],0))</f>
        <v>Urban</v>
      </c>
      <c r="J910" t="str">
        <f>INDEX(producttable[Segment],MATCH(consolidatedsales[[#This Row],[ProductID]],producttable[ProductID],0))</f>
        <v>Convenience</v>
      </c>
      <c r="K910">
        <f>INDEX(producttable[ManufacturerID],MATCH(consolidatedsales[[#This Row],[ProductID]],producttable[ProductID],0))</f>
        <v>2</v>
      </c>
      <c r="L910" s="4" t="str">
        <f>INDEX(locationtable[State],MATCH(consolidatedsales[[#This Row],[Zip]],locationtable[Zip],0))</f>
        <v>Ontario</v>
      </c>
      <c r="M910" s="4" t="str">
        <f>INDEX(manufacturertable[Manufacturer Name],MATCH(consolidatedsales[[#This Row],[ManufacturerID]],manufacturertable[ManufacturerID],0))</f>
        <v>Aliqui</v>
      </c>
      <c r="N910" s="4">
        <f>1/COUNTIFS(consolidatedsales[Manufacturer Name],consolidatedsales[[#This Row],[Manufacturer Name]])</f>
        <v>4.7169811320754715E-3</v>
      </c>
    </row>
    <row r="911" spans="1:14" x14ac:dyDescent="0.25">
      <c r="A911">
        <v>676</v>
      </c>
      <c r="B911" s="2">
        <v>42132</v>
      </c>
      <c r="C911" s="2" t="str">
        <f>TEXT(consolidatedsales[[#This Row],[Date]],"MMMM")</f>
        <v>May</v>
      </c>
      <c r="D911" t="s">
        <v>1230</v>
      </c>
      <c r="E911">
        <v>1</v>
      </c>
      <c r="F911" s="3">
        <v>9134.3700000000008</v>
      </c>
      <c r="G911" t="s">
        <v>20</v>
      </c>
      <c r="H911" t="str">
        <f>INDEX(producttable[Product Name],MATCH(consolidatedsales[[#This Row],[ProductID]],producttable[ProductID],0))</f>
        <v>Maximus UC-41</v>
      </c>
      <c r="I911" t="str">
        <f>INDEX(producttable[Category],MATCH(consolidatedsales[[#This Row],[ProductID]],producttable[ProductID],0))</f>
        <v>Urban</v>
      </c>
      <c r="J911" t="str">
        <f>INDEX(producttable[Segment],MATCH(consolidatedsales[[#This Row],[ProductID]],producttable[ProductID],0))</f>
        <v>Convenience</v>
      </c>
      <c r="K911">
        <f>INDEX(producttable[ManufacturerID],MATCH(consolidatedsales[[#This Row],[ProductID]],producttable[ProductID],0))</f>
        <v>7</v>
      </c>
      <c r="L911" s="4" t="str">
        <f>INDEX(locationtable[State],MATCH(consolidatedsales[[#This Row],[Zip]],locationtable[Zip],0))</f>
        <v>Manitoba</v>
      </c>
      <c r="M911" s="4" t="str">
        <f>INDEX(manufacturertable[Manufacturer Name],MATCH(consolidatedsales[[#This Row],[ManufacturerID]],manufacturertable[ManufacturerID],0))</f>
        <v>VanArsdel</v>
      </c>
      <c r="N911" s="4">
        <f>1/COUNTIFS(consolidatedsales[Manufacturer Name],consolidatedsales[[#This Row],[Manufacturer Name]])</f>
        <v>2.4570024570024569E-3</v>
      </c>
    </row>
    <row r="912" spans="1:14" x14ac:dyDescent="0.25">
      <c r="A912">
        <v>438</v>
      </c>
      <c r="B912" s="2">
        <v>42132</v>
      </c>
      <c r="C912" s="2" t="str">
        <f>TEXT(consolidatedsales[[#This Row],[Date]],"MMMM")</f>
        <v>May</v>
      </c>
      <c r="D912" t="s">
        <v>838</v>
      </c>
      <c r="E912">
        <v>1</v>
      </c>
      <c r="F912" s="3">
        <v>11969.37</v>
      </c>
      <c r="G912" t="s">
        <v>20</v>
      </c>
      <c r="H912" t="str">
        <f>INDEX(producttable[Product Name],MATCH(consolidatedsales[[#This Row],[ProductID]],producttable[ProductID],0))</f>
        <v>Maximus UM-43</v>
      </c>
      <c r="I912" t="str">
        <f>INDEX(producttable[Category],MATCH(consolidatedsales[[#This Row],[ProductID]],producttable[ProductID],0))</f>
        <v>Urban</v>
      </c>
      <c r="J912" t="str">
        <f>INDEX(producttable[Segment],MATCH(consolidatedsales[[#This Row],[ProductID]],producttable[ProductID],0))</f>
        <v>Moderation</v>
      </c>
      <c r="K912">
        <f>INDEX(producttable[ManufacturerID],MATCH(consolidatedsales[[#This Row],[ProductID]],producttable[ProductID],0))</f>
        <v>7</v>
      </c>
      <c r="L912" s="4" t="str">
        <f>INDEX(locationtable[State],MATCH(consolidatedsales[[#This Row],[Zip]],locationtable[Zip],0))</f>
        <v>Ontario</v>
      </c>
      <c r="M912" s="4" t="str">
        <f>INDEX(manufacturertable[Manufacturer Name],MATCH(consolidatedsales[[#This Row],[ManufacturerID]],manufacturertable[ManufacturerID],0))</f>
        <v>VanArsdel</v>
      </c>
      <c r="N912" s="4">
        <f>1/COUNTIFS(consolidatedsales[Manufacturer Name],consolidatedsales[[#This Row],[Manufacturer Name]])</f>
        <v>2.4570024570024569E-3</v>
      </c>
    </row>
    <row r="913" spans="1:14" x14ac:dyDescent="0.25">
      <c r="A913">
        <v>2368</v>
      </c>
      <c r="B913" s="2">
        <v>42108</v>
      </c>
      <c r="C913" s="2" t="str">
        <f>TEXT(consolidatedsales[[#This Row],[Date]],"MMMM")</f>
        <v>April</v>
      </c>
      <c r="D913" t="s">
        <v>1230</v>
      </c>
      <c r="E913">
        <v>1</v>
      </c>
      <c r="F913" s="3">
        <v>9128.7000000000007</v>
      </c>
      <c r="G913" t="s">
        <v>20</v>
      </c>
      <c r="H913" t="str">
        <f>INDEX(producttable[Product Name],MATCH(consolidatedsales[[#This Row],[ProductID]],producttable[ProductID],0))</f>
        <v>Aliqui UC-16</v>
      </c>
      <c r="I913" t="str">
        <f>INDEX(producttable[Category],MATCH(consolidatedsales[[#This Row],[ProductID]],producttable[ProductID],0))</f>
        <v>Urban</v>
      </c>
      <c r="J913" t="str">
        <f>INDEX(producttable[Segment],MATCH(consolidatedsales[[#This Row],[ProductID]],producttable[ProductID],0))</f>
        <v>Convenience</v>
      </c>
      <c r="K913">
        <f>INDEX(producttable[ManufacturerID],MATCH(consolidatedsales[[#This Row],[ProductID]],producttable[ProductID],0))</f>
        <v>2</v>
      </c>
      <c r="L913" s="4" t="str">
        <f>INDEX(locationtable[State],MATCH(consolidatedsales[[#This Row],[Zip]],locationtable[Zip],0))</f>
        <v>Manitoba</v>
      </c>
      <c r="M913" s="4" t="str">
        <f>INDEX(manufacturertable[Manufacturer Name],MATCH(consolidatedsales[[#This Row],[ManufacturerID]],manufacturertable[ManufacturerID],0))</f>
        <v>Aliqui</v>
      </c>
      <c r="N913" s="4">
        <f>1/COUNTIFS(consolidatedsales[Manufacturer Name],consolidatedsales[[#This Row],[Manufacturer Name]])</f>
        <v>4.7169811320754715E-3</v>
      </c>
    </row>
    <row r="914" spans="1:14" x14ac:dyDescent="0.25">
      <c r="A914">
        <v>1182</v>
      </c>
      <c r="B914" s="2">
        <v>42108</v>
      </c>
      <c r="C914" s="2" t="str">
        <f>TEXT(consolidatedsales[[#This Row],[Date]],"MMMM")</f>
        <v>April</v>
      </c>
      <c r="D914" t="s">
        <v>680</v>
      </c>
      <c r="E914">
        <v>1</v>
      </c>
      <c r="F914" s="3">
        <v>2519.37</v>
      </c>
      <c r="G914" t="s">
        <v>20</v>
      </c>
      <c r="H914" t="str">
        <f>INDEX(producttable[Product Name],MATCH(consolidatedsales[[#This Row],[ProductID]],producttable[ProductID],0))</f>
        <v>Pirum UE-18</v>
      </c>
      <c r="I914" t="str">
        <f>INDEX(producttable[Category],MATCH(consolidatedsales[[#This Row],[ProductID]],producttable[ProductID],0))</f>
        <v>Urban</v>
      </c>
      <c r="J914" t="str">
        <f>INDEX(producttable[Segment],MATCH(consolidatedsales[[#This Row],[ProductID]],producttable[ProductID],0))</f>
        <v>Extreme</v>
      </c>
      <c r="K914">
        <f>INDEX(producttable[ManufacturerID],MATCH(consolidatedsales[[#This Row],[ProductID]],producttable[ProductID],0))</f>
        <v>10</v>
      </c>
      <c r="L914" s="4" t="str">
        <f>INDEX(locationtable[State],MATCH(consolidatedsales[[#This Row],[Zip]],locationtable[Zip],0))</f>
        <v>Ontario</v>
      </c>
      <c r="M914" s="4" t="str">
        <f>INDEX(manufacturertable[Manufacturer Name],MATCH(consolidatedsales[[#This Row],[ManufacturerID]],manufacturertable[ManufacturerID],0))</f>
        <v>Pirum</v>
      </c>
      <c r="N914" s="4">
        <f>1/COUNTIFS(consolidatedsales[Manufacturer Name],consolidatedsales[[#This Row],[Manufacturer Name]])</f>
        <v>3.8022813688212928E-3</v>
      </c>
    </row>
    <row r="915" spans="1:14" x14ac:dyDescent="0.25">
      <c r="A915">
        <v>1774</v>
      </c>
      <c r="B915" s="2">
        <v>42108</v>
      </c>
      <c r="C915" s="2" t="str">
        <f>TEXT(consolidatedsales[[#This Row],[Date]],"MMMM")</f>
        <v>April</v>
      </c>
      <c r="D915" t="s">
        <v>839</v>
      </c>
      <c r="E915">
        <v>1</v>
      </c>
      <c r="F915" s="3">
        <v>10079.370000000001</v>
      </c>
      <c r="G915" t="s">
        <v>20</v>
      </c>
      <c r="H915" t="str">
        <f>INDEX(producttable[Product Name],MATCH(consolidatedsales[[#This Row],[ProductID]],producttable[ProductID],0))</f>
        <v>Pomum UE-09</v>
      </c>
      <c r="I915" t="str">
        <f>INDEX(producttable[Category],MATCH(consolidatedsales[[#This Row],[ProductID]],producttable[ProductID],0))</f>
        <v>Urban</v>
      </c>
      <c r="J915" t="str">
        <f>INDEX(producttable[Segment],MATCH(consolidatedsales[[#This Row],[ProductID]],producttable[ProductID],0))</f>
        <v>Extreme</v>
      </c>
      <c r="K915">
        <f>INDEX(producttable[ManufacturerID],MATCH(consolidatedsales[[#This Row],[ProductID]],producttable[ProductID],0))</f>
        <v>11</v>
      </c>
      <c r="L915" s="4" t="str">
        <f>INDEX(locationtable[State],MATCH(consolidatedsales[[#This Row],[Zip]],locationtable[Zip],0))</f>
        <v>Ontario</v>
      </c>
      <c r="M915" s="4" t="str">
        <f>INDEX(manufacturertable[Manufacturer Name],MATCH(consolidatedsales[[#This Row],[ManufacturerID]],manufacturertable[ManufacturerID],0))</f>
        <v>Pomum</v>
      </c>
      <c r="N915" s="4">
        <f>1/COUNTIFS(consolidatedsales[Manufacturer Name],consolidatedsales[[#This Row],[Manufacturer Name]])</f>
        <v>5.5555555555555552E-2</v>
      </c>
    </row>
    <row r="916" spans="1:14" x14ac:dyDescent="0.25">
      <c r="A916">
        <v>993</v>
      </c>
      <c r="B916" s="2">
        <v>42108</v>
      </c>
      <c r="C916" s="2" t="str">
        <f>TEXT(consolidatedsales[[#This Row],[Date]],"MMMM")</f>
        <v>April</v>
      </c>
      <c r="D916" t="s">
        <v>948</v>
      </c>
      <c r="E916">
        <v>1</v>
      </c>
      <c r="F916" s="3">
        <v>4598.37</v>
      </c>
      <c r="G916" t="s">
        <v>20</v>
      </c>
      <c r="H916" t="str">
        <f>INDEX(producttable[Product Name],MATCH(consolidatedsales[[#This Row],[ProductID]],producttable[ProductID],0))</f>
        <v>Natura UC-56</v>
      </c>
      <c r="I916" t="str">
        <f>INDEX(producttable[Category],MATCH(consolidatedsales[[#This Row],[ProductID]],producttable[ProductID],0))</f>
        <v>Urban</v>
      </c>
      <c r="J916" t="str">
        <f>INDEX(producttable[Segment],MATCH(consolidatedsales[[#This Row],[ProductID]],producttable[ProductID],0))</f>
        <v>Convenience</v>
      </c>
      <c r="K916">
        <f>INDEX(producttable[ManufacturerID],MATCH(consolidatedsales[[#This Row],[ProductID]],producttable[ProductID],0))</f>
        <v>8</v>
      </c>
      <c r="L916" s="4" t="str">
        <f>INDEX(locationtable[State],MATCH(consolidatedsales[[#This Row],[Zip]],locationtable[Zip],0))</f>
        <v>Ontario</v>
      </c>
      <c r="M916" s="4" t="str">
        <f>INDEX(manufacturertable[Manufacturer Name],MATCH(consolidatedsales[[#This Row],[ManufacturerID]],manufacturertable[ManufacturerID],0))</f>
        <v>Natura</v>
      </c>
      <c r="N916" s="4">
        <f>1/COUNTIFS(consolidatedsales[Manufacturer Name],consolidatedsales[[#This Row],[Manufacturer Name]])</f>
        <v>3.952569169960474E-3</v>
      </c>
    </row>
    <row r="917" spans="1:14" x14ac:dyDescent="0.25">
      <c r="A917">
        <v>636</v>
      </c>
      <c r="B917" s="2">
        <v>42108</v>
      </c>
      <c r="C917" s="2" t="str">
        <f>TEXT(consolidatedsales[[#This Row],[Date]],"MMMM")</f>
        <v>April</v>
      </c>
      <c r="D917" t="s">
        <v>838</v>
      </c>
      <c r="E917">
        <v>1</v>
      </c>
      <c r="F917" s="3">
        <v>10583.37</v>
      </c>
      <c r="G917" t="s">
        <v>20</v>
      </c>
      <c r="H917" t="str">
        <f>INDEX(producttable[Product Name],MATCH(consolidatedsales[[#This Row],[ProductID]],producttable[ProductID],0))</f>
        <v>Maximus UC-01</v>
      </c>
      <c r="I917" t="str">
        <f>INDEX(producttable[Category],MATCH(consolidatedsales[[#This Row],[ProductID]],producttable[ProductID],0))</f>
        <v>Urban</v>
      </c>
      <c r="J917" t="str">
        <f>INDEX(producttable[Segment],MATCH(consolidatedsales[[#This Row],[ProductID]],producttable[ProductID],0))</f>
        <v>Convenience</v>
      </c>
      <c r="K917">
        <f>INDEX(producttable[ManufacturerID],MATCH(consolidatedsales[[#This Row],[ProductID]],producttable[ProductID],0))</f>
        <v>7</v>
      </c>
      <c r="L917" s="4" t="str">
        <f>INDEX(locationtable[State],MATCH(consolidatedsales[[#This Row],[Zip]],locationtable[Zip],0))</f>
        <v>Ontario</v>
      </c>
      <c r="M917" s="4" t="str">
        <f>INDEX(manufacturertable[Manufacturer Name],MATCH(consolidatedsales[[#This Row],[ManufacturerID]],manufacturertable[ManufacturerID],0))</f>
        <v>VanArsdel</v>
      </c>
      <c r="N917" s="4">
        <f>1/COUNTIFS(consolidatedsales[Manufacturer Name],consolidatedsales[[#This Row],[Manufacturer Name]])</f>
        <v>2.4570024570024569E-3</v>
      </c>
    </row>
    <row r="918" spans="1:14" x14ac:dyDescent="0.25">
      <c r="A918">
        <v>604</v>
      </c>
      <c r="B918" s="2">
        <v>42108</v>
      </c>
      <c r="C918" s="2" t="str">
        <f>TEXT(consolidatedsales[[#This Row],[Date]],"MMMM")</f>
        <v>April</v>
      </c>
      <c r="D918" t="s">
        <v>693</v>
      </c>
      <c r="E918">
        <v>1</v>
      </c>
      <c r="F918" s="3">
        <v>6299.37</v>
      </c>
      <c r="G918" t="s">
        <v>20</v>
      </c>
      <c r="H918" t="str">
        <f>INDEX(producttable[Product Name],MATCH(consolidatedsales[[#This Row],[ProductID]],producttable[ProductID],0))</f>
        <v>Maximus UC-69</v>
      </c>
      <c r="I918" t="str">
        <f>INDEX(producttable[Category],MATCH(consolidatedsales[[#This Row],[ProductID]],producttable[ProductID],0))</f>
        <v>Urban</v>
      </c>
      <c r="J918" t="str">
        <f>INDEX(producttable[Segment],MATCH(consolidatedsales[[#This Row],[ProductID]],producttable[ProductID],0))</f>
        <v>Convenience</v>
      </c>
      <c r="K918">
        <f>INDEX(producttable[ManufacturerID],MATCH(consolidatedsales[[#This Row],[ProductID]],producttable[ProductID],0))</f>
        <v>7</v>
      </c>
      <c r="L918" s="4" t="str">
        <f>INDEX(locationtable[State],MATCH(consolidatedsales[[#This Row],[Zip]],locationtable[Zip],0))</f>
        <v>Ontario</v>
      </c>
      <c r="M918" s="4" t="str">
        <f>INDEX(manufacturertable[Manufacturer Name],MATCH(consolidatedsales[[#This Row],[ManufacturerID]],manufacturertable[ManufacturerID],0))</f>
        <v>VanArsdel</v>
      </c>
      <c r="N918" s="4">
        <f>1/COUNTIFS(consolidatedsales[Manufacturer Name],consolidatedsales[[#This Row],[Manufacturer Name]])</f>
        <v>2.4570024570024569E-3</v>
      </c>
    </row>
    <row r="919" spans="1:14" x14ac:dyDescent="0.25">
      <c r="A919">
        <v>615</v>
      </c>
      <c r="B919" s="2">
        <v>42090</v>
      </c>
      <c r="C919" s="2" t="str">
        <f>TEXT(consolidatedsales[[#This Row],[Date]],"MMMM")</f>
        <v>March</v>
      </c>
      <c r="D919" t="s">
        <v>984</v>
      </c>
      <c r="E919">
        <v>1</v>
      </c>
      <c r="F919" s="3">
        <v>8189.37</v>
      </c>
      <c r="G919" t="s">
        <v>20</v>
      </c>
      <c r="H919" t="str">
        <f>INDEX(producttable[Product Name],MATCH(consolidatedsales[[#This Row],[ProductID]],producttable[ProductID],0))</f>
        <v>Maximus UC-80</v>
      </c>
      <c r="I919" t="str">
        <f>INDEX(producttable[Category],MATCH(consolidatedsales[[#This Row],[ProductID]],producttable[ProductID],0))</f>
        <v>Urban</v>
      </c>
      <c r="J919" t="str">
        <f>INDEX(producttable[Segment],MATCH(consolidatedsales[[#This Row],[ProductID]],producttable[ProductID],0))</f>
        <v>Convenience</v>
      </c>
      <c r="K919">
        <f>INDEX(producttable[ManufacturerID],MATCH(consolidatedsales[[#This Row],[ProductID]],producttable[ProductID],0))</f>
        <v>7</v>
      </c>
      <c r="L919" s="4" t="str">
        <f>INDEX(locationtable[State],MATCH(consolidatedsales[[#This Row],[Zip]],locationtable[Zip],0))</f>
        <v>Ontario</v>
      </c>
      <c r="M919" s="4" t="str">
        <f>INDEX(manufacturertable[Manufacturer Name],MATCH(consolidatedsales[[#This Row],[ManufacturerID]],manufacturertable[ManufacturerID],0))</f>
        <v>VanArsdel</v>
      </c>
      <c r="N919" s="4">
        <f>1/COUNTIFS(consolidatedsales[Manufacturer Name],consolidatedsales[[#This Row],[Manufacturer Name]])</f>
        <v>2.4570024570024569E-3</v>
      </c>
    </row>
    <row r="920" spans="1:14" x14ac:dyDescent="0.25">
      <c r="A920">
        <v>443</v>
      </c>
      <c r="B920" s="2">
        <v>42091</v>
      </c>
      <c r="C920" s="2" t="str">
        <f>TEXT(consolidatedsales[[#This Row],[Date]],"MMMM")</f>
        <v>March</v>
      </c>
      <c r="D920" t="s">
        <v>978</v>
      </c>
      <c r="E920">
        <v>1</v>
      </c>
      <c r="F920" s="3">
        <v>11084.85</v>
      </c>
      <c r="G920" t="s">
        <v>20</v>
      </c>
      <c r="H920" t="str">
        <f>INDEX(producttable[Product Name],MATCH(consolidatedsales[[#This Row],[ProductID]],producttable[ProductID],0))</f>
        <v>Maximus UM-48</v>
      </c>
      <c r="I920" t="str">
        <f>INDEX(producttable[Category],MATCH(consolidatedsales[[#This Row],[ProductID]],producttable[ProductID],0))</f>
        <v>Urban</v>
      </c>
      <c r="J920" t="str">
        <f>INDEX(producttable[Segment],MATCH(consolidatedsales[[#This Row],[ProductID]],producttable[ProductID],0))</f>
        <v>Moderation</v>
      </c>
      <c r="K920">
        <f>INDEX(producttable[ManufacturerID],MATCH(consolidatedsales[[#This Row],[ProductID]],producttable[ProductID],0))</f>
        <v>7</v>
      </c>
      <c r="L920" s="4" t="str">
        <f>INDEX(locationtable[State],MATCH(consolidatedsales[[#This Row],[Zip]],locationtable[Zip],0))</f>
        <v>Ontario</v>
      </c>
      <c r="M920" s="4" t="str">
        <f>INDEX(manufacturertable[Manufacturer Name],MATCH(consolidatedsales[[#This Row],[ManufacturerID]],manufacturertable[ManufacturerID],0))</f>
        <v>VanArsdel</v>
      </c>
      <c r="N920" s="4">
        <f>1/COUNTIFS(consolidatedsales[Manufacturer Name],consolidatedsales[[#This Row],[Manufacturer Name]])</f>
        <v>2.4570024570024569E-3</v>
      </c>
    </row>
    <row r="921" spans="1:14" x14ac:dyDescent="0.25">
      <c r="A921">
        <v>443</v>
      </c>
      <c r="B921" s="2">
        <v>42091</v>
      </c>
      <c r="C921" s="2" t="str">
        <f>TEXT(consolidatedsales[[#This Row],[Date]],"MMMM")</f>
        <v>March</v>
      </c>
      <c r="D921" t="s">
        <v>984</v>
      </c>
      <c r="E921">
        <v>1</v>
      </c>
      <c r="F921" s="3">
        <v>11084.85</v>
      </c>
      <c r="G921" t="s">
        <v>20</v>
      </c>
      <c r="H921" t="str">
        <f>INDEX(producttable[Product Name],MATCH(consolidatedsales[[#This Row],[ProductID]],producttable[ProductID],0))</f>
        <v>Maximus UM-48</v>
      </c>
      <c r="I921" t="str">
        <f>INDEX(producttable[Category],MATCH(consolidatedsales[[#This Row],[ProductID]],producttable[ProductID],0))</f>
        <v>Urban</v>
      </c>
      <c r="J921" t="str">
        <f>INDEX(producttable[Segment],MATCH(consolidatedsales[[#This Row],[ProductID]],producttable[ProductID],0))</f>
        <v>Moderation</v>
      </c>
      <c r="K921">
        <f>INDEX(producttable[ManufacturerID],MATCH(consolidatedsales[[#This Row],[ProductID]],producttable[ProductID],0))</f>
        <v>7</v>
      </c>
      <c r="L921" s="4" t="str">
        <f>INDEX(locationtable[State],MATCH(consolidatedsales[[#This Row],[Zip]],locationtable[Zip],0))</f>
        <v>Ontario</v>
      </c>
      <c r="M921" s="4" t="str">
        <f>INDEX(manufacturertable[Manufacturer Name],MATCH(consolidatedsales[[#This Row],[ManufacturerID]],manufacturertable[ManufacturerID],0))</f>
        <v>VanArsdel</v>
      </c>
      <c r="N921" s="4">
        <f>1/COUNTIFS(consolidatedsales[Manufacturer Name],consolidatedsales[[#This Row],[Manufacturer Name]])</f>
        <v>2.4570024570024569E-3</v>
      </c>
    </row>
    <row r="922" spans="1:14" x14ac:dyDescent="0.25">
      <c r="A922">
        <v>487</v>
      </c>
      <c r="B922" s="2">
        <v>42091</v>
      </c>
      <c r="C922" s="2" t="str">
        <f>TEXT(consolidatedsales[[#This Row],[Date]],"MMMM")</f>
        <v>March</v>
      </c>
      <c r="D922" t="s">
        <v>984</v>
      </c>
      <c r="E922">
        <v>1</v>
      </c>
      <c r="F922" s="3">
        <v>13229.37</v>
      </c>
      <c r="G922" t="s">
        <v>20</v>
      </c>
      <c r="H922" t="str">
        <f>INDEX(producttable[Product Name],MATCH(consolidatedsales[[#This Row],[ProductID]],producttable[ProductID],0))</f>
        <v>Maximus UM-92</v>
      </c>
      <c r="I922" t="str">
        <f>INDEX(producttable[Category],MATCH(consolidatedsales[[#This Row],[ProductID]],producttable[ProductID],0))</f>
        <v>Urban</v>
      </c>
      <c r="J922" t="str">
        <f>INDEX(producttable[Segment],MATCH(consolidatedsales[[#This Row],[ProductID]],producttable[ProductID],0))</f>
        <v>Moderation</v>
      </c>
      <c r="K922">
        <f>INDEX(producttable[ManufacturerID],MATCH(consolidatedsales[[#This Row],[ProductID]],producttable[ProductID],0))</f>
        <v>7</v>
      </c>
      <c r="L922" s="4" t="str">
        <f>INDEX(locationtable[State],MATCH(consolidatedsales[[#This Row],[Zip]],locationtable[Zip],0))</f>
        <v>Ontario</v>
      </c>
      <c r="M922" s="4" t="str">
        <f>INDEX(manufacturertable[Manufacturer Name],MATCH(consolidatedsales[[#This Row],[ManufacturerID]],manufacturertable[ManufacturerID],0))</f>
        <v>VanArsdel</v>
      </c>
      <c r="N922" s="4">
        <f>1/COUNTIFS(consolidatedsales[Manufacturer Name],consolidatedsales[[#This Row],[Manufacturer Name]])</f>
        <v>2.4570024570024569E-3</v>
      </c>
    </row>
    <row r="923" spans="1:14" x14ac:dyDescent="0.25">
      <c r="A923">
        <v>487</v>
      </c>
      <c r="B923" s="2">
        <v>42091</v>
      </c>
      <c r="C923" s="2" t="str">
        <f>TEXT(consolidatedsales[[#This Row],[Date]],"MMMM")</f>
        <v>March</v>
      </c>
      <c r="D923" t="s">
        <v>985</v>
      </c>
      <c r="E923">
        <v>1</v>
      </c>
      <c r="F923" s="3">
        <v>13229.37</v>
      </c>
      <c r="G923" t="s">
        <v>20</v>
      </c>
      <c r="H923" t="str">
        <f>INDEX(producttable[Product Name],MATCH(consolidatedsales[[#This Row],[ProductID]],producttable[ProductID],0))</f>
        <v>Maximus UM-92</v>
      </c>
      <c r="I923" t="str">
        <f>INDEX(producttable[Category],MATCH(consolidatedsales[[#This Row],[ProductID]],producttable[ProductID],0))</f>
        <v>Urban</v>
      </c>
      <c r="J923" t="str">
        <f>INDEX(producttable[Segment],MATCH(consolidatedsales[[#This Row],[ProductID]],producttable[ProductID],0))</f>
        <v>Moderation</v>
      </c>
      <c r="K923">
        <f>INDEX(producttable[ManufacturerID],MATCH(consolidatedsales[[#This Row],[ProductID]],producttable[ProductID],0))</f>
        <v>7</v>
      </c>
      <c r="L923" s="4" t="str">
        <f>INDEX(locationtable[State],MATCH(consolidatedsales[[#This Row],[Zip]],locationtable[Zip],0))</f>
        <v>Ontario</v>
      </c>
      <c r="M923" s="4" t="str">
        <f>INDEX(manufacturertable[Manufacturer Name],MATCH(consolidatedsales[[#This Row],[ManufacturerID]],manufacturertable[ManufacturerID],0))</f>
        <v>VanArsdel</v>
      </c>
      <c r="N923" s="4">
        <f>1/COUNTIFS(consolidatedsales[Manufacturer Name],consolidatedsales[[#This Row],[Manufacturer Name]])</f>
        <v>2.4570024570024569E-3</v>
      </c>
    </row>
    <row r="924" spans="1:14" x14ac:dyDescent="0.25">
      <c r="A924">
        <v>1115</v>
      </c>
      <c r="B924" s="2">
        <v>42092</v>
      </c>
      <c r="C924" s="2" t="str">
        <f>TEXT(consolidatedsales[[#This Row],[Date]],"MMMM")</f>
        <v>March</v>
      </c>
      <c r="D924" t="s">
        <v>984</v>
      </c>
      <c r="E924">
        <v>1</v>
      </c>
      <c r="F924" s="3">
        <v>4755.87</v>
      </c>
      <c r="G924" t="s">
        <v>20</v>
      </c>
      <c r="H924" t="str">
        <f>INDEX(producttable[Product Name],MATCH(consolidatedsales[[#This Row],[ProductID]],producttable[ProductID],0))</f>
        <v>Pirum RS-03</v>
      </c>
      <c r="I924" t="str">
        <f>INDEX(producttable[Category],MATCH(consolidatedsales[[#This Row],[ProductID]],producttable[ProductID],0))</f>
        <v>Rural</v>
      </c>
      <c r="J924" t="str">
        <f>INDEX(producttable[Segment],MATCH(consolidatedsales[[#This Row],[ProductID]],producttable[ProductID],0))</f>
        <v>Select</v>
      </c>
      <c r="K924">
        <f>INDEX(producttable[ManufacturerID],MATCH(consolidatedsales[[#This Row],[ProductID]],producttable[ProductID],0))</f>
        <v>10</v>
      </c>
      <c r="L924" s="4" t="str">
        <f>INDEX(locationtable[State],MATCH(consolidatedsales[[#This Row],[Zip]],locationtable[Zip],0))</f>
        <v>Ontario</v>
      </c>
      <c r="M924" s="4" t="str">
        <f>INDEX(manufacturertable[Manufacturer Name],MATCH(consolidatedsales[[#This Row],[ManufacturerID]],manufacturertable[ManufacturerID],0))</f>
        <v>Pirum</v>
      </c>
      <c r="N924" s="4">
        <f>1/COUNTIFS(consolidatedsales[Manufacturer Name],consolidatedsales[[#This Row],[Manufacturer Name]])</f>
        <v>3.8022813688212928E-3</v>
      </c>
    </row>
    <row r="925" spans="1:14" x14ac:dyDescent="0.25">
      <c r="A925">
        <v>2054</v>
      </c>
      <c r="B925" s="2">
        <v>42092</v>
      </c>
      <c r="C925" s="2" t="str">
        <f>TEXT(consolidatedsales[[#This Row],[Date]],"MMMM")</f>
        <v>March</v>
      </c>
      <c r="D925" t="s">
        <v>969</v>
      </c>
      <c r="E925">
        <v>1</v>
      </c>
      <c r="F925" s="3">
        <v>7244.37</v>
      </c>
      <c r="G925" t="s">
        <v>20</v>
      </c>
      <c r="H925" t="str">
        <f>INDEX(producttable[Product Name],MATCH(consolidatedsales[[#This Row],[ProductID]],producttable[ProductID],0))</f>
        <v>Currus UE-14</v>
      </c>
      <c r="I925" t="str">
        <f>INDEX(producttable[Category],MATCH(consolidatedsales[[#This Row],[ProductID]],producttable[ProductID],0))</f>
        <v>Urban</v>
      </c>
      <c r="J925" t="str">
        <f>INDEX(producttable[Segment],MATCH(consolidatedsales[[#This Row],[ProductID]],producttable[ProductID],0))</f>
        <v>Extreme</v>
      </c>
      <c r="K925">
        <f>INDEX(producttable[ManufacturerID],MATCH(consolidatedsales[[#This Row],[ProductID]],producttable[ProductID],0))</f>
        <v>4</v>
      </c>
      <c r="L925" s="4" t="str">
        <f>INDEX(locationtable[State],MATCH(consolidatedsales[[#This Row],[Zip]],locationtable[Zip],0))</f>
        <v>Ontario</v>
      </c>
      <c r="M925" s="4" t="str">
        <f>INDEX(manufacturertable[Manufacturer Name],MATCH(consolidatedsales[[#This Row],[ManufacturerID]],manufacturertable[ManufacturerID],0))</f>
        <v>Currus</v>
      </c>
      <c r="N925" s="4">
        <f>1/COUNTIFS(consolidatedsales[Manufacturer Name],consolidatedsales[[#This Row],[Manufacturer Name]])</f>
        <v>1.1764705882352941E-2</v>
      </c>
    </row>
    <row r="926" spans="1:14" x14ac:dyDescent="0.25">
      <c r="A926">
        <v>1090</v>
      </c>
      <c r="B926" s="2">
        <v>42092</v>
      </c>
      <c r="C926" s="2" t="str">
        <f>TEXT(consolidatedsales[[#This Row],[Date]],"MMMM")</f>
        <v>March</v>
      </c>
      <c r="D926" t="s">
        <v>974</v>
      </c>
      <c r="E926">
        <v>1</v>
      </c>
      <c r="F926" s="3">
        <v>4598.37</v>
      </c>
      <c r="G926" t="s">
        <v>20</v>
      </c>
      <c r="H926" t="str">
        <f>INDEX(producttable[Product Name],MATCH(consolidatedsales[[#This Row],[ProductID]],producttable[ProductID],0))</f>
        <v>Pirum RP-36</v>
      </c>
      <c r="I926" t="str">
        <f>INDEX(producttable[Category],MATCH(consolidatedsales[[#This Row],[ProductID]],producttable[ProductID],0))</f>
        <v>Rural</v>
      </c>
      <c r="J926" t="str">
        <f>INDEX(producttable[Segment],MATCH(consolidatedsales[[#This Row],[ProductID]],producttable[ProductID],0))</f>
        <v>Productivity</v>
      </c>
      <c r="K926">
        <f>INDEX(producttable[ManufacturerID],MATCH(consolidatedsales[[#This Row],[ProductID]],producttable[ProductID],0))</f>
        <v>10</v>
      </c>
      <c r="L926" s="4" t="str">
        <f>INDEX(locationtable[State],MATCH(consolidatedsales[[#This Row],[Zip]],locationtable[Zip],0))</f>
        <v>Ontario</v>
      </c>
      <c r="M926" s="4" t="str">
        <f>INDEX(manufacturertable[Manufacturer Name],MATCH(consolidatedsales[[#This Row],[ManufacturerID]],manufacturertable[ManufacturerID],0))</f>
        <v>Pirum</v>
      </c>
      <c r="N926" s="4">
        <f>1/COUNTIFS(consolidatedsales[Manufacturer Name],consolidatedsales[[#This Row],[Manufacturer Name]])</f>
        <v>3.8022813688212928E-3</v>
      </c>
    </row>
    <row r="927" spans="1:14" x14ac:dyDescent="0.25">
      <c r="A927">
        <v>1183</v>
      </c>
      <c r="B927" s="2">
        <v>42093</v>
      </c>
      <c r="C927" s="2" t="str">
        <f>TEXT(consolidatedsales[[#This Row],[Date]],"MMMM")</f>
        <v>March</v>
      </c>
      <c r="D927" t="s">
        <v>1211</v>
      </c>
      <c r="E927">
        <v>1</v>
      </c>
      <c r="F927" s="3">
        <v>7275.87</v>
      </c>
      <c r="G927" t="s">
        <v>20</v>
      </c>
      <c r="H927" t="str">
        <f>INDEX(producttable[Product Name],MATCH(consolidatedsales[[#This Row],[ProductID]],producttable[ProductID],0))</f>
        <v>Pirum UE-19</v>
      </c>
      <c r="I927" t="str">
        <f>INDEX(producttable[Category],MATCH(consolidatedsales[[#This Row],[ProductID]],producttable[ProductID],0))</f>
        <v>Urban</v>
      </c>
      <c r="J927" t="str">
        <f>INDEX(producttable[Segment],MATCH(consolidatedsales[[#This Row],[ProductID]],producttable[ProductID],0))</f>
        <v>Extreme</v>
      </c>
      <c r="K927">
        <f>INDEX(producttable[ManufacturerID],MATCH(consolidatedsales[[#This Row],[ProductID]],producttable[ProductID],0))</f>
        <v>10</v>
      </c>
      <c r="L927" s="4" t="str">
        <f>INDEX(locationtable[State],MATCH(consolidatedsales[[#This Row],[Zip]],locationtable[Zip],0))</f>
        <v>Manitoba</v>
      </c>
      <c r="M927" s="4" t="str">
        <f>INDEX(manufacturertable[Manufacturer Name],MATCH(consolidatedsales[[#This Row],[ManufacturerID]],manufacturertable[ManufacturerID],0))</f>
        <v>Pirum</v>
      </c>
      <c r="N927" s="4">
        <f>1/COUNTIFS(consolidatedsales[Manufacturer Name],consolidatedsales[[#This Row],[Manufacturer Name]])</f>
        <v>3.8022813688212928E-3</v>
      </c>
    </row>
    <row r="928" spans="1:14" x14ac:dyDescent="0.25">
      <c r="A928">
        <v>2332</v>
      </c>
      <c r="B928" s="2">
        <v>42093</v>
      </c>
      <c r="C928" s="2" t="str">
        <f>TEXT(consolidatedsales[[#This Row],[Date]],"MMMM")</f>
        <v>March</v>
      </c>
      <c r="D928" t="s">
        <v>840</v>
      </c>
      <c r="E928">
        <v>1</v>
      </c>
      <c r="F928" s="3">
        <v>6293.7</v>
      </c>
      <c r="G928" t="s">
        <v>20</v>
      </c>
      <c r="H928" t="str">
        <f>INDEX(producttable[Product Name],MATCH(consolidatedsales[[#This Row],[ProductID]],producttable[ProductID],0))</f>
        <v>Aliqui UE-06</v>
      </c>
      <c r="I928" t="str">
        <f>INDEX(producttable[Category],MATCH(consolidatedsales[[#This Row],[ProductID]],producttable[ProductID],0))</f>
        <v>Urban</v>
      </c>
      <c r="J928" t="str">
        <f>INDEX(producttable[Segment],MATCH(consolidatedsales[[#This Row],[ProductID]],producttable[ProductID],0))</f>
        <v>Extreme</v>
      </c>
      <c r="K928">
        <f>INDEX(producttable[ManufacturerID],MATCH(consolidatedsales[[#This Row],[ProductID]],producttable[ProductID],0))</f>
        <v>2</v>
      </c>
      <c r="L928" s="4" t="str">
        <f>INDEX(locationtable[State],MATCH(consolidatedsales[[#This Row],[Zip]],locationtable[Zip],0))</f>
        <v>Ontario</v>
      </c>
      <c r="M928" s="4" t="str">
        <f>INDEX(manufacturertable[Manufacturer Name],MATCH(consolidatedsales[[#This Row],[ManufacturerID]],manufacturertable[ManufacturerID],0))</f>
        <v>Aliqui</v>
      </c>
      <c r="N928" s="4">
        <f>1/COUNTIFS(consolidatedsales[Manufacturer Name],consolidatedsales[[#This Row],[Manufacturer Name]])</f>
        <v>4.7169811320754715E-3</v>
      </c>
    </row>
    <row r="929" spans="1:14" x14ac:dyDescent="0.25">
      <c r="A929">
        <v>578</v>
      </c>
      <c r="B929" s="2">
        <v>42093</v>
      </c>
      <c r="C929" s="2" t="str">
        <f>TEXT(consolidatedsales[[#This Row],[Date]],"MMMM")</f>
        <v>March</v>
      </c>
      <c r="D929" t="s">
        <v>957</v>
      </c>
      <c r="E929">
        <v>1</v>
      </c>
      <c r="F929" s="3">
        <v>9449.3700000000008</v>
      </c>
      <c r="G929" t="s">
        <v>20</v>
      </c>
      <c r="H929" t="str">
        <f>INDEX(producttable[Product Name],MATCH(consolidatedsales[[#This Row],[ProductID]],producttable[ProductID],0))</f>
        <v>Maximus UC-43</v>
      </c>
      <c r="I929" t="str">
        <f>INDEX(producttable[Category],MATCH(consolidatedsales[[#This Row],[ProductID]],producttable[ProductID],0))</f>
        <v>Urban</v>
      </c>
      <c r="J929" t="str">
        <f>INDEX(producttable[Segment],MATCH(consolidatedsales[[#This Row],[ProductID]],producttable[ProductID],0))</f>
        <v>Convenience</v>
      </c>
      <c r="K929">
        <f>INDEX(producttable[ManufacturerID],MATCH(consolidatedsales[[#This Row],[ProductID]],producttable[ProductID],0))</f>
        <v>7</v>
      </c>
      <c r="L929" s="4" t="str">
        <f>INDEX(locationtable[State],MATCH(consolidatedsales[[#This Row],[Zip]],locationtable[Zip],0))</f>
        <v>Ontario</v>
      </c>
      <c r="M929" s="4" t="str">
        <f>INDEX(manufacturertable[Manufacturer Name],MATCH(consolidatedsales[[#This Row],[ManufacturerID]],manufacturertable[ManufacturerID],0))</f>
        <v>VanArsdel</v>
      </c>
      <c r="N929" s="4">
        <f>1/COUNTIFS(consolidatedsales[Manufacturer Name],consolidatedsales[[#This Row],[Manufacturer Name]])</f>
        <v>2.4570024570024569E-3</v>
      </c>
    </row>
    <row r="930" spans="1:14" x14ac:dyDescent="0.25">
      <c r="A930">
        <v>1086</v>
      </c>
      <c r="B930" s="2">
        <v>42093</v>
      </c>
      <c r="C930" s="2" t="str">
        <f>TEXT(consolidatedsales[[#This Row],[Date]],"MMMM")</f>
        <v>March</v>
      </c>
      <c r="D930" t="s">
        <v>953</v>
      </c>
      <c r="E930">
        <v>1</v>
      </c>
      <c r="F930" s="3">
        <v>1416.87</v>
      </c>
      <c r="G930" t="s">
        <v>20</v>
      </c>
      <c r="H930" t="str">
        <f>INDEX(producttable[Product Name],MATCH(consolidatedsales[[#This Row],[ProductID]],producttable[ProductID],0))</f>
        <v>Pirum RP-32</v>
      </c>
      <c r="I930" t="str">
        <f>INDEX(producttable[Category],MATCH(consolidatedsales[[#This Row],[ProductID]],producttable[ProductID],0))</f>
        <v>Rural</v>
      </c>
      <c r="J930" t="str">
        <f>INDEX(producttable[Segment],MATCH(consolidatedsales[[#This Row],[ProductID]],producttable[ProductID],0))</f>
        <v>Productivity</v>
      </c>
      <c r="K930">
        <f>INDEX(producttable[ManufacturerID],MATCH(consolidatedsales[[#This Row],[ProductID]],producttable[ProductID],0))</f>
        <v>10</v>
      </c>
      <c r="L930" s="4" t="str">
        <f>INDEX(locationtable[State],MATCH(consolidatedsales[[#This Row],[Zip]],locationtable[Zip],0))</f>
        <v>Ontario</v>
      </c>
      <c r="M930" s="4" t="str">
        <f>INDEX(manufacturertable[Manufacturer Name],MATCH(consolidatedsales[[#This Row],[ManufacturerID]],manufacturertable[ManufacturerID],0))</f>
        <v>Pirum</v>
      </c>
      <c r="N930" s="4">
        <f>1/COUNTIFS(consolidatedsales[Manufacturer Name],consolidatedsales[[#This Row],[Manufacturer Name]])</f>
        <v>3.8022813688212928E-3</v>
      </c>
    </row>
    <row r="931" spans="1:14" x14ac:dyDescent="0.25">
      <c r="A931">
        <v>1126</v>
      </c>
      <c r="B931" s="2">
        <v>42093</v>
      </c>
      <c r="C931" s="2" t="str">
        <f>TEXT(consolidatedsales[[#This Row],[Date]],"MMMM")</f>
        <v>March</v>
      </c>
      <c r="D931" t="s">
        <v>1219</v>
      </c>
      <c r="E931">
        <v>1</v>
      </c>
      <c r="F931" s="3">
        <v>8693.3700000000008</v>
      </c>
      <c r="G931" t="s">
        <v>20</v>
      </c>
      <c r="H931" t="str">
        <f>INDEX(producttable[Product Name],MATCH(consolidatedsales[[#This Row],[ProductID]],producttable[ProductID],0))</f>
        <v>Pirum UM-03</v>
      </c>
      <c r="I931" t="str">
        <f>INDEX(producttable[Category],MATCH(consolidatedsales[[#This Row],[ProductID]],producttable[ProductID],0))</f>
        <v>Urban</v>
      </c>
      <c r="J931" t="str">
        <f>INDEX(producttable[Segment],MATCH(consolidatedsales[[#This Row],[ProductID]],producttable[ProductID],0))</f>
        <v>Moderation</v>
      </c>
      <c r="K931">
        <f>INDEX(producttable[ManufacturerID],MATCH(consolidatedsales[[#This Row],[ProductID]],producttable[ProductID],0))</f>
        <v>10</v>
      </c>
      <c r="L931" s="4" t="str">
        <f>INDEX(locationtable[State],MATCH(consolidatedsales[[#This Row],[Zip]],locationtable[Zip],0))</f>
        <v>Manitoba</v>
      </c>
      <c r="M931" s="4" t="str">
        <f>INDEX(manufacturertable[Manufacturer Name],MATCH(consolidatedsales[[#This Row],[ManufacturerID]],manufacturertable[ManufacturerID],0))</f>
        <v>Pirum</v>
      </c>
      <c r="N931" s="4">
        <f>1/COUNTIFS(consolidatedsales[Manufacturer Name],consolidatedsales[[#This Row],[Manufacturer Name]])</f>
        <v>3.8022813688212928E-3</v>
      </c>
    </row>
    <row r="932" spans="1:14" x14ac:dyDescent="0.25">
      <c r="A932">
        <v>1171</v>
      </c>
      <c r="B932" s="2">
        <v>42135</v>
      </c>
      <c r="C932" s="2" t="str">
        <f>TEXT(consolidatedsales[[#This Row],[Date]],"MMMM")</f>
        <v>May</v>
      </c>
      <c r="D932" t="s">
        <v>994</v>
      </c>
      <c r="E932">
        <v>1</v>
      </c>
      <c r="F932" s="3">
        <v>4283.37</v>
      </c>
      <c r="G932" t="s">
        <v>20</v>
      </c>
      <c r="H932" t="str">
        <f>INDEX(producttable[Product Name],MATCH(consolidatedsales[[#This Row],[ProductID]],producttable[ProductID],0))</f>
        <v>Pirum UE-07</v>
      </c>
      <c r="I932" t="str">
        <f>INDEX(producttable[Category],MATCH(consolidatedsales[[#This Row],[ProductID]],producttable[ProductID],0))</f>
        <v>Urban</v>
      </c>
      <c r="J932" t="str">
        <f>INDEX(producttable[Segment],MATCH(consolidatedsales[[#This Row],[ProductID]],producttable[ProductID],0))</f>
        <v>Extreme</v>
      </c>
      <c r="K932">
        <f>INDEX(producttable[ManufacturerID],MATCH(consolidatedsales[[#This Row],[ProductID]],producttable[ProductID],0))</f>
        <v>10</v>
      </c>
      <c r="L932" s="4" t="str">
        <f>INDEX(locationtable[State],MATCH(consolidatedsales[[#This Row],[Zip]],locationtable[Zip],0))</f>
        <v>Ontario</v>
      </c>
      <c r="M932" s="4" t="str">
        <f>INDEX(manufacturertable[Manufacturer Name],MATCH(consolidatedsales[[#This Row],[ManufacturerID]],manufacturertable[ManufacturerID],0))</f>
        <v>Pirum</v>
      </c>
      <c r="N932" s="4">
        <f>1/COUNTIFS(consolidatedsales[Manufacturer Name],consolidatedsales[[#This Row],[Manufacturer Name]])</f>
        <v>3.8022813688212928E-3</v>
      </c>
    </row>
    <row r="933" spans="1:14" x14ac:dyDescent="0.25">
      <c r="A933">
        <v>1995</v>
      </c>
      <c r="B933" s="2">
        <v>42135</v>
      </c>
      <c r="C933" s="2" t="str">
        <f>TEXT(consolidatedsales[[#This Row],[Date]],"MMMM")</f>
        <v>May</v>
      </c>
      <c r="D933" t="s">
        <v>969</v>
      </c>
      <c r="E933">
        <v>1</v>
      </c>
      <c r="F933" s="3">
        <v>5354.37</v>
      </c>
      <c r="G933" t="s">
        <v>20</v>
      </c>
      <c r="H933" t="str">
        <f>INDEX(producttable[Product Name],MATCH(consolidatedsales[[#This Row],[ProductID]],producttable[ProductID],0))</f>
        <v>Currus UM-02</v>
      </c>
      <c r="I933" t="str">
        <f>INDEX(producttable[Category],MATCH(consolidatedsales[[#This Row],[ProductID]],producttable[ProductID],0))</f>
        <v>Urban</v>
      </c>
      <c r="J933" t="str">
        <f>INDEX(producttable[Segment],MATCH(consolidatedsales[[#This Row],[ProductID]],producttable[ProductID],0))</f>
        <v>Moderation</v>
      </c>
      <c r="K933">
        <f>INDEX(producttable[ManufacturerID],MATCH(consolidatedsales[[#This Row],[ProductID]],producttable[ProductID],0))</f>
        <v>4</v>
      </c>
      <c r="L933" s="4" t="str">
        <f>INDEX(locationtable[State],MATCH(consolidatedsales[[#This Row],[Zip]],locationtable[Zip],0))</f>
        <v>Ontario</v>
      </c>
      <c r="M933" s="4" t="str">
        <f>INDEX(manufacturertable[Manufacturer Name],MATCH(consolidatedsales[[#This Row],[ManufacturerID]],manufacturertable[ManufacturerID],0))</f>
        <v>Currus</v>
      </c>
      <c r="N933" s="4">
        <f>1/COUNTIFS(consolidatedsales[Manufacturer Name],consolidatedsales[[#This Row],[Manufacturer Name]])</f>
        <v>1.1764705882352941E-2</v>
      </c>
    </row>
    <row r="934" spans="1:14" x14ac:dyDescent="0.25">
      <c r="A934">
        <v>1171</v>
      </c>
      <c r="B934" s="2">
        <v>42142</v>
      </c>
      <c r="C934" s="2" t="str">
        <f>TEXT(consolidatedsales[[#This Row],[Date]],"MMMM")</f>
        <v>May</v>
      </c>
      <c r="D934" t="s">
        <v>969</v>
      </c>
      <c r="E934">
        <v>1</v>
      </c>
      <c r="F934" s="3">
        <v>4283.37</v>
      </c>
      <c r="G934" t="s">
        <v>20</v>
      </c>
      <c r="H934" t="str">
        <f>INDEX(producttable[Product Name],MATCH(consolidatedsales[[#This Row],[ProductID]],producttable[ProductID],0))</f>
        <v>Pirum UE-07</v>
      </c>
      <c r="I934" t="str">
        <f>INDEX(producttable[Category],MATCH(consolidatedsales[[#This Row],[ProductID]],producttable[ProductID],0))</f>
        <v>Urban</v>
      </c>
      <c r="J934" t="str">
        <f>INDEX(producttable[Segment],MATCH(consolidatedsales[[#This Row],[ProductID]],producttable[ProductID],0))</f>
        <v>Extreme</v>
      </c>
      <c r="K934">
        <f>INDEX(producttable[ManufacturerID],MATCH(consolidatedsales[[#This Row],[ProductID]],producttable[ProductID],0))</f>
        <v>10</v>
      </c>
      <c r="L934" s="4" t="str">
        <f>INDEX(locationtable[State],MATCH(consolidatedsales[[#This Row],[Zip]],locationtable[Zip],0))</f>
        <v>Ontario</v>
      </c>
      <c r="M934" s="4" t="str">
        <f>INDEX(manufacturertable[Manufacturer Name],MATCH(consolidatedsales[[#This Row],[ManufacturerID]],manufacturertable[ManufacturerID],0))</f>
        <v>Pirum</v>
      </c>
      <c r="N934" s="4">
        <f>1/COUNTIFS(consolidatedsales[Manufacturer Name],consolidatedsales[[#This Row],[Manufacturer Name]])</f>
        <v>3.8022813688212928E-3</v>
      </c>
    </row>
    <row r="935" spans="1:14" x14ac:dyDescent="0.25">
      <c r="A935">
        <v>556</v>
      </c>
      <c r="B935" s="2">
        <v>42110</v>
      </c>
      <c r="C935" s="2" t="str">
        <f>TEXT(consolidatedsales[[#This Row],[Date]],"MMMM")</f>
        <v>April</v>
      </c>
      <c r="D935" t="s">
        <v>1219</v>
      </c>
      <c r="E935">
        <v>1</v>
      </c>
      <c r="F935" s="3">
        <v>10268.370000000001</v>
      </c>
      <c r="G935" t="s">
        <v>20</v>
      </c>
      <c r="H935" t="str">
        <f>INDEX(producttable[Product Name],MATCH(consolidatedsales[[#This Row],[ProductID]],producttable[ProductID],0))</f>
        <v>Maximus UC-21</v>
      </c>
      <c r="I935" t="str">
        <f>INDEX(producttable[Category],MATCH(consolidatedsales[[#This Row],[ProductID]],producttable[ProductID],0))</f>
        <v>Urban</v>
      </c>
      <c r="J935" t="str">
        <f>INDEX(producttable[Segment],MATCH(consolidatedsales[[#This Row],[ProductID]],producttable[ProductID],0))</f>
        <v>Convenience</v>
      </c>
      <c r="K935">
        <f>INDEX(producttable[ManufacturerID],MATCH(consolidatedsales[[#This Row],[ProductID]],producttable[ProductID],0))</f>
        <v>7</v>
      </c>
      <c r="L935" s="4" t="str">
        <f>INDEX(locationtable[State],MATCH(consolidatedsales[[#This Row],[Zip]],locationtable[Zip],0))</f>
        <v>Manitoba</v>
      </c>
      <c r="M935" s="4" t="str">
        <f>INDEX(manufacturertable[Manufacturer Name],MATCH(consolidatedsales[[#This Row],[ManufacturerID]],manufacturertable[ManufacturerID],0))</f>
        <v>VanArsdel</v>
      </c>
      <c r="N935" s="4">
        <f>1/COUNTIFS(consolidatedsales[Manufacturer Name],consolidatedsales[[#This Row],[Manufacturer Name]])</f>
        <v>2.4570024570024569E-3</v>
      </c>
    </row>
    <row r="936" spans="1:14" x14ac:dyDescent="0.25">
      <c r="A936">
        <v>578</v>
      </c>
      <c r="B936" s="2">
        <v>42110</v>
      </c>
      <c r="C936" s="2" t="str">
        <f>TEXT(consolidatedsales[[#This Row],[Date]],"MMMM")</f>
        <v>April</v>
      </c>
      <c r="D936" t="s">
        <v>705</v>
      </c>
      <c r="E936">
        <v>1</v>
      </c>
      <c r="F936" s="3">
        <v>9449.3700000000008</v>
      </c>
      <c r="G936" t="s">
        <v>20</v>
      </c>
      <c r="H936" t="str">
        <f>INDEX(producttable[Product Name],MATCH(consolidatedsales[[#This Row],[ProductID]],producttable[ProductID],0))</f>
        <v>Maximus UC-43</v>
      </c>
      <c r="I936" t="str">
        <f>INDEX(producttable[Category],MATCH(consolidatedsales[[#This Row],[ProductID]],producttable[ProductID],0))</f>
        <v>Urban</v>
      </c>
      <c r="J936" t="str">
        <f>INDEX(producttable[Segment],MATCH(consolidatedsales[[#This Row],[ProductID]],producttable[ProductID],0))</f>
        <v>Convenience</v>
      </c>
      <c r="K936">
        <f>INDEX(producttable[ManufacturerID],MATCH(consolidatedsales[[#This Row],[ProductID]],producttable[ProductID],0))</f>
        <v>7</v>
      </c>
      <c r="L936" s="4" t="str">
        <f>INDEX(locationtable[State],MATCH(consolidatedsales[[#This Row],[Zip]],locationtable[Zip],0))</f>
        <v>Ontario</v>
      </c>
      <c r="M936" s="4" t="str">
        <f>INDEX(manufacturertable[Manufacturer Name],MATCH(consolidatedsales[[#This Row],[ManufacturerID]],manufacturertable[ManufacturerID],0))</f>
        <v>VanArsdel</v>
      </c>
      <c r="N936" s="4">
        <f>1/COUNTIFS(consolidatedsales[Manufacturer Name],consolidatedsales[[#This Row],[Manufacturer Name]])</f>
        <v>2.4570024570024569E-3</v>
      </c>
    </row>
    <row r="937" spans="1:14" x14ac:dyDescent="0.25">
      <c r="A937">
        <v>1212</v>
      </c>
      <c r="B937" s="2">
        <v>42110</v>
      </c>
      <c r="C937" s="2" t="str">
        <f>TEXT(consolidatedsales[[#This Row],[Date]],"MMMM")</f>
        <v>April</v>
      </c>
      <c r="D937" t="s">
        <v>826</v>
      </c>
      <c r="E937">
        <v>1</v>
      </c>
      <c r="F937" s="3">
        <v>4850.37</v>
      </c>
      <c r="G937" t="s">
        <v>20</v>
      </c>
      <c r="H937" t="str">
        <f>INDEX(producttable[Product Name],MATCH(consolidatedsales[[#This Row],[ProductID]],producttable[ProductID],0))</f>
        <v>Pirum UC-14</v>
      </c>
      <c r="I937" t="str">
        <f>INDEX(producttable[Category],MATCH(consolidatedsales[[#This Row],[ProductID]],producttable[ProductID],0))</f>
        <v>Urban</v>
      </c>
      <c r="J937" t="str">
        <f>INDEX(producttable[Segment],MATCH(consolidatedsales[[#This Row],[ProductID]],producttable[ProductID],0))</f>
        <v>Convenience</v>
      </c>
      <c r="K937">
        <f>INDEX(producttable[ManufacturerID],MATCH(consolidatedsales[[#This Row],[ProductID]],producttable[ProductID],0))</f>
        <v>10</v>
      </c>
      <c r="L937" s="4" t="str">
        <f>INDEX(locationtable[State],MATCH(consolidatedsales[[#This Row],[Zip]],locationtable[Zip],0))</f>
        <v>Ontario</v>
      </c>
      <c r="M937" s="4" t="str">
        <f>INDEX(manufacturertable[Manufacturer Name],MATCH(consolidatedsales[[#This Row],[ManufacturerID]],manufacturertable[ManufacturerID],0))</f>
        <v>Pirum</v>
      </c>
      <c r="N937" s="4">
        <f>1/COUNTIFS(consolidatedsales[Manufacturer Name],consolidatedsales[[#This Row],[Manufacturer Name]])</f>
        <v>3.8022813688212928E-3</v>
      </c>
    </row>
    <row r="938" spans="1:14" x14ac:dyDescent="0.25">
      <c r="A938">
        <v>907</v>
      </c>
      <c r="B938" s="2">
        <v>42093</v>
      </c>
      <c r="C938" s="2" t="str">
        <f>TEXT(consolidatedsales[[#This Row],[Date]],"MMMM")</f>
        <v>March</v>
      </c>
      <c r="D938" t="s">
        <v>962</v>
      </c>
      <c r="E938">
        <v>1</v>
      </c>
      <c r="F938" s="3">
        <v>7559.37</v>
      </c>
      <c r="G938" t="s">
        <v>20</v>
      </c>
      <c r="H938" t="str">
        <f>INDEX(producttable[Product Name],MATCH(consolidatedsales[[#This Row],[ProductID]],producttable[ProductID],0))</f>
        <v>Natura UE-16</v>
      </c>
      <c r="I938" t="str">
        <f>INDEX(producttable[Category],MATCH(consolidatedsales[[#This Row],[ProductID]],producttable[ProductID],0))</f>
        <v>Urban</v>
      </c>
      <c r="J938" t="str">
        <f>INDEX(producttable[Segment],MATCH(consolidatedsales[[#This Row],[ProductID]],producttable[ProductID],0))</f>
        <v>Extreme</v>
      </c>
      <c r="K938">
        <f>INDEX(producttable[ManufacturerID],MATCH(consolidatedsales[[#This Row],[ProductID]],producttable[ProductID],0))</f>
        <v>8</v>
      </c>
      <c r="L938" s="4" t="str">
        <f>INDEX(locationtable[State],MATCH(consolidatedsales[[#This Row],[Zip]],locationtable[Zip],0))</f>
        <v>Ontario</v>
      </c>
      <c r="M938" s="4" t="str">
        <f>INDEX(manufacturertable[Manufacturer Name],MATCH(consolidatedsales[[#This Row],[ManufacturerID]],manufacturertable[ManufacturerID],0))</f>
        <v>Natura</v>
      </c>
      <c r="N938" s="4">
        <f>1/COUNTIFS(consolidatedsales[Manufacturer Name],consolidatedsales[[#This Row],[Manufacturer Name]])</f>
        <v>3.952569169960474E-3</v>
      </c>
    </row>
    <row r="939" spans="1:14" x14ac:dyDescent="0.25">
      <c r="A939">
        <v>2275</v>
      </c>
      <c r="B939" s="2">
        <v>42093</v>
      </c>
      <c r="C939" s="2" t="str">
        <f>TEXT(consolidatedsales[[#This Row],[Date]],"MMMM")</f>
        <v>March</v>
      </c>
      <c r="D939" t="s">
        <v>391</v>
      </c>
      <c r="E939">
        <v>1</v>
      </c>
      <c r="F939" s="3">
        <v>4472.37</v>
      </c>
      <c r="G939" t="s">
        <v>20</v>
      </c>
      <c r="H939" t="str">
        <f>INDEX(producttable[Product Name],MATCH(consolidatedsales[[#This Row],[ProductID]],producttable[ProductID],0))</f>
        <v>Aliqui RS-08</v>
      </c>
      <c r="I939" t="str">
        <f>INDEX(producttable[Category],MATCH(consolidatedsales[[#This Row],[ProductID]],producttable[ProductID],0))</f>
        <v>Rural</v>
      </c>
      <c r="J939" t="str">
        <f>INDEX(producttable[Segment],MATCH(consolidatedsales[[#This Row],[ProductID]],producttable[ProductID],0))</f>
        <v>Select</v>
      </c>
      <c r="K939">
        <f>INDEX(producttable[ManufacturerID],MATCH(consolidatedsales[[#This Row],[ProductID]],producttable[ProductID],0))</f>
        <v>2</v>
      </c>
      <c r="L939" s="4" t="str">
        <f>INDEX(locationtable[State],MATCH(consolidatedsales[[#This Row],[Zip]],locationtable[Zip],0))</f>
        <v>Quebec</v>
      </c>
      <c r="M939" s="4" t="str">
        <f>INDEX(manufacturertable[Manufacturer Name],MATCH(consolidatedsales[[#This Row],[ManufacturerID]],manufacturertable[ManufacturerID],0))</f>
        <v>Aliqui</v>
      </c>
      <c r="N939" s="4">
        <f>1/COUNTIFS(consolidatedsales[Manufacturer Name],consolidatedsales[[#This Row],[Manufacturer Name]])</f>
        <v>4.7169811320754715E-3</v>
      </c>
    </row>
    <row r="940" spans="1:14" x14ac:dyDescent="0.25">
      <c r="A940">
        <v>506</v>
      </c>
      <c r="B940" s="2">
        <v>42093</v>
      </c>
      <c r="C940" s="2" t="str">
        <f>TEXT(consolidatedsales[[#This Row],[Date]],"MMMM")</f>
        <v>March</v>
      </c>
      <c r="D940" t="s">
        <v>983</v>
      </c>
      <c r="E940">
        <v>1</v>
      </c>
      <c r="F940" s="3">
        <v>15560.37</v>
      </c>
      <c r="G940" t="s">
        <v>20</v>
      </c>
      <c r="H940" t="str">
        <f>INDEX(producttable[Product Name],MATCH(consolidatedsales[[#This Row],[ProductID]],producttable[ProductID],0))</f>
        <v>Maximus UM-11</v>
      </c>
      <c r="I940" t="str">
        <f>INDEX(producttable[Category],MATCH(consolidatedsales[[#This Row],[ProductID]],producttable[ProductID],0))</f>
        <v>Urban</v>
      </c>
      <c r="J940" t="str">
        <f>INDEX(producttable[Segment],MATCH(consolidatedsales[[#This Row],[ProductID]],producttable[ProductID],0))</f>
        <v>Moderation</v>
      </c>
      <c r="K940">
        <f>INDEX(producttable[ManufacturerID],MATCH(consolidatedsales[[#This Row],[ProductID]],producttable[ProductID],0))</f>
        <v>7</v>
      </c>
      <c r="L940" s="4" t="str">
        <f>INDEX(locationtable[State],MATCH(consolidatedsales[[#This Row],[Zip]],locationtable[Zip],0))</f>
        <v>Ontario</v>
      </c>
      <c r="M940" s="4" t="str">
        <f>INDEX(manufacturertable[Manufacturer Name],MATCH(consolidatedsales[[#This Row],[ManufacturerID]],manufacturertable[ManufacturerID],0))</f>
        <v>VanArsdel</v>
      </c>
      <c r="N940" s="4">
        <f>1/COUNTIFS(consolidatedsales[Manufacturer Name],consolidatedsales[[#This Row],[Manufacturer Name]])</f>
        <v>2.4570024570024569E-3</v>
      </c>
    </row>
    <row r="941" spans="1:14" x14ac:dyDescent="0.25">
      <c r="A941">
        <v>676</v>
      </c>
      <c r="B941" s="2">
        <v>42045</v>
      </c>
      <c r="C941" s="2" t="str">
        <f>TEXT(consolidatedsales[[#This Row],[Date]],"MMMM")</f>
        <v>February</v>
      </c>
      <c r="D941" t="s">
        <v>1559</v>
      </c>
      <c r="E941">
        <v>1</v>
      </c>
      <c r="F941" s="3">
        <v>9134.3700000000008</v>
      </c>
      <c r="G941" t="s">
        <v>20</v>
      </c>
      <c r="H941" t="str">
        <f>INDEX(producttable[Product Name],MATCH(consolidatedsales[[#This Row],[ProductID]],producttable[ProductID],0))</f>
        <v>Maximus UC-41</v>
      </c>
      <c r="I941" t="str">
        <f>INDEX(producttable[Category],MATCH(consolidatedsales[[#This Row],[ProductID]],producttable[ProductID],0))</f>
        <v>Urban</v>
      </c>
      <c r="J941" t="str">
        <f>INDEX(producttable[Segment],MATCH(consolidatedsales[[#This Row],[ProductID]],producttable[ProductID],0))</f>
        <v>Convenience</v>
      </c>
      <c r="K941">
        <f>INDEX(producttable[ManufacturerID],MATCH(consolidatedsales[[#This Row],[ProductID]],producttable[ProductID],0))</f>
        <v>7</v>
      </c>
      <c r="L941" s="4" t="str">
        <f>INDEX(locationtable[State],MATCH(consolidatedsales[[#This Row],[Zip]],locationtable[Zip],0))</f>
        <v>British Columbia</v>
      </c>
      <c r="M941" s="4" t="str">
        <f>INDEX(manufacturertable[Manufacturer Name],MATCH(consolidatedsales[[#This Row],[ManufacturerID]],manufacturertable[ManufacturerID],0))</f>
        <v>VanArsdel</v>
      </c>
      <c r="N941" s="4">
        <f>1/COUNTIFS(consolidatedsales[Manufacturer Name],consolidatedsales[[#This Row],[Manufacturer Name]])</f>
        <v>2.4570024570024569E-3</v>
      </c>
    </row>
    <row r="942" spans="1:14" x14ac:dyDescent="0.25">
      <c r="A942">
        <v>1175</v>
      </c>
      <c r="B942" s="2">
        <v>42046</v>
      </c>
      <c r="C942" s="2" t="str">
        <f>TEXT(consolidatedsales[[#This Row],[Date]],"MMMM")</f>
        <v>February</v>
      </c>
      <c r="D942" t="s">
        <v>1573</v>
      </c>
      <c r="E942">
        <v>1</v>
      </c>
      <c r="F942" s="3">
        <v>7811.37</v>
      </c>
      <c r="G942" t="s">
        <v>20</v>
      </c>
      <c r="H942" t="str">
        <f>INDEX(producttable[Product Name],MATCH(consolidatedsales[[#This Row],[ProductID]],producttable[ProductID],0))</f>
        <v>Pirum UE-11</v>
      </c>
      <c r="I942" t="str">
        <f>INDEX(producttable[Category],MATCH(consolidatedsales[[#This Row],[ProductID]],producttable[ProductID],0))</f>
        <v>Urban</v>
      </c>
      <c r="J942" t="str">
        <f>INDEX(producttable[Segment],MATCH(consolidatedsales[[#This Row],[ProductID]],producttable[ProductID],0))</f>
        <v>Extreme</v>
      </c>
      <c r="K942">
        <f>INDEX(producttable[ManufacturerID],MATCH(consolidatedsales[[#This Row],[ProductID]],producttable[ProductID],0))</f>
        <v>10</v>
      </c>
      <c r="L942" s="4" t="str">
        <f>INDEX(locationtable[State],MATCH(consolidatedsales[[#This Row],[Zip]],locationtable[Zip],0))</f>
        <v>British Columbia</v>
      </c>
      <c r="M942" s="4" t="str">
        <f>INDEX(manufacturertable[Manufacturer Name],MATCH(consolidatedsales[[#This Row],[ManufacturerID]],manufacturertable[ManufacturerID],0))</f>
        <v>Pirum</v>
      </c>
      <c r="N942" s="4">
        <f>1/COUNTIFS(consolidatedsales[Manufacturer Name],consolidatedsales[[#This Row],[Manufacturer Name]])</f>
        <v>3.8022813688212928E-3</v>
      </c>
    </row>
    <row r="943" spans="1:14" x14ac:dyDescent="0.25">
      <c r="A943">
        <v>534</v>
      </c>
      <c r="B943" s="2">
        <v>42046</v>
      </c>
      <c r="C943" s="2" t="str">
        <f>TEXT(consolidatedsales[[#This Row],[Date]],"MMMM")</f>
        <v>February</v>
      </c>
      <c r="D943" t="s">
        <v>1400</v>
      </c>
      <c r="E943">
        <v>1</v>
      </c>
      <c r="F943" s="3">
        <v>6296.85</v>
      </c>
      <c r="G943" t="s">
        <v>20</v>
      </c>
      <c r="H943" t="str">
        <f>INDEX(producttable[Product Name],MATCH(consolidatedsales[[#This Row],[ProductID]],producttable[ProductID],0))</f>
        <v>Maximus UE-22</v>
      </c>
      <c r="I943" t="str">
        <f>INDEX(producttable[Category],MATCH(consolidatedsales[[#This Row],[ProductID]],producttable[ProductID],0))</f>
        <v>Urban</v>
      </c>
      <c r="J943" t="str">
        <f>INDEX(producttable[Segment],MATCH(consolidatedsales[[#This Row],[ProductID]],producttable[ProductID],0))</f>
        <v>Extreme</v>
      </c>
      <c r="K943">
        <f>INDEX(producttable[ManufacturerID],MATCH(consolidatedsales[[#This Row],[ProductID]],producttable[ProductID],0))</f>
        <v>7</v>
      </c>
      <c r="L943" s="4" t="str">
        <f>INDEX(locationtable[State],MATCH(consolidatedsales[[#This Row],[Zip]],locationtable[Zip],0))</f>
        <v>Alberta</v>
      </c>
      <c r="M943" s="4" t="str">
        <f>INDEX(manufacturertable[Manufacturer Name],MATCH(consolidatedsales[[#This Row],[ManufacturerID]],manufacturertable[ManufacturerID],0))</f>
        <v>VanArsdel</v>
      </c>
      <c r="N943" s="4">
        <f>1/COUNTIFS(consolidatedsales[Manufacturer Name],consolidatedsales[[#This Row],[Manufacturer Name]])</f>
        <v>2.4570024570024569E-3</v>
      </c>
    </row>
    <row r="944" spans="1:14" x14ac:dyDescent="0.25">
      <c r="A944">
        <v>2218</v>
      </c>
      <c r="B944" s="2">
        <v>42046</v>
      </c>
      <c r="C944" s="2" t="str">
        <f>TEXT(consolidatedsales[[#This Row],[Date]],"MMMM")</f>
        <v>February</v>
      </c>
      <c r="D944" t="s">
        <v>1411</v>
      </c>
      <c r="E944">
        <v>1</v>
      </c>
      <c r="F944" s="3">
        <v>1826.37</v>
      </c>
      <c r="G944" t="s">
        <v>20</v>
      </c>
      <c r="H944" t="str">
        <f>INDEX(producttable[Product Name],MATCH(consolidatedsales[[#This Row],[ProductID]],producttable[ProductID],0))</f>
        <v>Aliqui RP-15</v>
      </c>
      <c r="I944" t="str">
        <f>INDEX(producttable[Category],MATCH(consolidatedsales[[#This Row],[ProductID]],producttable[ProductID],0))</f>
        <v>Rural</v>
      </c>
      <c r="J944" t="str">
        <f>INDEX(producttable[Segment],MATCH(consolidatedsales[[#This Row],[ProductID]],producttable[ProductID],0))</f>
        <v>Productivity</v>
      </c>
      <c r="K944">
        <f>INDEX(producttable[ManufacturerID],MATCH(consolidatedsales[[#This Row],[ProductID]],producttable[ProductID],0))</f>
        <v>2</v>
      </c>
      <c r="L944" s="4" t="str">
        <f>INDEX(locationtable[State],MATCH(consolidatedsales[[#This Row],[Zip]],locationtable[Zip],0))</f>
        <v>Alberta</v>
      </c>
      <c r="M944" s="4" t="str">
        <f>INDEX(manufacturertable[Manufacturer Name],MATCH(consolidatedsales[[#This Row],[ManufacturerID]],manufacturertable[ManufacturerID],0))</f>
        <v>Aliqui</v>
      </c>
      <c r="N944" s="4">
        <f>1/COUNTIFS(consolidatedsales[Manufacturer Name],consolidatedsales[[#This Row],[Manufacturer Name]])</f>
        <v>4.7169811320754715E-3</v>
      </c>
    </row>
    <row r="945" spans="1:14" x14ac:dyDescent="0.25">
      <c r="A945">
        <v>2219</v>
      </c>
      <c r="B945" s="2">
        <v>42046</v>
      </c>
      <c r="C945" s="2" t="str">
        <f>TEXT(consolidatedsales[[#This Row],[Date]],"MMMM")</f>
        <v>February</v>
      </c>
      <c r="D945" t="s">
        <v>1411</v>
      </c>
      <c r="E945">
        <v>1</v>
      </c>
      <c r="F945" s="3">
        <v>1826.37</v>
      </c>
      <c r="G945" t="s">
        <v>20</v>
      </c>
      <c r="H945" t="str">
        <f>INDEX(producttable[Product Name],MATCH(consolidatedsales[[#This Row],[ProductID]],producttable[ProductID],0))</f>
        <v>Aliqui RP-16</v>
      </c>
      <c r="I945" t="str">
        <f>INDEX(producttable[Category],MATCH(consolidatedsales[[#This Row],[ProductID]],producttable[ProductID],0))</f>
        <v>Rural</v>
      </c>
      <c r="J945" t="str">
        <f>INDEX(producttable[Segment],MATCH(consolidatedsales[[#This Row],[ProductID]],producttable[ProductID],0))</f>
        <v>Productivity</v>
      </c>
      <c r="K945">
        <f>INDEX(producttable[ManufacturerID],MATCH(consolidatedsales[[#This Row],[ProductID]],producttable[ProductID],0))</f>
        <v>2</v>
      </c>
      <c r="L945" s="4" t="str">
        <f>INDEX(locationtable[State],MATCH(consolidatedsales[[#This Row],[Zip]],locationtable[Zip],0))</f>
        <v>Alberta</v>
      </c>
      <c r="M945" s="4" t="str">
        <f>INDEX(manufacturertable[Manufacturer Name],MATCH(consolidatedsales[[#This Row],[ManufacturerID]],manufacturertable[ManufacturerID],0))</f>
        <v>Aliqui</v>
      </c>
      <c r="N945" s="4">
        <f>1/COUNTIFS(consolidatedsales[Manufacturer Name],consolidatedsales[[#This Row],[Manufacturer Name]])</f>
        <v>4.7169811320754715E-3</v>
      </c>
    </row>
    <row r="946" spans="1:14" x14ac:dyDescent="0.25">
      <c r="A946">
        <v>440</v>
      </c>
      <c r="B946" s="2">
        <v>42046</v>
      </c>
      <c r="C946" s="2" t="str">
        <f>TEXT(consolidatedsales[[#This Row],[Date]],"MMMM")</f>
        <v>February</v>
      </c>
      <c r="D946" t="s">
        <v>1577</v>
      </c>
      <c r="E946">
        <v>1</v>
      </c>
      <c r="F946" s="3">
        <v>19529.37</v>
      </c>
      <c r="G946" t="s">
        <v>20</v>
      </c>
      <c r="H946" t="str">
        <f>INDEX(producttable[Product Name],MATCH(consolidatedsales[[#This Row],[ProductID]],producttable[ProductID],0))</f>
        <v>Maximus UM-45</v>
      </c>
      <c r="I946" t="str">
        <f>INDEX(producttable[Category],MATCH(consolidatedsales[[#This Row],[ProductID]],producttable[ProductID],0))</f>
        <v>Urban</v>
      </c>
      <c r="J946" t="str">
        <f>INDEX(producttable[Segment],MATCH(consolidatedsales[[#This Row],[ProductID]],producttable[ProductID],0))</f>
        <v>Moderation</v>
      </c>
      <c r="K946">
        <f>INDEX(producttable[ManufacturerID],MATCH(consolidatedsales[[#This Row],[ProductID]],producttable[ProductID],0))</f>
        <v>7</v>
      </c>
      <c r="L946" s="4" t="str">
        <f>INDEX(locationtable[State],MATCH(consolidatedsales[[#This Row],[Zip]],locationtable[Zip],0))</f>
        <v>British Columbia</v>
      </c>
      <c r="M946" s="4" t="str">
        <f>INDEX(manufacturertable[Manufacturer Name],MATCH(consolidatedsales[[#This Row],[ManufacturerID]],manufacturertable[ManufacturerID],0))</f>
        <v>VanArsdel</v>
      </c>
      <c r="N946" s="4">
        <f>1/COUNTIFS(consolidatedsales[Manufacturer Name],consolidatedsales[[#This Row],[Manufacturer Name]])</f>
        <v>2.4570024570024569E-3</v>
      </c>
    </row>
    <row r="947" spans="1:14" x14ac:dyDescent="0.25">
      <c r="A947">
        <v>2084</v>
      </c>
      <c r="B947" s="2">
        <v>42135</v>
      </c>
      <c r="C947" s="2" t="str">
        <f>TEXT(consolidatedsales[[#This Row],[Date]],"MMMM")</f>
        <v>May</v>
      </c>
      <c r="D947" t="s">
        <v>1583</v>
      </c>
      <c r="E947">
        <v>1</v>
      </c>
      <c r="F947" s="3">
        <v>8252.3700000000008</v>
      </c>
      <c r="G947" t="s">
        <v>20</v>
      </c>
      <c r="H947" t="str">
        <f>INDEX(producttable[Product Name],MATCH(consolidatedsales[[#This Row],[ProductID]],producttable[ProductID],0))</f>
        <v>Currus UC-19</v>
      </c>
      <c r="I947" t="str">
        <f>INDEX(producttable[Category],MATCH(consolidatedsales[[#This Row],[ProductID]],producttable[ProductID],0))</f>
        <v>Urban</v>
      </c>
      <c r="J947" t="str">
        <f>INDEX(producttable[Segment],MATCH(consolidatedsales[[#This Row],[ProductID]],producttable[ProductID],0))</f>
        <v>Convenience</v>
      </c>
      <c r="K947">
        <f>INDEX(producttable[ManufacturerID],MATCH(consolidatedsales[[#This Row],[ProductID]],producttable[ProductID],0))</f>
        <v>4</v>
      </c>
      <c r="L947" s="4" t="str">
        <f>INDEX(locationtable[State],MATCH(consolidatedsales[[#This Row],[Zip]],locationtable[Zip],0))</f>
        <v>British Columbia</v>
      </c>
      <c r="M947" s="4" t="str">
        <f>INDEX(manufacturertable[Manufacturer Name],MATCH(consolidatedsales[[#This Row],[ManufacturerID]],manufacturertable[ManufacturerID],0))</f>
        <v>Currus</v>
      </c>
      <c r="N947" s="4">
        <f>1/COUNTIFS(consolidatedsales[Manufacturer Name],consolidatedsales[[#This Row],[Manufacturer Name]])</f>
        <v>1.1764705882352941E-2</v>
      </c>
    </row>
    <row r="948" spans="1:14" x14ac:dyDescent="0.25">
      <c r="A948">
        <v>1182</v>
      </c>
      <c r="B948" s="2">
        <v>42135</v>
      </c>
      <c r="C948" s="2" t="str">
        <f>TEXT(consolidatedsales[[#This Row],[Date]],"MMMM")</f>
        <v>May</v>
      </c>
      <c r="D948" t="s">
        <v>1559</v>
      </c>
      <c r="E948">
        <v>1</v>
      </c>
      <c r="F948" s="3">
        <v>2519.37</v>
      </c>
      <c r="G948" t="s">
        <v>20</v>
      </c>
      <c r="H948" t="str">
        <f>INDEX(producttable[Product Name],MATCH(consolidatedsales[[#This Row],[ProductID]],producttable[ProductID],0))</f>
        <v>Pirum UE-18</v>
      </c>
      <c r="I948" t="str">
        <f>INDEX(producttable[Category],MATCH(consolidatedsales[[#This Row],[ProductID]],producttable[ProductID],0))</f>
        <v>Urban</v>
      </c>
      <c r="J948" t="str">
        <f>INDEX(producttable[Segment],MATCH(consolidatedsales[[#This Row],[ProductID]],producttable[ProductID],0))</f>
        <v>Extreme</v>
      </c>
      <c r="K948">
        <f>INDEX(producttable[ManufacturerID],MATCH(consolidatedsales[[#This Row],[ProductID]],producttable[ProductID],0))</f>
        <v>10</v>
      </c>
      <c r="L948" s="4" t="str">
        <f>INDEX(locationtable[State],MATCH(consolidatedsales[[#This Row],[Zip]],locationtable[Zip],0))</f>
        <v>British Columbia</v>
      </c>
      <c r="M948" s="4" t="str">
        <f>INDEX(manufacturertable[Manufacturer Name],MATCH(consolidatedsales[[#This Row],[ManufacturerID]],manufacturertable[ManufacturerID],0))</f>
        <v>Pirum</v>
      </c>
      <c r="N948" s="4">
        <f>1/COUNTIFS(consolidatedsales[Manufacturer Name],consolidatedsales[[#This Row],[Manufacturer Name]])</f>
        <v>3.8022813688212928E-3</v>
      </c>
    </row>
    <row r="949" spans="1:14" x14ac:dyDescent="0.25">
      <c r="A949">
        <v>2355</v>
      </c>
      <c r="B949" s="2">
        <v>42135</v>
      </c>
      <c r="C949" s="2" t="str">
        <f>TEXT(consolidatedsales[[#This Row],[Date]],"MMMM")</f>
        <v>May</v>
      </c>
      <c r="D949" t="s">
        <v>1583</v>
      </c>
      <c r="E949">
        <v>1</v>
      </c>
      <c r="F949" s="3">
        <v>7496.37</v>
      </c>
      <c r="G949" t="s">
        <v>20</v>
      </c>
      <c r="H949" t="str">
        <f>INDEX(producttable[Product Name],MATCH(consolidatedsales[[#This Row],[ProductID]],producttable[ProductID],0))</f>
        <v>Aliqui UC-03</v>
      </c>
      <c r="I949" t="str">
        <f>INDEX(producttable[Category],MATCH(consolidatedsales[[#This Row],[ProductID]],producttable[ProductID],0))</f>
        <v>Urban</v>
      </c>
      <c r="J949" t="str">
        <f>INDEX(producttable[Segment],MATCH(consolidatedsales[[#This Row],[ProductID]],producttable[ProductID],0))</f>
        <v>Convenience</v>
      </c>
      <c r="K949">
        <f>INDEX(producttable[ManufacturerID],MATCH(consolidatedsales[[#This Row],[ProductID]],producttable[ProductID],0))</f>
        <v>2</v>
      </c>
      <c r="L949" s="4" t="str">
        <f>INDEX(locationtable[State],MATCH(consolidatedsales[[#This Row],[Zip]],locationtable[Zip],0))</f>
        <v>British Columbia</v>
      </c>
      <c r="M949" s="4" t="str">
        <f>INDEX(manufacturertable[Manufacturer Name],MATCH(consolidatedsales[[#This Row],[ManufacturerID]],manufacturertable[ManufacturerID],0))</f>
        <v>Aliqui</v>
      </c>
      <c r="N949" s="4">
        <f>1/COUNTIFS(consolidatedsales[Manufacturer Name],consolidatedsales[[#This Row],[Manufacturer Name]])</f>
        <v>4.7169811320754715E-3</v>
      </c>
    </row>
    <row r="950" spans="1:14" x14ac:dyDescent="0.25">
      <c r="A950">
        <v>478</v>
      </c>
      <c r="B950" s="2">
        <v>42135</v>
      </c>
      <c r="C950" s="2" t="str">
        <f>TEXT(consolidatedsales[[#This Row],[Date]],"MMMM")</f>
        <v>May</v>
      </c>
      <c r="D950" t="s">
        <v>1327</v>
      </c>
      <c r="E950">
        <v>1</v>
      </c>
      <c r="F950" s="3">
        <v>17009.37</v>
      </c>
      <c r="G950" t="s">
        <v>20</v>
      </c>
      <c r="H950" t="str">
        <f>INDEX(producttable[Product Name],MATCH(consolidatedsales[[#This Row],[ProductID]],producttable[ProductID],0))</f>
        <v>Maximus UM-83</v>
      </c>
      <c r="I950" t="str">
        <f>INDEX(producttable[Category],MATCH(consolidatedsales[[#This Row],[ProductID]],producttable[ProductID],0))</f>
        <v>Urban</v>
      </c>
      <c r="J950" t="str">
        <f>INDEX(producttable[Segment],MATCH(consolidatedsales[[#This Row],[ProductID]],producttable[ProductID],0))</f>
        <v>Moderation</v>
      </c>
      <c r="K950">
        <f>INDEX(producttable[ManufacturerID],MATCH(consolidatedsales[[#This Row],[ProductID]],producttable[ProductID],0))</f>
        <v>7</v>
      </c>
      <c r="L950" s="4" t="str">
        <f>INDEX(locationtable[State],MATCH(consolidatedsales[[#This Row],[Zip]],locationtable[Zip],0))</f>
        <v>Alberta</v>
      </c>
      <c r="M950" s="4" t="str">
        <f>INDEX(manufacturertable[Manufacturer Name],MATCH(consolidatedsales[[#This Row],[ManufacturerID]],manufacturertable[ManufacturerID],0))</f>
        <v>VanArsdel</v>
      </c>
      <c r="N950" s="4">
        <f>1/COUNTIFS(consolidatedsales[Manufacturer Name],consolidatedsales[[#This Row],[Manufacturer Name]])</f>
        <v>2.4570024570024569E-3</v>
      </c>
    </row>
    <row r="951" spans="1:14" x14ac:dyDescent="0.25">
      <c r="A951">
        <v>2224</v>
      </c>
      <c r="B951" s="2">
        <v>42135</v>
      </c>
      <c r="C951" s="2" t="str">
        <f>TEXT(consolidatedsales[[#This Row],[Date]],"MMMM")</f>
        <v>May</v>
      </c>
      <c r="D951" t="s">
        <v>1583</v>
      </c>
      <c r="E951">
        <v>1</v>
      </c>
      <c r="F951" s="3">
        <v>755.37</v>
      </c>
      <c r="G951" t="s">
        <v>20</v>
      </c>
      <c r="H951" t="str">
        <f>INDEX(producttable[Product Name],MATCH(consolidatedsales[[#This Row],[ProductID]],producttable[ProductID],0))</f>
        <v>Aliqui RP-21</v>
      </c>
      <c r="I951" t="str">
        <f>INDEX(producttable[Category],MATCH(consolidatedsales[[#This Row],[ProductID]],producttable[ProductID],0))</f>
        <v>Rural</v>
      </c>
      <c r="J951" t="str">
        <f>INDEX(producttable[Segment],MATCH(consolidatedsales[[#This Row],[ProductID]],producttable[ProductID],0))</f>
        <v>Productivity</v>
      </c>
      <c r="K951">
        <f>INDEX(producttable[ManufacturerID],MATCH(consolidatedsales[[#This Row],[ProductID]],producttable[ProductID],0))</f>
        <v>2</v>
      </c>
      <c r="L951" s="4" t="str">
        <f>INDEX(locationtable[State],MATCH(consolidatedsales[[#This Row],[Zip]],locationtable[Zip],0))</f>
        <v>British Columbia</v>
      </c>
      <c r="M951" s="4" t="str">
        <f>INDEX(manufacturertable[Manufacturer Name],MATCH(consolidatedsales[[#This Row],[ManufacturerID]],manufacturertable[ManufacturerID],0))</f>
        <v>Aliqui</v>
      </c>
      <c r="N951" s="4">
        <f>1/COUNTIFS(consolidatedsales[Manufacturer Name],consolidatedsales[[#This Row],[Manufacturer Name]])</f>
        <v>4.7169811320754715E-3</v>
      </c>
    </row>
    <row r="952" spans="1:14" x14ac:dyDescent="0.25">
      <c r="A952">
        <v>1182</v>
      </c>
      <c r="B952" s="2">
        <v>42136</v>
      </c>
      <c r="C952" s="2" t="str">
        <f>TEXT(consolidatedsales[[#This Row],[Date]],"MMMM")</f>
        <v>May</v>
      </c>
      <c r="D952" t="s">
        <v>1330</v>
      </c>
      <c r="E952">
        <v>1</v>
      </c>
      <c r="F952" s="3">
        <v>2582.37</v>
      </c>
      <c r="G952" t="s">
        <v>20</v>
      </c>
      <c r="H952" t="str">
        <f>INDEX(producttable[Product Name],MATCH(consolidatedsales[[#This Row],[ProductID]],producttable[ProductID],0))</f>
        <v>Pirum UE-18</v>
      </c>
      <c r="I952" t="str">
        <f>INDEX(producttable[Category],MATCH(consolidatedsales[[#This Row],[ProductID]],producttable[ProductID],0))</f>
        <v>Urban</v>
      </c>
      <c r="J952" t="str">
        <f>INDEX(producttable[Segment],MATCH(consolidatedsales[[#This Row],[ProductID]],producttable[ProductID],0))</f>
        <v>Extreme</v>
      </c>
      <c r="K952">
        <f>INDEX(producttable[ManufacturerID],MATCH(consolidatedsales[[#This Row],[ProductID]],producttable[ProductID],0))</f>
        <v>10</v>
      </c>
      <c r="L952" s="4" t="str">
        <f>INDEX(locationtable[State],MATCH(consolidatedsales[[#This Row],[Zip]],locationtable[Zip],0))</f>
        <v>Alberta</v>
      </c>
      <c r="M952" s="4" t="str">
        <f>INDEX(manufacturertable[Manufacturer Name],MATCH(consolidatedsales[[#This Row],[ManufacturerID]],manufacturertable[ManufacturerID],0))</f>
        <v>Pirum</v>
      </c>
      <c r="N952" s="4">
        <f>1/COUNTIFS(consolidatedsales[Manufacturer Name],consolidatedsales[[#This Row],[Manufacturer Name]])</f>
        <v>3.8022813688212928E-3</v>
      </c>
    </row>
    <row r="953" spans="1:14" x14ac:dyDescent="0.25">
      <c r="A953">
        <v>1145</v>
      </c>
      <c r="B953" s="2">
        <v>42136</v>
      </c>
      <c r="C953" s="2" t="str">
        <f>TEXT(consolidatedsales[[#This Row],[Date]],"MMMM")</f>
        <v>May</v>
      </c>
      <c r="D953" t="s">
        <v>1352</v>
      </c>
      <c r="E953">
        <v>1</v>
      </c>
      <c r="F953" s="3">
        <v>4031.37</v>
      </c>
      <c r="G953" t="s">
        <v>20</v>
      </c>
      <c r="H953" t="str">
        <f>INDEX(producttable[Product Name],MATCH(consolidatedsales[[#This Row],[ProductID]],producttable[ProductID],0))</f>
        <v>Pirum UR-02</v>
      </c>
      <c r="I953" t="str">
        <f>INDEX(producttable[Category],MATCH(consolidatedsales[[#This Row],[ProductID]],producttable[ProductID],0))</f>
        <v>Urban</v>
      </c>
      <c r="J953" t="str">
        <f>INDEX(producttable[Segment],MATCH(consolidatedsales[[#This Row],[ProductID]],producttable[ProductID],0))</f>
        <v>Regular</v>
      </c>
      <c r="K953">
        <f>INDEX(producttable[ManufacturerID],MATCH(consolidatedsales[[#This Row],[ProductID]],producttable[ProductID],0))</f>
        <v>10</v>
      </c>
      <c r="L953" s="4" t="str">
        <f>INDEX(locationtable[State],MATCH(consolidatedsales[[#This Row],[Zip]],locationtable[Zip],0))</f>
        <v>Alberta</v>
      </c>
      <c r="M953" s="4" t="str">
        <f>INDEX(manufacturertable[Manufacturer Name],MATCH(consolidatedsales[[#This Row],[ManufacturerID]],manufacturertable[ManufacturerID],0))</f>
        <v>Pirum</v>
      </c>
      <c r="N953" s="4">
        <f>1/COUNTIFS(consolidatedsales[Manufacturer Name],consolidatedsales[[#This Row],[Manufacturer Name]])</f>
        <v>3.8022813688212928E-3</v>
      </c>
    </row>
    <row r="954" spans="1:14" x14ac:dyDescent="0.25">
      <c r="A954">
        <v>183</v>
      </c>
      <c r="B954" s="2">
        <v>42136</v>
      </c>
      <c r="C954" s="2" t="str">
        <f>TEXT(consolidatedsales[[#This Row],[Date]],"MMMM")</f>
        <v>May</v>
      </c>
      <c r="D954" t="s">
        <v>1345</v>
      </c>
      <c r="E954">
        <v>1</v>
      </c>
      <c r="F954" s="3">
        <v>8694</v>
      </c>
      <c r="G954" t="s">
        <v>20</v>
      </c>
      <c r="H954" t="str">
        <f>INDEX(producttable[Product Name],MATCH(consolidatedsales[[#This Row],[ProductID]],producttable[ProductID],0))</f>
        <v>Abbas UE-11</v>
      </c>
      <c r="I954" t="str">
        <f>INDEX(producttable[Category],MATCH(consolidatedsales[[#This Row],[ProductID]],producttable[ProductID],0))</f>
        <v>Urban</v>
      </c>
      <c r="J954" t="str">
        <f>INDEX(producttable[Segment],MATCH(consolidatedsales[[#This Row],[ProductID]],producttable[ProductID],0))</f>
        <v>Extreme</v>
      </c>
      <c r="K954">
        <f>INDEX(producttable[ManufacturerID],MATCH(consolidatedsales[[#This Row],[ProductID]],producttable[ProductID],0))</f>
        <v>1</v>
      </c>
      <c r="L954" s="4" t="str">
        <f>INDEX(locationtable[State],MATCH(consolidatedsales[[#This Row],[Zip]],locationtable[Zip],0))</f>
        <v>Alberta</v>
      </c>
      <c r="M954" s="4" t="str">
        <f>INDEX(manufacturertable[Manufacturer Name],MATCH(consolidatedsales[[#This Row],[ManufacturerID]],manufacturertable[ManufacturerID],0))</f>
        <v>Abbas</v>
      </c>
      <c r="N954" s="4">
        <f>1/COUNTIFS(consolidatedsales[Manufacturer Name],consolidatedsales[[#This Row],[Manufacturer Name]])</f>
        <v>0.04</v>
      </c>
    </row>
    <row r="955" spans="1:14" x14ac:dyDescent="0.25">
      <c r="A955">
        <v>945</v>
      </c>
      <c r="B955" s="2">
        <v>42136</v>
      </c>
      <c r="C955" s="2" t="str">
        <f>TEXT(consolidatedsales[[#This Row],[Date]],"MMMM")</f>
        <v>May</v>
      </c>
      <c r="D955" t="s">
        <v>1577</v>
      </c>
      <c r="E955">
        <v>1</v>
      </c>
      <c r="F955" s="3">
        <v>8189.37</v>
      </c>
      <c r="G955" t="s">
        <v>20</v>
      </c>
      <c r="H955" t="str">
        <f>INDEX(producttable[Product Name],MATCH(consolidatedsales[[#This Row],[ProductID]],producttable[ProductID],0))</f>
        <v>Natura UC-08</v>
      </c>
      <c r="I955" t="str">
        <f>INDEX(producttable[Category],MATCH(consolidatedsales[[#This Row],[ProductID]],producttable[ProductID],0))</f>
        <v>Urban</v>
      </c>
      <c r="J955" t="str">
        <f>INDEX(producttable[Segment],MATCH(consolidatedsales[[#This Row],[ProductID]],producttable[ProductID],0))</f>
        <v>Convenience</v>
      </c>
      <c r="K955">
        <f>INDEX(producttable[ManufacturerID],MATCH(consolidatedsales[[#This Row],[ProductID]],producttable[ProductID],0))</f>
        <v>8</v>
      </c>
      <c r="L955" s="4" t="str">
        <f>INDEX(locationtable[State],MATCH(consolidatedsales[[#This Row],[Zip]],locationtable[Zip],0))</f>
        <v>British Columbia</v>
      </c>
      <c r="M955" s="4" t="str">
        <f>INDEX(manufacturertable[Manufacturer Name],MATCH(consolidatedsales[[#This Row],[ManufacturerID]],manufacturertable[ManufacturerID],0))</f>
        <v>Natura</v>
      </c>
      <c r="N955" s="4">
        <f>1/COUNTIFS(consolidatedsales[Manufacturer Name],consolidatedsales[[#This Row],[Manufacturer Name]])</f>
        <v>3.952569169960474E-3</v>
      </c>
    </row>
    <row r="956" spans="1:14" x14ac:dyDescent="0.25">
      <c r="A956">
        <v>1001</v>
      </c>
      <c r="B956" s="2">
        <v>42136</v>
      </c>
      <c r="C956" s="2" t="str">
        <f>TEXT(consolidatedsales[[#This Row],[Date]],"MMMM")</f>
        <v>May</v>
      </c>
      <c r="D956" t="s">
        <v>1576</v>
      </c>
      <c r="E956">
        <v>1</v>
      </c>
      <c r="F956" s="3">
        <v>5165.37</v>
      </c>
      <c r="G956" t="s">
        <v>20</v>
      </c>
      <c r="H956" t="str">
        <f>INDEX(producttable[Product Name],MATCH(consolidatedsales[[#This Row],[ProductID]],producttable[ProductID],0))</f>
        <v>Natura YY-02</v>
      </c>
      <c r="I956" t="str">
        <f>INDEX(producttable[Category],MATCH(consolidatedsales[[#This Row],[ProductID]],producttable[ProductID],0))</f>
        <v>Youth</v>
      </c>
      <c r="J956" t="str">
        <f>INDEX(producttable[Segment],MATCH(consolidatedsales[[#This Row],[ProductID]],producttable[ProductID],0))</f>
        <v>Youth</v>
      </c>
      <c r="K956">
        <f>INDEX(producttable[ManufacturerID],MATCH(consolidatedsales[[#This Row],[ProductID]],producttable[ProductID],0))</f>
        <v>8</v>
      </c>
      <c r="L956" s="4" t="str">
        <f>INDEX(locationtable[State],MATCH(consolidatedsales[[#This Row],[Zip]],locationtable[Zip],0))</f>
        <v>British Columbia</v>
      </c>
      <c r="M956" s="4" t="str">
        <f>INDEX(manufacturertable[Manufacturer Name],MATCH(consolidatedsales[[#This Row],[ManufacturerID]],manufacturertable[ManufacturerID],0))</f>
        <v>Natura</v>
      </c>
      <c r="N956" s="4">
        <f>1/COUNTIFS(consolidatedsales[Manufacturer Name],consolidatedsales[[#This Row],[Manufacturer Name]])</f>
        <v>3.952569169960474E-3</v>
      </c>
    </row>
    <row r="957" spans="1:14" x14ac:dyDescent="0.25">
      <c r="A957">
        <v>1000</v>
      </c>
      <c r="B957" s="2">
        <v>42137</v>
      </c>
      <c r="C957" s="2" t="str">
        <f>TEXT(consolidatedsales[[#This Row],[Date]],"MMMM")</f>
        <v>May</v>
      </c>
      <c r="D957" t="s">
        <v>1563</v>
      </c>
      <c r="E957">
        <v>1</v>
      </c>
      <c r="F957" s="3">
        <v>1353.87</v>
      </c>
      <c r="G957" t="s">
        <v>20</v>
      </c>
      <c r="H957" t="str">
        <f>INDEX(producttable[Product Name],MATCH(consolidatedsales[[#This Row],[ProductID]],producttable[ProductID],0))</f>
        <v>Natura YY-01</v>
      </c>
      <c r="I957" t="str">
        <f>INDEX(producttable[Category],MATCH(consolidatedsales[[#This Row],[ProductID]],producttable[ProductID],0))</f>
        <v>Youth</v>
      </c>
      <c r="J957" t="str">
        <f>INDEX(producttable[Segment],MATCH(consolidatedsales[[#This Row],[ProductID]],producttable[ProductID],0))</f>
        <v>Youth</v>
      </c>
      <c r="K957">
        <f>INDEX(producttable[ManufacturerID],MATCH(consolidatedsales[[#This Row],[ProductID]],producttable[ProductID],0))</f>
        <v>8</v>
      </c>
      <c r="L957" s="4" t="str">
        <f>INDEX(locationtable[State],MATCH(consolidatedsales[[#This Row],[Zip]],locationtable[Zip],0))</f>
        <v>British Columbia</v>
      </c>
      <c r="M957" s="4" t="str">
        <f>INDEX(manufacturertable[Manufacturer Name],MATCH(consolidatedsales[[#This Row],[ManufacturerID]],manufacturertable[ManufacturerID],0))</f>
        <v>Natura</v>
      </c>
      <c r="N957" s="4">
        <f>1/COUNTIFS(consolidatedsales[Manufacturer Name],consolidatedsales[[#This Row],[Manufacturer Name]])</f>
        <v>3.952569169960474E-3</v>
      </c>
    </row>
    <row r="958" spans="1:14" x14ac:dyDescent="0.25">
      <c r="A958">
        <v>1705</v>
      </c>
      <c r="B958" s="2">
        <v>42137</v>
      </c>
      <c r="C958" s="2" t="str">
        <f>TEXT(consolidatedsales[[#This Row],[Date]],"MMMM")</f>
        <v>May</v>
      </c>
      <c r="D958" t="s">
        <v>1554</v>
      </c>
      <c r="E958">
        <v>1</v>
      </c>
      <c r="F958" s="3">
        <v>1763.37</v>
      </c>
      <c r="G958" t="s">
        <v>20</v>
      </c>
      <c r="H958" t="str">
        <f>INDEX(producttable[Product Name],MATCH(consolidatedsales[[#This Row],[ProductID]],producttable[ProductID],0))</f>
        <v>Salvus YY-16</v>
      </c>
      <c r="I958" t="str">
        <f>INDEX(producttable[Category],MATCH(consolidatedsales[[#This Row],[ProductID]],producttable[ProductID],0))</f>
        <v>Youth</v>
      </c>
      <c r="J958" t="str">
        <f>INDEX(producttable[Segment],MATCH(consolidatedsales[[#This Row],[ProductID]],producttable[ProductID],0))</f>
        <v>Youth</v>
      </c>
      <c r="K958">
        <f>INDEX(producttable[ManufacturerID],MATCH(consolidatedsales[[#This Row],[ProductID]],producttable[ProductID],0))</f>
        <v>13</v>
      </c>
      <c r="L958" s="4" t="str">
        <f>INDEX(locationtable[State],MATCH(consolidatedsales[[#This Row],[Zip]],locationtable[Zip],0))</f>
        <v>British Columbia</v>
      </c>
      <c r="M958" s="4" t="str">
        <f>INDEX(manufacturertable[Manufacturer Name],MATCH(consolidatedsales[[#This Row],[ManufacturerID]],manufacturertable[ManufacturerID],0))</f>
        <v>Salvus</v>
      </c>
      <c r="N958" s="4">
        <f>1/COUNTIFS(consolidatedsales[Manufacturer Name],consolidatedsales[[#This Row],[Manufacturer Name]])</f>
        <v>4.3478260869565216E-2</v>
      </c>
    </row>
    <row r="959" spans="1:14" x14ac:dyDescent="0.25">
      <c r="A959">
        <v>2090</v>
      </c>
      <c r="B959" s="2">
        <v>42137</v>
      </c>
      <c r="C959" s="2" t="str">
        <f>TEXT(consolidatedsales[[#This Row],[Date]],"MMMM")</f>
        <v>May</v>
      </c>
      <c r="D959" t="s">
        <v>1330</v>
      </c>
      <c r="E959">
        <v>1</v>
      </c>
      <c r="F959" s="3">
        <v>4283.37</v>
      </c>
      <c r="G959" t="s">
        <v>20</v>
      </c>
      <c r="H959" t="str">
        <f>INDEX(producttable[Product Name],MATCH(consolidatedsales[[#This Row],[ProductID]],producttable[ProductID],0))</f>
        <v>Currus UC-25</v>
      </c>
      <c r="I959" t="str">
        <f>INDEX(producttable[Category],MATCH(consolidatedsales[[#This Row],[ProductID]],producttable[ProductID],0))</f>
        <v>Urban</v>
      </c>
      <c r="J959" t="str">
        <f>INDEX(producttable[Segment],MATCH(consolidatedsales[[#This Row],[ProductID]],producttable[ProductID],0))</f>
        <v>Convenience</v>
      </c>
      <c r="K959">
        <f>INDEX(producttable[ManufacturerID],MATCH(consolidatedsales[[#This Row],[ProductID]],producttable[ProductID],0))</f>
        <v>4</v>
      </c>
      <c r="L959" s="4" t="str">
        <f>INDEX(locationtable[State],MATCH(consolidatedsales[[#This Row],[Zip]],locationtable[Zip],0))</f>
        <v>Alberta</v>
      </c>
      <c r="M959" s="4" t="str">
        <f>INDEX(manufacturertable[Manufacturer Name],MATCH(consolidatedsales[[#This Row],[ManufacturerID]],manufacturertable[ManufacturerID],0))</f>
        <v>Currus</v>
      </c>
      <c r="N959" s="4">
        <f>1/COUNTIFS(consolidatedsales[Manufacturer Name],consolidatedsales[[#This Row],[Manufacturer Name]])</f>
        <v>1.1764705882352941E-2</v>
      </c>
    </row>
    <row r="960" spans="1:14" x14ac:dyDescent="0.25">
      <c r="A960">
        <v>2354</v>
      </c>
      <c r="B960" s="2">
        <v>42137</v>
      </c>
      <c r="C960" s="2" t="str">
        <f>TEXT(consolidatedsales[[#This Row],[Date]],"MMMM")</f>
        <v>May</v>
      </c>
      <c r="D960" t="s">
        <v>1328</v>
      </c>
      <c r="E960">
        <v>1</v>
      </c>
      <c r="F960" s="3">
        <v>4661.37</v>
      </c>
      <c r="G960" t="s">
        <v>20</v>
      </c>
      <c r="H960" t="str">
        <f>INDEX(producttable[Product Name],MATCH(consolidatedsales[[#This Row],[ProductID]],producttable[ProductID],0))</f>
        <v>Aliqui UC-02</v>
      </c>
      <c r="I960" t="str">
        <f>INDEX(producttable[Category],MATCH(consolidatedsales[[#This Row],[ProductID]],producttable[ProductID],0))</f>
        <v>Urban</v>
      </c>
      <c r="J960" t="str">
        <f>INDEX(producttable[Segment],MATCH(consolidatedsales[[#This Row],[ProductID]],producttable[ProductID],0))</f>
        <v>Convenience</v>
      </c>
      <c r="K960">
        <f>INDEX(producttable[ManufacturerID],MATCH(consolidatedsales[[#This Row],[ProductID]],producttable[ProductID],0))</f>
        <v>2</v>
      </c>
      <c r="L960" s="4" t="str">
        <f>INDEX(locationtable[State],MATCH(consolidatedsales[[#This Row],[Zip]],locationtable[Zip],0))</f>
        <v>Alberta</v>
      </c>
      <c r="M960" s="4" t="str">
        <f>INDEX(manufacturertable[Manufacturer Name],MATCH(consolidatedsales[[#This Row],[ManufacturerID]],manufacturertable[ManufacturerID],0))</f>
        <v>Aliqui</v>
      </c>
      <c r="N960" s="4">
        <f>1/COUNTIFS(consolidatedsales[Manufacturer Name],consolidatedsales[[#This Row],[Manufacturer Name]])</f>
        <v>4.7169811320754715E-3</v>
      </c>
    </row>
    <row r="961" spans="1:14" x14ac:dyDescent="0.25">
      <c r="A961">
        <v>690</v>
      </c>
      <c r="B961" s="2">
        <v>42138</v>
      </c>
      <c r="C961" s="2" t="str">
        <f>TEXT(consolidatedsales[[#This Row],[Date]],"MMMM")</f>
        <v>May</v>
      </c>
      <c r="D961" t="s">
        <v>1593</v>
      </c>
      <c r="E961">
        <v>1</v>
      </c>
      <c r="F961" s="3">
        <v>4409.37</v>
      </c>
      <c r="G961" t="s">
        <v>20</v>
      </c>
      <c r="H961" t="str">
        <f>INDEX(producttable[Product Name],MATCH(consolidatedsales[[#This Row],[ProductID]],producttable[ProductID],0))</f>
        <v>Maximus UC-55</v>
      </c>
      <c r="I961" t="str">
        <f>INDEX(producttable[Category],MATCH(consolidatedsales[[#This Row],[ProductID]],producttable[ProductID],0))</f>
        <v>Urban</v>
      </c>
      <c r="J961" t="str">
        <f>INDEX(producttable[Segment],MATCH(consolidatedsales[[#This Row],[ProductID]],producttable[ProductID],0))</f>
        <v>Convenience</v>
      </c>
      <c r="K961">
        <f>INDEX(producttable[ManufacturerID],MATCH(consolidatedsales[[#This Row],[ProductID]],producttable[ProductID],0))</f>
        <v>7</v>
      </c>
      <c r="L961" s="4" t="str">
        <f>INDEX(locationtable[State],MATCH(consolidatedsales[[#This Row],[Zip]],locationtable[Zip],0))</f>
        <v>British Columbia</v>
      </c>
      <c r="M961" s="4" t="str">
        <f>INDEX(manufacturertable[Manufacturer Name],MATCH(consolidatedsales[[#This Row],[ManufacturerID]],manufacturertable[ManufacturerID],0))</f>
        <v>VanArsdel</v>
      </c>
      <c r="N961" s="4">
        <f>1/COUNTIFS(consolidatedsales[Manufacturer Name],consolidatedsales[[#This Row],[Manufacturer Name]])</f>
        <v>2.4570024570024569E-3</v>
      </c>
    </row>
    <row r="962" spans="1:14" x14ac:dyDescent="0.25">
      <c r="A962">
        <v>1180</v>
      </c>
      <c r="B962" s="2">
        <v>42138</v>
      </c>
      <c r="C962" s="2" t="str">
        <f>TEXT(consolidatedsales[[#This Row],[Date]],"MMMM")</f>
        <v>May</v>
      </c>
      <c r="D962" t="s">
        <v>1352</v>
      </c>
      <c r="E962">
        <v>1</v>
      </c>
      <c r="F962" s="3">
        <v>6299.37</v>
      </c>
      <c r="G962" t="s">
        <v>20</v>
      </c>
      <c r="H962" t="str">
        <f>INDEX(producttable[Product Name],MATCH(consolidatedsales[[#This Row],[ProductID]],producttable[ProductID],0))</f>
        <v>Pirum UE-16</v>
      </c>
      <c r="I962" t="str">
        <f>INDEX(producttable[Category],MATCH(consolidatedsales[[#This Row],[ProductID]],producttable[ProductID],0))</f>
        <v>Urban</v>
      </c>
      <c r="J962" t="str">
        <f>INDEX(producttable[Segment],MATCH(consolidatedsales[[#This Row],[ProductID]],producttable[ProductID],0))</f>
        <v>Extreme</v>
      </c>
      <c r="K962">
        <f>INDEX(producttable[ManufacturerID],MATCH(consolidatedsales[[#This Row],[ProductID]],producttable[ProductID],0))</f>
        <v>10</v>
      </c>
      <c r="L962" s="4" t="str">
        <f>INDEX(locationtable[State],MATCH(consolidatedsales[[#This Row],[Zip]],locationtable[Zip],0))</f>
        <v>Alberta</v>
      </c>
      <c r="M962" s="4" t="str">
        <f>INDEX(manufacturertable[Manufacturer Name],MATCH(consolidatedsales[[#This Row],[ManufacturerID]],manufacturertable[ManufacturerID],0))</f>
        <v>Pirum</v>
      </c>
      <c r="N962" s="4">
        <f>1/COUNTIFS(consolidatedsales[Manufacturer Name],consolidatedsales[[#This Row],[Manufacturer Name]])</f>
        <v>3.8022813688212928E-3</v>
      </c>
    </row>
    <row r="963" spans="1:14" x14ac:dyDescent="0.25">
      <c r="A963">
        <v>457</v>
      </c>
      <c r="B963" s="2">
        <v>42138</v>
      </c>
      <c r="C963" s="2" t="str">
        <f>TEXT(consolidatedsales[[#This Row],[Date]],"MMMM")</f>
        <v>May</v>
      </c>
      <c r="D963" t="s">
        <v>1592</v>
      </c>
      <c r="E963">
        <v>1</v>
      </c>
      <c r="F963" s="3">
        <v>11969.37</v>
      </c>
      <c r="G963" t="s">
        <v>20</v>
      </c>
      <c r="H963" t="str">
        <f>INDEX(producttable[Product Name],MATCH(consolidatedsales[[#This Row],[ProductID]],producttable[ProductID],0))</f>
        <v>Maximus UM-62</v>
      </c>
      <c r="I963" t="str">
        <f>INDEX(producttable[Category],MATCH(consolidatedsales[[#This Row],[ProductID]],producttable[ProductID],0))</f>
        <v>Urban</v>
      </c>
      <c r="J963" t="str">
        <f>INDEX(producttable[Segment],MATCH(consolidatedsales[[#This Row],[ProductID]],producttable[ProductID],0))</f>
        <v>Moderation</v>
      </c>
      <c r="K963">
        <f>INDEX(producttable[ManufacturerID],MATCH(consolidatedsales[[#This Row],[ProductID]],producttable[ProductID],0))</f>
        <v>7</v>
      </c>
      <c r="L963" s="4" t="str">
        <f>INDEX(locationtable[State],MATCH(consolidatedsales[[#This Row],[Zip]],locationtable[Zip],0))</f>
        <v>British Columbia</v>
      </c>
      <c r="M963" s="4" t="str">
        <f>INDEX(manufacturertable[Manufacturer Name],MATCH(consolidatedsales[[#This Row],[ManufacturerID]],manufacturertable[ManufacturerID],0))</f>
        <v>VanArsdel</v>
      </c>
      <c r="N963" s="4">
        <f>1/COUNTIFS(consolidatedsales[Manufacturer Name],consolidatedsales[[#This Row],[Manufacturer Name]])</f>
        <v>2.4570024570024569E-3</v>
      </c>
    </row>
    <row r="964" spans="1:14" x14ac:dyDescent="0.25">
      <c r="A964">
        <v>1212</v>
      </c>
      <c r="B964" s="2">
        <v>42138</v>
      </c>
      <c r="C964" s="2" t="str">
        <f>TEXT(consolidatedsales[[#This Row],[Date]],"MMMM")</f>
        <v>May</v>
      </c>
      <c r="D964" t="s">
        <v>1412</v>
      </c>
      <c r="E964">
        <v>1</v>
      </c>
      <c r="F964" s="3">
        <v>5102.37</v>
      </c>
      <c r="G964" t="s">
        <v>20</v>
      </c>
      <c r="H964" t="str">
        <f>INDEX(producttable[Product Name],MATCH(consolidatedsales[[#This Row],[ProductID]],producttable[ProductID],0))</f>
        <v>Pirum UC-14</v>
      </c>
      <c r="I964" t="str">
        <f>INDEX(producttable[Category],MATCH(consolidatedsales[[#This Row],[ProductID]],producttable[ProductID],0))</f>
        <v>Urban</v>
      </c>
      <c r="J964" t="str">
        <f>INDEX(producttable[Segment],MATCH(consolidatedsales[[#This Row],[ProductID]],producttable[ProductID],0))</f>
        <v>Convenience</v>
      </c>
      <c r="K964">
        <f>INDEX(producttable[ManufacturerID],MATCH(consolidatedsales[[#This Row],[ProductID]],producttable[ProductID],0))</f>
        <v>10</v>
      </c>
      <c r="L964" s="4" t="str">
        <f>INDEX(locationtable[State],MATCH(consolidatedsales[[#This Row],[Zip]],locationtable[Zip],0))</f>
        <v>Alberta</v>
      </c>
      <c r="M964" s="4" t="str">
        <f>INDEX(manufacturertable[Manufacturer Name],MATCH(consolidatedsales[[#This Row],[ManufacturerID]],manufacturertable[ManufacturerID],0))</f>
        <v>Pirum</v>
      </c>
      <c r="N964" s="4">
        <f>1/COUNTIFS(consolidatedsales[Manufacturer Name],consolidatedsales[[#This Row],[Manufacturer Name]])</f>
        <v>3.8022813688212928E-3</v>
      </c>
    </row>
    <row r="965" spans="1:14" x14ac:dyDescent="0.25">
      <c r="A965">
        <v>1180</v>
      </c>
      <c r="B965" s="2">
        <v>42144</v>
      </c>
      <c r="C965" s="2" t="str">
        <f>TEXT(consolidatedsales[[#This Row],[Date]],"MMMM")</f>
        <v>May</v>
      </c>
      <c r="D965" t="s">
        <v>1202</v>
      </c>
      <c r="E965">
        <v>1</v>
      </c>
      <c r="F965" s="3">
        <v>6173.37</v>
      </c>
      <c r="G965" t="s">
        <v>20</v>
      </c>
      <c r="H965" t="str">
        <f>INDEX(producttable[Product Name],MATCH(consolidatedsales[[#This Row],[ProductID]],producttable[ProductID],0))</f>
        <v>Pirum UE-16</v>
      </c>
      <c r="I965" t="str">
        <f>INDEX(producttable[Category],MATCH(consolidatedsales[[#This Row],[ProductID]],producttable[ProductID],0))</f>
        <v>Urban</v>
      </c>
      <c r="J965" t="str">
        <f>INDEX(producttable[Segment],MATCH(consolidatedsales[[#This Row],[ProductID]],producttable[ProductID],0))</f>
        <v>Extreme</v>
      </c>
      <c r="K965">
        <f>INDEX(producttable[ManufacturerID],MATCH(consolidatedsales[[#This Row],[ProductID]],producttable[ProductID],0))</f>
        <v>10</v>
      </c>
      <c r="L965" s="4" t="str">
        <f>INDEX(locationtable[State],MATCH(consolidatedsales[[#This Row],[Zip]],locationtable[Zip],0))</f>
        <v>Manitoba</v>
      </c>
      <c r="M965" s="4" t="str">
        <f>INDEX(manufacturertable[Manufacturer Name],MATCH(consolidatedsales[[#This Row],[ManufacturerID]],manufacturertable[ManufacturerID],0))</f>
        <v>Pirum</v>
      </c>
      <c r="N965" s="4">
        <f>1/COUNTIFS(consolidatedsales[Manufacturer Name],consolidatedsales[[#This Row],[Manufacturer Name]])</f>
        <v>3.8022813688212928E-3</v>
      </c>
    </row>
    <row r="966" spans="1:14" x14ac:dyDescent="0.25">
      <c r="A966">
        <v>1697</v>
      </c>
      <c r="B966" s="2">
        <v>42145</v>
      </c>
      <c r="C966" s="2" t="str">
        <f>TEXT(consolidatedsales[[#This Row],[Date]],"MMMM")</f>
        <v>May</v>
      </c>
      <c r="D966" t="s">
        <v>1382</v>
      </c>
      <c r="E966">
        <v>1</v>
      </c>
      <c r="F966" s="3">
        <v>2834.37</v>
      </c>
      <c r="G966" t="s">
        <v>20</v>
      </c>
      <c r="H966" t="str">
        <f>INDEX(producttable[Product Name],MATCH(consolidatedsales[[#This Row],[ProductID]],producttable[ProductID],0))</f>
        <v>Salvus YY-08</v>
      </c>
      <c r="I966" t="str">
        <f>INDEX(producttable[Category],MATCH(consolidatedsales[[#This Row],[ProductID]],producttable[ProductID],0))</f>
        <v>Youth</v>
      </c>
      <c r="J966" t="str">
        <f>INDEX(producttable[Segment],MATCH(consolidatedsales[[#This Row],[ProductID]],producttable[ProductID],0))</f>
        <v>Youth</v>
      </c>
      <c r="K966">
        <f>INDEX(producttable[ManufacturerID],MATCH(consolidatedsales[[#This Row],[ProductID]],producttable[ProductID],0))</f>
        <v>13</v>
      </c>
      <c r="L966" s="4" t="str">
        <f>INDEX(locationtable[State],MATCH(consolidatedsales[[#This Row],[Zip]],locationtable[Zip],0))</f>
        <v>Alberta</v>
      </c>
      <c r="M966" s="4" t="str">
        <f>INDEX(manufacturertable[Manufacturer Name],MATCH(consolidatedsales[[#This Row],[ManufacturerID]],manufacturertable[ManufacturerID],0))</f>
        <v>Salvus</v>
      </c>
      <c r="N966" s="4">
        <f>1/COUNTIFS(consolidatedsales[Manufacturer Name],consolidatedsales[[#This Row],[Manufacturer Name]])</f>
        <v>4.3478260869565216E-2</v>
      </c>
    </row>
    <row r="967" spans="1:14" x14ac:dyDescent="0.25">
      <c r="A967">
        <v>1706</v>
      </c>
      <c r="B967" s="2">
        <v>42145</v>
      </c>
      <c r="C967" s="2" t="str">
        <f>TEXT(consolidatedsales[[#This Row],[Date]],"MMMM")</f>
        <v>May</v>
      </c>
      <c r="D967" t="s">
        <v>1382</v>
      </c>
      <c r="E967">
        <v>1</v>
      </c>
      <c r="F967" s="3">
        <v>2834.37</v>
      </c>
      <c r="G967" t="s">
        <v>20</v>
      </c>
      <c r="H967" t="str">
        <f>INDEX(producttable[Product Name],MATCH(consolidatedsales[[#This Row],[ProductID]],producttable[ProductID],0))</f>
        <v>Salvus YY-17</v>
      </c>
      <c r="I967" t="str">
        <f>INDEX(producttable[Category],MATCH(consolidatedsales[[#This Row],[ProductID]],producttable[ProductID],0))</f>
        <v>Youth</v>
      </c>
      <c r="J967" t="str">
        <f>INDEX(producttable[Segment],MATCH(consolidatedsales[[#This Row],[ProductID]],producttable[ProductID],0))</f>
        <v>Youth</v>
      </c>
      <c r="K967">
        <f>INDEX(producttable[ManufacturerID],MATCH(consolidatedsales[[#This Row],[ProductID]],producttable[ProductID],0))</f>
        <v>13</v>
      </c>
      <c r="L967" s="4" t="str">
        <f>INDEX(locationtable[State],MATCH(consolidatedsales[[#This Row],[Zip]],locationtable[Zip],0))</f>
        <v>Alberta</v>
      </c>
      <c r="M967" s="4" t="str">
        <f>INDEX(manufacturertable[Manufacturer Name],MATCH(consolidatedsales[[#This Row],[ManufacturerID]],manufacturertable[ManufacturerID],0))</f>
        <v>Salvus</v>
      </c>
      <c r="N967" s="4">
        <f>1/COUNTIFS(consolidatedsales[Manufacturer Name],consolidatedsales[[#This Row],[Manufacturer Name]])</f>
        <v>4.3478260869565216E-2</v>
      </c>
    </row>
    <row r="968" spans="1:14" x14ac:dyDescent="0.25">
      <c r="A968">
        <v>1875</v>
      </c>
      <c r="B968" s="2">
        <v>42145</v>
      </c>
      <c r="C968" s="2" t="str">
        <f>TEXT(consolidatedsales[[#This Row],[Date]],"MMMM")</f>
        <v>May</v>
      </c>
      <c r="D968" t="s">
        <v>1410</v>
      </c>
      <c r="E968">
        <v>1</v>
      </c>
      <c r="F968" s="3">
        <v>12914.37</v>
      </c>
      <c r="G968" t="s">
        <v>20</v>
      </c>
      <c r="H968" t="str">
        <f>INDEX(producttable[Product Name],MATCH(consolidatedsales[[#This Row],[ProductID]],producttable[ProductID],0))</f>
        <v>Leo UM-13</v>
      </c>
      <c r="I968" t="str">
        <f>INDEX(producttable[Category],MATCH(consolidatedsales[[#This Row],[ProductID]],producttable[ProductID],0))</f>
        <v>Urban</v>
      </c>
      <c r="J968" t="str">
        <f>INDEX(producttable[Segment],MATCH(consolidatedsales[[#This Row],[ProductID]],producttable[ProductID],0))</f>
        <v>Moderation</v>
      </c>
      <c r="K968">
        <f>INDEX(producttable[ManufacturerID],MATCH(consolidatedsales[[#This Row],[ProductID]],producttable[ProductID],0))</f>
        <v>6</v>
      </c>
      <c r="L968" s="4" t="str">
        <f>INDEX(locationtable[State],MATCH(consolidatedsales[[#This Row],[Zip]],locationtable[Zip],0))</f>
        <v>Alberta</v>
      </c>
      <c r="M968" s="4" t="str">
        <f>INDEX(manufacturertable[Manufacturer Name],MATCH(consolidatedsales[[#This Row],[ManufacturerID]],manufacturertable[ManufacturerID],0))</f>
        <v>Leo</v>
      </c>
      <c r="N968" s="4">
        <f>1/COUNTIFS(consolidatedsales[Manufacturer Name],consolidatedsales[[#This Row],[Manufacturer Name]])</f>
        <v>8.3333333333333329E-2</v>
      </c>
    </row>
    <row r="969" spans="1:14" x14ac:dyDescent="0.25">
      <c r="A969">
        <v>659</v>
      </c>
      <c r="B969" s="2">
        <v>42145</v>
      </c>
      <c r="C969" s="2" t="str">
        <f>TEXT(consolidatedsales[[#This Row],[Date]],"MMMM")</f>
        <v>May</v>
      </c>
      <c r="D969" t="s">
        <v>1561</v>
      </c>
      <c r="E969">
        <v>1</v>
      </c>
      <c r="F969" s="3">
        <v>17639.37</v>
      </c>
      <c r="G969" t="s">
        <v>20</v>
      </c>
      <c r="H969" t="str">
        <f>INDEX(producttable[Product Name],MATCH(consolidatedsales[[#This Row],[ProductID]],producttable[ProductID],0))</f>
        <v>Maximus UC-24</v>
      </c>
      <c r="I969" t="str">
        <f>INDEX(producttable[Category],MATCH(consolidatedsales[[#This Row],[ProductID]],producttable[ProductID],0))</f>
        <v>Urban</v>
      </c>
      <c r="J969" t="str">
        <f>INDEX(producttable[Segment],MATCH(consolidatedsales[[#This Row],[ProductID]],producttable[ProductID],0))</f>
        <v>Convenience</v>
      </c>
      <c r="K969">
        <f>INDEX(producttable[ManufacturerID],MATCH(consolidatedsales[[#This Row],[ProductID]],producttable[ProductID],0))</f>
        <v>7</v>
      </c>
      <c r="L969" s="4" t="str">
        <f>INDEX(locationtable[State],MATCH(consolidatedsales[[#This Row],[Zip]],locationtable[Zip],0))</f>
        <v>British Columbia</v>
      </c>
      <c r="M969" s="4" t="str">
        <f>INDEX(manufacturertable[Manufacturer Name],MATCH(consolidatedsales[[#This Row],[ManufacturerID]],manufacturertable[ManufacturerID],0))</f>
        <v>VanArsdel</v>
      </c>
      <c r="N969" s="4">
        <f>1/COUNTIFS(consolidatedsales[Manufacturer Name],consolidatedsales[[#This Row],[Manufacturer Name]])</f>
        <v>2.4570024570024569E-3</v>
      </c>
    </row>
    <row r="970" spans="1:14" x14ac:dyDescent="0.25">
      <c r="A970">
        <v>905</v>
      </c>
      <c r="B970" s="2">
        <v>42145</v>
      </c>
      <c r="C970" s="2" t="str">
        <f>TEXT(consolidatedsales[[#This Row],[Date]],"MMMM")</f>
        <v>May</v>
      </c>
      <c r="D970" t="s">
        <v>1578</v>
      </c>
      <c r="E970">
        <v>1</v>
      </c>
      <c r="F970" s="3">
        <v>7244.37</v>
      </c>
      <c r="G970" t="s">
        <v>20</v>
      </c>
      <c r="H970" t="str">
        <f>INDEX(producttable[Product Name],MATCH(consolidatedsales[[#This Row],[ProductID]],producttable[ProductID],0))</f>
        <v>Natura UE-14</v>
      </c>
      <c r="I970" t="str">
        <f>INDEX(producttable[Category],MATCH(consolidatedsales[[#This Row],[ProductID]],producttable[ProductID],0))</f>
        <v>Urban</v>
      </c>
      <c r="J970" t="str">
        <f>INDEX(producttable[Segment],MATCH(consolidatedsales[[#This Row],[ProductID]],producttable[ProductID],0))</f>
        <v>Extreme</v>
      </c>
      <c r="K970">
        <f>INDEX(producttable[ManufacturerID],MATCH(consolidatedsales[[#This Row],[ProductID]],producttable[ProductID],0))</f>
        <v>8</v>
      </c>
      <c r="L970" s="4" t="str">
        <f>INDEX(locationtable[State],MATCH(consolidatedsales[[#This Row],[Zip]],locationtable[Zip],0))</f>
        <v>British Columbia</v>
      </c>
      <c r="M970" s="4" t="str">
        <f>INDEX(manufacturertable[Manufacturer Name],MATCH(consolidatedsales[[#This Row],[ManufacturerID]],manufacturertable[ManufacturerID],0))</f>
        <v>Natura</v>
      </c>
      <c r="N970" s="4">
        <f>1/COUNTIFS(consolidatedsales[Manufacturer Name],consolidatedsales[[#This Row],[Manufacturer Name]])</f>
        <v>3.952569169960474E-3</v>
      </c>
    </row>
    <row r="971" spans="1:14" x14ac:dyDescent="0.25">
      <c r="A971">
        <v>1182</v>
      </c>
      <c r="B971" s="2">
        <v>42145</v>
      </c>
      <c r="C971" s="2" t="str">
        <f>TEXT(consolidatedsales[[#This Row],[Date]],"MMMM")</f>
        <v>May</v>
      </c>
      <c r="D971" t="s">
        <v>1561</v>
      </c>
      <c r="E971">
        <v>1</v>
      </c>
      <c r="F971" s="3">
        <v>2834.37</v>
      </c>
      <c r="G971" t="s">
        <v>20</v>
      </c>
      <c r="H971" t="str">
        <f>INDEX(producttable[Product Name],MATCH(consolidatedsales[[#This Row],[ProductID]],producttable[ProductID],0))</f>
        <v>Pirum UE-18</v>
      </c>
      <c r="I971" t="str">
        <f>INDEX(producttable[Category],MATCH(consolidatedsales[[#This Row],[ProductID]],producttable[ProductID],0))</f>
        <v>Urban</v>
      </c>
      <c r="J971" t="str">
        <f>INDEX(producttable[Segment],MATCH(consolidatedsales[[#This Row],[ProductID]],producttable[ProductID],0))</f>
        <v>Extreme</v>
      </c>
      <c r="K971">
        <f>INDEX(producttable[ManufacturerID],MATCH(consolidatedsales[[#This Row],[ProductID]],producttable[ProductID],0))</f>
        <v>10</v>
      </c>
      <c r="L971" s="4" t="str">
        <f>INDEX(locationtable[State],MATCH(consolidatedsales[[#This Row],[Zip]],locationtable[Zip],0))</f>
        <v>British Columbia</v>
      </c>
      <c r="M971" s="4" t="str">
        <f>INDEX(manufacturertable[Manufacturer Name],MATCH(consolidatedsales[[#This Row],[ManufacturerID]],manufacturertable[ManufacturerID],0))</f>
        <v>Pirum</v>
      </c>
      <c r="N971" s="4">
        <f>1/COUNTIFS(consolidatedsales[Manufacturer Name],consolidatedsales[[#This Row],[Manufacturer Name]])</f>
        <v>3.8022813688212928E-3</v>
      </c>
    </row>
    <row r="972" spans="1:14" x14ac:dyDescent="0.25">
      <c r="A972">
        <v>487</v>
      </c>
      <c r="B972" s="2">
        <v>42145</v>
      </c>
      <c r="C972" s="2" t="str">
        <f>TEXT(consolidatedsales[[#This Row],[Date]],"MMMM")</f>
        <v>May</v>
      </c>
      <c r="D972" t="s">
        <v>1330</v>
      </c>
      <c r="E972">
        <v>1</v>
      </c>
      <c r="F972" s="3">
        <v>13229.37</v>
      </c>
      <c r="G972" t="s">
        <v>20</v>
      </c>
      <c r="H972" t="str">
        <f>INDEX(producttable[Product Name],MATCH(consolidatedsales[[#This Row],[ProductID]],producttable[ProductID],0))</f>
        <v>Maximus UM-92</v>
      </c>
      <c r="I972" t="str">
        <f>INDEX(producttable[Category],MATCH(consolidatedsales[[#This Row],[ProductID]],producttable[ProductID],0))</f>
        <v>Urban</v>
      </c>
      <c r="J972" t="str">
        <f>INDEX(producttable[Segment],MATCH(consolidatedsales[[#This Row],[ProductID]],producttable[ProductID],0))</f>
        <v>Moderation</v>
      </c>
      <c r="K972">
        <f>INDEX(producttable[ManufacturerID],MATCH(consolidatedsales[[#This Row],[ProductID]],producttable[ProductID],0))</f>
        <v>7</v>
      </c>
      <c r="L972" s="4" t="str">
        <f>INDEX(locationtable[State],MATCH(consolidatedsales[[#This Row],[Zip]],locationtable[Zip],0))</f>
        <v>Alberta</v>
      </c>
      <c r="M972" s="4" t="str">
        <f>INDEX(manufacturertable[Manufacturer Name],MATCH(consolidatedsales[[#This Row],[ManufacturerID]],manufacturertable[ManufacturerID],0))</f>
        <v>VanArsdel</v>
      </c>
      <c r="N972" s="4">
        <f>1/COUNTIFS(consolidatedsales[Manufacturer Name],consolidatedsales[[#This Row],[Manufacturer Name]])</f>
        <v>2.4570024570024569E-3</v>
      </c>
    </row>
    <row r="973" spans="1:14" x14ac:dyDescent="0.25">
      <c r="A973">
        <v>1180</v>
      </c>
      <c r="B973" s="2">
        <v>42145</v>
      </c>
      <c r="C973" s="2" t="str">
        <f>TEXT(consolidatedsales[[#This Row],[Date]],"MMMM")</f>
        <v>May</v>
      </c>
      <c r="D973" t="s">
        <v>1352</v>
      </c>
      <c r="E973">
        <v>1</v>
      </c>
      <c r="F973" s="3">
        <v>6173.37</v>
      </c>
      <c r="G973" t="s">
        <v>20</v>
      </c>
      <c r="H973" t="str">
        <f>INDEX(producttable[Product Name],MATCH(consolidatedsales[[#This Row],[ProductID]],producttable[ProductID],0))</f>
        <v>Pirum UE-16</v>
      </c>
      <c r="I973" t="str">
        <f>INDEX(producttable[Category],MATCH(consolidatedsales[[#This Row],[ProductID]],producttable[ProductID],0))</f>
        <v>Urban</v>
      </c>
      <c r="J973" t="str">
        <f>INDEX(producttable[Segment],MATCH(consolidatedsales[[#This Row],[ProductID]],producttable[ProductID],0))</f>
        <v>Extreme</v>
      </c>
      <c r="K973">
        <f>INDEX(producttable[ManufacturerID],MATCH(consolidatedsales[[#This Row],[ProductID]],producttable[ProductID],0))</f>
        <v>10</v>
      </c>
      <c r="L973" s="4" t="str">
        <f>INDEX(locationtable[State],MATCH(consolidatedsales[[#This Row],[Zip]],locationtable[Zip],0))</f>
        <v>Alberta</v>
      </c>
      <c r="M973" s="4" t="str">
        <f>INDEX(manufacturertable[Manufacturer Name],MATCH(consolidatedsales[[#This Row],[ManufacturerID]],manufacturertable[ManufacturerID],0))</f>
        <v>Pirum</v>
      </c>
      <c r="N973" s="4">
        <f>1/COUNTIFS(consolidatedsales[Manufacturer Name],consolidatedsales[[#This Row],[Manufacturer Name]])</f>
        <v>3.8022813688212928E-3</v>
      </c>
    </row>
    <row r="974" spans="1:14" x14ac:dyDescent="0.25">
      <c r="A974">
        <v>1212</v>
      </c>
      <c r="B974" s="2">
        <v>42145</v>
      </c>
      <c r="C974" s="2" t="str">
        <f>TEXT(consolidatedsales[[#This Row],[Date]],"MMMM")</f>
        <v>May</v>
      </c>
      <c r="D974" t="s">
        <v>1352</v>
      </c>
      <c r="E974">
        <v>1</v>
      </c>
      <c r="F974" s="3">
        <v>4661.37</v>
      </c>
      <c r="G974" t="s">
        <v>20</v>
      </c>
      <c r="H974" t="str">
        <f>INDEX(producttable[Product Name],MATCH(consolidatedsales[[#This Row],[ProductID]],producttable[ProductID],0))</f>
        <v>Pirum UC-14</v>
      </c>
      <c r="I974" t="str">
        <f>INDEX(producttable[Category],MATCH(consolidatedsales[[#This Row],[ProductID]],producttable[ProductID],0))</f>
        <v>Urban</v>
      </c>
      <c r="J974" t="str">
        <f>INDEX(producttable[Segment],MATCH(consolidatedsales[[#This Row],[ProductID]],producttable[ProductID],0))</f>
        <v>Convenience</v>
      </c>
      <c r="K974">
        <f>INDEX(producttable[ManufacturerID],MATCH(consolidatedsales[[#This Row],[ProductID]],producttable[ProductID],0))</f>
        <v>10</v>
      </c>
      <c r="L974" s="4" t="str">
        <f>INDEX(locationtable[State],MATCH(consolidatedsales[[#This Row],[Zip]],locationtable[Zip],0))</f>
        <v>Alberta</v>
      </c>
      <c r="M974" s="4" t="str">
        <f>INDEX(manufacturertable[Manufacturer Name],MATCH(consolidatedsales[[#This Row],[ManufacturerID]],manufacturertable[ManufacturerID],0))</f>
        <v>Pirum</v>
      </c>
      <c r="N974" s="4">
        <f>1/COUNTIFS(consolidatedsales[Manufacturer Name],consolidatedsales[[#This Row],[Manufacturer Name]])</f>
        <v>3.8022813688212928E-3</v>
      </c>
    </row>
    <row r="975" spans="1:14" x14ac:dyDescent="0.25">
      <c r="A975">
        <v>1722</v>
      </c>
      <c r="B975" s="2">
        <v>42145</v>
      </c>
      <c r="C975" s="2" t="str">
        <f>TEXT(consolidatedsales[[#This Row],[Date]],"MMMM")</f>
        <v>May</v>
      </c>
      <c r="D975" t="s">
        <v>1350</v>
      </c>
      <c r="E975">
        <v>1</v>
      </c>
      <c r="F975" s="3">
        <v>1038.8699999999999</v>
      </c>
      <c r="G975" t="s">
        <v>20</v>
      </c>
      <c r="H975" t="str">
        <f>INDEX(producttable[Product Name],MATCH(consolidatedsales[[#This Row],[ProductID]],producttable[ProductID],0))</f>
        <v>Salvus YY-33</v>
      </c>
      <c r="I975" t="str">
        <f>INDEX(producttable[Category],MATCH(consolidatedsales[[#This Row],[ProductID]],producttable[ProductID],0))</f>
        <v>Youth</v>
      </c>
      <c r="J975" t="str">
        <f>INDEX(producttable[Segment],MATCH(consolidatedsales[[#This Row],[ProductID]],producttable[ProductID],0))</f>
        <v>Youth</v>
      </c>
      <c r="K975">
        <f>INDEX(producttable[ManufacturerID],MATCH(consolidatedsales[[#This Row],[ProductID]],producttable[ProductID],0))</f>
        <v>13</v>
      </c>
      <c r="L975" s="4" t="str">
        <f>INDEX(locationtable[State],MATCH(consolidatedsales[[#This Row],[Zip]],locationtable[Zip],0))</f>
        <v>Alberta</v>
      </c>
      <c r="M975" s="4" t="str">
        <f>INDEX(manufacturertable[Manufacturer Name],MATCH(consolidatedsales[[#This Row],[ManufacturerID]],manufacturertable[ManufacturerID],0))</f>
        <v>Salvus</v>
      </c>
      <c r="N975" s="4">
        <f>1/COUNTIFS(consolidatedsales[Manufacturer Name],consolidatedsales[[#This Row],[Manufacturer Name]])</f>
        <v>4.3478260869565216E-2</v>
      </c>
    </row>
    <row r="976" spans="1:14" x14ac:dyDescent="0.25">
      <c r="A976">
        <v>1129</v>
      </c>
      <c r="B976" s="2">
        <v>42145</v>
      </c>
      <c r="C976" s="2" t="str">
        <f>TEXT(consolidatedsales[[#This Row],[Date]],"MMMM")</f>
        <v>May</v>
      </c>
      <c r="D976" t="s">
        <v>1330</v>
      </c>
      <c r="E976">
        <v>1</v>
      </c>
      <c r="F976" s="3">
        <v>5543.37</v>
      </c>
      <c r="G976" t="s">
        <v>20</v>
      </c>
      <c r="H976" t="str">
        <f>INDEX(producttable[Product Name],MATCH(consolidatedsales[[#This Row],[ProductID]],producttable[ProductID],0))</f>
        <v>Pirum UM-06</v>
      </c>
      <c r="I976" t="str">
        <f>INDEX(producttable[Category],MATCH(consolidatedsales[[#This Row],[ProductID]],producttable[ProductID],0))</f>
        <v>Urban</v>
      </c>
      <c r="J976" t="str">
        <f>INDEX(producttable[Segment],MATCH(consolidatedsales[[#This Row],[ProductID]],producttable[ProductID],0))</f>
        <v>Moderation</v>
      </c>
      <c r="K976">
        <f>INDEX(producttable[ManufacturerID],MATCH(consolidatedsales[[#This Row],[ProductID]],producttable[ProductID],0))</f>
        <v>10</v>
      </c>
      <c r="L976" s="4" t="str">
        <f>INDEX(locationtable[State],MATCH(consolidatedsales[[#This Row],[Zip]],locationtable[Zip],0))</f>
        <v>Alberta</v>
      </c>
      <c r="M976" s="4" t="str">
        <f>INDEX(manufacturertable[Manufacturer Name],MATCH(consolidatedsales[[#This Row],[ManufacturerID]],manufacturertable[ManufacturerID],0))</f>
        <v>Pirum</v>
      </c>
      <c r="N976" s="4">
        <f>1/COUNTIFS(consolidatedsales[Manufacturer Name],consolidatedsales[[#This Row],[Manufacturer Name]])</f>
        <v>3.8022813688212928E-3</v>
      </c>
    </row>
    <row r="977" spans="1:14" x14ac:dyDescent="0.25">
      <c r="A977">
        <v>819</v>
      </c>
      <c r="B977" s="2">
        <v>42146</v>
      </c>
      <c r="C977" s="2" t="str">
        <f>TEXT(consolidatedsales[[#This Row],[Date]],"MMMM")</f>
        <v>May</v>
      </c>
      <c r="D977" t="s">
        <v>1564</v>
      </c>
      <c r="E977">
        <v>1</v>
      </c>
      <c r="F977" s="3">
        <v>16757.37</v>
      </c>
      <c r="G977" t="s">
        <v>20</v>
      </c>
      <c r="H977" t="str">
        <f>INDEX(producttable[Product Name],MATCH(consolidatedsales[[#This Row],[ProductID]],producttable[ProductID],0))</f>
        <v>Natura UM-03</v>
      </c>
      <c r="I977" t="str">
        <f>INDEX(producttable[Category],MATCH(consolidatedsales[[#This Row],[ProductID]],producttable[ProductID],0))</f>
        <v>Urban</v>
      </c>
      <c r="J977" t="str">
        <f>INDEX(producttable[Segment],MATCH(consolidatedsales[[#This Row],[ProductID]],producttable[ProductID],0))</f>
        <v>Moderation</v>
      </c>
      <c r="K977">
        <f>INDEX(producttable[ManufacturerID],MATCH(consolidatedsales[[#This Row],[ProductID]],producttable[ProductID],0))</f>
        <v>8</v>
      </c>
      <c r="L977" s="4" t="str">
        <f>INDEX(locationtable[State],MATCH(consolidatedsales[[#This Row],[Zip]],locationtable[Zip],0))</f>
        <v>British Columbia</v>
      </c>
      <c r="M977" s="4" t="str">
        <f>INDEX(manufacturertable[Manufacturer Name],MATCH(consolidatedsales[[#This Row],[ManufacturerID]],manufacturertable[ManufacturerID],0))</f>
        <v>Natura</v>
      </c>
      <c r="N977" s="4">
        <f>1/COUNTIFS(consolidatedsales[Manufacturer Name],consolidatedsales[[#This Row],[Manufacturer Name]])</f>
        <v>3.952569169960474E-3</v>
      </c>
    </row>
    <row r="978" spans="1:14" x14ac:dyDescent="0.25">
      <c r="A978">
        <v>506</v>
      </c>
      <c r="B978" s="2">
        <v>42148</v>
      </c>
      <c r="C978" s="2" t="str">
        <f>TEXT(consolidatedsales[[#This Row],[Date]],"MMMM")</f>
        <v>May</v>
      </c>
      <c r="D978" t="s">
        <v>1591</v>
      </c>
      <c r="E978">
        <v>1</v>
      </c>
      <c r="F978" s="3">
        <v>15560.37</v>
      </c>
      <c r="G978" t="s">
        <v>20</v>
      </c>
      <c r="H978" t="str">
        <f>INDEX(producttable[Product Name],MATCH(consolidatedsales[[#This Row],[ProductID]],producttable[ProductID],0))</f>
        <v>Maximus UM-11</v>
      </c>
      <c r="I978" t="str">
        <f>INDEX(producttable[Category],MATCH(consolidatedsales[[#This Row],[ProductID]],producttable[ProductID],0))</f>
        <v>Urban</v>
      </c>
      <c r="J978" t="str">
        <f>INDEX(producttable[Segment],MATCH(consolidatedsales[[#This Row],[ProductID]],producttable[ProductID],0))</f>
        <v>Moderation</v>
      </c>
      <c r="K978">
        <f>INDEX(producttable[ManufacturerID],MATCH(consolidatedsales[[#This Row],[ProductID]],producttable[ProductID],0))</f>
        <v>7</v>
      </c>
      <c r="L978" s="4" t="str">
        <f>INDEX(locationtable[State],MATCH(consolidatedsales[[#This Row],[Zip]],locationtable[Zip],0))</f>
        <v>British Columbia</v>
      </c>
      <c r="M978" s="4" t="str">
        <f>INDEX(manufacturertable[Manufacturer Name],MATCH(consolidatedsales[[#This Row],[ManufacturerID]],manufacturertable[ManufacturerID],0))</f>
        <v>VanArsdel</v>
      </c>
      <c r="N978" s="4">
        <f>1/COUNTIFS(consolidatedsales[Manufacturer Name],consolidatedsales[[#This Row],[Manufacturer Name]])</f>
        <v>2.4570024570024569E-3</v>
      </c>
    </row>
    <row r="979" spans="1:14" x14ac:dyDescent="0.25">
      <c r="A979">
        <v>1137</v>
      </c>
      <c r="B979" s="2">
        <v>42166</v>
      </c>
      <c r="C979" s="2" t="str">
        <f>TEXT(consolidatedsales[[#This Row],[Date]],"MMMM")</f>
        <v>June</v>
      </c>
      <c r="D979" t="s">
        <v>1334</v>
      </c>
      <c r="E979">
        <v>1</v>
      </c>
      <c r="F979" s="3">
        <v>8945.3700000000008</v>
      </c>
      <c r="G979" t="s">
        <v>20</v>
      </c>
      <c r="H979" t="str">
        <f>INDEX(producttable[Product Name],MATCH(consolidatedsales[[#This Row],[ProductID]],producttable[ProductID],0))</f>
        <v>Pirum UM-14</v>
      </c>
      <c r="I979" t="str">
        <f>INDEX(producttable[Category],MATCH(consolidatedsales[[#This Row],[ProductID]],producttable[ProductID],0))</f>
        <v>Urban</v>
      </c>
      <c r="J979" t="str">
        <f>INDEX(producttable[Segment],MATCH(consolidatedsales[[#This Row],[ProductID]],producttable[ProductID],0))</f>
        <v>Moderation</v>
      </c>
      <c r="K979">
        <f>INDEX(producttable[ManufacturerID],MATCH(consolidatedsales[[#This Row],[ProductID]],producttable[ProductID],0))</f>
        <v>10</v>
      </c>
      <c r="L979" s="4" t="str">
        <f>INDEX(locationtable[State],MATCH(consolidatedsales[[#This Row],[Zip]],locationtable[Zip],0))</f>
        <v>Alberta</v>
      </c>
      <c r="M979" s="4" t="str">
        <f>INDEX(manufacturertable[Manufacturer Name],MATCH(consolidatedsales[[#This Row],[ManufacturerID]],manufacturertable[ManufacturerID],0))</f>
        <v>Pirum</v>
      </c>
      <c r="N979" s="4">
        <f>1/COUNTIFS(consolidatedsales[Manufacturer Name],consolidatedsales[[#This Row],[Manufacturer Name]])</f>
        <v>3.8022813688212928E-3</v>
      </c>
    </row>
    <row r="980" spans="1:14" x14ac:dyDescent="0.25">
      <c r="A980">
        <v>2379</v>
      </c>
      <c r="B980" s="2">
        <v>42167</v>
      </c>
      <c r="C980" s="2" t="str">
        <f>TEXT(consolidatedsales[[#This Row],[Date]],"MMMM")</f>
        <v>June</v>
      </c>
      <c r="D980" t="s">
        <v>1379</v>
      </c>
      <c r="E980">
        <v>1</v>
      </c>
      <c r="F980" s="3">
        <v>2513.6999999999998</v>
      </c>
      <c r="G980" t="s">
        <v>20</v>
      </c>
      <c r="H980" t="str">
        <f>INDEX(producttable[Product Name],MATCH(consolidatedsales[[#This Row],[ProductID]],producttable[ProductID],0))</f>
        <v>Aliqui UC-27</v>
      </c>
      <c r="I980" t="str">
        <f>INDEX(producttable[Category],MATCH(consolidatedsales[[#This Row],[ProductID]],producttable[ProductID],0))</f>
        <v>Urban</v>
      </c>
      <c r="J980" t="str">
        <f>INDEX(producttable[Segment],MATCH(consolidatedsales[[#This Row],[ProductID]],producttable[ProductID],0))</f>
        <v>Convenience</v>
      </c>
      <c r="K980">
        <f>INDEX(producttable[ManufacturerID],MATCH(consolidatedsales[[#This Row],[ProductID]],producttable[ProductID],0))</f>
        <v>2</v>
      </c>
      <c r="L980" s="4" t="str">
        <f>INDEX(locationtable[State],MATCH(consolidatedsales[[#This Row],[Zip]],locationtable[Zip],0))</f>
        <v>Alberta</v>
      </c>
      <c r="M980" s="4" t="str">
        <f>INDEX(manufacturertable[Manufacturer Name],MATCH(consolidatedsales[[#This Row],[ManufacturerID]],manufacturertable[ManufacturerID],0))</f>
        <v>Aliqui</v>
      </c>
      <c r="N980" s="4">
        <f>1/COUNTIFS(consolidatedsales[Manufacturer Name],consolidatedsales[[#This Row],[Manufacturer Name]])</f>
        <v>4.7169811320754715E-3</v>
      </c>
    </row>
    <row r="981" spans="1:14" x14ac:dyDescent="0.25">
      <c r="A981">
        <v>2368</v>
      </c>
      <c r="B981" s="2">
        <v>42167</v>
      </c>
      <c r="C981" s="2" t="str">
        <f>TEXT(consolidatedsales[[#This Row],[Date]],"MMMM")</f>
        <v>June</v>
      </c>
      <c r="D981" t="s">
        <v>1345</v>
      </c>
      <c r="E981">
        <v>1</v>
      </c>
      <c r="F981" s="3">
        <v>8813.7000000000007</v>
      </c>
      <c r="G981" t="s">
        <v>20</v>
      </c>
      <c r="H981" t="str">
        <f>INDEX(producttable[Product Name],MATCH(consolidatedsales[[#This Row],[ProductID]],producttable[ProductID],0))</f>
        <v>Aliqui UC-16</v>
      </c>
      <c r="I981" t="str">
        <f>INDEX(producttable[Category],MATCH(consolidatedsales[[#This Row],[ProductID]],producttable[ProductID],0))</f>
        <v>Urban</v>
      </c>
      <c r="J981" t="str">
        <f>INDEX(producttable[Segment],MATCH(consolidatedsales[[#This Row],[ProductID]],producttable[ProductID],0))</f>
        <v>Convenience</v>
      </c>
      <c r="K981">
        <f>INDEX(producttable[ManufacturerID],MATCH(consolidatedsales[[#This Row],[ProductID]],producttable[ProductID],0))</f>
        <v>2</v>
      </c>
      <c r="L981" s="4" t="str">
        <f>INDEX(locationtable[State],MATCH(consolidatedsales[[#This Row],[Zip]],locationtable[Zip],0))</f>
        <v>Alberta</v>
      </c>
      <c r="M981" s="4" t="str">
        <f>INDEX(manufacturertable[Manufacturer Name],MATCH(consolidatedsales[[#This Row],[ManufacturerID]],manufacturertable[ManufacturerID],0))</f>
        <v>Aliqui</v>
      </c>
      <c r="N981" s="4">
        <f>1/COUNTIFS(consolidatedsales[Manufacturer Name],consolidatedsales[[#This Row],[Manufacturer Name]])</f>
        <v>4.7169811320754715E-3</v>
      </c>
    </row>
    <row r="982" spans="1:14" x14ac:dyDescent="0.25">
      <c r="A982">
        <v>487</v>
      </c>
      <c r="B982" s="2">
        <v>42167</v>
      </c>
      <c r="C982" s="2" t="str">
        <f>TEXT(consolidatedsales[[#This Row],[Date]],"MMMM")</f>
        <v>June</v>
      </c>
      <c r="D982" t="s">
        <v>1410</v>
      </c>
      <c r="E982">
        <v>1</v>
      </c>
      <c r="F982" s="3">
        <v>13229.37</v>
      </c>
      <c r="G982" t="s">
        <v>20</v>
      </c>
      <c r="H982" t="str">
        <f>INDEX(producttable[Product Name],MATCH(consolidatedsales[[#This Row],[ProductID]],producttable[ProductID],0))</f>
        <v>Maximus UM-92</v>
      </c>
      <c r="I982" t="str">
        <f>INDEX(producttable[Category],MATCH(consolidatedsales[[#This Row],[ProductID]],producttable[ProductID],0))</f>
        <v>Urban</v>
      </c>
      <c r="J982" t="str">
        <f>INDEX(producttable[Segment],MATCH(consolidatedsales[[#This Row],[ProductID]],producttable[ProductID],0))</f>
        <v>Moderation</v>
      </c>
      <c r="K982">
        <f>INDEX(producttable[ManufacturerID],MATCH(consolidatedsales[[#This Row],[ProductID]],producttable[ProductID],0))</f>
        <v>7</v>
      </c>
      <c r="L982" s="4" t="str">
        <f>INDEX(locationtable[State],MATCH(consolidatedsales[[#This Row],[Zip]],locationtable[Zip],0))</f>
        <v>Alberta</v>
      </c>
      <c r="M982" s="4" t="str">
        <f>INDEX(manufacturertable[Manufacturer Name],MATCH(consolidatedsales[[#This Row],[ManufacturerID]],manufacturertable[ManufacturerID],0))</f>
        <v>VanArsdel</v>
      </c>
      <c r="N982" s="4">
        <f>1/COUNTIFS(consolidatedsales[Manufacturer Name],consolidatedsales[[#This Row],[Manufacturer Name]])</f>
        <v>2.4570024570024569E-3</v>
      </c>
    </row>
    <row r="983" spans="1:14" x14ac:dyDescent="0.25">
      <c r="A983">
        <v>995</v>
      </c>
      <c r="B983" s="2">
        <v>42172</v>
      </c>
      <c r="C983" s="2" t="str">
        <f>TEXT(consolidatedsales[[#This Row],[Date]],"MMMM")</f>
        <v>June</v>
      </c>
      <c r="D983" t="s">
        <v>1346</v>
      </c>
      <c r="E983">
        <v>1</v>
      </c>
      <c r="F983" s="3">
        <v>7118.37</v>
      </c>
      <c r="G983" t="s">
        <v>20</v>
      </c>
      <c r="H983" t="str">
        <f>INDEX(producttable[Product Name],MATCH(consolidatedsales[[#This Row],[ProductID]],producttable[ProductID],0))</f>
        <v>Natura UC-58</v>
      </c>
      <c r="I983" t="str">
        <f>INDEX(producttable[Category],MATCH(consolidatedsales[[#This Row],[ProductID]],producttable[ProductID],0))</f>
        <v>Urban</v>
      </c>
      <c r="J983" t="str">
        <f>INDEX(producttable[Segment],MATCH(consolidatedsales[[#This Row],[ProductID]],producttable[ProductID],0))</f>
        <v>Convenience</v>
      </c>
      <c r="K983">
        <f>INDEX(producttable[ManufacturerID],MATCH(consolidatedsales[[#This Row],[ProductID]],producttable[ProductID],0))</f>
        <v>8</v>
      </c>
      <c r="L983" s="4" t="str">
        <f>INDEX(locationtable[State],MATCH(consolidatedsales[[#This Row],[Zip]],locationtable[Zip],0))</f>
        <v>Alberta</v>
      </c>
      <c r="M983" s="4" t="str">
        <f>INDEX(manufacturertable[Manufacturer Name],MATCH(consolidatedsales[[#This Row],[ManufacturerID]],manufacturertable[ManufacturerID],0))</f>
        <v>Natura</v>
      </c>
      <c r="N983" s="4">
        <f>1/COUNTIFS(consolidatedsales[Manufacturer Name],consolidatedsales[[#This Row],[Manufacturer Name]])</f>
        <v>3.952569169960474E-3</v>
      </c>
    </row>
    <row r="984" spans="1:14" x14ac:dyDescent="0.25">
      <c r="A984">
        <v>2350</v>
      </c>
      <c r="B984" s="2">
        <v>42172</v>
      </c>
      <c r="C984" s="2" t="str">
        <f>TEXT(consolidatedsales[[#This Row],[Date]],"MMMM")</f>
        <v>June</v>
      </c>
      <c r="D984" t="s">
        <v>1384</v>
      </c>
      <c r="E984">
        <v>1</v>
      </c>
      <c r="F984" s="3">
        <v>4466.7</v>
      </c>
      <c r="G984" t="s">
        <v>20</v>
      </c>
      <c r="H984" t="str">
        <f>INDEX(producttable[Product Name],MATCH(consolidatedsales[[#This Row],[ProductID]],producttable[ProductID],0))</f>
        <v>Aliqui UE-24</v>
      </c>
      <c r="I984" t="str">
        <f>INDEX(producttable[Category],MATCH(consolidatedsales[[#This Row],[ProductID]],producttable[ProductID],0))</f>
        <v>Urban</v>
      </c>
      <c r="J984" t="str">
        <f>INDEX(producttable[Segment],MATCH(consolidatedsales[[#This Row],[ProductID]],producttable[ProductID],0))</f>
        <v>Extreme</v>
      </c>
      <c r="K984">
        <f>INDEX(producttable[ManufacturerID],MATCH(consolidatedsales[[#This Row],[ProductID]],producttable[ProductID],0))</f>
        <v>2</v>
      </c>
      <c r="L984" s="4" t="str">
        <f>INDEX(locationtable[State],MATCH(consolidatedsales[[#This Row],[Zip]],locationtable[Zip],0))</f>
        <v>Alberta</v>
      </c>
      <c r="M984" s="4" t="str">
        <f>INDEX(manufacturertable[Manufacturer Name],MATCH(consolidatedsales[[#This Row],[ManufacturerID]],manufacturertable[ManufacturerID],0))</f>
        <v>Aliqui</v>
      </c>
      <c r="N984" s="4">
        <f>1/COUNTIFS(consolidatedsales[Manufacturer Name],consolidatedsales[[#This Row],[Manufacturer Name]])</f>
        <v>4.7169811320754715E-3</v>
      </c>
    </row>
    <row r="985" spans="1:14" x14ac:dyDescent="0.25">
      <c r="A985">
        <v>1134</v>
      </c>
      <c r="B985" s="2">
        <v>42172</v>
      </c>
      <c r="C985" s="2" t="str">
        <f>TEXT(consolidatedsales[[#This Row],[Date]],"MMMM")</f>
        <v>June</v>
      </c>
      <c r="D985" t="s">
        <v>1330</v>
      </c>
      <c r="E985">
        <v>1</v>
      </c>
      <c r="F985" s="3">
        <v>10898.37</v>
      </c>
      <c r="G985" t="s">
        <v>20</v>
      </c>
      <c r="H985" t="str">
        <f>INDEX(producttable[Product Name],MATCH(consolidatedsales[[#This Row],[ProductID]],producttable[ProductID],0))</f>
        <v>Pirum UM-11</v>
      </c>
      <c r="I985" t="str">
        <f>INDEX(producttable[Category],MATCH(consolidatedsales[[#This Row],[ProductID]],producttable[ProductID],0))</f>
        <v>Urban</v>
      </c>
      <c r="J985" t="str">
        <f>INDEX(producttable[Segment],MATCH(consolidatedsales[[#This Row],[ProductID]],producttable[ProductID],0))</f>
        <v>Moderation</v>
      </c>
      <c r="K985">
        <f>INDEX(producttable[ManufacturerID],MATCH(consolidatedsales[[#This Row],[ProductID]],producttable[ProductID],0))</f>
        <v>10</v>
      </c>
      <c r="L985" s="4" t="str">
        <f>INDEX(locationtable[State],MATCH(consolidatedsales[[#This Row],[Zip]],locationtable[Zip],0))</f>
        <v>Alberta</v>
      </c>
      <c r="M985" s="4" t="str">
        <f>INDEX(manufacturertable[Manufacturer Name],MATCH(consolidatedsales[[#This Row],[ManufacturerID]],manufacturertable[ManufacturerID],0))</f>
        <v>Pirum</v>
      </c>
      <c r="N985" s="4">
        <f>1/COUNTIFS(consolidatedsales[Manufacturer Name],consolidatedsales[[#This Row],[Manufacturer Name]])</f>
        <v>3.8022813688212928E-3</v>
      </c>
    </row>
    <row r="986" spans="1:14" x14ac:dyDescent="0.25">
      <c r="A986">
        <v>1714</v>
      </c>
      <c r="B986" s="2">
        <v>42172</v>
      </c>
      <c r="C986" s="2" t="str">
        <f>TEXT(consolidatedsales[[#This Row],[Date]],"MMMM")</f>
        <v>June</v>
      </c>
      <c r="D986" t="s">
        <v>1352</v>
      </c>
      <c r="E986">
        <v>1</v>
      </c>
      <c r="F986" s="3">
        <v>1259.3699999999999</v>
      </c>
      <c r="G986" t="s">
        <v>20</v>
      </c>
      <c r="H986" t="str">
        <f>INDEX(producttable[Product Name],MATCH(consolidatedsales[[#This Row],[ProductID]],producttable[ProductID],0))</f>
        <v>Salvus YY-25</v>
      </c>
      <c r="I986" t="str">
        <f>INDEX(producttable[Category],MATCH(consolidatedsales[[#This Row],[ProductID]],producttable[ProductID],0))</f>
        <v>Youth</v>
      </c>
      <c r="J986" t="str">
        <f>INDEX(producttable[Segment],MATCH(consolidatedsales[[#This Row],[ProductID]],producttable[ProductID],0))</f>
        <v>Youth</v>
      </c>
      <c r="K986">
        <f>INDEX(producttable[ManufacturerID],MATCH(consolidatedsales[[#This Row],[ProductID]],producttable[ProductID],0))</f>
        <v>13</v>
      </c>
      <c r="L986" s="4" t="str">
        <f>INDEX(locationtable[State],MATCH(consolidatedsales[[#This Row],[Zip]],locationtable[Zip],0))</f>
        <v>Alberta</v>
      </c>
      <c r="M986" s="4" t="str">
        <f>INDEX(manufacturertable[Manufacturer Name],MATCH(consolidatedsales[[#This Row],[ManufacturerID]],manufacturertable[ManufacturerID],0))</f>
        <v>Salvus</v>
      </c>
      <c r="N986" s="4">
        <f>1/COUNTIFS(consolidatedsales[Manufacturer Name],consolidatedsales[[#This Row],[Manufacturer Name]])</f>
        <v>4.3478260869565216E-2</v>
      </c>
    </row>
    <row r="987" spans="1:14" x14ac:dyDescent="0.25">
      <c r="A987">
        <v>578</v>
      </c>
      <c r="B987" s="2">
        <v>42172</v>
      </c>
      <c r="C987" s="2" t="str">
        <f>TEXT(consolidatedsales[[#This Row],[Date]],"MMMM")</f>
        <v>June</v>
      </c>
      <c r="D987" t="s">
        <v>1401</v>
      </c>
      <c r="E987">
        <v>1</v>
      </c>
      <c r="F987" s="3">
        <v>9449.3700000000008</v>
      </c>
      <c r="G987" t="s">
        <v>20</v>
      </c>
      <c r="H987" t="str">
        <f>INDEX(producttable[Product Name],MATCH(consolidatedsales[[#This Row],[ProductID]],producttable[ProductID],0))</f>
        <v>Maximus UC-43</v>
      </c>
      <c r="I987" t="str">
        <f>INDEX(producttable[Category],MATCH(consolidatedsales[[#This Row],[ProductID]],producttable[ProductID],0))</f>
        <v>Urban</v>
      </c>
      <c r="J987" t="str">
        <f>INDEX(producttable[Segment],MATCH(consolidatedsales[[#This Row],[ProductID]],producttable[ProductID],0))</f>
        <v>Convenience</v>
      </c>
      <c r="K987">
        <f>INDEX(producttable[ManufacturerID],MATCH(consolidatedsales[[#This Row],[ProductID]],producttable[ProductID],0))</f>
        <v>7</v>
      </c>
      <c r="L987" s="4" t="str">
        <f>INDEX(locationtable[State],MATCH(consolidatedsales[[#This Row],[Zip]],locationtable[Zip],0))</f>
        <v>Alberta</v>
      </c>
      <c r="M987" s="4" t="str">
        <f>INDEX(manufacturertable[Manufacturer Name],MATCH(consolidatedsales[[#This Row],[ManufacturerID]],manufacturertable[ManufacturerID],0))</f>
        <v>VanArsdel</v>
      </c>
      <c r="N987" s="4">
        <f>1/COUNTIFS(consolidatedsales[Manufacturer Name],consolidatedsales[[#This Row],[Manufacturer Name]])</f>
        <v>2.4570024570024569E-3</v>
      </c>
    </row>
    <row r="988" spans="1:14" x14ac:dyDescent="0.25">
      <c r="A988">
        <v>115</v>
      </c>
      <c r="B988" s="2">
        <v>42151</v>
      </c>
      <c r="C988" s="2" t="str">
        <f>TEXT(consolidatedsales[[#This Row],[Date]],"MMMM")</f>
        <v>May</v>
      </c>
      <c r="D988" t="s">
        <v>1395</v>
      </c>
      <c r="E988">
        <v>1</v>
      </c>
      <c r="F988" s="3">
        <v>10710</v>
      </c>
      <c r="G988" t="s">
        <v>20</v>
      </c>
      <c r="H988" t="str">
        <f>INDEX(producttable[Product Name],MATCH(consolidatedsales[[#This Row],[ProductID]],producttable[ProductID],0))</f>
        <v>Abbas UM-42</v>
      </c>
      <c r="I988" t="str">
        <f>INDEX(producttable[Category],MATCH(consolidatedsales[[#This Row],[ProductID]],producttable[ProductID],0))</f>
        <v>Urban</v>
      </c>
      <c r="J988" t="str">
        <f>INDEX(producttable[Segment],MATCH(consolidatedsales[[#This Row],[ProductID]],producttable[ProductID],0))</f>
        <v>Moderation</v>
      </c>
      <c r="K988">
        <f>INDEX(producttable[ManufacturerID],MATCH(consolidatedsales[[#This Row],[ProductID]],producttable[ProductID],0))</f>
        <v>1</v>
      </c>
      <c r="L988" s="4" t="str">
        <f>INDEX(locationtable[State],MATCH(consolidatedsales[[#This Row],[Zip]],locationtable[Zip],0))</f>
        <v>Alberta</v>
      </c>
      <c r="M988" s="4" t="str">
        <f>INDEX(manufacturertable[Manufacturer Name],MATCH(consolidatedsales[[#This Row],[ManufacturerID]],manufacturertable[ManufacturerID],0))</f>
        <v>Abbas</v>
      </c>
      <c r="N988" s="4">
        <f>1/COUNTIFS(consolidatedsales[Manufacturer Name],consolidatedsales[[#This Row],[Manufacturer Name]])</f>
        <v>0.04</v>
      </c>
    </row>
    <row r="989" spans="1:14" x14ac:dyDescent="0.25">
      <c r="A989">
        <v>1145</v>
      </c>
      <c r="B989" s="2">
        <v>42142</v>
      </c>
      <c r="C989" s="2" t="str">
        <f>TEXT(consolidatedsales[[#This Row],[Date]],"MMMM")</f>
        <v>May</v>
      </c>
      <c r="D989" t="s">
        <v>1404</v>
      </c>
      <c r="E989">
        <v>1</v>
      </c>
      <c r="F989" s="3">
        <v>4031.37</v>
      </c>
      <c r="G989" t="s">
        <v>20</v>
      </c>
      <c r="H989" t="str">
        <f>INDEX(producttable[Product Name],MATCH(consolidatedsales[[#This Row],[ProductID]],producttable[ProductID],0))</f>
        <v>Pirum UR-02</v>
      </c>
      <c r="I989" t="str">
        <f>INDEX(producttable[Category],MATCH(consolidatedsales[[#This Row],[ProductID]],producttable[ProductID],0))</f>
        <v>Urban</v>
      </c>
      <c r="J989" t="str">
        <f>INDEX(producttable[Segment],MATCH(consolidatedsales[[#This Row],[ProductID]],producttable[ProductID],0))</f>
        <v>Regular</v>
      </c>
      <c r="K989">
        <f>INDEX(producttable[ManufacturerID],MATCH(consolidatedsales[[#This Row],[ProductID]],producttable[ProductID],0))</f>
        <v>10</v>
      </c>
      <c r="L989" s="4" t="str">
        <f>INDEX(locationtable[State],MATCH(consolidatedsales[[#This Row],[Zip]],locationtable[Zip],0))</f>
        <v>Alberta</v>
      </c>
      <c r="M989" s="4" t="str">
        <f>INDEX(manufacturertable[Manufacturer Name],MATCH(consolidatedsales[[#This Row],[ManufacturerID]],manufacturertable[ManufacturerID],0))</f>
        <v>Pirum</v>
      </c>
      <c r="N989" s="4">
        <f>1/COUNTIFS(consolidatedsales[Manufacturer Name],consolidatedsales[[#This Row],[Manufacturer Name]])</f>
        <v>3.8022813688212928E-3</v>
      </c>
    </row>
    <row r="990" spans="1:14" x14ac:dyDescent="0.25">
      <c r="A990">
        <v>585</v>
      </c>
      <c r="B990" s="2">
        <v>42142</v>
      </c>
      <c r="C990" s="2" t="str">
        <f>TEXT(consolidatedsales[[#This Row],[Date]],"MMMM")</f>
        <v>May</v>
      </c>
      <c r="D990" t="s">
        <v>1401</v>
      </c>
      <c r="E990">
        <v>1</v>
      </c>
      <c r="F990" s="3">
        <v>5039.37</v>
      </c>
      <c r="G990" t="s">
        <v>20</v>
      </c>
      <c r="H990" t="str">
        <f>INDEX(producttable[Product Name],MATCH(consolidatedsales[[#This Row],[ProductID]],producttable[ProductID],0))</f>
        <v>Maximus UC-50</v>
      </c>
      <c r="I990" t="str">
        <f>INDEX(producttable[Category],MATCH(consolidatedsales[[#This Row],[ProductID]],producttable[ProductID],0))</f>
        <v>Urban</v>
      </c>
      <c r="J990" t="str">
        <f>INDEX(producttable[Segment],MATCH(consolidatedsales[[#This Row],[ProductID]],producttable[ProductID],0))</f>
        <v>Convenience</v>
      </c>
      <c r="K990">
        <f>INDEX(producttable[ManufacturerID],MATCH(consolidatedsales[[#This Row],[ProductID]],producttable[ProductID],0))</f>
        <v>7</v>
      </c>
      <c r="L990" s="4" t="str">
        <f>INDEX(locationtable[State],MATCH(consolidatedsales[[#This Row],[Zip]],locationtable[Zip],0))</f>
        <v>Alberta</v>
      </c>
      <c r="M990" s="4" t="str">
        <f>INDEX(manufacturertable[Manufacturer Name],MATCH(consolidatedsales[[#This Row],[ManufacturerID]],manufacturertable[ManufacturerID],0))</f>
        <v>VanArsdel</v>
      </c>
      <c r="N990" s="4">
        <f>1/COUNTIFS(consolidatedsales[Manufacturer Name],consolidatedsales[[#This Row],[Manufacturer Name]])</f>
        <v>2.4570024570024569E-3</v>
      </c>
    </row>
    <row r="991" spans="1:14" x14ac:dyDescent="0.25">
      <c r="A991">
        <v>927</v>
      </c>
      <c r="B991" s="2">
        <v>42142</v>
      </c>
      <c r="C991" s="2" t="str">
        <f>TEXT(consolidatedsales[[#This Row],[Date]],"MMMM")</f>
        <v>May</v>
      </c>
      <c r="D991" t="s">
        <v>1411</v>
      </c>
      <c r="E991">
        <v>1</v>
      </c>
      <c r="F991" s="3">
        <v>6173.37</v>
      </c>
      <c r="G991" t="s">
        <v>20</v>
      </c>
      <c r="H991" t="str">
        <f>INDEX(producttable[Product Name],MATCH(consolidatedsales[[#This Row],[ProductID]],producttable[ProductID],0))</f>
        <v>Natura UE-36</v>
      </c>
      <c r="I991" t="str">
        <f>INDEX(producttable[Category],MATCH(consolidatedsales[[#This Row],[ProductID]],producttable[ProductID],0))</f>
        <v>Urban</v>
      </c>
      <c r="J991" t="str">
        <f>INDEX(producttable[Segment],MATCH(consolidatedsales[[#This Row],[ProductID]],producttable[ProductID],0))</f>
        <v>Extreme</v>
      </c>
      <c r="K991">
        <f>INDEX(producttable[ManufacturerID],MATCH(consolidatedsales[[#This Row],[ProductID]],producttable[ProductID],0))</f>
        <v>8</v>
      </c>
      <c r="L991" s="4" t="str">
        <f>INDEX(locationtable[State],MATCH(consolidatedsales[[#This Row],[Zip]],locationtable[Zip],0))</f>
        <v>Alberta</v>
      </c>
      <c r="M991" s="4" t="str">
        <f>INDEX(manufacturertable[Manufacturer Name],MATCH(consolidatedsales[[#This Row],[ManufacturerID]],manufacturertable[ManufacturerID],0))</f>
        <v>Natura</v>
      </c>
      <c r="N991" s="4">
        <f>1/COUNTIFS(consolidatedsales[Manufacturer Name],consolidatedsales[[#This Row],[Manufacturer Name]])</f>
        <v>3.952569169960474E-3</v>
      </c>
    </row>
    <row r="992" spans="1:14" x14ac:dyDescent="0.25">
      <c r="A992">
        <v>585</v>
      </c>
      <c r="B992" s="2">
        <v>42143</v>
      </c>
      <c r="C992" s="2" t="str">
        <f>TEXT(consolidatedsales[[#This Row],[Date]],"MMMM")</f>
        <v>May</v>
      </c>
      <c r="D992" t="s">
        <v>1392</v>
      </c>
      <c r="E992">
        <v>1</v>
      </c>
      <c r="F992" s="3">
        <v>5039.37</v>
      </c>
      <c r="G992" t="s">
        <v>20</v>
      </c>
      <c r="H992" t="str">
        <f>INDEX(producttable[Product Name],MATCH(consolidatedsales[[#This Row],[ProductID]],producttable[ProductID],0))</f>
        <v>Maximus UC-50</v>
      </c>
      <c r="I992" t="str">
        <f>INDEX(producttable[Category],MATCH(consolidatedsales[[#This Row],[ProductID]],producttable[ProductID],0))</f>
        <v>Urban</v>
      </c>
      <c r="J992" t="str">
        <f>INDEX(producttable[Segment],MATCH(consolidatedsales[[#This Row],[ProductID]],producttable[ProductID],0))</f>
        <v>Convenience</v>
      </c>
      <c r="K992">
        <f>INDEX(producttable[ManufacturerID],MATCH(consolidatedsales[[#This Row],[ProductID]],producttable[ProductID],0))</f>
        <v>7</v>
      </c>
      <c r="L992" s="4" t="str">
        <f>INDEX(locationtable[State],MATCH(consolidatedsales[[#This Row],[Zip]],locationtable[Zip],0))</f>
        <v>Alberta</v>
      </c>
      <c r="M992" s="4" t="str">
        <f>INDEX(manufacturertable[Manufacturer Name],MATCH(consolidatedsales[[#This Row],[ManufacturerID]],manufacturertable[ManufacturerID],0))</f>
        <v>VanArsdel</v>
      </c>
      <c r="N992" s="4">
        <f>1/COUNTIFS(consolidatedsales[Manufacturer Name],consolidatedsales[[#This Row],[Manufacturer Name]])</f>
        <v>2.4570024570024569E-3</v>
      </c>
    </row>
    <row r="993" spans="1:14" x14ac:dyDescent="0.25">
      <c r="A993">
        <v>2388</v>
      </c>
      <c r="B993" s="2">
        <v>42170</v>
      </c>
      <c r="C993" s="2" t="str">
        <f>TEXT(consolidatedsales[[#This Row],[Date]],"MMMM")</f>
        <v>June</v>
      </c>
      <c r="D993" t="s">
        <v>1568</v>
      </c>
      <c r="E993">
        <v>1</v>
      </c>
      <c r="F993" s="3">
        <v>4031.37</v>
      </c>
      <c r="G993" t="s">
        <v>20</v>
      </c>
      <c r="H993" t="str">
        <f>INDEX(producttable[Product Name],MATCH(consolidatedsales[[#This Row],[ProductID]],producttable[ProductID],0))</f>
        <v>Aliqui UC-36</v>
      </c>
      <c r="I993" t="str">
        <f>INDEX(producttable[Category],MATCH(consolidatedsales[[#This Row],[ProductID]],producttable[ProductID],0))</f>
        <v>Urban</v>
      </c>
      <c r="J993" t="str">
        <f>INDEX(producttable[Segment],MATCH(consolidatedsales[[#This Row],[ProductID]],producttable[ProductID],0))</f>
        <v>Convenience</v>
      </c>
      <c r="K993">
        <f>INDEX(producttable[ManufacturerID],MATCH(consolidatedsales[[#This Row],[ProductID]],producttable[ProductID],0))</f>
        <v>2</v>
      </c>
      <c r="L993" s="4" t="str">
        <f>INDEX(locationtable[State],MATCH(consolidatedsales[[#This Row],[Zip]],locationtable[Zip],0))</f>
        <v>British Columbia</v>
      </c>
      <c r="M993" s="4" t="str">
        <f>INDEX(manufacturertable[Manufacturer Name],MATCH(consolidatedsales[[#This Row],[ManufacturerID]],manufacturertable[ManufacturerID],0))</f>
        <v>Aliqui</v>
      </c>
      <c r="N993" s="4">
        <f>1/COUNTIFS(consolidatedsales[Manufacturer Name],consolidatedsales[[#This Row],[Manufacturer Name]])</f>
        <v>4.7169811320754715E-3</v>
      </c>
    </row>
    <row r="994" spans="1:14" x14ac:dyDescent="0.25">
      <c r="A994">
        <v>496</v>
      </c>
      <c r="B994" s="2">
        <v>42114</v>
      </c>
      <c r="C994" s="2" t="str">
        <f>TEXT(consolidatedsales[[#This Row],[Date]],"MMMM")</f>
        <v>April</v>
      </c>
      <c r="D994" t="s">
        <v>1576</v>
      </c>
      <c r="E994">
        <v>1</v>
      </c>
      <c r="F994" s="3">
        <v>11339.37</v>
      </c>
      <c r="G994" t="s">
        <v>20</v>
      </c>
      <c r="H994" t="str">
        <f>INDEX(producttable[Product Name],MATCH(consolidatedsales[[#This Row],[ProductID]],producttable[ProductID],0))</f>
        <v>Maximus UM-01</v>
      </c>
      <c r="I994" t="str">
        <f>INDEX(producttable[Category],MATCH(consolidatedsales[[#This Row],[ProductID]],producttable[ProductID],0))</f>
        <v>Urban</v>
      </c>
      <c r="J994" t="str">
        <f>INDEX(producttable[Segment],MATCH(consolidatedsales[[#This Row],[ProductID]],producttable[ProductID],0))</f>
        <v>Moderation</v>
      </c>
      <c r="K994">
        <f>INDEX(producttable[ManufacturerID],MATCH(consolidatedsales[[#This Row],[ProductID]],producttable[ProductID],0))</f>
        <v>7</v>
      </c>
      <c r="L994" s="4" t="str">
        <f>INDEX(locationtable[State],MATCH(consolidatedsales[[#This Row],[Zip]],locationtable[Zip],0))</f>
        <v>British Columbia</v>
      </c>
      <c r="M994" s="4" t="str">
        <f>INDEX(manufacturertable[Manufacturer Name],MATCH(consolidatedsales[[#This Row],[ManufacturerID]],manufacturertable[ManufacturerID],0))</f>
        <v>VanArsdel</v>
      </c>
      <c r="N994" s="4">
        <f>1/COUNTIFS(consolidatedsales[Manufacturer Name],consolidatedsales[[#This Row],[Manufacturer Name]])</f>
        <v>2.4570024570024569E-3</v>
      </c>
    </row>
    <row r="995" spans="1:14" x14ac:dyDescent="0.25">
      <c r="A995">
        <v>777</v>
      </c>
      <c r="B995" s="2">
        <v>42114</v>
      </c>
      <c r="C995" s="2" t="str">
        <f>TEXT(consolidatedsales[[#This Row],[Date]],"MMMM")</f>
        <v>April</v>
      </c>
      <c r="D995" t="s">
        <v>1400</v>
      </c>
      <c r="E995">
        <v>1</v>
      </c>
      <c r="F995" s="3">
        <v>1542.87</v>
      </c>
      <c r="G995" t="s">
        <v>20</v>
      </c>
      <c r="H995" t="str">
        <f>INDEX(producttable[Product Name],MATCH(consolidatedsales[[#This Row],[ProductID]],producttable[ProductID],0))</f>
        <v>Natura RP-65</v>
      </c>
      <c r="I995" t="str">
        <f>INDEX(producttable[Category],MATCH(consolidatedsales[[#This Row],[ProductID]],producttable[ProductID],0))</f>
        <v>Rural</v>
      </c>
      <c r="J995" t="str">
        <f>INDEX(producttable[Segment],MATCH(consolidatedsales[[#This Row],[ProductID]],producttable[ProductID],0))</f>
        <v>Productivity</v>
      </c>
      <c r="K995">
        <f>INDEX(producttable[ManufacturerID],MATCH(consolidatedsales[[#This Row],[ProductID]],producttable[ProductID],0))</f>
        <v>8</v>
      </c>
      <c r="L995" s="4" t="str">
        <f>INDEX(locationtable[State],MATCH(consolidatedsales[[#This Row],[Zip]],locationtable[Zip],0))</f>
        <v>Alberta</v>
      </c>
      <c r="M995" s="4" t="str">
        <f>INDEX(manufacturertable[Manufacturer Name],MATCH(consolidatedsales[[#This Row],[ManufacturerID]],manufacturertable[ManufacturerID],0))</f>
        <v>Natura</v>
      </c>
      <c r="N995" s="4">
        <f>1/COUNTIFS(consolidatedsales[Manufacturer Name],consolidatedsales[[#This Row],[Manufacturer Name]])</f>
        <v>3.952569169960474E-3</v>
      </c>
    </row>
    <row r="996" spans="1:14" x14ac:dyDescent="0.25">
      <c r="A996">
        <v>1495</v>
      </c>
      <c r="B996" s="2">
        <v>42114</v>
      </c>
      <c r="C996" s="2" t="str">
        <f>TEXT(consolidatedsales[[#This Row],[Date]],"MMMM")</f>
        <v>April</v>
      </c>
      <c r="D996" t="s">
        <v>1569</v>
      </c>
      <c r="E996">
        <v>1</v>
      </c>
      <c r="F996" s="3">
        <v>5038.74</v>
      </c>
      <c r="G996" t="s">
        <v>20</v>
      </c>
      <c r="H996" t="str">
        <f>INDEX(producttable[Product Name],MATCH(consolidatedsales[[#This Row],[ProductID]],producttable[ProductID],0))</f>
        <v>Quibus RP-87</v>
      </c>
      <c r="I996" t="str">
        <f>INDEX(producttable[Category],MATCH(consolidatedsales[[#This Row],[ProductID]],producttable[ProductID],0))</f>
        <v>Rural</v>
      </c>
      <c r="J996" t="str">
        <f>INDEX(producttable[Segment],MATCH(consolidatedsales[[#This Row],[ProductID]],producttable[ProductID],0))</f>
        <v>Productivity</v>
      </c>
      <c r="K996">
        <f>INDEX(producttable[ManufacturerID],MATCH(consolidatedsales[[#This Row],[ProductID]],producttable[ProductID],0))</f>
        <v>12</v>
      </c>
      <c r="L996" s="4" t="str">
        <f>INDEX(locationtable[State],MATCH(consolidatedsales[[#This Row],[Zip]],locationtable[Zip],0))</f>
        <v>British Columbia</v>
      </c>
      <c r="M996" s="4" t="str">
        <f>INDEX(manufacturertable[Manufacturer Name],MATCH(consolidatedsales[[#This Row],[ManufacturerID]],manufacturertable[ManufacturerID],0))</f>
        <v>Quibus</v>
      </c>
      <c r="N996" s="4">
        <f>1/COUNTIFS(consolidatedsales[Manufacturer Name],consolidatedsales[[#This Row],[Manufacturer Name]])</f>
        <v>1.3333333333333334E-2</v>
      </c>
    </row>
    <row r="997" spans="1:14" x14ac:dyDescent="0.25">
      <c r="A997">
        <v>650</v>
      </c>
      <c r="B997" s="2">
        <v>42114</v>
      </c>
      <c r="C997" s="2" t="str">
        <f>TEXT(consolidatedsales[[#This Row],[Date]],"MMMM")</f>
        <v>April</v>
      </c>
      <c r="D997" t="s">
        <v>1558</v>
      </c>
      <c r="E997">
        <v>1</v>
      </c>
      <c r="F997" s="3">
        <v>6173.37</v>
      </c>
      <c r="G997" t="s">
        <v>20</v>
      </c>
      <c r="H997" t="str">
        <f>INDEX(producttable[Product Name],MATCH(consolidatedsales[[#This Row],[ProductID]],producttable[ProductID],0))</f>
        <v>Maximus UC-15</v>
      </c>
      <c r="I997" t="str">
        <f>INDEX(producttable[Category],MATCH(consolidatedsales[[#This Row],[ProductID]],producttable[ProductID],0))</f>
        <v>Urban</v>
      </c>
      <c r="J997" t="str">
        <f>INDEX(producttable[Segment],MATCH(consolidatedsales[[#This Row],[ProductID]],producttable[ProductID],0))</f>
        <v>Convenience</v>
      </c>
      <c r="K997">
        <f>INDEX(producttable[ManufacturerID],MATCH(consolidatedsales[[#This Row],[ProductID]],producttable[ProductID],0))</f>
        <v>7</v>
      </c>
      <c r="L997" s="4" t="str">
        <f>INDEX(locationtable[State],MATCH(consolidatedsales[[#This Row],[Zip]],locationtable[Zip],0))</f>
        <v>British Columbia</v>
      </c>
      <c r="M997" s="4" t="str">
        <f>INDEX(manufacturertable[Manufacturer Name],MATCH(consolidatedsales[[#This Row],[ManufacturerID]],manufacturertable[ManufacturerID],0))</f>
        <v>VanArsdel</v>
      </c>
      <c r="N997" s="4">
        <f>1/COUNTIFS(consolidatedsales[Manufacturer Name],consolidatedsales[[#This Row],[Manufacturer Name]])</f>
        <v>2.4570024570024569E-3</v>
      </c>
    </row>
    <row r="998" spans="1:14" x14ac:dyDescent="0.25">
      <c r="A998">
        <v>2367</v>
      </c>
      <c r="B998" s="2">
        <v>42114</v>
      </c>
      <c r="C998" s="2" t="str">
        <f>TEXT(consolidatedsales[[#This Row],[Date]],"MMMM")</f>
        <v>April</v>
      </c>
      <c r="D998" t="s">
        <v>1554</v>
      </c>
      <c r="E998">
        <v>1</v>
      </c>
      <c r="F998" s="3">
        <v>5915.7</v>
      </c>
      <c r="G998" t="s">
        <v>20</v>
      </c>
      <c r="H998" t="str">
        <f>INDEX(producttable[Product Name],MATCH(consolidatedsales[[#This Row],[ProductID]],producttable[ProductID],0))</f>
        <v>Aliqui UC-15</v>
      </c>
      <c r="I998" t="str">
        <f>INDEX(producttable[Category],MATCH(consolidatedsales[[#This Row],[ProductID]],producttable[ProductID],0))</f>
        <v>Urban</v>
      </c>
      <c r="J998" t="str">
        <f>INDEX(producttable[Segment],MATCH(consolidatedsales[[#This Row],[ProductID]],producttable[ProductID],0))</f>
        <v>Convenience</v>
      </c>
      <c r="K998">
        <f>INDEX(producttable[ManufacturerID],MATCH(consolidatedsales[[#This Row],[ProductID]],producttable[ProductID],0))</f>
        <v>2</v>
      </c>
      <c r="L998" s="4" t="str">
        <f>INDEX(locationtable[State],MATCH(consolidatedsales[[#This Row],[Zip]],locationtable[Zip],0))</f>
        <v>British Columbia</v>
      </c>
      <c r="M998" s="4" t="str">
        <f>INDEX(manufacturertable[Manufacturer Name],MATCH(consolidatedsales[[#This Row],[ManufacturerID]],manufacturertable[ManufacturerID],0))</f>
        <v>Aliqui</v>
      </c>
      <c r="N998" s="4">
        <f>1/COUNTIFS(consolidatedsales[Manufacturer Name],consolidatedsales[[#This Row],[Manufacturer Name]])</f>
        <v>4.7169811320754715E-3</v>
      </c>
    </row>
    <row r="999" spans="1:14" x14ac:dyDescent="0.25">
      <c r="A999">
        <v>1000</v>
      </c>
      <c r="B999" s="2">
        <v>42114</v>
      </c>
      <c r="C999" s="2" t="str">
        <f>TEXT(consolidatedsales[[#This Row],[Date]],"MMMM")</f>
        <v>April</v>
      </c>
      <c r="D999" t="s">
        <v>1400</v>
      </c>
      <c r="E999">
        <v>1</v>
      </c>
      <c r="F999" s="3">
        <v>1290.8699999999999</v>
      </c>
      <c r="G999" t="s">
        <v>20</v>
      </c>
      <c r="H999" t="str">
        <f>INDEX(producttable[Product Name],MATCH(consolidatedsales[[#This Row],[ProductID]],producttable[ProductID],0))</f>
        <v>Natura YY-01</v>
      </c>
      <c r="I999" t="str">
        <f>INDEX(producttable[Category],MATCH(consolidatedsales[[#This Row],[ProductID]],producttable[ProductID],0))</f>
        <v>Youth</v>
      </c>
      <c r="J999" t="str">
        <f>INDEX(producttable[Segment],MATCH(consolidatedsales[[#This Row],[ProductID]],producttable[ProductID],0))</f>
        <v>Youth</v>
      </c>
      <c r="K999">
        <f>INDEX(producttable[ManufacturerID],MATCH(consolidatedsales[[#This Row],[ProductID]],producttable[ProductID],0))</f>
        <v>8</v>
      </c>
      <c r="L999" s="4" t="str">
        <f>INDEX(locationtable[State],MATCH(consolidatedsales[[#This Row],[Zip]],locationtable[Zip],0))</f>
        <v>Alberta</v>
      </c>
      <c r="M999" s="4" t="str">
        <f>INDEX(manufacturertable[Manufacturer Name],MATCH(consolidatedsales[[#This Row],[ManufacturerID]],manufacturertable[ManufacturerID],0))</f>
        <v>Natura</v>
      </c>
      <c r="N999" s="4">
        <f>1/COUNTIFS(consolidatedsales[Manufacturer Name],consolidatedsales[[#This Row],[Manufacturer Name]])</f>
        <v>3.952569169960474E-3</v>
      </c>
    </row>
    <row r="1000" spans="1:14" x14ac:dyDescent="0.25">
      <c r="A1000">
        <v>1085</v>
      </c>
      <c r="B1000" s="2">
        <v>42114</v>
      </c>
      <c r="C1000" s="2" t="str">
        <f>TEXT(consolidatedsales[[#This Row],[Date]],"MMMM")</f>
        <v>April</v>
      </c>
      <c r="D1000" t="s">
        <v>1401</v>
      </c>
      <c r="E1000">
        <v>1</v>
      </c>
      <c r="F1000" s="3">
        <v>1322.37</v>
      </c>
      <c r="G1000" t="s">
        <v>20</v>
      </c>
      <c r="H1000" t="str">
        <f>INDEX(producttable[Product Name],MATCH(consolidatedsales[[#This Row],[ProductID]],producttable[ProductID],0))</f>
        <v>Pirum RP-31</v>
      </c>
      <c r="I1000" t="str">
        <f>INDEX(producttable[Category],MATCH(consolidatedsales[[#This Row],[ProductID]],producttable[ProductID],0))</f>
        <v>Rural</v>
      </c>
      <c r="J1000" t="str">
        <f>INDEX(producttable[Segment],MATCH(consolidatedsales[[#This Row],[ProductID]],producttable[ProductID],0))</f>
        <v>Productivity</v>
      </c>
      <c r="K1000">
        <f>INDEX(producttable[ManufacturerID],MATCH(consolidatedsales[[#This Row],[ProductID]],producttable[ProductID],0))</f>
        <v>10</v>
      </c>
      <c r="L1000" s="4" t="str">
        <f>INDEX(locationtable[State],MATCH(consolidatedsales[[#This Row],[Zip]],locationtable[Zip],0))</f>
        <v>Alberta</v>
      </c>
      <c r="M1000" s="4" t="str">
        <f>INDEX(manufacturertable[Manufacturer Name],MATCH(consolidatedsales[[#This Row],[ManufacturerID]],manufacturertable[ManufacturerID],0))</f>
        <v>Pirum</v>
      </c>
      <c r="N1000" s="4">
        <f>1/COUNTIFS(consolidatedsales[Manufacturer Name],consolidatedsales[[#This Row],[Manufacturer Name]])</f>
        <v>3.8022813688212928E-3</v>
      </c>
    </row>
    <row r="1001" spans="1:14" x14ac:dyDescent="0.25">
      <c r="A1001">
        <v>478</v>
      </c>
      <c r="B1001" s="2">
        <v>42115</v>
      </c>
      <c r="C1001" s="2" t="str">
        <f>TEXT(consolidatedsales[[#This Row],[Date]],"MMMM")</f>
        <v>April</v>
      </c>
      <c r="D1001" t="s">
        <v>1593</v>
      </c>
      <c r="E1001">
        <v>1</v>
      </c>
      <c r="F1001" s="3">
        <v>17009.37</v>
      </c>
      <c r="G1001" t="s">
        <v>20</v>
      </c>
      <c r="H1001" t="str">
        <f>INDEX(producttable[Product Name],MATCH(consolidatedsales[[#This Row],[ProductID]],producttable[ProductID],0))</f>
        <v>Maximus UM-83</v>
      </c>
      <c r="I1001" t="str">
        <f>INDEX(producttable[Category],MATCH(consolidatedsales[[#This Row],[ProductID]],producttable[ProductID],0))</f>
        <v>Urban</v>
      </c>
      <c r="J1001" t="str">
        <f>INDEX(producttable[Segment],MATCH(consolidatedsales[[#This Row],[ProductID]],producttable[ProductID],0))</f>
        <v>Moderation</v>
      </c>
      <c r="K1001">
        <f>INDEX(producttable[ManufacturerID],MATCH(consolidatedsales[[#This Row],[ProductID]],producttable[ProductID],0))</f>
        <v>7</v>
      </c>
      <c r="L1001" s="4" t="str">
        <f>INDEX(locationtable[State],MATCH(consolidatedsales[[#This Row],[Zip]],locationtable[Zip],0))</f>
        <v>British Columbia</v>
      </c>
      <c r="M1001" s="4" t="str">
        <f>INDEX(manufacturertable[Manufacturer Name],MATCH(consolidatedsales[[#This Row],[ManufacturerID]],manufacturertable[ManufacturerID],0))</f>
        <v>VanArsdel</v>
      </c>
      <c r="N1001" s="4">
        <f>1/COUNTIFS(consolidatedsales[Manufacturer Name],consolidatedsales[[#This Row],[Manufacturer Name]])</f>
        <v>2.4570024570024569E-3</v>
      </c>
    </row>
    <row r="1002" spans="1:14" x14ac:dyDescent="0.25">
      <c r="A1002">
        <v>1182</v>
      </c>
      <c r="B1002" s="2">
        <v>42117</v>
      </c>
      <c r="C1002" s="2" t="str">
        <f>TEXT(consolidatedsales[[#This Row],[Date]],"MMMM")</f>
        <v>April</v>
      </c>
      <c r="D1002" t="s">
        <v>1401</v>
      </c>
      <c r="E1002">
        <v>1</v>
      </c>
      <c r="F1002" s="3">
        <v>2708.37</v>
      </c>
      <c r="G1002" t="s">
        <v>20</v>
      </c>
      <c r="H1002" t="str">
        <f>INDEX(producttable[Product Name],MATCH(consolidatedsales[[#This Row],[ProductID]],producttable[ProductID],0))</f>
        <v>Pirum UE-18</v>
      </c>
      <c r="I1002" t="str">
        <f>INDEX(producttable[Category],MATCH(consolidatedsales[[#This Row],[ProductID]],producttable[ProductID],0))</f>
        <v>Urban</v>
      </c>
      <c r="J1002" t="str">
        <f>INDEX(producttable[Segment],MATCH(consolidatedsales[[#This Row],[ProductID]],producttable[ProductID],0))</f>
        <v>Extreme</v>
      </c>
      <c r="K1002">
        <f>INDEX(producttable[ManufacturerID],MATCH(consolidatedsales[[#This Row],[ProductID]],producttable[ProductID],0))</f>
        <v>10</v>
      </c>
      <c r="L1002" s="4" t="str">
        <f>INDEX(locationtable[State],MATCH(consolidatedsales[[#This Row],[Zip]],locationtable[Zip],0))</f>
        <v>Alberta</v>
      </c>
      <c r="M1002" s="4" t="str">
        <f>INDEX(manufacturertable[Manufacturer Name],MATCH(consolidatedsales[[#This Row],[ManufacturerID]],manufacturertable[ManufacturerID],0))</f>
        <v>Pirum</v>
      </c>
      <c r="N1002" s="4">
        <f>1/COUNTIFS(consolidatedsales[Manufacturer Name],consolidatedsales[[#This Row],[Manufacturer Name]])</f>
        <v>3.8022813688212928E-3</v>
      </c>
    </row>
    <row r="1003" spans="1:14" x14ac:dyDescent="0.25">
      <c r="A1003">
        <v>1223</v>
      </c>
      <c r="B1003" s="2">
        <v>42117</v>
      </c>
      <c r="C1003" s="2" t="str">
        <f>TEXT(consolidatedsales[[#This Row],[Date]],"MMMM")</f>
        <v>April</v>
      </c>
      <c r="D1003" t="s">
        <v>1403</v>
      </c>
      <c r="E1003">
        <v>1</v>
      </c>
      <c r="F1003" s="3">
        <v>4787.37</v>
      </c>
      <c r="G1003" t="s">
        <v>20</v>
      </c>
      <c r="H1003" t="str">
        <f>INDEX(producttable[Product Name],MATCH(consolidatedsales[[#This Row],[ProductID]],producttable[ProductID],0))</f>
        <v>Pirum UC-25</v>
      </c>
      <c r="I1003" t="str">
        <f>INDEX(producttable[Category],MATCH(consolidatedsales[[#This Row],[ProductID]],producttable[ProductID],0))</f>
        <v>Urban</v>
      </c>
      <c r="J1003" t="str">
        <f>INDEX(producttable[Segment],MATCH(consolidatedsales[[#This Row],[ProductID]],producttable[ProductID],0))</f>
        <v>Convenience</v>
      </c>
      <c r="K1003">
        <f>INDEX(producttable[ManufacturerID],MATCH(consolidatedsales[[#This Row],[ProductID]],producttable[ProductID],0))</f>
        <v>10</v>
      </c>
      <c r="L1003" s="4" t="str">
        <f>INDEX(locationtable[State],MATCH(consolidatedsales[[#This Row],[Zip]],locationtable[Zip],0))</f>
        <v>Alberta</v>
      </c>
      <c r="M1003" s="4" t="str">
        <f>INDEX(manufacturertable[Manufacturer Name],MATCH(consolidatedsales[[#This Row],[ManufacturerID]],manufacturertable[ManufacturerID],0))</f>
        <v>Pirum</v>
      </c>
      <c r="N1003" s="4">
        <f>1/COUNTIFS(consolidatedsales[Manufacturer Name],consolidatedsales[[#This Row],[Manufacturer Name]])</f>
        <v>3.8022813688212928E-3</v>
      </c>
    </row>
    <row r="1004" spans="1:14" x14ac:dyDescent="0.25">
      <c r="A1004">
        <v>999</v>
      </c>
      <c r="B1004" s="2">
        <v>42123</v>
      </c>
      <c r="C1004" s="2" t="str">
        <f>TEXT(consolidatedsales[[#This Row],[Date]],"MMMM")</f>
        <v>April</v>
      </c>
      <c r="D1004" t="s">
        <v>1577</v>
      </c>
      <c r="E1004">
        <v>1</v>
      </c>
      <c r="F1004" s="3">
        <v>9386.3700000000008</v>
      </c>
      <c r="G1004" t="s">
        <v>20</v>
      </c>
      <c r="H1004" t="str">
        <f>INDEX(producttable[Product Name],MATCH(consolidatedsales[[#This Row],[ProductID]],producttable[ProductID],0))</f>
        <v>Natura UC-62</v>
      </c>
      <c r="I1004" t="str">
        <f>INDEX(producttable[Category],MATCH(consolidatedsales[[#This Row],[ProductID]],producttable[ProductID],0))</f>
        <v>Urban</v>
      </c>
      <c r="J1004" t="str">
        <f>INDEX(producttable[Segment],MATCH(consolidatedsales[[#This Row],[ProductID]],producttable[ProductID],0))</f>
        <v>Convenience</v>
      </c>
      <c r="K1004">
        <f>INDEX(producttable[ManufacturerID],MATCH(consolidatedsales[[#This Row],[ProductID]],producttable[ProductID],0))</f>
        <v>8</v>
      </c>
      <c r="L1004" s="4" t="str">
        <f>INDEX(locationtable[State],MATCH(consolidatedsales[[#This Row],[Zip]],locationtable[Zip],0))</f>
        <v>British Columbia</v>
      </c>
      <c r="M1004" s="4" t="str">
        <f>INDEX(manufacturertable[Manufacturer Name],MATCH(consolidatedsales[[#This Row],[ManufacturerID]],manufacturertable[ManufacturerID],0))</f>
        <v>Natura</v>
      </c>
      <c r="N1004" s="4">
        <f>1/COUNTIFS(consolidatedsales[Manufacturer Name],consolidatedsales[[#This Row],[Manufacturer Name]])</f>
        <v>3.952569169960474E-3</v>
      </c>
    </row>
    <row r="1005" spans="1:14" x14ac:dyDescent="0.25">
      <c r="A1005">
        <v>927</v>
      </c>
      <c r="B1005" s="2">
        <v>42124</v>
      </c>
      <c r="C1005" s="2" t="str">
        <f>TEXT(consolidatedsales[[#This Row],[Date]],"MMMM")</f>
        <v>April</v>
      </c>
      <c r="D1005" t="s">
        <v>1382</v>
      </c>
      <c r="E1005">
        <v>1</v>
      </c>
      <c r="F1005" s="3">
        <v>6173.37</v>
      </c>
      <c r="G1005" t="s">
        <v>20</v>
      </c>
      <c r="H1005" t="str">
        <f>INDEX(producttable[Product Name],MATCH(consolidatedsales[[#This Row],[ProductID]],producttable[ProductID],0))</f>
        <v>Natura UE-36</v>
      </c>
      <c r="I1005" t="str">
        <f>INDEX(producttable[Category],MATCH(consolidatedsales[[#This Row],[ProductID]],producttable[ProductID],0))</f>
        <v>Urban</v>
      </c>
      <c r="J1005" t="str">
        <f>INDEX(producttable[Segment],MATCH(consolidatedsales[[#This Row],[ProductID]],producttable[ProductID],0))</f>
        <v>Extreme</v>
      </c>
      <c r="K1005">
        <f>INDEX(producttable[ManufacturerID],MATCH(consolidatedsales[[#This Row],[ProductID]],producttable[ProductID],0))</f>
        <v>8</v>
      </c>
      <c r="L1005" s="4" t="str">
        <f>INDEX(locationtable[State],MATCH(consolidatedsales[[#This Row],[Zip]],locationtable[Zip],0))</f>
        <v>Alberta</v>
      </c>
      <c r="M1005" s="4" t="str">
        <f>INDEX(manufacturertable[Manufacturer Name],MATCH(consolidatedsales[[#This Row],[ManufacturerID]],manufacturertable[ManufacturerID],0))</f>
        <v>Natura</v>
      </c>
      <c r="N1005" s="4">
        <f>1/COUNTIFS(consolidatedsales[Manufacturer Name],consolidatedsales[[#This Row],[Manufacturer Name]])</f>
        <v>3.952569169960474E-3</v>
      </c>
    </row>
    <row r="1006" spans="1:14" x14ac:dyDescent="0.25">
      <c r="A1006">
        <v>1049</v>
      </c>
      <c r="B1006" s="2">
        <v>42124</v>
      </c>
      <c r="C1006" s="2" t="str">
        <f>TEXT(consolidatedsales[[#This Row],[Date]],"MMMM")</f>
        <v>April</v>
      </c>
      <c r="D1006" t="s">
        <v>1327</v>
      </c>
      <c r="E1006">
        <v>1</v>
      </c>
      <c r="F1006" s="3">
        <v>3086.37</v>
      </c>
      <c r="G1006" t="s">
        <v>20</v>
      </c>
      <c r="H1006" t="str">
        <f>INDEX(producttable[Product Name],MATCH(consolidatedsales[[#This Row],[ProductID]],producttable[ProductID],0))</f>
        <v>Pirum MA-07</v>
      </c>
      <c r="I1006" t="str">
        <f>INDEX(producttable[Category],MATCH(consolidatedsales[[#This Row],[ProductID]],producttable[ProductID],0))</f>
        <v>Mix</v>
      </c>
      <c r="J1006" t="str">
        <f>INDEX(producttable[Segment],MATCH(consolidatedsales[[#This Row],[ProductID]],producttable[ProductID],0))</f>
        <v>All Season</v>
      </c>
      <c r="K1006">
        <f>INDEX(producttable[ManufacturerID],MATCH(consolidatedsales[[#This Row],[ProductID]],producttable[ProductID],0))</f>
        <v>10</v>
      </c>
      <c r="L1006" s="4" t="str">
        <f>INDEX(locationtable[State],MATCH(consolidatedsales[[#This Row],[Zip]],locationtable[Zip],0))</f>
        <v>Alberta</v>
      </c>
      <c r="M1006" s="4" t="str">
        <f>INDEX(manufacturertable[Manufacturer Name],MATCH(consolidatedsales[[#This Row],[ManufacturerID]],manufacturertable[ManufacturerID],0))</f>
        <v>Pirum</v>
      </c>
      <c r="N1006" s="4">
        <f>1/COUNTIFS(consolidatedsales[Manufacturer Name],consolidatedsales[[#This Row],[Manufacturer Name]])</f>
        <v>3.8022813688212928E-3</v>
      </c>
    </row>
    <row r="1007" spans="1:14" x14ac:dyDescent="0.25">
      <c r="A1007">
        <v>1995</v>
      </c>
      <c r="B1007" s="2">
        <v>42124</v>
      </c>
      <c r="C1007" s="2" t="str">
        <f>TEXT(consolidatedsales[[#This Row],[Date]],"MMMM")</f>
        <v>April</v>
      </c>
      <c r="D1007" t="s">
        <v>1401</v>
      </c>
      <c r="E1007">
        <v>1</v>
      </c>
      <c r="F1007" s="3">
        <v>5354.37</v>
      </c>
      <c r="G1007" t="s">
        <v>20</v>
      </c>
      <c r="H1007" t="str">
        <f>INDEX(producttable[Product Name],MATCH(consolidatedsales[[#This Row],[ProductID]],producttable[ProductID],0))</f>
        <v>Currus UM-02</v>
      </c>
      <c r="I1007" t="str">
        <f>INDEX(producttable[Category],MATCH(consolidatedsales[[#This Row],[ProductID]],producttable[ProductID],0))</f>
        <v>Urban</v>
      </c>
      <c r="J1007" t="str">
        <f>INDEX(producttable[Segment],MATCH(consolidatedsales[[#This Row],[ProductID]],producttable[ProductID],0))</f>
        <v>Moderation</v>
      </c>
      <c r="K1007">
        <f>INDEX(producttable[ManufacturerID],MATCH(consolidatedsales[[#This Row],[ProductID]],producttable[ProductID],0))</f>
        <v>4</v>
      </c>
      <c r="L1007" s="4" t="str">
        <f>INDEX(locationtable[State],MATCH(consolidatedsales[[#This Row],[Zip]],locationtable[Zip],0))</f>
        <v>Alberta</v>
      </c>
      <c r="M1007" s="4" t="str">
        <f>INDEX(manufacturertable[Manufacturer Name],MATCH(consolidatedsales[[#This Row],[ManufacturerID]],manufacturertable[ManufacturerID],0))</f>
        <v>Currus</v>
      </c>
      <c r="N1007" s="4">
        <f>1/COUNTIFS(consolidatedsales[Manufacturer Name],consolidatedsales[[#This Row],[Manufacturer Name]])</f>
        <v>1.1764705882352941E-2</v>
      </c>
    </row>
    <row r="1008" spans="1:14" x14ac:dyDescent="0.25">
      <c r="A1008">
        <v>2395</v>
      </c>
      <c r="B1008" s="2">
        <v>42124</v>
      </c>
      <c r="C1008" s="2" t="str">
        <f>TEXT(consolidatedsales[[#This Row],[Date]],"MMMM")</f>
        <v>April</v>
      </c>
      <c r="D1008" t="s">
        <v>1384</v>
      </c>
      <c r="E1008">
        <v>1</v>
      </c>
      <c r="F1008" s="3">
        <v>2009.7</v>
      </c>
      <c r="G1008" t="s">
        <v>20</v>
      </c>
      <c r="H1008" t="str">
        <f>INDEX(producttable[Product Name],MATCH(consolidatedsales[[#This Row],[ProductID]],producttable[ProductID],0))</f>
        <v>Aliqui YY-04</v>
      </c>
      <c r="I1008" t="str">
        <f>INDEX(producttable[Category],MATCH(consolidatedsales[[#This Row],[ProductID]],producttable[ProductID],0))</f>
        <v>Youth</v>
      </c>
      <c r="J1008" t="str">
        <f>INDEX(producttable[Segment],MATCH(consolidatedsales[[#This Row],[ProductID]],producttable[ProductID],0))</f>
        <v>Youth</v>
      </c>
      <c r="K1008">
        <f>INDEX(producttable[ManufacturerID],MATCH(consolidatedsales[[#This Row],[ProductID]],producttable[ProductID],0))</f>
        <v>2</v>
      </c>
      <c r="L1008" s="4" t="str">
        <f>INDEX(locationtable[State],MATCH(consolidatedsales[[#This Row],[Zip]],locationtable[Zip],0))</f>
        <v>Alberta</v>
      </c>
      <c r="M1008" s="4" t="str">
        <f>INDEX(manufacturertable[Manufacturer Name],MATCH(consolidatedsales[[#This Row],[ManufacturerID]],manufacturertable[ManufacturerID],0))</f>
        <v>Aliqui</v>
      </c>
      <c r="N1008" s="4">
        <f>1/COUNTIFS(consolidatedsales[Manufacturer Name],consolidatedsales[[#This Row],[Manufacturer Name]])</f>
        <v>4.7169811320754715E-3</v>
      </c>
    </row>
    <row r="1009" spans="1:14" x14ac:dyDescent="0.25">
      <c r="A1009">
        <v>1229</v>
      </c>
      <c r="B1009" s="2">
        <v>42152</v>
      </c>
      <c r="C1009" s="2" t="str">
        <f>TEXT(consolidatedsales[[#This Row],[Date]],"MMMM")</f>
        <v>May</v>
      </c>
      <c r="D1009" t="s">
        <v>1561</v>
      </c>
      <c r="E1009">
        <v>1</v>
      </c>
      <c r="F1009" s="3">
        <v>3464.37</v>
      </c>
      <c r="G1009" t="s">
        <v>20</v>
      </c>
      <c r="H1009" t="str">
        <f>INDEX(producttable[Product Name],MATCH(consolidatedsales[[#This Row],[ProductID]],producttable[ProductID],0))</f>
        <v>Pirum UC-31</v>
      </c>
      <c r="I1009" t="str">
        <f>INDEX(producttable[Category],MATCH(consolidatedsales[[#This Row],[ProductID]],producttable[ProductID],0))</f>
        <v>Urban</v>
      </c>
      <c r="J1009" t="str">
        <f>INDEX(producttable[Segment],MATCH(consolidatedsales[[#This Row],[ProductID]],producttable[ProductID],0))</f>
        <v>Convenience</v>
      </c>
      <c r="K1009">
        <f>INDEX(producttable[ManufacturerID],MATCH(consolidatedsales[[#This Row],[ProductID]],producttable[ProductID],0))</f>
        <v>10</v>
      </c>
      <c r="L1009" s="4" t="str">
        <f>INDEX(locationtable[State],MATCH(consolidatedsales[[#This Row],[Zip]],locationtable[Zip],0))</f>
        <v>British Columbia</v>
      </c>
      <c r="M1009" s="4" t="str">
        <f>INDEX(manufacturertable[Manufacturer Name],MATCH(consolidatedsales[[#This Row],[ManufacturerID]],manufacturertable[ManufacturerID],0))</f>
        <v>Pirum</v>
      </c>
      <c r="N1009" s="4">
        <f>1/COUNTIFS(consolidatedsales[Manufacturer Name],consolidatedsales[[#This Row],[Manufacturer Name]])</f>
        <v>3.8022813688212928E-3</v>
      </c>
    </row>
    <row r="1010" spans="1:14" x14ac:dyDescent="0.25">
      <c r="A1010">
        <v>2015</v>
      </c>
      <c r="B1010" s="2">
        <v>42152</v>
      </c>
      <c r="C1010" s="2" t="str">
        <f>TEXT(consolidatedsales[[#This Row],[Date]],"MMMM")</f>
        <v>May</v>
      </c>
      <c r="D1010" t="s">
        <v>1398</v>
      </c>
      <c r="E1010">
        <v>1</v>
      </c>
      <c r="F1010" s="3">
        <v>4094.37</v>
      </c>
      <c r="G1010" t="s">
        <v>20</v>
      </c>
      <c r="H1010" t="str">
        <f>INDEX(producttable[Product Name],MATCH(consolidatedsales[[#This Row],[ProductID]],producttable[ProductID],0))</f>
        <v>Currus UR-18</v>
      </c>
      <c r="I1010" t="str">
        <f>INDEX(producttable[Category],MATCH(consolidatedsales[[#This Row],[ProductID]],producttable[ProductID],0))</f>
        <v>Urban</v>
      </c>
      <c r="J1010" t="str">
        <f>INDEX(producttable[Segment],MATCH(consolidatedsales[[#This Row],[ProductID]],producttable[ProductID],0))</f>
        <v>Regular</v>
      </c>
      <c r="K1010">
        <f>INDEX(producttable[ManufacturerID],MATCH(consolidatedsales[[#This Row],[ProductID]],producttable[ProductID],0))</f>
        <v>4</v>
      </c>
      <c r="L1010" s="4" t="str">
        <f>INDEX(locationtable[State],MATCH(consolidatedsales[[#This Row],[Zip]],locationtable[Zip],0))</f>
        <v>Alberta</v>
      </c>
      <c r="M1010" s="4" t="str">
        <f>INDEX(manufacturertable[Manufacturer Name],MATCH(consolidatedsales[[#This Row],[ManufacturerID]],manufacturertable[ManufacturerID],0))</f>
        <v>Currus</v>
      </c>
      <c r="N1010" s="4">
        <f>1/COUNTIFS(consolidatedsales[Manufacturer Name],consolidatedsales[[#This Row],[Manufacturer Name]])</f>
        <v>1.1764705882352941E-2</v>
      </c>
    </row>
    <row r="1011" spans="1:14" x14ac:dyDescent="0.25">
      <c r="A1011">
        <v>2400</v>
      </c>
      <c r="B1011" s="2">
        <v>42152</v>
      </c>
      <c r="C1011" s="2" t="str">
        <f>TEXT(consolidatedsales[[#This Row],[Date]],"MMMM")</f>
        <v>May</v>
      </c>
      <c r="D1011" t="s">
        <v>1404</v>
      </c>
      <c r="E1011">
        <v>1</v>
      </c>
      <c r="F1011" s="3">
        <v>1070.3699999999999</v>
      </c>
      <c r="G1011" t="s">
        <v>20</v>
      </c>
      <c r="H1011" t="str">
        <f>INDEX(producttable[Product Name],MATCH(consolidatedsales[[#This Row],[ProductID]],producttable[ProductID],0))</f>
        <v>Aliqui YY-09</v>
      </c>
      <c r="I1011" t="str">
        <f>INDEX(producttable[Category],MATCH(consolidatedsales[[#This Row],[ProductID]],producttable[ProductID],0))</f>
        <v>Youth</v>
      </c>
      <c r="J1011" t="str">
        <f>INDEX(producttable[Segment],MATCH(consolidatedsales[[#This Row],[ProductID]],producttable[ProductID],0))</f>
        <v>Youth</v>
      </c>
      <c r="K1011">
        <f>INDEX(producttable[ManufacturerID],MATCH(consolidatedsales[[#This Row],[ProductID]],producttable[ProductID],0))</f>
        <v>2</v>
      </c>
      <c r="L1011" s="4" t="str">
        <f>INDEX(locationtable[State],MATCH(consolidatedsales[[#This Row],[Zip]],locationtable[Zip],0))</f>
        <v>Alberta</v>
      </c>
      <c r="M1011" s="4" t="str">
        <f>INDEX(manufacturertable[Manufacturer Name],MATCH(consolidatedsales[[#This Row],[ManufacturerID]],manufacturertable[ManufacturerID],0))</f>
        <v>Aliqui</v>
      </c>
      <c r="N1011" s="4">
        <f>1/COUNTIFS(consolidatedsales[Manufacturer Name],consolidatedsales[[#This Row],[Manufacturer Name]])</f>
        <v>4.7169811320754715E-3</v>
      </c>
    </row>
    <row r="1012" spans="1:14" x14ac:dyDescent="0.25">
      <c r="A1012">
        <v>487</v>
      </c>
      <c r="B1012" s="2">
        <v>42152</v>
      </c>
      <c r="C1012" s="2" t="str">
        <f>TEXT(consolidatedsales[[#This Row],[Date]],"MMMM")</f>
        <v>May</v>
      </c>
      <c r="D1012" t="s">
        <v>1573</v>
      </c>
      <c r="E1012">
        <v>1</v>
      </c>
      <c r="F1012" s="3">
        <v>13229.37</v>
      </c>
      <c r="G1012" t="s">
        <v>20</v>
      </c>
      <c r="H1012" t="str">
        <f>INDEX(producttable[Product Name],MATCH(consolidatedsales[[#This Row],[ProductID]],producttable[ProductID],0))</f>
        <v>Maximus UM-92</v>
      </c>
      <c r="I1012" t="str">
        <f>INDEX(producttable[Category],MATCH(consolidatedsales[[#This Row],[ProductID]],producttable[ProductID],0))</f>
        <v>Urban</v>
      </c>
      <c r="J1012" t="str">
        <f>INDEX(producttable[Segment],MATCH(consolidatedsales[[#This Row],[ProductID]],producttable[ProductID],0))</f>
        <v>Moderation</v>
      </c>
      <c r="K1012">
        <f>INDEX(producttable[ManufacturerID],MATCH(consolidatedsales[[#This Row],[ProductID]],producttable[ProductID],0))</f>
        <v>7</v>
      </c>
      <c r="L1012" s="4" t="str">
        <f>INDEX(locationtable[State],MATCH(consolidatedsales[[#This Row],[Zip]],locationtable[Zip],0))</f>
        <v>British Columbia</v>
      </c>
      <c r="M1012" s="4" t="str">
        <f>INDEX(manufacturertable[Manufacturer Name],MATCH(consolidatedsales[[#This Row],[ManufacturerID]],manufacturertable[ManufacturerID],0))</f>
        <v>VanArsdel</v>
      </c>
      <c r="N1012" s="4">
        <f>1/COUNTIFS(consolidatedsales[Manufacturer Name],consolidatedsales[[#This Row],[Manufacturer Name]])</f>
        <v>2.4570024570024569E-3</v>
      </c>
    </row>
    <row r="1013" spans="1:14" x14ac:dyDescent="0.25">
      <c r="A1013">
        <v>491</v>
      </c>
      <c r="B1013" s="2">
        <v>42152</v>
      </c>
      <c r="C1013" s="2" t="str">
        <f>TEXT(consolidatedsales[[#This Row],[Date]],"MMMM")</f>
        <v>May</v>
      </c>
      <c r="D1013" t="s">
        <v>1577</v>
      </c>
      <c r="E1013">
        <v>1</v>
      </c>
      <c r="F1013" s="3">
        <v>10709.37</v>
      </c>
      <c r="G1013" t="s">
        <v>20</v>
      </c>
      <c r="H1013" t="str">
        <f>INDEX(producttable[Product Name],MATCH(consolidatedsales[[#This Row],[ProductID]],producttable[ProductID],0))</f>
        <v>Maximus UM-96</v>
      </c>
      <c r="I1013" t="str">
        <f>INDEX(producttable[Category],MATCH(consolidatedsales[[#This Row],[ProductID]],producttable[ProductID],0))</f>
        <v>Urban</v>
      </c>
      <c r="J1013" t="str">
        <f>INDEX(producttable[Segment],MATCH(consolidatedsales[[#This Row],[ProductID]],producttable[ProductID],0))</f>
        <v>Moderation</v>
      </c>
      <c r="K1013">
        <f>INDEX(producttable[ManufacturerID],MATCH(consolidatedsales[[#This Row],[ProductID]],producttable[ProductID],0))</f>
        <v>7</v>
      </c>
      <c r="L1013" s="4" t="str">
        <f>INDEX(locationtable[State],MATCH(consolidatedsales[[#This Row],[Zip]],locationtable[Zip],0))</f>
        <v>British Columbia</v>
      </c>
      <c r="M1013" s="4" t="str">
        <f>INDEX(manufacturertable[Manufacturer Name],MATCH(consolidatedsales[[#This Row],[ManufacturerID]],manufacturertable[ManufacturerID],0))</f>
        <v>VanArsdel</v>
      </c>
      <c r="N1013" s="4">
        <f>1/COUNTIFS(consolidatedsales[Manufacturer Name],consolidatedsales[[#This Row],[Manufacturer Name]])</f>
        <v>2.4570024570024569E-3</v>
      </c>
    </row>
    <row r="1014" spans="1:14" x14ac:dyDescent="0.25">
      <c r="A1014">
        <v>927</v>
      </c>
      <c r="B1014" s="2">
        <v>42152</v>
      </c>
      <c r="C1014" s="2" t="str">
        <f>TEXT(consolidatedsales[[#This Row],[Date]],"MMMM")</f>
        <v>May</v>
      </c>
      <c r="D1014" t="s">
        <v>1401</v>
      </c>
      <c r="E1014">
        <v>1</v>
      </c>
      <c r="F1014" s="3">
        <v>5417.37</v>
      </c>
      <c r="G1014" t="s">
        <v>20</v>
      </c>
      <c r="H1014" t="str">
        <f>INDEX(producttable[Product Name],MATCH(consolidatedsales[[#This Row],[ProductID]],producttable[ProductID],0))</f>
        <v>Natura UE-36</v>
      </c>
      <c r="I1014" t="str">
        <f>INDEX(producttable[Category],MATCH(consolidatedsales[[#This Row],[ProductID]],producttable[ProductID],0))</f>
        <v>Urban</v>
      </c>
      <c r="J1014" t="str">
        <f>INDEX(producttable[Segment],MATCH(consolidatedsales[[#This Row],[ProductID]],producttable[ProductID],0))</f>
        <v>Extreme</v>
      </c>
      <c r="K1014">
        <f>INDEX(producttable[ManufacturerID],MATCH(consolidatedsales[[#This Row],[ProductID]],producttable[ProductID],0))</f>
        <v>8</v>
      </c>
      <c r="L1014" s="4" t="str">
        <f>INDEX(locationtable[State],MATCH(consolidatedsales[[#This Row],[Zip]],locationtable[Zip],0))</f>
        <v>Alberta</v>
      </c>
      <c r="M1014" s="4" t="str">
        <f>INDEX(manufacturertable[Manufacturer Name],MATCH(consolidatedsales[[#This Row],[ManufacturerID]],manufacturertable[ManufacturerID],0))</f>
        <v>Natura</v>
      </c>
      <c r="N1014" s="4">
        <f>1/COUNTIFS(consolidatedsales[Manufacturer Name],consolidatedsales[[#This Row],[Manufacturer Name]])</f>
        <v>3.952569169960474E-3</v>
      </c>
    </row>
    <row r="1015" spans="1:14" x14ac:dyDescent="0.25">
      <c r="A1015">
        <v>2136</v>
      </c>
      <c r="B1015" s="2">
        <v>42115</v>
      </c>
      <c r="C1015" s="2" t="str">
        <f>TEXT(consolidatedsales[[#This Row],[Date]],"MMMM")</f>
        <v>April</v>
      </c>
      <c r="D1015" t="s">
        <v>1553</v>
      </c>
      <c r="E1015">
        <v>1</v>
      </c>
      <c r="F1015" s="3">
        <v>5417.37</v>
      </c>
      <c r="G1015" t="s">
        <v>20</v>
      </c>
      <c r="H1015" t="str">
        <f>INDEX(producttable[Product Name],MATCH(consolidatedsales[[#This Row],[ProductID]],producttable[ProductID],0))</f>
        <v>Victoria UR-12</v>
      </c>
      <c r="I1015" t="str">
        <f>INDEX(producttable[Category],MATCH(consolidatedsales[[#This Row],[ProductID]],producttable[ProductID],0))</f>
        <v>Urban</v>
      </c>
      <c r="J1015" t="str">
        <f>INDEX(producttable[Segment],MATCH(consolidatedsales[[#This Row],[ProductID]],producttable[ProductID],0))</f>
        <v>Regular</v>
      </c>
      <c r="K1015">
        <f>INDEX(producttable[ManufacturerID],MATCH(consolidatedsales[[#This Row],[ProductID]],producttable[ProductID],0))</f>
        <v>14</v>
      </c>
      <c r="L1015" s="4" t="str">
        <f>INDEX(locationtable[State],MATCH(consolidatedsales[[#This Row],[Zip]],locationtable[Zip],0))</f>
        <v>British Columbia</v>
      </c>
      <c r="M1015" s="4" t="str">
        <f>INDEX(manufacturertable[Manufacturer Name],MATCH(consolidatedsales[[#This Row],[ManufacturerID]],manufacturertable[ManufacturerID],0))</f>
        <v>Victoria</v>
      </c>
      <c r="N1015" s="4">
        <f>1/COUNTIFS(consolidatedsales[Manufacturer Name],consolidatedsales[[#This Row],[Manufacturer Name]])</f>
        <v>6.25E-2</v>
      </c>
    </row>
    <row r="1016" spans="1:14" x14ac:dyDescent="0.25">
      <c r="A1016">
        <v>438</v>
      </c>
      <c r="B1016" s="2">
        <v>42115</v>
      </c>
      <c r="C1016" s="2" t="str">
        <f>TEXT(consolidatedsales[[#This Row],[Date]],"MMMM")</f>
        <v>April</v>
      </c>
      <c r="D1016" t="s">
        <v>1583</v>
      </c>
      <c r="E1016">
        <v>1</v>
      </c>
      <c r="F1016" s="3">
        <v>11969.37</v>
      </c>
      <c r="G1016" t="s">
        <v>20</v>
      </c>
      <c r="H1016" t="str">
        <f>INDEX(producttable[Product Name],MATCH(consolidatedsales[[#This Row],[ProductID]],producttable[ProductID],0))</f>
        <v>Maximus UM-43</v>
      </c>
      <c r="I1016" t="str">
        <f>INDEX(producttable[Category],MATCH(consolidatedsales[[#This Row],[ProductID]],producttable[ProductID],0))</f>
        <v>Urban</v>
      </c>
      <c r="J1016" t="str">
        <f>INDEX(producttable[Segment],MATCH(consolidatedsales[[#This Row],[ProductID]],producttable[ProductID],0))</f>
        <v>Moderation</v>
      </c>
      <c r="K1016">
        <f>INDEX(producttable[ManufacturerID],MATCH(consolidatedsales[[#This Row],[ProductID]],producttable[ProductID],0))</f>
        <v>7</v>
      </c>
      <c r="L1016" s="4" t="str">
        <f>INDEX(locationtable[State],MATCH(consolidatedsales[[#This Row],[Zip]],locationtable[Zip],0))</f>
        <v>British Columbia</v>
      </c>
      <c r="M1016" s="4" t="str">
        <f>INDEX(manufacturertable[Manufacturer Name],MATCH(consolidatedsales[[#This Row],[ManufacturerID]],manufacturertable[ManufacturerID],0))</f>
        <v>VanArsdel</v>
      </c>
      <c r="N1016" s="4">
        <f>1/COUNTIFS(consolidatedsales[Manufacturer Name],consolidatedsales[[#This Row],[Manufacturer Name]])</f>
        <v>2.4570024570024569E-3</v>
      </c>
    </row>
    <row r="1017" spans="1:14" x14ac:dyDescent="0.25">
      <c r="A1017">
        <v>2199</v>
      </c>
      <c r="B1017" s="2">
        <v>42124</v>
      </c>
      <c r="C1017" s="2" t="str">
        <f>TEXT(consolidatedsales[[#This Row],[Date]],"MMMM")</f>
        <v>April</v>
      </c>
      <c r="D1017" t="s">
        <v>1554</v>
      </c>
      <c r="E1017">
        <v>1</v>
      </c>
      <c r="F1017" s="3">
        <v>2456.37</v>
      </c>
      <c r="G1017" t="s">
        <v>20</v>
      </c>
      <c r="H1017" t="str">
        <f>INDEX(producttable[Product Name],MATCH(consolidatedsales[[#This Row],[ProductID]],producttable[ProductID],0))</f>
        <v>Aliqui MA-13</v>
      </c>
      <c r="I1017" t="str">
        <f>INDEX(producttable[Category],MATCH(consolidatedsales[[#This Row],[ProductID]],producttable[ProductID],0))</f>
        <v>Mix</v>
      </c>
      <c r="J1017" t="str">
        <f>INDEX(producttable[Segment],MATCH(consolidatedsales[[#This Row],[ProductID]],producttable[ProductID],0))</f>
        <v>All Season</v>
      </c>
      <c r="K1017">
        <f>INDEX(producttable[ManufacturerID],MATCH(consolidatedsales[[#This Row],[ProductID]],producttable[ProductID],0))</f>
        <v>2</v>
      </c>
      <c r="L1017" s="4" t="str">
        <f>INDEX(locationtable[State],MATCH(consolidatedsales[[#This Row],[Zip]],locationtable[Zip],0))</f>
        <v>British Columbia</v>
      </c>
      <c r="M1017" s="4" t="str">
        <f>INDEX(manufacturertable[Manufacturer Name],MATCH(consolidatedsales[[#This Row],[ManufacturerID]],manufacturertable[ManufacturerID],0))</f>
        <v>Aliqui</v>
      </c>
      <c r="N1017" s="4">
        <f>1/COUNTIFS(consolidatedsales[Manufacturer Name],consolidatedsales[[#This Row],[Manufacturer Name]])</f>
        <v>4.7169811320754715E-3</v>
      </c>
    </row>
    <row r="1018" spans="1:14" x14ac:dyDescent="0.25">
      <c r="A1018">
        <v>506</v>
      </c>
      <c r="B1018" s="2">
        <v>42124</v>
      </c>
      <c r="C1018" s="2" t="str">
        <f>TEXT(consolidatedsales[[#This Row],[Date]],"MMMM")</f>
        <v>April</v>
      </c>
      <c r="D1018" t="s">
        <v>1413</v>
      </c>
      <c r="E1018">
        <v>1</v>
      </c>
      <c r="F1018" s="3">
        <v>15560.37</v>
      </c>
      <c r="G1018" t="s">
        <v>20</v>
      </c>
      <c r="H1018" t="str">
        <f>INDEX(producttable[Product Name],MATCH(consolidatedsales[[#This Row],[ProductID]],producttable[ProductID],0))</f>
        <v>Maximus UM-11</v>
      </c>
      <c r="I1018" t="str">
        <f>INDEX(producttable[Category],MATCH(consolidatedsales[[#This Row],[ProductID]],producttable[ProductID],0))</f>
        <v>Urban</v>
      </c>
      <c r="J1018" t="str">
        <f>INDEX(producttable[Segment],MATCH(consolidatedsales[[#This Row],[ProductID]],producttable[ProductID],0))</f>
        <v>Moderation</v>
      </c>
      <c r="K1018">
        <f>INDEX(producttable[ManufacturerID],MATCH(consolidatedsales[[#This Row],[ProductID]],producttable[ProductID],0))</f>
        <v>7</v>
      </c>
      <c r="L1018" s="4" t="str">
        <f>INDEX(locationtable[State],MATCH(consolidatedsales[[#This Row],[Zip]],locationtable[Zip],0))</f>
        <v>Alberta</v>
      </c>
      <c r="M1018" s="4" t="str">
        <f>INDEX(manufacturertable[Manufacturer Name],MATCH(consolidatedsales[[#This Row],[ManufacturerID]],manufacturertable[ManufacturerID],0))</f>
        <v>VanArsdel</v>
      </c>
      <c r="N1018" s="4">
        <f>1/COUNTIFS(consolidatedsales[Manufacturer Name],consolidatedsales[[#This Row],[Manufacturer Name]])</f>
        <v>2.4570024570024569E-3</v>
      </c>
    </row>
    <row r="1019" spans="1:14" x14ac:dyDescent="0.25">
      <c r="A1019">
        <v>927</v>
      </c>
      <c r="B1019" s="2">
        <v>42153</v>
      </c>
      <c r="C1019" s="2" t="str">
        <f>TEXT(consolidatedsales[[#This Row],[Date]],"MMMM")</f>
        <v>May</v>
      </c>
      <c r="D1019" t="s">
        <v>1593</v>
      </c>
      <c r="E1019">
        <v>1</v>
      </c>
      <c r="F1019" s="3">
        <v>6173.37</v>
      </c>
      <c r="G1019" t="s">
        <v>20</v>
      </c>
      <c r="H1019" t="str">
        <f>INDEX(producttable[Product Name],MATCH(consolidatedsales[[#This Row],[ProductID]],producttable[ProductID],0))</f>
        <v>Natura UE-36</v>
      </c>
      <c r="I1019" t="str">
        <f>INDEX(producttable[Category],MATCH(consolidatedsales[[#This Row],[ProductID]],producttable[ProductID],0))</f>
        <v>Urban</v>
      </c>
      <c r="J1019" t="str">
        <f>INDEX(producttable[Segment],MATCH(consolidatedsales[[#This Row],[ProductID]],producttable[ProductID],0))</f>
        <v>Extreme</v>
      </c>
      <c r="K1019">
        <f>INDEX(producttable[ManufacturerID],MATCH(consolidatedsales[[#This Row],[ProductID]],producttable[ProductID],0))</f>
        <v>8</v>
      </c>
      <c r="L1019" s="4" t="str">
        <f>INDEX(locationtable[State],MATCH(consolidatedsales[[#This Row],[Zip]],locationtable[Zip],0))</f>
        <v>British Columbia</v>
      </c>
      <c r="M1019" s="4" t="str">
        <f>INDEX(manufacturertable[Manufacturer Name],MATCH(consolidatedsales[[#This Row],[ManufacturerID]],manufacturertable[ManufacturerID],0))</f>
        <v>Natura</v>
      </c>
      <c r="N1019" s="4">
        <f>1/COUNTIFS(consolidatedsales[Manufacturer Name],consolidatedsales[[#This Row],[Manufacturer Name]])</f>
        <v>3.952569169960474E-3</v>
      </c>
    </row>
    <row r="1020" spans="1:14" x14ac:dyDescent="0.25">
      <c r="A1020">
        <v>1022</v>
      </c>
      <c r="B1020" s="2">
        <v>42143</v>
      </c>
      <c r="C1020" s="2" t="str">
        <f>TEXT(consolidatedsales[[#This Row],[Date]],"MMMM")</f>
        <v>May</v>
      </c>
      <c r="D1020" t="s">
        <v>1563</v>
      </c>
      <c r="E1020">
        <v>1</v>
      </c>
      <c r="F1020" s="3">
        <v>1889.37</v>
      </c>
      <c r="G1020" t="s">
        <v>20</v>
      </c>
      <c r="H1020" t="str">
        <f>INDEX(producttable[Product Name],MATCH(consolidatedsales[[#This Row],[ProductID]],producttable[ProductID],0))</f>
        <v>Natura YY-23</v>
      </c>
      <c r="I1020" t="str">
        <f>INDEX(producttable[Category],MATCH(consolidatedsales[[#This Row],[ProductID]],producttable[ProductID],0))</f>
        <v>Youth</v>
      </c>
      <c r="J1020" t="str">
        <f>INDEX(producttable[Segment],MATCH(consolidatedsales[[#This Row],[ProductID]],producttable[ProductID],0))</f>
        <v>Youth</v>
      </c>
      <c r="K1020">
        <f>INDEX(producttable[ManufacturerID],MATCH(consolidatedsales[[#This Row],[ProductID]],producttable[ProductID],0))</f>
        <v>8</v>
      </c>
      <c r="L1020" s="4" t="str">
        <f>INDEX(locationtable[State],MATCH(consolidatedsales[[#This Row],[Zip]],locationtable[Zip],0))</f>
        <v>British Columbia</v>
      </c>
      <c r="M1020" s="4" t="str">
        <f>INDEX(manufacturertable[Manufacturer Name],MATCH(consolidatedsales[[#This Row],[ManufacturerID]],manufacturertable[ManufacturerID],0))</f>
        <v>Natura</v>
      </c>
      <c r="N1020" s="4">
        <f>1/COUNTIFS(consolidatedsales[Manufacturer Name],consolidatedsales[[#This Row],[Manufacturer Name]])</f>
        <v>3.952569169960474E-3</v>
      </c>
    </row>
    <row r="1021" spans="1:14" x14ac:dyDescent="0.25">
      <c r="A1021">
        <v>1085</v>
      </c>
      <c r="B1021" s="2">
        <v>42143</v>
      </c>
      <c r="C1021" s="2" t="str">
        <f>TEXT(consolidatedsales[[#This Row],[Date]],"MMMM")</f>
        <v>May</v>
      </c>
      <c r="D1021" t="s">
        <v>1400</v>
      </c>
      <c r="E1021">
        <v>1</v>
      </c>
      <c r="F1021" s="3">
        <v>1416.87</v>
      </c>
      <c r="G1021" t="s">
        <v>20</v>
      </c>
      <c r="H1021" t="str">
        <f>INDEX(producttable[Product Name],MATCH(consolidatedsales[[#This Row],[ProductID]],producttable[ProductID],0))</f>
        <v>Pirum RP-31</v>
      </c>
      <c r="I1021" t="str">
        <f>INDEX(producttable[Category],MATCH(consolidatedsales[[#This Row],[ProductID]],producttable[ProductID],0))</f>
        <v>Rural</v>
      </c>
      <c r="J1021" t="str">
        <f>INDEX(producttable[Segment],MATCH(consolidatedsales[[#This Row],[ProductID]],producttable[ProductID],0))</f>
        <v>Productivity</v>
      </c>
      <c r="K1021">
        <f>INDEX(producttable[ManufacturerID],MATCH(consolidatedsales[[#This Row],[ProductID]],producttable[ProductID],0))</f>
        <v>10</v>
      </c>
      <c r="L1021" s="4" t="str">
        <f>INDEX(locationtable[State],MATCH(consolidatedsales[[#This Row],[Zip]],locationtable[Zip],0))</f>
        <v>Alberta</v>
      </c>
      <c r="M1021" s="4" t="str">
        <f>INDEX(manufacturertable[Manufacturer Name],MATCH(consolidatedsales[[#This Row],[ManufacturerID]],manufacturertable[ManufacturerID],0))</f>
        <v>Pirum</v>
      </c>
      <c r="N1021" s="4">
        <f>1/COUNTIFS(consolidatedsales[Manufacturer Name],consolidatedsales[[#This Row],[Manufacturer Name]])</f>
        <v>3.8022813688212928E-3</v>
      </c>
    </row>
    <row r="1022" spans="1:14" x14ac:dyDescent="0.25">
      <c r="A1022">
        <v>165</v>
      </c>
      <c r="B1022" s="2">
        <v>42143</v>
      </c>
      <c r="C1022" s="2" t="str">
        <f>TEXT(consolidatedsales[[#This Row],[Date]],"MMMM")</f>
        <v>May</v>
      </c>
      <c r="D1022" t="s">
        <v>1330</v>
      </c>
      <c r="E1022">
        <v>1</v>
      </c>
      <c r="F1022" s="3">
        <v>8060.85</v>
      </c>
      <c r="G1022" t="s">
        <v>20</v>
      </c>
      <c r="H1022" t="str">
        <f>INDEX(producttable[Product Name],MATCH(consolidatedsales[[#This Row],[ProductID]],producttable[ProductID],0))</f>
        <v>Abbas UR-36</v>
      </c>
      <c r="I1022" t="str">
        <f>INDEX(producttable[Category],MATCH(consolidatedsales[[#This Row],[ProductID]],producttable[ProductID],0))</f>
        <v>Urban</v>
      </c>
      <c r="J1022" t="str">
        <f>INDEX(producttable[Segment],MATCH(consolidatedsales[[#This Row],[ProductID]],producttable[ProductID],0))</f>
        <v>Regular</v>
      </c>
      <c r="K1022">
        <f>INDEX(producttable[ManufacturerID],MATCH(consolidatedsales[[#This Row],[ProductID]],producttable[ProductID],0))</f>
        <v>1</v>
      </c>
      <c r="L1022" s="4" t="str">
        <f>INDEX(locationtable[State],MATCH(consolidatedsales[[#This Row],[Zip]],locationtable[Zip],0))</f>
        <v>Alberta</v>
      </c>
      <c r="M1022" s="4" t="str">
        <f>INDEX(manufacturertable[Manufacturer Name],MATCH(consolidatedsales[[#This Row],[ManufacturerID]],manufacturertable[ManufacturerID],0))</f>
        <v>Abbas</v>
      </c>
      <c r="N1022" s="4">
        <f>1/COUNTIFS(consolidatedsales[Manufacturer Name],consolidatedsales[[#This Row],[Manufacturer Name]])</f>
        <v>0.04</v>
      </c>
    </row>
    <row r="1023" spans="1:14" x14ac:dyDescent="0.25">
      <c r="A1023">
        <v>2224</v>
      </c>
      <c r="B1023" s="2">
        <v>42143</v>
      </c>
      <c r="C1023" s="2" t="str">
        <f>TEXT(consolidatedsales[[#This Row],[Date]],"MMMM")</f>
        <v>May</v>
      </c>
      <c r="D1023" t="s">
        <v>1400</v>
      </c>
      <c r="E1023">
        <v>1</v>
      </c>
      <c r="F1023" s="3">
        <v>818.37</v>
      </c>
      <c r="G1023" t="s">
        <v>20</v>
      </c>
      <c r="H1023" t="str">
        <f>INDEX(producttable[Product Name],MATCH(consolidatedsales[[#This Row],[ProductID]],producttable[ProductID],0))</f>
        <v>Aliqui RP-21</v>
      </c>
      <c r="I1023" t="str">
        <f>INDEX(producttable[Category],MATCH(consolidatedsales[[#This Row],[ProductID]],producttable[ProductID],0))</f>
        <v>Rural</v>
      </c>
      <c r="J1023" t="str">
        <f>INDEX(producttable[Segment],MATCH(consolidatedsales[[#This Row],[ProductID]],producttable[ProductID],0))</f>
        <v>Productivity</v>
      </c>
      <c r="K1023">
        <f>INDEX(producttable[ManufacturerID],MATCH(consolidatedsales[[#This Row],[ProductID]],producttable[ProductID],0))</f>
        <v>2</v>
      </c>
      <c r="L1023" s="4" t="str">
        <f>INDEX(locationtable[State],MATCH(consolidatedsales[[#This Row],[Zip]],locationtable[Zip],0))</f>
        <v>Alberta</v>
      </c>
      <c r="M1023" s="4" t="str">
        <f>INDEX(manufacturertable[Manufacturer Name],MATCH(consolidatedsales[[#This Row],[ManufacturerID]],manufacturertable[ManufacturerID],0))</f>
        <v>Aliqui</v>
      </c>
      <c r="N1023" s="4">
        <f>1/COUNTIFS(consolidatedsales[Manufacturer Name],consolidatedsales[[#This Row],[Manufacturer Name]])</f>
        <v>4.7169811320754715E-3</v>
      </c>
    </row>
    <row r="1024" spans="1:14" x14ac:dyDescent="0.25">
      <c r="A1024">
        <v>457</v>
      </c>
      <c r="B1024" s="2">
        <v>42143</v>
      </c>
      <c r="C1024" s="2" t="str">
        <f>TEXT(consolidatedsales[[#This Row],[Date]],"MMMM")</f>
        <v>May</v>
      </c>
      <c r="D1024" t="s">
        <v>1410</v>
      </c>
      <c r="E1024">
        <v>1</v>
      </c>
      <c r="F1024" s="3">
        <v>11969.37</v>
      </c>
      <c r="G1024" t="s">
        <v>20</v>
      </c>
      <c r="H1024" t="str">
        <f>INDEX(producttable[Product Name],MATCH(consolidatedsales[[#This Row],[ProductID]],producttable[ProductID],0))</f>
        <v>Maximus UM-62</v>
      </c>
      <c r="I1024" t="str">
        <f>INDEX(producttable[Category],MATCH(consolidatedsales[[#This Row],[ProductID]],producttable[ProductID],0))</f>
        <v>Urban</v>
      </c>
      <c r="J1024" t="str">
        <f>INDEX(producttable[Segment],MATCH(consolidatedsales[[#This Row],[ProductID]],producttable[ProductID],0))</f>
        <v>Moderation</v>
      </c>
      <c r="K1024">
        <f>INDEX(producttable[ManufacturerID],MATCH(consolidatedsales[[#This Row],[ProductID]],producttable[ProductID],0))</f>
        <v>7</v>
      </c>
      <c r="L1024" s="4" t="str">
        <f>INDEX(locationtable[State],MATCH(consolidatedsales[[#This Row],[Zip]],locationtable[Zip],0))</f>
        <v>Alberta</v>
      </c>
      <c r="M1024" s="4" t="str">
        <f>INDEX(manufacturertable[Manufacturer Name],MATCH(consolidatedsales[[#This Row],[ManufacturerID]],manufacturertable[ManufacturerID],0))</f>
        <v>VanArsdel</v>
      </c>
      <c r="N1024" s="4">
        <f>1/COUNTIFS(consolidatedsales[Manufacturer Name],consolidatedsales[[#This Row],[Manufacturer Name]])</f>
        <v>2.4570024570024569E-3</v>
      </c>
    </row>
    <row r="1025" spans="1:14" x14ac:dyDescent="0.25">
      <c r="A1025">
        <v>1086</v>
      </c>
      <c r="B1025" s="2">
        <v>42143</v>
      </c>
      <c r="C1025" s="2" t="str">
        <f>TEXT(consolidatedsales[[#This Row],[Date]],"MMMM")</f>
        <v>May</v>
      </c>
      <c r="D1025" t="s">
        <v>1400</v>
      </c>
      <c r="E1025">
        <v>1</v>
      </c>
      <c r="F1025" s="3">
        <v>1416.87</v>
      </c>
      <c r="G1025" t="s">
        <v>20</v>
      </c>
      <c r="H1025" t="str">
        <f>INDEX(producttable[Product Name],MATCH(consolidatedsales[[#This Row],[ProductID]],producttable[ProductID],0))</f>
        <v>Pirum RP-32</v>
      </c>
      <c r="I1025" t="str">
        <f>INDEX(producttable[Category],MATCH(consolidatedsales[[#This Row],[ProductID]],producttable[ProductID],0))</f>
        <v>Rural</v>
      </c>
      <c r="J1025" t="str">
        <f>INDEX(producttable[Segment],MATCH(consolidatedsales[[#This Row],[ProductID]],producttable[ProductID],0))</f>
        <v>Productivity</v>
      </c>
      <c r="K1025">
        <f>INDEX(producttable[ManufacturerID],MATCH(consolidatedsales[[#This Row],[ProductID]],producttable[ProductID],0))</f>
        <v>10</v>
      </c>
      <c r="L1025" s="4" t="str">
        <f>INDEX(locationtable[State],MATCH(consolidatedsales[[#This Row],[Zip]],locationtable[Zip],0))</f>
        <v>Alberta</v>
      </c>
      <c r="M1025" s="4" t="str">
        <f>INDEX(manufacturertable[Manufacturer Name],MATCH(consolidatedsales[[#This Row],[ManufacturerID]],manufacturertable[ManufacturerID],0))</f>
        <v>Pirum</v>
      </c>
      <c r="N1025" s="4">
        <f>1/COUNTIFS(consolidatedsales[Manufacturer Name],consolidatedsales[[#This Row],[Manufacturer Name]])</f>
        <v>3.8022813688212928E-3</v>
      </c>
    </row>
    <row r="1026" spans="1:14" x14ac:dyDescent="0.25">
      <c r="A1026">
        <v>826</v>
      </c>
      <c r="B1026" s="2">
        <v>42143</v>
      </c>
      <c r="C1026" s="2" t="str">
        <f>TEXT(consolidatedsales[[#This Row],[Date]],"MMMM")</f>
        <v>May</v>
      </c>
      <c r="D1026" t="s">
        <v>1401</v>
      </c>
      <c r="E1026">
        <v>1</v>
      </c>
      <c r="F1026" s="3">
        <v>14426.37</v>
      </c>
      <c r="G1026" t="s">
        <v>20</v>
      </c>
      <c r="H1026" t="str">
        <f>INDEX(producttable[Product Name],MATCH(consolidatedsales[[#This Row],[ProductID]],producttable[ProductID],0))</f>
        <v>Natura UM-10</v>
      </c>
      <c r="I1026" t="str">
        <f>INDEX(producttable[Category],MATCH(consolidatedsales[[#This Row],[ProductID]],producttable[ProductID],0))</f>
        <v>Urban</v>
      </c>
      <c r="J1026" t="str">
        <f>INDEX(producttable[Segment],MATCH(consolidatedsales[[#This Row],[ProductID]],producttable[ProductID],0))</f>
        <v>Moderation</v>
      </c>
      <c r="K1026">
        <f>INDEX(producttable[ManufacturerID],MATCH(consolidatedsales[[#This Row],[ProductID]],producttable[ProductID],0))</f>
        <v>8</v>
      </c>
      <c r="L1026" s="4" t="str">
        <f>INDEX(locationtable[State],MATCH(consolidatedsales[[#This Row],[Zip]],locationtable[Zip],0))</f>
        <v>Alberta</v>
      </c>
      <c r="M1026" s="4" t="str">
        <f>INDEX(manufacturertable[Manufacturer Name],MATCH(consolidatedsales[[#This Row],[ManufacturerID]],manufacturertable[ManufacturerID],0))</f>
        <v>Natura</v>
      </c>
      <c r="N1026" s="4">
        <f>1/COUNTIFS(consolidatedsales[Manufacturer Name],consolidatedsales[[#This Row],[Manufacturer Name]])</f>
        <v>3.952569169960474E-3</v>
      </c>
    </row>
    <row r="1027" spans="1:14" x14ac:dyDescent="0.25">
      <c r="A1027">
        <v>501</v>
      </c>
      <c r="B1027" s="2">
        <v>42143</v>
      </c>
      <c r="C1027" s="2" t="str">
        <f>TEXT(consolidatedsales[[#This Row],[Date]],"MMMM")</f>
        <v>May</v>
      </c>
      <c r="D1027" t="s">
        <v>1552</v>
      </c>
      <c r="E1027">
        <v>1</v>
      </c>
      <c r="F1027" s="3">
        <v>13347.81</v>
      </c>
      <c r="G1027" t="s">
        <v>20</v>
      </c>
      <c r="H1027" t="str">
        <f>INDEX(producttable[Product Name],MATCH(consolidatedsales[[#This Row],[ProductID]],producttable[ProductID],0))</f>
        <v>Maximus UM-06</v>
      </c>
      <c r="I1027" t="str">
        <f>INDEX(producttable[Category],MATCH(consolidatedsales[[#This Row],[ProductID]],producttable[ProductID],0))</f>
        <v>Urban</v>
      </c>
      <c r="J1027" t="str">
        <f>INDEX(producttable[Segment],MATCH(consolidatedsales[[#This Row],[ProductID]],producttable[ProductID],0))</f>
        <v>Moderation</v>
      </c>
      <c r="K1027">
        <f>INDEX(producttable[ManufacturerID],MATCH(consolidatedsales[[#This Row],[ProductID]],producttable[ProductID],0))</f>
        <v>7</v>
      </c>
      <c r="L1027" s="4" t="str">
        <f>INDEX(locationtable[State],MATCH(consolidatedsales[[#This Row],[Zip]],locationtable[Zip],0))</f>
        <v>British Columbia</v>
      </c>
      <c r="M1027" s="4" t="str">
        <f>INDEX(manufacturertable[Manufacturer Name],MATCH(consolidatedsales[[#This Row],[ManufacturerID]],manufacturertable[ManufacturerID],0))</f>
        <v>VanArsdel</v>
      </c>
      <c r="N1027" s="4">
        <f>1/COUNTIFS(consolidatedsales[Manufacturer Name],consolidatedsales[[#This Row],[Manufacturer Name]])</f>
        <v>2.4570024570024569E-3</v>
      </c>
    </row>
    <row r="1028" spans="1:14" x14ac:dyDescent="0.25">
      <c r="A1028">
        <v>2225</v>
      </c>
      <c r="B1028" s="2">
        <v>42143</v>
      </c>
      <c r="C1028" s="2" t="str">
        <f>TEXT(consolidatedsales[[#This Row],[Date]],"MMMM")</f>
        <v>May</v>
      </c>
      <c r="D1028" t="s">
        <v>1400</v>
      </c>
      <c r="E1028">
        <v>1</v>
      </c>
      <c r="F1028" s="3">
        <v>818.37</v>
      </c>
      <c r="G1028" t="s">
        <v>20</v>
      </c>
      <c r="H1028" t="str">
        <f>INDEX(producttable[Product Name],MATCH(consolidatedsales[[#This Row],[ProductID]],producttable[ProductID],0))</f>
        <v>Aliqui RP-22</v>
      </c>
      <c r="I1028" t="str">
        <f>INDEX(producttable[Category],MATCH(consolidatedsales[[#This Row],[ProductID]],producttable[ProductID],0))</f>
        <v>Rural</v>
      </c>
      <c r="J1028" t="str">
        <f>INDEX(producttable[Segment],MATCH(consolidatedsales[[#This Row],[ProductID]],producttable[ProductID],0))</f>
        <v>Productivity</v>
      </c>
      <c r="K1028">
        <f>INDEX(producttable[ManufacturerID],MATCH(consolidatedsales[[#This Row],[ProductID]],producttable[ProductID],0))</f>
        <v>2</v>
      </c>
      <c r="L1028" s="4" t="str">
        <f>INDEX(locationtable[State],MATCH(consolidatedsales[[#This Row],[Zip]],locationtable[Zip],0))</f>
        <v>Alberta</v>
      </c>
      <c r="M1028" s="4" t="str">
        <f>INDEX(manufacturertable[Manufacturer Name],MATCH(consolidatedsales[[#This Row],[ManufacturerID]],manufacturertable[ManufacturerID],0))</f>
        <v>Aliqui</v>
      </c>
      <c r="N1028" s="4">
        <f>1/COUNTIFS(consolidatedsales[Manufacturer Name],consolidatedsales[[#This Row],[Manufacturer Name]])</f>
        <v>4.7169811320754715E-3</v>
      </c>
    </row>
    <row r="1029" spans="1:14" x14ac:dyDescent="0.25">
      <c r="A1029">
        <v>1182</v>
      </c>
      <c r="B1029" s="2">
        <v>42115</v>
      </c>
      <c r="C1029" s="2" t="str">
        <f>TEXT(consolidatedsales[[#This Row],[Date]],"MMMM")</f>
        <v>April</v>
      </c>
      <c r="D1029" t="s">
        <v>1583</v>
      </c>
      <c r="E1029">
        <v>1</v>
      </c>
      <c r="F1029" s="3">
        <v>2519.37</v>
      </c>
      <c r="G1029" t="s">
        <v>20</v>
      </c>
      <c r="H1029" t="str">
        <f>INDEX(producttable[Product Name],MATCH(consolidatedsales[[#This Row],[ProductID]],producttable[ProductID],0))</f>
        <v>Pirum UE-18</v>
      </c>
      <c r="I1029" t="str">
        <f>INDEX(producttable[Category],MATCH(consolidatedsales[[#This Row],[ProductID]],producttable[ProductID],0))</f>
        <v>Urban</v>
      </c>
      <c r="J1029" t="str">
        <f>INDEX(producttable[Segment],MATCH(consolidatedsales[[#This Row],[ProductID]],producttable[ProductID],0))</f>
        <v>Extreme</v>
      </c>
      <c r="K1029">
        <f>INDEX(producttable[ManufacturerID],MATCH(consolidatedsales[[#This Row],[ProductID]],producttable[ProductID],0))</f>
        <v>10</v>
      </c>
      <c r="L1029" s="4" t="str">
        <f>INDEX(locationtable[State],MATCH(consolidatedsales[[#This Row],[Zip]],locationtable[Zip],0))</f>
        <v>British Columbia</v>
      </c>
      <c r="M1029" s="4" t="str">
        <f>INDEX(manufacturertable[Manufacturer Name],MATCH(consolidatedsales[[#This Row],[ManufacturerID]],manufacturertable[ManufacturerID],0))</f>
        <v>Pirum</v>
      </c>
      <c r="N1029" s="4">
        <f>1/COUNTIFS(consolidatedsales[Manufacturer Name],consolidatedsales[[#This Row],[Manufacturer Name]])</f>
        <v>3.8022813688212928E-3</v>
      </c>
    </row>
    <row r="1030" spans="1:14" x14ac:dyDescent="0.25">
      <c r="A1030">
        <v>2150</v>
      </c>
      <c r="B1030" s="2">
        <v>42115</v>
      </c>
      <c r="C1030" s="2" t="str">
        <f>TEXT(consolidatedsales[[#This Row],[Date]],"MMMM")</f>
        <v>April</v>
      </c>
      <c r="D1030" t="s">
        <v>1400</v>
      </c>
      <c r="E1030">
        <v>1</v>
      </c>
      <c r="F1030" s="3">
        <v>6173.37</v>
      </c>
      <c r="G1030" t="s">
        <v>20</v>
      </c>
      <c r="H1030" t="str">
        <f>INDEX(producttable[Product Name],MATCH(consolidatedsales[[#This Row],[ProductID]],producttable[ProductID],0))</f>
        <v>Victoria UE-03</v>
      </c>
      <c r="I1030" t="str">
        <f>INDEX(producttable[Category],MATCH(consolidatedsales[[#This Row],[ProductID]],producttable[ProductID],0))</f>
        <v>Urban</v>
      </c>
      <c r="J1030" t="str">
        <f>INDEX(producttable[Segment],MATCH(consolidatedsales[[#This Row],[ProductID]],producttable[ProductID],0))</f>
        <v>Extreme</v>
      </c>
      <c r="K1030">
        <f>INDEX(producttable[ManufacturerID],MATCH(consolidatedsales[[#This Row],[ProductID]],producttable[ProductID],0))</f>
        <v>14</v>
      </c>
      <c r="L1030" s="4" t="str">
        <f>INDEX(locationtable[State],MATCH(consolidatedsales[[#This Row],[Zip]],locationtable[Zip],0))</f>
        <v>Alberta</v>
      </c>
      <c r="M1030" s="4" t="str">
        <f>INDEX(manufacturertable[Manufacturer Name],MATCH(consolidatedsales[[#This Row],[ManufacturerID]],manufacturertable[ManufacturerID],0))</f>
        <v>Victoria</v>
      </c>
      <c r="N1030" s="4">
        <f>1/COUNTIFS(consolidatedsales[Manufacturer Name],consolidatedsales[[#This Row],[Manufacturer Name]])</f>
        <v>6.25E-2</v>
      </c>
    </row>
    <row r="1031" spans="1:14" x14ac:dyDescent="0.25">
      <c r="A1031">
        <v>1067</v>
      </c>
      <c r="B1031" s="2">
        <v>42124</v>
      </c>
      <c r="C1031" s="2" t="str">
        <f>TEXT(consolidatedsales[[#This Row],[Date]],"MMMM")</f>
        <v>April</v>
      </c>
      <c r="D1031" t="s">
        <v>1202</v>
      </c>
      <c r="E1031">
        <v>1</v>
      </c>
      <c r="F1031" s="3">
        <v>4881.87</v>
      </c>
      <c r="G1031" t="s">
        <v>20</v>
      </c>
      <c r="H1031" t="str">
        <f>INDEX(producttable[Product Name],MATCH(consolidatedsales[[#This Row],[ProductID]],producttable[ProductID],0))</f>
        <v>Pirum RP-13</v>
      </c>
      <c r="I1031" t="str">
        <f>INDEX(producttable[Category],MATCH(consolidatedsales[[#This Row],[ProductID]],producttable[ProductID],0))</f>
        <v>Rural</v>
      </c>
      <c r="J1031" t="str">
        <f>INDEX(producttable[Segment],MATCH(consolidatedsales[[#This Row],[ProductID]],producttable[ProductID],0))</f>
        <v>Productivity</v>
      </c>
      <c r="K1031">
        <f>INDEX(producttable[ManufacturerID],MATCH(consolidatedsales[[#This Row],[ProductID]],producttable[ProductID],0))</f>
        <v>10</v>
      </c>
      <c r="L1031" s="4" t="str">
        <f>INDEX(locationtable[State],MATCH(consolidatedsales[[#This Row],[Zip]],locationtable[Zip],0))</f>
        <v>Manitoba</v>
      </c>
      <c r="M1031" s="4" t="str">
        <f>INDEX(manufacturertable[Manufacturer Name],MATCH(consolidatedsales[[#This Row],[ManufacturerID]],manufacturertable[ManufacturerID],0))</f>
        <v>Pirum</v>
      </c>
      <c r="N1031" s="4">
        <f>1/COUNTIFS(consolidatedsales[Manufacturer Name],consolidatedsales[[#This Row],[Manufacturer Name]])</f>
        <v>3.8022813688212928E-3</v>
      </c>
    </row>
    <row r="1032" spans="1:14" x14ac:dyDescent="0.25">
      <c r="A1032">
        <v>2206</v>
      </c>
      <c r="B1032" s="2">
        <v>42109</v>
      </c>
      <c r="C1032" s="2" t="str">
        <f>TEXT(consolidatedsales[[#This Row],[Date]],"MMMM")</f>
        <v>April</v>
      </c>
      <c r="D1032" t="s">
        <v>1384</v>
      </c>
      <c r="E1032">
        <v>1</v>
      </c>
      <c r="F1032" s="3">
        <v>1227.8699999999999</v>
      </c>
      <c r="G1032" t="s">
        <v>20</v>
      </c>
      <c r="H1032" t="str">
        <f>INDEX(producttable[Product Name],MATCH(consolidatedsales[[#This Row],[ProductID]],producttable[ProductID],0))</f>
        <v>Aliqui RP-03</v>
      </c>
      <c r="I1032" t="str">
        <f>INDEX(producttable[Category],MATCH(consolidatedsales[[#This Row],[ProductID]],producttable[ProductID],0))</f>
        <v>Rural</v>
      </c>
      <c r="J1032" t="str">
        <f>INDEX(producttable[Segment],MATCH(consolidatedsales[[#This Row],[ProductID]],producttable[ProductID],0))</f>
        <v>Productivity</v>
      </c>
      <c r="K1032">
        <f>INDEX(producttable[ManufacturerID],MATCH(consolidatedsales[[#This Row],[ProductID]],producttable[ProductID],0))</f>
        <v>2</v>
      </c>
      <c r="L1032" s="4" t="str">
        <f>INDEX(locationtable[State],MATCH(consolidatedsales[[#This Row],[Zip]],locationtable[Zip],0))</f>
        <v>Alberta</v>
      </c>
      <c r="M1032" s="4" t="str">
        <f>INDEX(manufacturertable[Manufacturer Name],MATCH(consolidatedsales[[#This Row],[ManufacturerID]],manufacturertable[ManufacturerID],0))</f>
        <v>Aliqui</v>
      </c>
      <c r="N1032" s="4">
        <f>1/COUNTIFS(consolidatedsales[Manufacturer Name],consolidatedsales[[#This Row],[Manufacturer Name]])</f>
        <v>4.7169811320754715E-3</v>
      </c>
    </row>
    <row r="1033" spans="1:14" x14ac:dyDescent="0.25">
      <c r="A1033">
        <v>1879</v>
      </c>
      <c r="B1033" s="2">
        <v>42109</v>
      </c>
      <c r="C1033" s="2" t="str">
        <f>TEXT(consolidatedsales[[#This Row],[Date]],"MMMM")</f>
        <v>April</v>
      </c>
      <c r="D1033" t="s">
        <v>1411</v>
      </c>
      <c r="E1033">
        <v>1</v>
      </c>
      <c r="F1033" s="3">
        <v>11339.37</v>
      </c>
      <c r="G1033" t="s">
        <v>20</v>
      </c>
      <c r="H1033" t="str">
        <f>INDEX(producttable[Product Name],MATCH(consolidatedsales[[#This Row],[ProductID]],producttable[ProductID],0))</f>
        <v>Leo UM-17</v>
      </c>
      <c r="I1033" t="str">
        <f>INDEX(producttable[Category],MATCH(consolidatedsales[[#This Row],[ProductID]],producttable[ProductID],0))</f>
        <v>Urban</v>
      </c>
      <c r="J1033" t="str">
        <f>INDEX(producttable[Segment],MATCH(consolidatedsales[[#This Row],[ProductID]],producttable[ProductID],0))</f>
        <v>Moderation</v>
      </c>
      <c r="K1033">
        <f>INDEX(producttable[ManufacturerID],MATCH(consolidatedsales[[#This Row],[ProductID]],producttable[ProductID],0))</f>
        <v>6</v>
      </c>
      <c r="L1033" s="4" t="str">
        <f>INDEX(locationtable[State],MATCH(consolidatedsales[[#This Row],[Zip]],locationtable[Zip],0))</f>
        <v>Alberta</v>
      </c>
      <c r="M1033" s="4" t="str">
        <f>INDEX(manufacturertable[Manufacturer Name],MATCH(consolidatedsales[[#This Row],[ManufacturerID]],manufacturertable[ManufacturerID],0))</f>
        <v>Leo</v>
      </c>
      <c r="N1033" s="4">
        <f>1/COUNTIFS(consolidatedsales[Manufacturer Name],consolidatedsales[[#This Row],[Manufacturer Name]])</f>
        <v>8.3333333333333329E-2</v>
      </c>
    </row>
    <row r="1034" spans="1:14" x14ac:dyDescent="0.25">
      <c r="A1034">
        <v>2395</v>
      </c>
      <c r="B1034" s="2">
        <v>42109</v>
      </c>
      <c r="C1034" s="2" t="str">
        <f>TEXT(consolidatedsales[[#This Row],[Date]],"MMMM")</f>
        <v>April</v>
      </c>
      <c r="D1034" t="s">
        <v>1336</v>
      </c>
      <c r="E1034">
        <v>1</v>
      </c>
      <c r="F1034" s="3">
        <v>1889.37</v>
      </c>
      <c r="G1034" t="s">
        <v>20</v>
      </c>
      <c r="H1034" t="str">
        <f>INDEX(producttable[Product Name],MATCH(consolidatedsales[[#This Row],[ProductID]],producttable[ProductID],0))</f>
        <v>Aliqui YY-04</v>
      </c>
      <c r="I1034" t="str">
        <f>INDEX(producttable[Category],MATCH(consolidatedsales[[#This Row],[ProductID]],producttable[ProductID],0))</f>
        <v>Youth</v>
      </c>
      <c r="J1034" t="str">
        <f>INDEX(producttable[Segment],MATCH(consolidatedsales[[#This Row],[ProductID]],producttable[ProductID],0))</f>
        <v>Youth</v>
      </c>
      <c r="K1034">
        <f>INDEX(producttable[ManufacturerID],MATCH(consolidatedsales[[#This Row],[ProductID]],producttable[ProductID],0))</f>
        <v>2</v>
      </c>
      <c r="L1034" s="4" t="str">
        <f>INDEX(locationtable[State],MATCH(consolidatedsales[[#This Row],[Zip]],locationtable[Zip],0))</f>
        <v>Alberta</v>
      </c>
      <c r="M1034" s="4" t="str">
        <f>INDEX(manufacturertable[Manufacturer Name],MATCH(consolidatedsales[[#This Row],[ManufacturerID]],manufacturertable[ManufacturerID],0))</f>
        <v>Aliqui</v>
      </c>
      <c r="N1034" s="4">
        <f>1/COUNTIFS(consolidatedsales[Manufacturer Name],consolidatedsales[[#This Row],[Manufacturer Name]])</f>
        <v>4.7169811320754715E-3</v>
      </c>
    </row>
    <row r="1035" spans="1:14" x14ac:dyDescent="0.25">
      <c r="A1035">
        <v>506</v>
      </c>
      <c r="B1035" s="2">
        <v>42123</v>
      </c>
      <c r="C1035" s="2" t="str">
        <f>TEXT(consolidatedsales[[#This Row],[Date]],"MMMM")</f>
        <v>April</v>
      </c>
      <c r="D1035" t="s">
        <v>1572</v>
      </c>
      <c r="E1035">
        <v>1</v>
      </c>
      <c r="F1035" s="3">
        <v>15560.37</v>
      </c>
      <c r="G1035" t="s">
        <v>20</v>
      </c>
      <c r="H1035" t="str">
        <f>INDEX(producttable[Product Name],MATCH(consolidatedsales[[#This Row],[ProductID]],producttable[ProductID],0))</f>
        <v>Maximus UM-11</v>
      </c>
      <c r="I1035" t="str">
        <f>INDEX(producttable[Category],MATCH(consolidatedsales[[#This Row],[ProductID]],producttable[ProductID],0))</f>
        <v>Urban</v>
      </c>
      <c r="J1035" t="str">
        <f>INDEX(producttable[Segment],MATCH(consolidatedsales[[#This Row],[ProductID]],producttable[ProductID],0))</f>
        <v>Moderation</v>
      </c>
      <c r="K1035">
        <f>INDEX(producttable[ManufacturerID],MATCH(consolidatedsales[[#This Row],[ProductID]],producttable[ProductID],0))</f>
        <v>7</v>
      </c>
      <c r="L1035" s="4" t="str">
        <f>INDEX(locationtable[State],MATCH(consolidatedsales[[#This Row],[Zip]],locationtable[Zip],0))</f>
        <v>British Columbia</v>
      </c>
      <c r="M1035" s="4" t="str">
        <f>INDEX(manufacturertable[Manufacturer Name],MATCH(consolidatedsales[[#This Row],[ManufacturerID]],manufacturertable[ManufacturerID],0))</f>
        <v>VanArsdel</v>
      </c>
      <c r="N1035" s="4">
        <f>1/COUNTIFS(consolidatedsales[Manufacturer Name],consolidatedsales[[#This Row],[Manufacturer Name]])</f>
        <v>2.4570024570024569E-3</v>
      </c>
    </row>
    <row r="1036" spans="1:14" x14ac:dyDescent="0.25">
      <c r="A1036">
        <v>1183</v>
      </c>
      <c r="B1036" s="2">
        <v>42123</v>
      </c>
      <c r="C1036" s="2" t="str">
        <f>TEXT(consolidatedsales[[#This Row],[Date]],"MMMM")</f>
        <v>April</v>
      </c>
      <c r="D1036" t="s">
        <v>1352</v>
      </c>
      <c r="E1036">
        <v>1</v>
      </c>
      <c r="F1036" s="3">
        <v>7433.37</v>
      </c>
      <c r="G1036" t="s">
        <v>20</v>
      </c>
      <c r="H1036" t="str">
        <f>INDEX(producttable[Product Name],MATCH(consolidatedsales[[#This Row],[ProductID]],producttable[ProductID],0))</f>
        <v>Pirum UE-19</v>
      </c>
      <c r="I1036" t="str">
        <f>INDEX(producttable[Category],MATCH(consolidatedsales[[#This Row],[ProductID]],producttable[ProductID],0))</f>
        <v>Urban</v>
      </c>
      <c r="J1036" t="str">
        <f>INDEX(producttable[Segment],MATCH(consolidatedsales[[#This Row],[ProductID]],producttable[ProductID],0))</f>
        <v>Extreme</v>
      </c>
      <c r="K1036">
        <f>INDEX(producttable[ManufacturerID],MATCH(consolidatedsales[[#This Row],[ProductID]],producttable[ProductID],0))</f>
        <v>10</v>
      </c>
      <c r="L1036" s="4" t="str">
        <f>INDEX(locationtable[State],MATCH(consolidatedsales[[#This Row],[Zip]],locationtable[Zip],0))</f>
        <v>Alberta</v>
      </c>
      <c r="M1036" s="4" t="str">
        <f>INDEX(manufacturertable[Manufacturer Name],MATCH(consolidatedsales[[#This Row],[ManufacturerID]],manufacturertable[ManufacturerID],0))</f>
        <v>Pirum</v>
      </c>
      <c r="N1036" s="4">
        <f>1/COUNTIFS(consolidatedsales[Manufacturer Name],consolidatedsales[[#This Row],[Manufacturer Name]])</f>
        <v>3.8022813688212928E-3</v>
      </c>
    </row>
    <row r="1037" spans="1:14" x14ac:dyDescent="0.25">
      <c r="A1037">
        <v>2269</v>
      </c>
      <c r="B1037" s="2">
        <v>42123</v>
      </c>
      <c r="C1037" s="2" t="str">
        <f>TEXT(consolidatedsales[[#This Row],[Date]],"MMMM")</f>
        <v>April</v>
      </c>
      <c r="D1037" t="s">
        <v>1352</v>
      </c>
      <c r="E1037">
        <v>1</v>
      </c>
      <c r="F1037" s="3">
        <v>3936.87</v>
      </c>
      <c r="G1037" t="s">
        <v>20</v>
      </c>
      <c r="H1037" t="str">
        <f>INDEX(producttable[Product Name],MATCH(consolidatedsales[[#This Row],[ProductID]],producttable[ProductID],0))</f>
        <v>Aliqui RS-02</v>
      </c>
      <c r="I1037" t="str">
        <f>INDEX(producttable[Category],MATCH(consolidatedsales[[#This Row],[ProductID]],producttable[ProductID],0))</f>
        <v>Rural</v>
      </c>
      <c r="J1037" t="str">
        <f>INDEX(producttable[Segment],MATCH(consolidatedsales[[#This Row],[ProductID]],producttable[ProductID],0))</f>
        <v>Select</v>
      </c>
      <c r="K1037">
        <f>INDEX(producttable[ManufacturerID],MATCH(consolidatedsales[[#This Row],[ProductID]],producttable[ProductID],0))</f>
        <v>2</v>
      </c>
      <c r="L1037" s="4" t="str">
        <f>INDEX(locationtable[State],MATCH(consolidatedsales[[#This Row],[Zip]],locationtable[Zip],0))</f>
        <v>Alberta</v>
      </c>
      <c r="M1037" s="4" t="str">
        <f>INDEX(manufacturertable[Manufacturer Name],MATCH(consolidatedsales[[#This Row],[ManufacturerID]],manufacturertable[ManufacturerID],0))</f>
        <v>Aliqui</v>
      </c>
      <c r="N1037" s="4">
        <f>1/COUNTIFS(consolidatedsales[Manufacturer Name],consolidatedsales[[#This Row],[Manufacturer Name]])</f>
        <v>4.7169811320754715E-3</v>
      </c>
    </row>
    <row r="1038" spans="1:14" x14ac:dyDescent="0.25">
      <c r="A1038">
        <v>1223</v>
      </c>
      <c r="B1038" s="2">
        <v>42131</v>
      </c>
      <c r="C1038" s="2" t="str">
        <f>TEXT(consolidatedsales[[#This Row],[Date]],"MMMM")</f>
        <v>May</v>
      </c>
      <c r="D1038" t="s">
        <v>1400</v>
      </c>
      <c r="E1038">
        <v>1</v>
      </c>
      <c r="F1038" s="3">
        <v>4787.37</v>
      </c>
      <c r="G1038" t="s">
        <v>20</v>
      </c>
      <c r="H1038" t="str">
        <f>INDEX(producttable[Product Name],MATCH(consolidatedsales[[#This Row],[ProductID]],producttable[ProductID],0))</f>
        <v>Pirum UC-25</v>
      </c>
      <c r="I1038" t="str">
        <f>INDEX(producttable[Category],MATCH(consolidatedsales[[#This Row],[ProductID]],producttable[ProductID],0))</f>
        <v>Urban</v>
      </c>
      <c r="J1038" t="str">
        <f>INDEX(producttable[Segment],MATCH(consolidatedsales[[#This Row],[ProductID]],producttable[ProductID],0))</f>
        <v>Convenience</v>
      </c>
      <c r="K1038">
        <f>INDEX(producttable[ManufacturerID],MATCH(consolidatedsales[[#This Row],[ProductID]],producttable[ProductID],0))</f>
        <v>10</v>
      </c>
      <c r="L1038" s="4" t="str">
        <f>INDEX(locationtable[State],MATCH(consolidatedsales[[#This Row],[Zip]],locationtable[Zip],0))</f>
        <v>Alberta</v>
      </c>
      <c r="M1038" s="4" t="str">
        <f>INDEX(manufacturertable[Manufacturer Name],MATCH(consolidatedsales[[#This Row],[ManufacturerID]],manufacturertable[ManufacturerID],0))</f>
        <v>Pirum</v>
      </c>
      <c r="N1038" s="4">
        <f>1/COUNTIFS(consolidatedsales[Manufacturer Name],consolidatedsales[[#This Row],[Manufacturer Name]])</f>
        <v>3.8022813688212928E-3</v>
      </c>
    </row>
    <row r="1039" spans="1:14" x14ac:dyDescent="0.25">
      <c r="A1039">
        <v>2367</v>
      </c>
      <c r="B1039" s="2">
        <v>42131</v>
      </c>
      <c r="C1039" s="2" t="str">
        <f>TEXT(consolidatedsales[[#This Row],[Date]],"MMMM")</f>
        <v>May</v>
      </c>
      <c r="D1039" t="s">
        <v>1384</v>
      </c>
      <c r="E1039">
        <v>1</v>
      </c>
      <c r="F1039" s="3">
        <v>5663.7</v>
      </c>
      <c r="G1039" t="s">
        <v>20</v>
      </c>
      <c r="H1039" t="str">
        <f>INDEX(producttable[Product Name],MATCH(consolidatedsales[[#This Row],[ProductID]],producttable[ProductID],0))</f>
        <v>Aliqui UC-15</v>
      </c>
      <c r="I1039" t="str">
        <f>INDEX(producttable[Category],MATCH(consolidatedsales[[#This Row],[ProductID]],producttable[ProductID],0))</f>
        <v>Urban</v>
      </c>
      <c r="J1039" t="str">
        <f>INDEX(producttable[Segment],MATCH(consolidatedsales[[#This Row],[ProductID]],producttable[ProductID],0))</f>
        <v>Convenience</v>
      </c>
      <c r="K1039">
        <f>INDEX(producttable[ManufacturerID],MATCH(consolidatedsales[[#This Row],[ProductID]],producttable[ProductID],0))</f>
        <v>2</v>
      </c>
      <c r="L1039" s="4" t="str">
        <f>INDEX(locationtable[State],MATCH(consolidatedsales[[#This Row],[Zip]],locationtable[Zip],0))</f>
        <v>Alberta</v>
      </c>
      <c r="M1039" s="4" t="str">
        <f>INDEX(manufacturertable[Manufacturer Name],MATCH(consolidatedsales[[#This Row],[ManufacturerID]],manufacturertable[ManufacturerID],0))</f>
        <v>Aliqui</v>
      </c>
      <c r="N1039" s="4">
        <f>1/COUNTIFS(consolidatedsales[Manufacturer Name],consolidatedsales[[#This Row],[Manufacturer Name]])</f>
        <v>4.7169811320754715E-3</v>
      </c>
    </row>
    <row r="1040" spans="1:14" x14ac:dyDescent="0.25">
      <c r="A1040">
        <v>1182</v>
      </c>
      <c r="B1040" s="2">
        <v>42107</v>
      </c>
      <c r="C1040" s="2" t="str">
        <f>TEXT(consolidatedsales[[#This Row],[Date]],"MMMM")</f>
        <v>April</v>
      </c>
      <c r="D1040" t="s">
        <v>1401</v>
      </c>
      <c r="E1040">
        <v>1</v>
      </c>
      <c r="F1040" s="3">
        <v>2708.37</v>
      </c>
      <c r="G1040" t="s">
        <v>20</v>
      </c>
      <c r="H1040" t="str">
        <f>INDEX(producttable[Product Name],MATCH(consolidatedsales[[#This Row],[ProductID]],producttable[ProductID],0))</f>
        <v>Pirum UE-18</v>
      </c>
      <c r="I1040" t="str">
        <f>INDEX(producttable[Category],MATCH(consolidatedsales[[#This Row],[ProductID]],producttable[ProductID],0))</f>
        <v>Urban</v>
      </c>
      <c r="J1040" t="str">
        <f>INDEX(producttable[Segment],MATCH(consolidatedsales[[#This Row],[ProductID]],producttable[ProductID],0))</f>
        <v>Extreme</v>
      </c>
      <c r="K1040">
        <f>INDEX(producttable[ManufacturerID],MATCH(consolidatedsales[[#This Row],[ProductID]],producttable[ProductID],0))</f>
        <v>10</v>
      </c>
      <c r="L1040" s="4" t="str">
        <f>INDEX(locationtable[State],MATCH(consolidatedsales[[#This Row],[Zip]],locationtable[Zip],0))</f>
        <v>Alberta</v>
      </c>
      <c r="M1040" s="4" t="str">
        <f>INDEX(manufacturertable[Manufacturer Name],MATCH(consolidatedsales[[#This Row],[ManufacturerID]],manufacturertable[ManufacturerID],0))</f>
        <v>Pirum</v>
      </c>
      <c r="N1040" s="4">
        <f>1/COUNTIFS(consolidatedsales[Manufacturer Name],consolidatedsales[[#This Row],[Manufacturer Name]])</f>
        <v>3.8022813688212928E-3</v>
      </c>
    </row>
    <row r="1041" spans="1:14" x14ac:dyDescent="0.25">
      <c r="A1041">
        <v>676</v>
      </c>
      <c r="B1041" s="2">
        <v>42132</v>
      </c>
      <c r="C1041" s="2" t="str">
        <f>TEXT(consolidatedsales[[#This Row],[Date]],"MMMM")</f>
        <v>May</v>
      </c>
      <c r="D1041" t="s">
        <v>1352</v>
      </c>
      <c r="E1041">
        <v>1</v>
      </c>
      <c r="F1041" s="3">
        <v>9134.3700000000008</v>
      </c>
      <c r="G1041" t="s">
        <v>20</v>
      </c>
      <c r="H1041" t="str">
        <f>INDEX(producttable[Product Name],MATCH(consolidatedsales[[#This Row],[ProductID]],producttable[ProductID],0))</f>
        <v>Maximus UC-41</v>
      </c>
      <c r="I1041" t="str">
        <f>INDEX(producttable[Category],MATCH(consolidatedsales[[#This Row],[ProductID]],producttable[ProductID],0))</f>
        <v>Urban</v>
      </c>
      <c r="J1041" t="str">
        <f>INDEX(producttable[Segment],MATCH(consolidatedsales[[#This Row],[ProductID]],producttable[ProductID],0))</f>
        <v>Convenience</v>
      </c>
      <c r="K1041">
        <f>INDEX(producttable[ManufacturerID],MATCH(consolidatedsales[[#This Row],[ProductID]],producttable[ProductID],0))</f>
        <v>7</v>
      </c>
      <c r="L1041" s="4" t="str">
        <f>INDEX(locationtable[State],MATCH(consolidatedsales[[#This Row],[Zip]],locationtable[Zip],0))</f>
        <v>Alberta</v>
      </c>
      <c r="M1041" s="4" t="str">
        <f>INDEX(manufacturertable[Manufacturer Name],MATCH(consolidatedsales[[#This Row],[ManufacturerID]],manufacturertable[ManufacturerID],0))</f>
        <v>VanArsdel</v>
      </c>
      <c r="N1041" s="4">
        <f>1/COUNTIFS(consolidatedsales[Manufacturer Name],consolidatedsales[[#This Row],[Manufacturer Name]])</f>
        <v>2.4570024570024569E-3</v>
      </c>
    </row>
    <row r="1042" spans="1:14" x14ac:dyDescent="0.25">
      <c r="A1042">
        <v>183</v>
      </c>
      <c r="B1042" s="2">
        <v>42132</v>
      </c>
      <c r="C1042" s="2" t="str">
        <f>TEXT(consolidatedsales[[#This Row],[Date]],"MMMM")</f>
        <v>May</v>
      </c>
      <c r="D1042" t="s">
        <v>1350</v>
      </c>
      <c r="E1042">
        <v>1</v>
      </c>
      <c r="F1042" s="3">
        <v>8694</v>
      </c>
      <c r="G1042" t="s">
        <v>20</v>
      </c>
      <c r="H1042" t="str">
        <f>INDEX(producttable[Product Name],MATCH(consolidatedsales[[#This Row],[ProductID]],producttable[ProductID],0))</f>
        <v>Abbas UE-11</v>
      </c>
      <c r="I1042" t="str">
        <f>INDEX(producttable[Category],MATCH(consolidatedsales[[#This Row],[ProductID]],producttable[ProductID],0))</f>
        <v>Urban</v>
      </c>
      <c r="J1042" t="str">
        <f>INDEX(producttable[Segment],MATCH(consolidatedsales[[#This Row],[ProductID]],producttable[ProductID],0))</f>
        <v>Extreme</v>
      </c>
      <c r="K1042">
        <f>INDEX(producttable[ManufacturerID],MATCH(consolidatedsales[[#This Row],[ProductID]],producttable[ProductID],0))</f>
        <v>1</v>
      </c>
      <c r="L1042" s="4" t="str">
        <f>INDEX(locationtable[State],MATCH(consolidatedsales[[#This Row],[Zip]],locationtable[Zip],0))</f>
        <v>Alberta</v>
      </c>
      <c r="M1042" s="4" t="str">
        <f>INDEX(manufacturertable[Manufacturer Name],MATCH(consolidatedsales[[#This Row],[ManufacturerID]],manufacturertable[ManufacturerID],0))</f>
        <v>Abbas</v>
      </c>
      <c r="N1042" s="4">
        <f>1/COUNTIFS(consolidatedsales[Manufacturer Name],consolidatedsales[[#This Row],[Manufacturer Name]])</f>
        <v>0.04</v>
      </c>
    </row>
    <row r="1043" spans="1:14" x14ac:dyDescent="0.25">
      <c r="A1043">
        <v>733</v>
      </c>
      <c r="B1043" s="2">
        <v>42108</v>
      </c>
      <c r="C1043" s="2" t="str">
        <f>TEXT(consolidatedsales[[#This Row],[Date]],"MMMM")</f>
        <v>April</v>
      </c>
      <c r="D1043" t="s">
        <v>1345</v>
      </c>
      <c r="E1043">
        <v>1</v>
      </c>
      <c r="F1043" s="3">
        <v>4787.37</v>
      </c>
      <c r="G1043" t="s">
        <v>20</v>
      </c>
      <c r="H1043" t="str">
        <f>INDEX(producttable[Product Name],MATCH(consolidatedsales[[#This Row],[ProductID]],producttable[ProductID],0))</f>
        <v>Natura RP-21</v>
      </c>
      <c r="I1043" t="str">
        <f>INDEX(producttable[Category],MATCH(consolidatedsales[[#This Row],[ProductID]],producttable[ProductID],0))</f>
        <v>Rural</v>
      </c>
      <c r="J1043" t="str">
        <f>INDEX(producttable[Segment],MATCH(consolidatedsales[[#This Row],[ProductID]],producttable[ProductID],0))</f>
        <v>Productivity</v>
      </c>
      <c r="K1043">
        <f>INDEX(producttable[ManufacturerID],MATCH(consolidatedsales[[#This Row],[ProductID]],producttable[ProductID],0))</f>
        <v>8</v>
      </c>
      <c r="L1043" s="4" t="str">
        <f>INDEX(locationtable[State],MATCH(consolidatedsales[[#This Row],[Zip]],locationtable[Zip],0))</f>
        <v>Alberta</v>
      </c>
      <c r="M1043" s="4" t="str">
        <f>INDEX(manufacturertable[Manufacturer Name],MATCH(consolidatedsales[[#This Row],[ManufacturerID]],manufacturertable[ManufacturerID],0))</f>
        <v>Natura</v>
      </c>
      <c r="N1043" s="4">
        <f>1/COUNTIFS(consolidatedsales[Manufacturer Name],consolidatedsales[[#This Row],[Manufacturer Name]])</f>
        <v>3.952569169960474E-3</v>
      </c>
    </row>
    <row r="1044" spans="1:14" x14ac:dyDescent="0.25">
      <c r="A1044">
        <v>1212</v>
      </c>
      <c r="B1044" s="2">
        <v>42178</v>
      </c>
      <c r="C1044" s="2" t="str">
        <f>TEXT(consolidatedsales[[#This Row],[Date]],"MMMM")</f>
        <v>June</v>
      </c>
      <c r="D1044" t="s">
        <v>990</v>
      </c>
      <c r="E1044">
        <v>1</v>
      </c>
      <c r="F1044" s="3">
        <v>4850.37</v>
      </c>
      <c r="G1044" t="s">
        <v>20</v>
      </c>
      <c r="H1044" t="str">
        <f>INDEX(producttable[Product Name],MATCH(consolidatedsales[[#This Row],[ProductID]],producttable[ProductID],0))</f>
        <v>Pirum UC-14</v>
      </c>
      <c r="I1044" t="str">
        <f>INDEX(producttable[Category],MATCH(consolidatedsales[[#This Row],[ProductID]],producttable[ProductID],0))</f>
        <v>Urban</v>
      </c>
      <c r="J1044" t="str">
        <f>INDEX(producttable[Segment],MATCH(consolidatedsales[[#This Row],[ProductID]],producttable[ProductID],0))</f>
        <v>Convenience</v>
      </c>
      <c r="K1044">
        <f>INDEX(producttable[ManufacturerID],MATCH(consolidatedsales[[#This Row],[ProductID]],producttable[ProductID],0))</f>
        <v>10</v>
      </c>
      <c r="L1044" s="4" t="str">
        <f>INDEX(locationtable[State],MATCH(consolidatedsales[[#This Row],[Zip]],locationtable[Zip],0))</f>
        <v>Ontario</v>
      </c>
      <c r="M1044" s="4" t="str">
        <f>INDEX(manufacturertable[Manufacturer Name],MATCH(consolidatedsales[[#This Row],[ManufacturerID]],manufacturertable[ManufacturerID],0))</f>
        <v>Pirum</v>
      </c>
      <c r="N1044" s="4">
        <f>1/COUNTIFS(consolidatedsales[Manufacturer Name],consolidatedsales[[#This Row],[Manufacturer Name]])</f>
        <v>3.8022813688212928E-3</v>
      </c>
    </row>
    <row r="1045" spans="1:14" x14ac:dyDescent="0.25">
      <c r="A1045">
        <v>2393</v>
      </c>
      <c r="B1045" s="2">
        <v>42178</v>
      </c>
      <c r="C1045" s="2" t="str">
        <f>TEXT(consolidatedsales[[#This Row],[Date]],"MMMM")</f>
        <v>June</v>
      </c>
      <c r="D1045" t="s">
        <v>1229</v>
      </c>
      <c r="E1045">
        <v>1</v>
      </c>
      <c r="F1045" s="3">
        <v>1379.7</v>
      </c>
      <c r="G1045" t="s">
        <v>20</v>
      </c>
      <c r="H1045" t="str">
        <f>INDEX(producttable[Product Name],MATCH(consolidatedsales[[#This Row],[ProductID]],producttable[ProductID],0))</f>
        <v>Aliqui YY-02</v>
      </c>
      <c r="I1045" t="str">
        <f>INDEX(producttable[Category],MATCH(consolidatedsales[[#This Row],[ProductID]],producttable[ProductID],0))</f>
        <v>Youth</v>
      </c>
      <c r="J1045" t="str">
        <f>INDEX(producttable[Segment],MATCH(consolidatedsales[[#This Row],[ProductID]],producttable[ProductID],0))</f>
        <v>Youth</v>
      </c>
      <c r="K1045">
        <f>INDEX(producttable[ManufacturerID],MATCH(consolidatedsales[[#This Row],[ProductID]],producttable[ProductID],0))</f>
        <v>2</v>
      </c>
      <c r="L1045" s="4" t="str">
        <f>INDEX(locationtable[State],MATCH(consolidatedsales[[#This Row],[Zip]],locationtable[Zip],0))</f>
        <v>Manitoba</v>
      </c>
      <c r="M1045" s="4" t="str">
        <f>INDEX(manufacturertable[Manufacturer Name],MATCH(consolidatedsales[[#This Row],[ManufacturerID]],manufacturertable[ManufacturerID],0))</f>
        <v>Aliqui</v>
      </c>
      <c r="N1045" s="4">
        <f>1/COUNTIFS(consolidatedsales[Manufacturer Name],consolidatedsales[[#This Row],[Manufacturer Name]])</f>
        <v>4.7169811320754715E-3</v>
      </c>
    </row>
    <row r="1046" spans="1:14" x14ac:dyDescent="0.25">
      <c r="A1046">
        <v>826</v>
      </c>
      <c r="B1046" s="2">
        <v>42179</v>
      </c>
      <c r="C1046" s="2" t="str">
        <f>TEXT(consolidatedsales[[#This Row],[Date]],"MMMM")</f>
        <v>June</v>
      </c>
      <c r="D1046" t="s">
        <v>435</v>
      </c>
      <c r="E1046">
        <v>1</v>
      </c>
      <c r="F1046" s="3">
        <v>13922.37</v>
      </c>
      <c r="G1046" t="s">
        <v>20</v>
      </c>
      <c r="H1046" t="str">
        <f>INDEX(producttable[Product Name],MATCH(consolidatedsales[[#This Row],[ProductID]],producttable[ProductID],0))</f>
        <v>Natura UM-10</v>
      </c>
      <c r="I1046" t="str">
        <f>INDEX(producttable[Category],MATCH(consolidatedsales[[#This Row],[ProductID]],producttable[ProductID],0))</f>
        <v>Urban</v>
      </c>
      <c r="J1046" t="str">
        <f>INDEX(producttable[Segment],MATCH(consolidatedsales[[#This Row],[ProductID]],producttable[ProductID],0))</f>
        <v>Moderation</v>
      </c>
      <c r="K1046">
        <f>INDEX(producttable[ManufacturerID],MATCH(consolidatedsales[[#This Row],[ProductID]],producttable[ProductID],0))</f>
        <v>8</v>
      </c>
      <c r="L1046" s="4" t="str">
        <f>INDEX(locationtable[State],MATCH(consolidatedsales[[#This Row],[Zip]],locationtable[Zip],0))</f>
        <v>Quebec</v>
      </c>
      <c r="M1046" s="4" t="str">
        <f>INDEX(manufacturertable[Manufacturer Name],MATCH(consolidatedsales[[#This Row],[ManufacturerID]],manufacturertable[ManufacturerID],0))</f>
        <v>Natura</v>
      </c>
      <c r="N1046" s="4">
        <f>1/COUNTIFS(consolidatedsales[Manufacturer Name],consolidatedsales[[#This Row],[Manufacturer Name]])</f>
        <v>3.952569169960474E-3</v>
      </c>
    </row>
    <row r="1047" spans="1:14" x14ac:dyDescent="0.25">
      <c r="A1047">
        <v>2334</v>
      </c>
      <c r="B1047" s="2">
        <v>42179</v>
      </c>
      <c r="C1047" s="2" t="str">
        <f>TEXT(consolidatedsales[[#This Row],[Date]],"MMMM")</f>
        <v>June</v>
      </c>
      <c r="D1047" t="s">
        <v>957</v>
      </c>
      <c r="E1047">
        <v>1</v>
      </c>
      <c r="F1047" s="3">
        <v>4592.7</v>
      </c>
      <c r="G1047" t="s">
        <v>20</v>
      </c>
      <c r="H1047" t="str">
        <f>INDEX(producttable[Product Name],MATCH(consolidatedsales[[#This Row],[ProductID]],producttable[ProductID],0))</f>
        <v>Aliqui UE-08</v>
      </c>
      <c r="I1047" t="str">
        <f>INDEX(producttable[Category],MATCH(consolidatedsales[[#This Row],[ProductID]],producttable[ProductID],0))</f>
        <v>Urban</v>
      </c>
      <c r="J1047" t="str">
        <f>INDEX(producttable[Segment],MATCH(consolidatedsales[[#This Row],[ProductID]],producttable[ProductID],0))</f>
        <v>Extreme</v>
      </c>
      <c r="K1047">
        <f>INDEX(producttable[ManufacturerID],MATCH(consolidatedsales[[#This Row],[ProductID]],producttable[ProductID],0))</f>
        <v>2</v>
      </c>
      <c r="L1047" s="4" t="str">
        <f>INDEX(locationtable[State],MATCH(consolidatedsales[[#This Row],[Zip]],locationtable[Zip],0))</f>
        <v>Ontario</v>
      </c>
      <c r="M1047" s="4" t="str">
        <f>INDEX(manufacturertable[Manufacturer Name],MATCH(consolidatedsales[[#This Row],[ManufacturerID]],manufacturertable[ManufacturerID],0))</f>
        <v>Aliqui</v>
      </c>
      <c r="N1047" s="4">
        <f>1/COUNTIFS(consolidatedsales[Manufacturer Name],consolidatedsales[[#This Row],[Manufacturer Name]])</f>
        <v>4.7169811320754715E-3</v>
      </c>
    </row>
    <row r="1048" spans="1:14" x14ac:dyDescent="0.25">
      <c r="A1048">
        <v>2367</v>
      </c>
      <c r="B1048" s="2">
        <v>42135</v>
      </c>
      <c r="C1048" s="2" t="str">
        <f>TEXT(consolidatedsales[[#This Row],[Date]],"MMMM")</f>
        <v>May</v>
      </c>
      <c r="D1048" t="s">
        <v>838</v>
      </c>
      <c r="E1048">
        <v>1</v>
      </c>
      <c r="F1048" s="3">
        <v>5663.7</v>
      </c>
      <c r="G1048" t="s">
        <v>20</v>
      </c>
      <c r="H1048" t="str">
        <f>INDEX(producttable[Product Name],MATCH(consolidatedsales[[#This Row],[ProductID]],producttable[ProductID],0))</f>
        <v>Aliqui UC-15</v>
      </c>
      <c r="I1048" t="str">
        <f>INDEX(producttable[Category],MATCH(consolidatedsales[[#This Row],[ProductID]],producttable[ProductID],0))</f>
        <v>Urban</v>
      </c>
      <c r="J1048" t="str">
        <f>INDEX(producttable[Segment],MATCH(consolidatedsales[[#This Row],[ProductID]],producttable[ProductID],0))</f>
        <v>Convenience</v>
      </c>
      <c r="K1048">
        <f>INDEX(producttable[ManufacturerID],MATCH(consolidatedsales[[#This Row],[ProductID]],producttable[ProductID],0))</f>
        <v>2</v>
      </c>
      <c r="L1048" s="4" t="str">
        <f>INDEX(locationtable[State],MATCH(consolidatedsales[[#This Row],[Zip]],locationtable[Zip],0))</f>
        <v>Ontario</v>
      </c>
      <c r="M1048" s="4" t="str">
        <f>INDEX(manufacturertable[Manufacturer Name],MATCH(consolidatedsales[[#This Row],[ManufacturerID]],manufacturertable[ManufacturerID],0))</f>
        <v>Aliqui</v>
      </c>
      <c r="N1048" s="4">
        <f>1/COUNTIFS(consolidatedsales[Manufacturer Name],consolidatedsales[[#This Row],[Manufacturer Name]])</f>
        <v>4.7169811320754715E-3</v>
      </c>
    </row>
    <row r="1049" spans="1:14" x14ac:dyDescent="0.25">
      <c r="A1049">
        <v>559</v>
      </c>
      <c r="B1049" s="2">
        <v>42135</v>
      </c>
      <c r="C1049" s="2" t="str">
        <f>TEXT(consolidatedsales[[#This Row],[Date]],"MMMM")</f>
        <v>May</v>
      </c>
      <c r="D1049" t="s">
        <v>994</v>
      </c>
      <c r="E1049">
        <v>1</v>
      </c>
      <c r="F1049" s="3">
        <v>7559.37</v>
      </c>
      <c r="G1049" t="s">
        <v>20</v>
      </c>
      <c r="H1049" t="str">
        <f>INDEX(producttable[Product Name],MATCH(consolidatedsales[[#This Row],[ProductID]],producttable[ProductID],0))</f>
        <v>Maximus UC-24</v>
      </c>
      <c r="I1049" t="str">
        <f>INDEX(producttable[Category],MATCH(consolidatedsales[[#This Row],[ProductID]],producttable[ProductID],0))</f>
        <v>Urban</v>
      </c>
      <c r="J1049" t="str">
        <f>INDEX(producttable[Segment],MATCH(consolidatedsales[[#This Row],[ProductID]],producttable[ProductID],0))</f>
        <v>Convenience</v>
      </c>
      <c r="K1049">
        <f>INDEX(producttable[ManufacturerID],MATCH(consolidatedsales[[#This Row],[ProductID]],producttable[ProductID],0))</f>
        <v>7</v>
      </c>
      <c r="L1049" s="4" t="str">
        <f>INDEX(locationtable[State],MATCH(consolidatedsales[[#This Row],[Zip]],locationtable[Zip],0))</f>
        <v>Ontario</v>
      </c>
      <c r="M1049" s="4" t="str">
        <f>INDEX(manufacturertable[Manufacturer Name],MATCH(consolidatedsales[[#This Row],[ManufacturerID]],manufacturertable[ManufacturerID],0))</f>
        <v>VanArsdel</v>
      </c>
      <c r="N1049" s="4">
        <f>1/COUNTIFS(consolidatedsales[Manufacturer Name],consolidatedsales[[#This Row],[Manufacturer Name]])</f>
        <v>2.4570024570024569E-3</v>
      </c>
    </row>
    <row r="1050" spans="1:14" x14ac:dyDescent="0.25">
      <c r="A1050">
        <v>1722</v>
      </c>
      <c r="B1050" s="2">
        <v>42135</v>
      </c>
      <c r="C1050" s="2" t="str">
        <f>TEXT(consolidatedsales[[#This Row],[Date]],"MMMM")</f>
        <v>May</v>
      </c>
      <c r="D1050" t="s">
        <v>1215</v>
      </c>
      <c r="E1050">
        <v>1</v>
      </c>
      <c r="F1050" s="3">
        <v>1038.8699999999999</v>
      </c>
      <c r="G1050" t="s">
        <v>20</v>
      </c>
      <c r="H1050" t="str">
        <f>INDEX(producttable[Product Name],MATCH(consolidatedsales[[#This Row],[ProductID]],producttable[ProductID],0))</f>
        <v>Salvus YY-33</v>
      </c>
      <c r="I1050" t="str">
        <f>INDEX(producttable[Category],MATCH(consolidatedsales[[#This Row],[ProductID]],producttable[ProductID],0))</f>
        <v>Youth</v>
      </c>
      <c r="J1050" t="str">
        <f>INDEX(producttable[Segment],MATCH(consolidatedsales[[#This Row],[ProductID]],producttable[ProductID],0))</f>
        <v>Youth</v>
      </c>
      <c r="K1050">
        <f>INDEX(producttable[ManufacturerID],MATCH(consolidatedsales[[#This Row],[ProductID]],producttable[ProductID],0))</f>
        <v>13</v>
      </c>
      <c r="L1050" s="4" t="str">
        <f>INDEX(locationtable[State],MATCH(consolidatedsales[[#This Row],[Zip]],locationtable[Zip],0))</f>
        <v>Manitoba</v>
      </c>
      <c r="M1050" s="4" t="str">
        <f>INDEX(manufacturertable[Manufacturer Name],MATCH(consolidatedsales[[#This Row],[ManufacturerID]],manufacturertable[ManufacturerID],0))</f>
        <v>Salvus</v>
      </c>
      <c r="N1050" s="4">
        <f>1/COUNTIFS(consolidatedsales[Manufacturer Name],consolidatedsales[[#This Row],[Manufacturer Name]])</f>
        <v>4.3478260869565216E-2</v>
      </c>
    </row>
    <row r="1051" spans="1:14" x14ac:dyDescent="0.25">
      <c r="A1051">
        <v>636</v>
      </c>
      <c r="B1051" s="2">
        <v>42136</v>
      </c>
      <c r="C1051" s="2" t="str">
        <f>TEXT(consolidatedsales[[#This Row],[Date]],"MMMM")</f>
        <v>May</v>
      </c>
      <c r="D1051" t="s">
        <v>978</v>
      </c>
      <c r="E1051">
        <v>1</v>
      </c>
      <c r="F1051" s="3">
        <v>10583.37</v>
      </c>
      <c r="G1051" t="s">
        <v>20</v>
      </c>
      <c r="H1051" t="str">
        <f>INDEX(producttable[Product Name],MATCH(consolidatedsales[[#This Row],[ProductID]],producttable[ProductID],0))</f>
        <v>Maximus UC-01</v>
      </c>
      <c r="I1051" t="str">
        <f>INDEX(producttable[Category],MATCH(consolidatedsales[[#This Row],[ProductID]],producttable[ProductID],0))</f>
        <v>Urban</v>
      </c>
      <c r="J1051" t="str">
        <f>INDEX(producttable[Segment],MATCH(consolidatedsales[[#This Row],[ProductID]],producttable[ProductID],0))</f>
        <v>Convenience</v>
      </c>
      <c r="K1051">
        <f>INDEX(producttable[ManufacturerID],MATCH(consolidatedsales[[#This Row],[ProductID]],producttable[ProductID],0))</f>
        <v>7</v>
      </c>
      <c r="L1051" s="4" t="str">
        <f>INDEX(locationtable[State],MATCH(consolidatedsales[[#This Row],[Zip]],locationtable[Zip],0))</f>
        <v>Ontario</v>
      </c>
      <c r="M1051" s="4" t="str">
        <f>INDEX(manufacturertable[Manufacturer Name],MATCH(consolidatedsales[[#This Row],[ManufacturerID]],manufacturertable[ManufacturerID],0))</f>
        <v>VanArsdel</v>
      </c>
      <c r="N1051" s="4">
        <f>1/COUNTIFS(consolidatedsales[Manufacturer Name],consolidatedsales[[#This Row],[Manufacturer Name]])</f>
        <v>2.4570024570024569E-3</v>
      </c>
    </row>
    <row r="1052" spans="1:14" x14ac:dyDescent="0.25">
      <c r="A1052">
        <v>237</v>
      </c>
      <c r="B1052" s="2">
        <v>42136</v>
      </c>
      <c r="C1052" s="2" t="str">
        <f>TEXT(consolidatedsales[[#This Row],[Date]],"MMMM")</f>
        <v>May</v>
      </c>
      <c r="D1052" t="s">
        <v>842</v>
      </c>
      <c r="E1052">
        <v>1</v>
      </c>
      <c r="F1052" s="3">
        <v>6296.85</v>
      </c>
      <c r="G1052" t="s">
        <v>20</v>
      </c>
      <c r="H1052" t="str">
        <f>INDEX(producttable[Product Name],MATCH(consolidatedsales[[#This Row],[ProductID]],producttable[ProductID],0))</f>
        <v>Fama UR-09</v>
      </c>
      <c r="I1052" t="str">
        <f>INDEX(producttable[Category],MATCH(consolidatedsales[[#This Row],[ProductID]],producttable[ProductID],0))</f>
        <v>Urban</v>
      </c>
      <c r="J1052" t="str">
        <f>INDEX(producttable[Segment],MATCH(consolidatedsales[[#This Row],[ProductID]],producttable[ProductID],0))</f>
        <v>Regular</v>
      </c>
      <c r="K1052">
        <f>INDEX(producttable[ManufacturerID],MATCH(consolidatedsales[[#This Row],[ProductID]],producttable[ProductID],0))</f>
        <v>5</v>
      </c>
      <c r="L1052" s="4" t="str">
        <f>INDEX(locationtable[State],MATCH(consolidatedsales[[#This Row],[Zip]],locationtable[Zip],0))</f>
        <v>Ontario</v>
      </c>
      <c r="M1052" s="4" t="str">
        <f>INDEX(manufacturertable[Manufacturer Name],MATCH(consolidatedsales[[#This Row],[ManufacturerID]],manufacturertable[ManufacturerID],0))</f>
        <v>Fama</v>
      </c>
      <c r="N1052" s="4">
        <f>1/COUNTIFS(consolidatedsales[Manufacturer Name],consolidatedsales[[#This Row],[Manufacturer Name]])</f>
        <v>7.1428571428571425E-2</v>
      </c>
    </row>
    <row r="1053" spans="1:14" x14ac:dyDescent="0.25">
      <c r="A1053">
        <v>835</v>
      </c>
      <c r="B1053" s="2">
        <v>42137</v>
      </c>
      <c r="C1053" s="2" t="str">
        <f>TEXT(consolidatedsales[[#This Row],[Date]],"MMMM")</f>
        <v>May</v>
      </c>
      <c r="D1053" t="s">
        <v>973</v>
      </c>
      <c r="E1053">
        <v>1</v>
      </c>
      <c r="F1053" s="3">
        <v>6299.37</v>
      </c>
      <c r="G1053" t="s">
        <v>20</v>
      </c>
      <c r="H1053" t="str">
        <f>INDEX(producttable[Product Name],MATCH(consolidatedsales[[#This Row],[ProductID]],producttable[ProductID],0))</f>
        <v>Natura UM-19</v>
      </c>
      <c r="I1053" t="str">
        <f>INDEX(producttable[Category],MATCH(consolidatedsales[[#This Row],[ProductID]],producttable[ProductID],0))</f>
        <v>Urban</v>
      </c>
      <c r="J1053" t="str">
        <f>INDEX(producttable[Segment],MATCH(consolidatedsales[[#This Row],[ProductID]],producttable[ProductID],0))</f>
        <v>Moderation</v>
      </c>
      <c r="K1053">
        <f>INDEX(producttable[ManufacturerID],MATCH(consolidatedsales[[#This Row],[ProductID]],producttable[ProductID],0))</f>
        <v>8</v>
      </c>
      <c r="L1053" s="4" t="str">
        <f>INDEX(locationtable[State],MATCH(consolidatedsales[[#This Row],[Zip]],locationtable[Zip],0))</f>
        <v>Ontario</v>
      </c>
      <c r="M1053" s="4" t="str">
        <f>INDEX(manufacturertable[Manufacturer Name],MATCH(consolidatedsales[[#This Row],[ManufacturerID]],manufacturertable[ManufacturerID],0))</f>
        <v>Natura</v>
      </c>
      <c r="N1053" s="4">
        <f>1/COUNTIFS(consolidatedsales[Manufacturer Name],consolidatedsales[[#This Row],[Manufacturer Name]])</f>
        <v>3.952569169960474E-3</v>
      </c>
    </row>
    <row r="1054" spans="1:14" x14ac:dyDescent="0.25">
      <c r="A1054">
        <v>927</v>
      </c>
      <c r="B1054" s="2">
        <v>42137</v>
      </c>
      <c r="C1054" s="2" t="str">
        <f>TEXT(consolidatedsales[[#This Row],[Date]],"MMMM")</f>
        <v>May</v>
      </c>
      <c r="D1054" t="s">
        <v>1219</v>
      </c>
      <c r="E1054">
        <v>1</v>
      </c>
      <c r="F1054" s="3">
        <v>6047.37</v>
      </c>
      <c r="G1054" t="s">
        <v>20</v>
      </c>
      <c r="H1054" t="str">
        <f>INDEX(producttable[Product Name],MATCH(consolidatedsales[[#This Row],[ProductID]],producttable[ProductID],0))</f>
        <v>Natura UE-36</v>
      </c>
      <c r="I1054" t="str">
        <f>INDEX(producttable[Category],MATCH(consolidatedsales[[#This Row],[ProductID]],producttable[ProductID],0))</f>
        <v>Urban</v>
      </c>
      <c r="J1054" t="str">
        <f>INDEX(producttable[Segment],MATCH(consolidatedsales[[#This Row],[ProductID]],producttable[ProductID],0))</f>
        <v>Extreme</v>
      </c>
      <c r="K1054">
        <f>INDEX(producttable[ManufacturerID],MATCH(consolidatedsales[[#This Row],[ProductID]],producttable[ProductID],0))</f>
        <v>8</v>
      </c>
      <c r="L1054" s="4" t="str">
        <f>INDEX(locationtable[State],MATCH(consolidatedsales[[#This Row],[Zip]],locationtable[Zip],0))</f>
        <v>Manitoba</v>
      </c>
      <c r="M1054" s="4" t="str">
        <f>INDEX(manufacturertable[Manufacturer Name],MATCH(consolidatedsales[[#This Row],[ManufacturerID]],manufacturertable[ManufacturerID],0))</f>
        <v>Natura</v>
      </c>
      <c r="N1054" s="4">
        <f>1/COUNTIFS(consolidatedsales[Manufacturer Name],consolidatedsales[[#This Row],[Manufacturer Name]])</f>
        <v>3.952569169960474E-3</v>
      </c>
    </row>
    <row r="1055" spans="1:14" x14ac:dyDescent="0.25">
      <c r="A1055">
        <v>2055</v>
      </c>
      <c r="B1055" s="2">
        <v>42137</v>
      </c>
      <c r="C1055" s="2" t="str">
        <f>TEXT(consolidatedsales[[#This Row],[Date]],"MMMM")</f>
        <v>May</v>
      </c>
      <c r="D1055" t="s">
        <v>838</v>
      </c>
      <c r="E1055">
        <v>1</v>
      </c>
      <c r="F1055" s="3">
        <v>7874.37</v>
      </c>
      <c r="G1055" t="s">
        <v>20</v>
      </c>
      <c r="H1055" t="str">
        <f>INDEX(producttable[Product Name],MATCH(consolidatedsales[[#This Row],[ProductID]],producttable[ProductID],0))</f>
        <v>Currus UE-15</v>
      </c>
      <c r="I1055" t="str">
        <f>INDEX(producttable[Category],MATCH(consolidatedsales[[#This Row],[ProductID]],producttable[ProductID],0))</f>
        <v>Urban</v>
      </c>
      <c r="J1055" t="str">
        <f>INDEX(producttable[Segment],MATCH(consolidatedsales[[#This Row],[ProductID]],producttable[ProductID],0))</f>
        <v>Extreme</v>
      </c>
      <c r="K1055">
        <f>INDEX(producttable[ManufacturerID],MATCH(consolidatedsales[[#This Row],[ProductID]],producttable[ProductID],0))</f>
        <v>4</v>
      </c>
      <c r="L1055" s="4" t="str">
        <f>INDEX(locationtable[State],MATCH(consolidatedsales[[#This Row],[Zip]],locationtable[Zip],0))</f>
        <v>Ontario</v>
      </c>
      <c r="M1055" s="4" t="str">
        <f>INDEX(manufacturertable[Manufacturer Name],MATCH(consolidatedsales[[#This Row],[ManufacturerID]],manufacturertable[ManufacturerID],0))</f>
        <v>Currus</v>
      </c>
      <c r="N1055" s="4">
        <f>1/COUNTIFS(consolidatedsales[Manufacturer Name],consolidatedsales[[#This Row],[Manufacturer Name]])</f>
        <v>1.1764705882352941E-2</v>
      </c>
    </row>
    <row r="1056" spans="1:14" x14ac:dyDescent="0.25">
      <c r="A1056">
        <v>702</v>
      </c>
      <c r="B1056" s="2">
        <v>42137</v>
      </c>
      <c r="C1056" s="2" t="str">
        <f>TEXT(consolidatedsales[[#This Row],[Date]],"MMMM")</f>
        <v>May</v>
      </c>
      <c r="D1056" t="s">
        <v>695</v>
      </c>
      <c r="E1056">
        <v>1</v>
      </c>
      <c r="F1056" s="3">
        <v>3747.87</v>
      </c>
      <c r="G1056" t="s">
        <v>20</v>
      </c>
      <c r="H1056" t="str">
        <f>INDEX(producttable[Product Name],MATCH(consolidatedsales[[#This Row],[ProductID]],producttable[ProductID],0))</f>
        <v>Natura MA-09</v>
      </c>
      <c r="I1056" t="str">
        <f>INDEX(producttable[Category],MATCH(consolidatedsales[[#This Row],[ProductID]],producttable[ProductID],0))</f>
        <v>Mix</v>
      </c>
      <c r="J1056" t="str">
        <f>INDEX(producttable[Segment],MATCH(consolidatedsales[[#This Row],[ProductID]],producttable[ProductID],0))</f>
        <v>All Season</v>
      </c>
      <c r="K1056">
        <f>INDEX(producttable[ManufacturerID],MATCH(consolidatedsales[[#This Row],[ProductID]],producttable[ProductID],0))</f>
        <v>8</v>
      </c>
      <c r="L1056" s="4" t="str">
        <f>INDEX(locationtable[State],MATCH(consolidatedsales[[#This Row],[Zip]],locationtable[Zip],0))</f>
        <v>Ontario</v>
      </c>
      <c r="M1056" s="4" t="str">
        <f>INDEX(manufacturertable[Manufacturer Name],MATCH(consolidatedsales[[#This Row],[ManufacturerID]],manufacturertable[ManufacturerID],0))</f>
        <v>Natura</v>
      </c>
      <c r="N1056" s="4">
        <f>1/COUNTIFS(consolidatedsales[Manufacturer Name],consolidatedsales[[#This Row],[Manufacturer Name]])</f>
        <v>3.952569169960474E-3</v>
      </c>
    </row>
    <row r="1057" spans="1:14" x14ac:dyDescent="0.25">
      <c r="A1057">
        <v>1145</v>
      </c>
      <c r="B1057" s="2">
        <v>42137</v>
      </c>
      <c r="C1057" s="2" t="str">
        <f>TEXT(consolidatedsales[[#This Row],[Date]],"MMMM")</f>
        <v>May</v>
      </c>
      <c r="D1057" t="s">
        <v>983</v>
      </c>
      <c r="E1057">
        <v>1</v>
      </c>
      <c r="F1057" s="3">
        <v>4031.37</v>
      </c>
      <c r="G1057" t="s">
        <v>20</v>
      </c>
      <c r="H1057" t="str">
        <f>INDEX(producttable[Product Name],MATCH(consolidatedsales[[#This Row],[ProductID]],producttable[ProductID],0))</f>
        <v>Pirum UR-02</v>
      </c>
      <c r="I1057" t="str">
        <f>INDEX(producttable[Category],MATCH(consolidatedsales[[#This Row],[ProductID]],producttable[ProductID],0))</f>
        <v>Urban</v>
      </c>
      <c r="J1057" t="str">
        <f>INDEX(producttable[Segment],MATCH(consolidatedsales[[#This Row],[ProductID]],producttable[ProductID],0))</f>
        <v>Regular</v>
      </c>
      <c r="K1057">
        <f>INDEX(producttable[ManufacturerID],MATCH(consolidatedsales[[#This Row],[ProductID]],producttable[ProductID],0))</f>
        <v>10</v>
      </c>
      <c r="L1057" s="4" t="str">
        <f>INDEX(locationtable[State],MATCH(consolidatedsales[[#This Row],[Zip]],locationtable[Zip],0))</f>
        <v>Ontario</v>
      </c>
      <c r="M1057" s="4" t="str">
        <f>INDEX(manufacturertable[Manufacturer Name],MATCH(consolidatedsales[[#This Row],[ManufacturerID]],manufacturertable[ManufacturerID],0))</f>
        <v>Pirum</v>
      </c>
      <c r="N1057" s="4">
        <f>1/COUNTIFS(consolidatedsales[Manufacturer Name],consolidatedsales[[#This Row],[Manufacturer Name]])</f>
        <v>3.8022813688212928E-3</v>
      </c>
    </row>
    <row r="1058" spans="1:14" x14ac:dyDescent="0.25">
      <c r="A1058">
        <v>183</v>
      </c>
      <c r="B1058" s="2">
        <v>42137</v>
      </c>
      <c r="C1058" s="2" t="str">
        <f>TEXT(consolidatedsales[[#This Row],[Date]],"MMMM")</f>
        <v>May</v>
      </c>
      <c r="D1058" t="s">
        <v>994</v>
      </c>
      <c r="E1058">
        <v>1</v>
      </c>
      <c r="F1058" s="3">
        <v>8694</v>
      </c>
      <c r="G1058" t="s">
        <v>20</v>
      </c>
      <c r="H1058" t="str">
        <f>INDEX(producttable[Product Name],MATCH(consolidatedsales[[#This Row],[ProductID]],producttable[ProductID],0))</f>
        <v>Abbas UE-11</v>
      </c>
      <c r="I1058" t="str">
        <f>INDEX(producttable[Category],MATCH(consolidatedsales[[#This Row],[ProductID]],producttable[ProductID],0))</f>
        <v>Urban</v>
      </c>
      <c r="J1058" t="str">
        <f>INDEX(producttable[Segment],MATCH(consolidatedsales[[#This Row],[ProductID]],producttable[ProductID],0))</f>
        <v>Extreme</v>
      </c>
      <c r="K1058">
        <f>INDEX(producttable[ManufacturerID],MATCH(consolidatedsales[[#This Row],[ProductID]],producttable[ProductID],0))</f>
        <v>1</v>
      </c>
      <c r="L1058" s="4" t="str">
        <f>INDEX(locationtable[State],MATCH(consolidatedsales[[#This Row],[Zip]],locationtable[Zip],0))</f>
        <v>Ontario</v>
      </c>
      <c r="M1058" s="4" t="str">
        <f>INDEX(manufacturertable[Manufacturer Name],MATCH(consolidatedsales[[#This Row],[ManufacturerID]],manufacturertable[ManufacturerID],0))</f>
        <v>Abbas</v>
      </c>
      <c r="N1058" s="4">
        <f>1/COUNTIFS(consolidatedsales[Manufacturer Name],consolidatedsales[[#This Row],[Manufacturer Name]])</f>
        <v>0.04</v>
      </c>
    </row>
    <row r="1059" spans="1:14" x14ac:dyDescent="0.25">
      <c r="A1059">
        <v>549</v>
      </c>
      <c r="B1059" s="2">
        <v>42138</v>
      </c>
      <c r="C1059" s="2" t="str">
        <f>TEXT(consolidatedsales[[#This Row],[Date]],"MMMM")</f>
        <v>May</v>
      </c>
      <c r="D1059" t="s">
        <v>957</v>
      </c>
      <c r="E1059">
        <v>1</v>
      </c>
      <c r="F1059" s="3">
        <v>6614.37</v>
      </c>
      <c r="G1059" t="s">
        <v>20</v>
      </c>
      <c r="H1059" t="str">
        <f>INDEX(producttable[Product Name],MATCH(consolidatedsales[[#This Row],[ProductID]],producttable[ProductID],0))</f>
        <v>Maximus UC-14</v>
      </c>
      <c r="I1059" t="str">
        <f>INDEX(producttable[Category],MATCH(consolidatedsales[[#This Row],[ProductID]],producttable[ProductID],0))</f>
        <v>Urban</v>
      </c>
      <c r="J1059" t="str">
        <f>INDEX(producttable[Segment],MATCH(consolidatedsales[[#This Row],[ProductID]],producttable[ProductID],0))</f>
        <v>Convenience</v>
      </c>
      <c r="K1059">
        <f>INDEX(producttable[ManufacturerID],MATCH(consolidatedsales[[#This Row],[ProductID]],producttable[ProductID],0))</f>
        <v>7</v>
      </c>
      <c r="L1059" s="4" t="str">
        <f>INDEX(locationtable[State],MATCH(consolidatedsales[[#This Row],[Zip]],locationtable[Zip],0))</f>
        <v>Ontario</v>
      </c>
      <c r="M1059" s="4" t="str">
        <f>INDEX(manufacturertable[Manufacturer Name],MATCH(consolidatedsales[[#This Row],[ManufacturerID]],manufacturertable[ManufacturerID],0))</f>
        <v>VanArsdel</v>
      </c>
      <c r="N1059" s="4">
        <f>1/COUNTIFS(consolidatedsales[Manufacturer Name],consolidatedsales[[#This Row],[Manufacturer Name]])</f>
        <v>2.4570024570024569E-3</v>
      </c>
    </row>
    <row r="1060" spans="1:14" x14ac:dyDescent="0.25">
      <c r="A1060">
        <v>1000</v>
      </c>
      <c r="B1060" s="2">
        <v>42138</v>
      </c>
      <c r="C1060" s="2" t="str">
        <f>TEXT(consolidatedsales[[#This Row],[Date]],"MMMM")</f>
        <v>May</v>
      </c>
      <c r="D1060" t="s">
        <v>680</v>
      </c>
      <c r="E1060">
        <v>1</v>
      </c>
      <c r="F1060" s="3">
        <v>1290.8699999999999</v>
      </c>
      <c r="G1060" t="s">
        <v>20</v>
      </c>
      <c r="H1060" t="str">
        <f>INDEX(producttable[Product Name],MATCH(consolidatedsales[[#This Row],[ProductID]],producttable[ProductID],0))</f>
        <v>Natura YY-01</v>
      </c>
      <c r="I1060" t="str">
        <f>INDEX(producttable[Category],MATCH(consolidatedsales[[#This Row],[ProductID]],producttable[ProductID],0))</f>
        <v>Youth</v>
      </c>
      <c r="J1060" t="str">
        <f>INDEX(producttable[Segment],MATCH(consolidatedsales[[#This Row],[ProductID]],producttable[ProductID],0))</f>
        <v>Youth</v>
      </c>
      <c r="K1060">
        <f>INDEX(producttable[ManufacturerID],MATCH(consolidatedsales[[#This Row],[ProductID]],producttable[ProductID],0))</f>
        <v>8</v>
      </c>
      <c r="L1060" s="4" t="str">
        <f>INDEX(locationtable[State],MATCH(consolidatedsales[[#This Row],[Zip]],locationtable[Zip],0))</f>
        <v>Ontario</v>
      </c>
      <c r="M1060" s="4" t="str">
        <f>INDEX(manufacturertable[Manufacturer Name],MATCH(consolidatedsales[[#This Row],[ManufacturerID]],manufacturertable[ManufacturerID],0))</f>
        <v>Natura</v>
      </c>
      <c r="N1060" s="4">
        <f>1/COUNTIFS(consolidatedsales[Manufacturer Name],consolidatedsales[[#This Row],[Manufacturer Name]])</f>
        <v>3.952569169960474E-3</v>
      </c>
    </row>
    <row r="1061" spans="1:14" x14ac:dyDescent="0.25">
      <c r="A1061">
        <v>1995</v>
      </c>
      <c r="B1061" s="2">
        <v>42138</v>
      </c>
      <c r="C1061" s="2" t="str">
        <f>TEXT(consolidatedsales[[#This Row],[Date]],"MMMM")</f>
        <v>May</v>
      </c>
      <c r="D1061" t="s">
        <v>391</v>
      </c>
      <c r="E1061">
        <v>1</v>
      </c>
      <c r="F1061" s="3">
        <v>5354.37</v>
      </c>
      <c r="G1061" t="s">
        <v>20</v>
      </c>
      <c r="H1061" t="str">
        <f>INDEX(producttable[Product Name],MATCH(consolidatedsales[[#This Row],[ProductID]],producttable[ProductID],0))</f>
        <v>Currus UM-02</v>
      </c>
      <c r="I1061" t="str">
        <f>INDEX(producttable[Category],MATCH(consolidatedsales[[#This Row],[ProductID]],producttable[ProductID],0))</f>
        <v>Urban</v>
      </c>
      <c r="J1061" t="str">
        <f>INDEX(producttable[Segment],MATCH(consolidatedsales[[#This Row],[ProductID]],producttable[ProductID],0))</f>
        <v>Moderation</v>
      </c>
      <c r="K1061">
        <f>INDEX(producttable[ManufacturerID],MATCH(consolidatedsales[[#This Row],[ProductID]],producttable[ProductID],0))</f>
        <v>4</v>
      </c>
      <c r="L1061" s="4" t="str">
        <f>INDEX(locationtable[State],MATCH(consolidatedsales[[#This Row],[Zip]],locationtable[Zip],0))</f>
        <v>Quebec</v>
      </c>
      <c r="M1061" s="4" t="str">
        <f>INDEX(manufacturertable[Manufacturer Name],MATCH(consolidatedsales[[#This Row],[ManufacturerID]],manufacturertable[ManufacturerID],0))</f>
        <v>Currus</v>
      </c>
      <c r="N1061" s="4">
        <f>1/COUNTIFS(consolidatedsales[Manufacturer Name],consolidatedsales[[#This Row],[Manufacturer Name]])</f>
        <v>1.1764705882352941E-2</v>
      </c>
    </row>
    <row r="1062" spans="1:14" x14ac:dyDescent="0.25">
      <c r="A1062">
        <v>1175</v>
      </c>
      <c r="B1062" s="2">
        <v>42145</v>
      </c>
      <c r="C1062" s="2" t="str">
        <f>TEXT(consolidatedsales[[#This Row],[Date]],"MMMM")</f>
        <v>May</v>
      </c>
      <c r="D1062" t="s">
        <v>680</v>
      </c>
      <c r="E1062">
        <v>1</v>
      </c>
      <c r="F1062" s="3">
        <v>8441.3700000000008</v>
      </c>
      <c r="G1062" t="s">
        <v>20</v>
      </c>
      <c r="H1062" t="str">
        <f>INDEX(producttable[Product Name],MATCH(consolidatedsales[[#This Row],[ProductID]],producttable[ProductID],0))</f>
        <v>Pirum UE-11</v>
      </c>
      <c r="I1062" t="str">
        <f>INDEX(producttable[Category],MATCH(consolidatedsales[[#This Row],[ProductID]],producttable[ProductID],0))</f>
        <v>Urban</v>
      </c>
      <c r="J1062" t="str">
        <f>INDEX(producttable[Segment],MATCH(consolidatedsales[[#This Row],[ProductID]],producttable[ProductID],0))</f>
        <v>Extreme</v>
      </c>
      <c r="K1062">
        <f>INDEX(producttable[ManufacturerID],MATCH(consolidatedsales[[#This Row],[ProductID]],producttable[ProductID],0))</f>
        <v>10</v>
      </c>
      <c r="L1062" s="4" t="str">
        <f>INDEX(locationtable[State],MATCH(consolidatedsales[[#This Row],[Zip]],locationtable[Zip],0))</f>
        <v>Ontario</v>
      </c>
      <c r="M1062" s="4" t="str">
        <f>INDEX(manufacturertable[Manufacturer Name],MATCH(consolidatedsales[[#This Row],[ManufacturerID]],manufacturertable[ManufacturerID],0))</f>
        <v>Pirum</v>
      </c>
      <c r="N1062" s="4">
        <f>1/COUNTIFS(consolidatedsales[Manufacturer Name],consolidatedsales[[#This Row],[Manufacturer Name]])</f>
        <v>3.8022813688212928E-3</v>
      </c>
    </row>
    <row r="1063" spans="1:14" x14ac:dyDescent="0.25">
      <c r="A1063">
        <v>438</v>
      </c>
      <c r="B1063" s="2">
        <v>42145</v>
      </c>
      <c r="C1063" s="2" t="str">
        <f>TEXT(consolidatedsales[[#This Row],[Date]],"MMMM")</f>
        <v>May</v>
      </c>
      <c r="D1063" t="s">
        <v>391</v>
      </c>
      <c r="E1063">
        <v>1</v>
      </c>
      <c r="F1063" s="3">
        <v>11969.37</v>
      </c>
      <c r="G1063" t="s">
        <v>20</v>
      </c>
      <c r="H1063" t="str">
        <f>INDEX(producttable[Product Name],MATCH(consolidatedsales[[#This Row],[ProductID]],producttable[ProductID],0))</f>
        <v>Maximus UM-43</v>
      </c>
      <c r="I1063" t="str">
        <f>INDEX(producttable[Category],MATCH(consolidatedsales[[#This Row],[ProductID]],producttable[ProductID],0))</f>
        <v>Urban</v>
      </c>
      <c r="J1063" t="str">
        <f>INDEX(producttable[Segment],MATCH(consolidatedsales[[#This Row],[ProductID]],producttable[ProductID],0))</f>
        <v>Moderation</v>
      </c>
      <c r="K1063">
        <f>INDEX(producttable[ManufacturerID],MATCH(consolidatedsales[[#This Row],[ProductID]],producttable[ProductID],0))</f>
        <v>7</v>
      </c>
      <c r="L1063" s="4" t="str">
        <f>INDEX(locationtable[State],MATCH(consolidatedsales[[#This Row],[Zip]],locationtable[Zip],0))</f>
        <v>Quebec</v>
      </c>
      <c r="M1063" s="4" t="str">
        <f>INDEX(manufacturertable[Manufacturer Name],MATCH(consolidatedsales[[#This Row],[ManufacturerID]],manufacturertable[ManufacturerID],0))</f>
        <v>VanArsdel</v>
      </c>
      <c r="N1063" s="4">
        <f>1/COUNTIFS(consolidatedsales[Manufacturer Name],consolidatedsales[[#This Row],[Manufacturer Name]])</f>
        <v>2.4570024570024569E-3</v>
      </c>
    </row>
    <row r="1064" spans="1:14" x14ac:dyDescent="0.25">
      <c r="A1064">
        <v>2090</v>
      </c>
      <c r="B1064" s="2">
        <v>42145</v>
      </c>
      <c r="C1064" s="2" t="str">
        <f>TEXT(consolidatedsales[[#This Row],[Date]],"MMMM")</f>
        <v>May</v>
      </c>
      <c r="D1064" t="s">
        <v>992</v>
      </c>
      <c r="E1064">
        <v>1</v>
      </c>
      <c r="F1064" s="3">
        <v>4598.37</v>
      </c>
      <c r="G1064" t="s">
        <v>20</v>
      </c>
      <c r="H1064" t="str">
        <f>INDEX(producttable[Product Name],MATCH(consolidatedsales[[#This Row],[ProductID]],producttable[ProductID],0))</f>
        <v>Currus UC-25</v>
      </c>
      <c r="I1064" t="str">
        <f>INDEX(producttable[Category],MATCH(consolidatedsales[[#This Row],[ProductID]],producttable[ProductID],0))</f>
        <v>Urban</v>
      </c>
      <c r="J1064" t="str">
        <f>INDEX(producttable[Segment],MATCH(consolidatedsales[[#This Row],[ProductID]],producttable[ProductID],0))</f>
        <v>Convenience</v>
      </c>
      <c r="K1064">
        <f>INDEX(producttable[ManufacturerID],MATCH(consolidatedsales[[#This Row],[ProductID]],producttable[ProductID],0))</f>
        <v>4</v>
      </c>
      <c r="L1064" s="4" t="str">
        <f>INDEX(locationtable[State],MATCH(consolidatedsales[[#This Row],[Zip]],locationtable[Zip],0))</f>
        <v>Ontario</v>
      </c>
      <c r="M1064" s="4" t="str">
        <f>INDEX(manufacturertable[Manufacturer Name],MATCH(consolidatedsales[[#This Row],[ManufacturerID]],manufacturertable[ManufacturerID],0))</f>
        <v>Currus</v>
      </c>
      <c r="N1064" s="4">
        <f>1/COUNTIFS(consolidatedsales[Manufacturer Name],consolidatedsales[[#This Row],[Manufacturer Name]])</f>
        <v>1.1764705882352941E-2</v>
      </c>
    </row>
    <row r="1065" spans="1:14" x14ac:dyDescent="0.25">
      <c r="A1065">
        <v>1171</v>
      </c>
      <c r="B1065" s="2">
        <v>42145</v>
      </c>
      <c r="C1065" s="2" t="str">
        <f>TEXT(consolidatedsales[[#This Row],[Date]],"MMMM")</f>
        <v>May</v>
      </c>
      <c r="D1065" t="s">
        <v>1219</v>
      </c>
      <c r="E1065">
        <v>1</v>
      </c>
      <c r="F1065" s="3">
        <v>4283.37</v>
      </c>
      <c r="G1065" t="s">
        <v>20</v>
      </c>
      <c r="H1065" t="str">
        <f>INDEX(producttable[Product Name],MATCH(consolidatedsales[[#This Row],[ProductID]],producttable[ProductID],0))</f>
        <v>Pirum UE-07</v>
      </c>
      <c r="I1065" t="str">
        <f>INDEX(producttable[Category],MATCH(consolidatedsales[[#This Row],[ProductID]],producttable[ProductID],0))</f>
        <v>Urban</v>
      </c>
      <c r="J1065" t="str">
        <f>INDEX(producttable[Segment],MATCH(consolidatedsales[[#This Row],[ProductID]],producttable[ProductID],0))</f>
        <v>Extreme</v>
      </c>
      <c r="K1065">
        <f>INDEX(producttable[ManufacturerID],MATCH(consolidatedsales[[#This Row],[ProductID]],producttable[ProductID],0))</f>
        <v>10</v>
      </c>
      <c r="L1065" s="4" t="str">
        <f>INDEX(locationtable[State],MATCH(consolidatedsales[[#This Row],[Zip]],locationtable[Zip],0))</f>
        <v>Manitoba</v>
      </c>
      <c r="M1065" s="4" t="str">
        <f>INDEX(manufacturertable[Manufacturer Name],MATCH(consolidatedsales[[#This Row],[ManufacturerID]],manufacturertable[ManufacturerID],0))</f>
        <v>Pirum</v>
      </c>
      <c r="N1065" s="4">
        <f>1/COUNTIFS(consolidatedsales[Manufacturer Name],consolidatedsales[[#This Row],[Manufacturer Name]])</f>
        <v>3.8022813688212928E-3</v>
      </c>
    </row>
    <row r="1066" spans="1:14" x14ac:dyDescent="0.25">
      <c r="A1066">
        <v>1182</v>
      </c>
      <c r="B1066" s="2">
        <v>42145</v>
      </c>
      <c r="C1066" s="2" t="str">
        <f>TEXT(consolidatedsales[[#This Row],[Date]],"MMMM")</f>
        <v>May</v>
      </c>
      <c r="D1066" t="s">
        <v>1219</v>
      </c>
      <c r="E1066">
        <v>1</v>
      </c>
      <c r="F1066" s="3">
        <v>2708.37</v>
      </c>
      <c r="G1066" t="s">
        <v>20</v>
      </c>
      <c r="H1066" t="str">
        <f>INDEX(producttable[Product Name],MATCH(consolidatedsales[[#This Row],[ProductID]],producttable[ProductID],0))</f>
        <v>Pirum UE-18</v>
      </c>
      <c r="I1066" t="str">
        <f>INDEX(producttable[Category],MATCH(consolidatedsales[[#This Row],[ProductID]],producttable[ProductID],0))</f>
        <v>Urban</v>
      </c>
      <c r="J1066" t="str">
        <f>INDEX(producttable[Segment],MATCH(consolidatedsales[[#This Row],[ProductID]],producttable[ProductID],0))</f>
        <v>Extreme</v>
      </c>
      <c r="K1066">
        <f>INDEX(producttable[ManufacturerID],MATCH(consolidatedsales[[#This Row],[ProductID]],producttable[ProductID],0))</f>
        <v>10</v>
      </c>
      <c r="L1066" s="4" t="str">
        <f>INDEX(locationtable[State],MATCH(consolidatedsales[[#This Row],[Zip]],locationtable[Zip],0))</f>
        <v>Manitoba</v>
      </c>
      <c r="M1066" s="4" t="str">
        <f>INDEX(manufacturertable[Manufacturer Name],MATCH(consolidatedsales[[#This Row],[ManufacturerID]],manufacturertable[ManufacturerID],0))</f>
        <v>Pirum</v>
      </c>
      <c r="N1066" s="4">
        <f>1/COUNTIFS(consolidatedsales[Manufacturer Name],consolidatedsales[[#This Row],[Manufacturer Name]])</f>
        <v>3.8022813688212928E-3</v>
      </c>
    </row>
    <row r="1067" spans="1:14" x14ac:dyDescent="0.25">
      <c r="A1067">
        <v>590</v>
      </c>
      <c r="B1067" s="2">
        <v>42146</v>
      </c>
      <c r="C1067" s="2" t="str">
        <f>TEXT(consolidatedsales[[#This Row],[Date]],"MMMM")</f>
        <v>May</v>
      </c>
      <c r="D1067" t="s">
        <v>957</v>
      </c>
      <c r="E1067">
        <v>1</v>
      </c>
      <c r="F1067" s="3">
        <v>10709.37</v>
      </c>
      <c r="G1067" t="s">
        <v>20</v>
      </c>
      <c r="H1067" t="str">
        <f>INDEX(producttable[Product Name],MATCH(consolidatedsales[[#This Row],[ProductID]],producttable[ProductID],0))</f>
        <v>Maximus UC-55</v>
      </c>
      <c r="I1067" t="str">
        <f>INDEX(producttable[Category],MATCH(consolidatedsales[[#This Row],[ProductID]],producttable[ProductID],0))</f>
        <v>Urban</v>
      </c>
      <c r="J1067" t="str">
        <f>INDEX(producttable[Segment],MATCH(consolidatedsales[[#This Row],[ProductID]],producttable[ProductID],0))</f>
        <v>Convenience</v>
      </c>
      <c r="K1067">
        <f>INDEX(producttable[ManufacturerID],MATCH(consolidatedsales[[#This Row],[ProductID]],producttable[ProductID],0))</f>
        <v>7</v>
      </c>
      <c r="L1067" s="4" t="str">
        <f>INDEX(locationtable[State],MATCH(consolidatedsales[[#This Row],[Zip]],locationtable[Zip],0))</f>
        <v>Ontario</v>
      </c>
      <c r="M1067" s="4" t="str">
        <f>INDEX(manufacturertable[Manufacturer Name],MATCH(consolidatedsales[[#This Row],[ManufacturerID]],manufacturertable[ManufacturerID],0))</f>
        <v>VanArsdel</v>
      </c>
      <c r="N1067" s="4">
        <f>1/COUNTIFS(consolidatedsales[Manufacturer Name],consolidatedsales[[#This Row],[Manufacturer Name]])</f>
        <v>2.4570024570024569E-3</v>
      </c>
    </row>
    <row r="1068" spans="1:14" x14ac:dyDescent="0.25">
      <c r="A1068">
        <v>1009</v>
      </c>
      <c r="B1068" s="2">
        <v>42166</v>
      </c>
      <c r="C1068" s="2" t="str">
        <f>TEXT(consolidatedsales[[#This Row],[Date]],"MMMM")</f>
        <v>June</v>
      </c>
      <c r="D1068" t="s">
        <v>839</v>
      </c>
      <c r="E1068">
        <v>1</v>
      </c>
      <c r="F1068" s="3">
        <v>1353.87</v>
      </c>
      <c r="G1068" t="s">
        <v>20</v>
      </c>
      <c r="H1068" t="str">
        <f>INDEX(producttable[Product Name],MATCH(consolidatedsales[[#This Row],[ProductID]],producttable[ProductID],0))</f>
        <v>Natura YY-10</v>
      </c>
      <c r="I1068" t="str">
        <f>INDEX(producttable[Category],MATCH(consolidatedsales[[#This Row],[ProductID]],producttable[ProductID],0))</f>
        <v>Youth</v>
      </c>
      <c r="J1068" t="str">
        <f>INDEX(producttable[Segment],MATCH(consolidatedsales[[#This Row],[ProductID]],producttable[ProductID],0))</f>
        <v>Youth</v>
      </c>
      <c r="K1068">
        <f>INDEX(producttable[ManufacturerID],MATCH(consolidatedsales[[#This Row],[ProductID]],producttable[ProductID],0))</f>
        <v>8</v>
      </c>
      <c r="L1068" s="4" t="str">
        <f>INDEX(locationtable[State],MATCH(consolidatedsales[[#This Row],[Zip]],locationtable[Zip],0))</f>
        <v>Ontario</v>
      </c>
      <c r="M1068" s="4" t="str">
        <f>INDEX(manufacturertable[Manufacturer Name],MATCH(consolidatedsales[[#This Row],[ManufacturerID]],manufacturertable[ManufacturerID],0))</f>
        <v>Natura</v>
      </c>
      <c r="N1068" s="4">
        <f>1/COUNTIFS(consolidatedsales[Manufacturer Name],consolidatedsales[[#This Row],[Manufacturer Name]])</f>
        <v>3.952569169960474E-3</v>
      </c>
    </row>
    <row r="1069" spans="1:14" x14ac:dyDescent="0.25">
      <c r="A1069">
        <v>545</v>
      </c>
      <c r="B1069" s="2">
        <v>42172</v>
      </c>
      <c r="C1069" s="2" t="str">
        <f>TEXT(consolidatedsales[[#This Row],[Date]],"MMMM")</f>
        <v>June</v>
      </c>
      <c r="D1069" t="s">
        <v>687</v>
      </c>
      <c r="E1069">
        <v>1</v>
      </c>
      <c r="F1069" s="3">
        <v>10835.37</v>
      </c>
      <c r="G1069" t="s">
        <v>20</v>
      </c>
      <c r="H1069" t="str">
        <f>INDEX(producttable[Product Name],MATCH(consolidatedsales[[#This Row],[ProductID]],producttable[ProductID],0))</f>
        <v>Maximus UC-10</v>
      </c>
      <c r="I1069" t="str">
        <f>INDEX(producttable[Category],MATCH(consolidatedsales[[#This Row],[ProductID]],producttable[ProductID],0))</f>
        <v>Urban</v>
      </c>
      <c r="J1069" t="str">
        <f>INDEX(producttable[Segment],MATCH(consolidatedsales[[#This Row],[ProductID]],producttable[ProductID],0))</f>
        <v>Convenience</v>
      </c>
      <c r="K1069">
        <f>INDEX(producttable[ManufacturerID],MATCH(consolidatedsales[[#This Row],[ProductID]],producttable[ProductID],0))</f>
        <v>7</v>
      </c>
      <c r="L1069" s="4" t="str">
        <f>INDEX(locationtable[State],MATCH(consolidatedsales[[#This Row],[Zip]],locationtable[Zip],0))</f>
        <v>Ontario</v>
      </c>
      <c r="M1069" s="4" t="str">
        <f>INDEX(manufacturertable[Manufacturer Name],MATCH(consolidatedsales[[#This Row],[ManufacturerID]],manufacturertable[ManufacturerID],0))</f>
        <v>VanArsdel</v>
      </c>
      <c r="N1069" s="4">
        <f>1/COUNTIFS(consolidatedsales[Manufacturer Name],consolidatedsales[[#This Row],[Manufacturer Name]])</f>
        <v>2.4570024570024569E-3</v>
      </c>
    </row>
    <row r="1070" spans="1:14" x14ac:dyDescent="0.25">
      <c r="A1070">
        <v>207</v>
      </c>
      <c r="B1070" s="2">
        <v>42172</v>
      </c>
      <c r="C1070" s="2" t="str">
        <f>TEXT(consolidatedsales[[#This Row],[Date]],"MMMM")</f>
        <v>June</v>
      </c>
      <c r="D1070" t="s">
        <v>978</v>
      </c>
      <c r="E1070">
        <v>1</v>
      </c>
      <c r="F1070" s="3">
        <v>11843.37</v>
      </c>
      <c r="G1070" t="s">
        <v>20</v>
      </c>
      <c r="H1070" t="str">
        <f>INDEX(producttable[Product Name],MATCH(consolidatedsales[[#This Row],[ProductID]],producttable[ProductID],0))</f>
        <v>Barba UM-09</v>
      </c>
      <c r="I1070" t="str">
        <f>INDEX(producttable[Category],MATCH(consolidatedsales[[#This Row],[ProductID]],producttable[ProductID],0))</f>
        <v>Urban</v>
      </c>
      <c r="J1070" t="str">
        <f>INDEX(producttable[Segment],MATCH(consolidatedsales[[#This Row],[ProductID]],producttable[ProductID],0))</f>
        <v>Moderation</v>
      </c>
      <c r="K1070">
        <f>INDEX(producttable[ManufacturerID],MATCH(consolidatedsales[[#This Row],[ProductID]],producttable[ProductID],0))</f>
        <v>3</v>
      </c>
      <c r="L1070" s="4" t="str">
        <f>INDEX(locationtable[State],MATCH(consolidatedsales[[#This Row],[Zip]],locationtable[Zip],0))</f>
        <v>Ontario</v>
      </c>
      <c r="M1070" s="4" t="str">
        <f>INDEX(manufacturertable[Manufacturer Name],MATCH(consolidatedsales[[#This Row],[ManufacturerID]],manufacturertable[ManufacturerID],0))</f>
        <v>Barba</v>
      </c>
      <c r="N1070" s="4">
        <f>1/COUNTIFS(consolidatedsales[Manufacturer Name],consolidatedsales[[#This Row],[Manufacturer Name]])</f>
        <v>0.1111111111111111</v>
      </c>
    </row>
    <row r="1071" spans="1:14" x14ac:dyDescent="0.25">
      <c r="A1071">
        <v>440</v>
      </c>
      <c r="B1071" s="2">
        <v>42172</v>
      </c>
      <c r="C1071" s="2" t="str">
        <f>TEXT(consolidatedsales[[#This Row],[Date]],"MMMM")</f>
        <v>June</v>
      </c>
      <c r="D1071" t="s">
        <v>1219</v>
      </c>
      <c r="E1071">
        <v>1</v>
      </c>
      <c r="F1071" s="3">
        <v>19529.37</v>
      </c>
      <c r="G1071" t="s">
        <v>20</v>
      </c>
      <c r="H1071" t="str">
        <f>INDEX(producttable[Product Name],MATCH(consolidatedsales[[#This Row],[ProductID]],producttable[ProductID],0))</f>
        <v>Maximus UM-45</v>
      </c>
      <c r="I1071" t="str">
        <f>INDEX(producttable[Category],MATCH(consolidatedsales[[#This Row],[ProductID]],producttable[ProductID],0))</f>
        <v>Urban</v>
      </c>
      <c r="J1071" t="str">
        <f>INDEX(producttable[Segment],MATCH(consolidatedsales[[#This Row],[ProductID]],producttable[ProductID],0))</f>
        <v>Moderation</v>
      </c>
      <c r="K1071">
        <f>INDEX(producttable[ManufacturerID],MATCH(consolidatedsales[[#This Row],[ProductID]],producttable[ProductID],0))</f>
        <v>7</v>
      </c>
      <c r="L1071" s="4" t="str">
        <f>INDEX(locationtable[State],MATCH(consolidatedsales[[#This Row],[Zip]],locationtable[Zip],0))</f>
        <v>Manitoba</v>
      </c>
      <c r="M1071" s="4" t="str">
        <f>INDEX(manufacturertable[Manufacturer Name],MATCH(consolidatedsales[[#This Row],[ManufacturerID]],manufacturertable[ManufacturerID],0))</f>
        <v>VanArsdel</v>
      </c>
      <c r="N1071" s="4">
        <f>1/COUNTIFS(consolidatedsales[Manufacturer Name],consolidatedsales[[#This Row],[Manufacturer Name]])</f>
        <v>2.4570024570024569E-3</v>
      </c>
    </row>
    <row r="1072" spans="1:14" x14ac:dyDescent="0.25">
      <c r="A1072">
        <v>777</v>
      </c>
      <c r="B1072" s="2">
        <v>42172</v>
      </c>
      <c r="C1072" s="2" t="str">
        <f>TEXT(consolidatedsales[[#This Row],[Date]],"MMMM")</f>
        <v>June</v>
      </c>
      <c r="D1072" t="s">
        <v>1219</v>
      </c>
      <c r="E1072">
        <v>1</v>
      </c>
      <c r="F1072" s="3">
        <v>1542.87</v>
      </c>
      <c r="G1072" t="s">
        <v>20</v>
      </c>
      <c r="H1072" t="str">
        <f>INDEX(producttable[Product Name],MATCH(consolidatedsales[[#This Row],[ProductID]],producttable[ProductID],0))</f>
        <v>Natura RP-65</v>
      </c>
      <c r="I1072" t="str">
        <f>INDEX(producttable[Category],MATCH(consolidatedsales[[#This Row],[ProductID]],producttable[ProductID],0))</f>
        <v>Rural</v>
      </c>
      <c r="J1072" t="str">
        <f>INDEX(producttable[Segment],MATCH(consolidatedsales[[#This Row],[ProductID]],producttable[ProductID],0))</f>
        <v>Productivity</v>
      </c>
      <c r="K1072">
        <f>INDEX(producttable[ManufacturerID],MATCH(consolidatedsales[[#This Row],[ProductID]],producttable[ProductID],0))</f>
        <v>8</v>
      </c>
      <c r="L1072" s="4" t="str">
        <f>INDEX(locationtable[State],MATCH(consolidatedsales[[#This Row],[Zip]],locationtable[Zip],0))</f>
        <v>Manitoba</v>
      </c>
      <c r="M1072" s="4" t="str">
        <f>INDEX(manufacturertable[Manufacturer Name],MATCH(consolidatedsales[[#This Row],[ManufacturerID]],manufacturertable[ManufacturerID],0))</f>
        <v>Natura</v>
      </c>
      <c r="N1072" s="4">
        <f>1/COUNTIFS(consolidatedsales[Manufacturer Name],consolidatedsales[[#This Row],[Manufacturer Name]])</f>
        <v>3.952569169960474E-3</v>
      </c>
    </row>
    <row r="1073" spans="1:14" x14ac:dyDescent="0.25">
      <c r="A1073">
        <v>2396</v>
      </c>
      <c r="B1073" s="2">
        <v>42142</v>
      </c>
      <c r="C1073" s="2" t="str">
        <f>TEXT(consolidatedsales[[#This Row],[Date]],"MMMM")</f>
        <v>May</v>
      </c>
      <c r="D1073" t="s">
        <v>840</v>
      </c>
      <c r="E1073">
        <v>1</v>
      </c>
      <c r="F1073" s="3">
        <v>1385.37</v>
      </c>
      <c r="G1073" t="s">
        <v>20</v>
      </c>
      <c r="H1073" t="str">
        <f>INDEX(producttable[Product Name],MATCH(consolidatedsales[[#This Row],[ProductID]],producttable[ProductID],0))</f>
        <v>Aliqui YY-05</v>
      </c>
      <c r="I1073" t="str">
        <f>INDEX(producttable[Category],MATCH(consolidatedsales[[#This Row],[ProductID]],producttable[ProductID],0))</f>
        <v>Youth</v>
      </c>
      <c r="J1073" t="str">
        <f>INDEX(producttable[Segment],MATCH(consolidatedsales[[#This Row],[ProductID]],producttable[ProductID],0))</f>
        <v>Youth</v>
      </c>
      <c r="K1073">
        <f>INDEX(producttable[ManufacturerID],MATCH(consolidatedsales[[#This Row],[ProductID]],producttable[ProductID],0))</f>
        <v>2</v>
      </c>
      <c r="L1073" s="4" t="str">
        <f>INDEX(locationtable[State],MATCH(consolidatedsales[[#This Row],[Zip]],locationtable[Zip],0))</f>
        <v>Ontario</v>
      </c>
      <c r="M1073" s="4" t="str">
        <f>INDEX(manufacturertable[Manufacturer Name],MATCH(consolidatedsales[[#This Row],[ManufacturerID]],manufacturertable[ManufacturerID],0))</f>
        <v>Aliqui</v>
      </c>
      <c r="N1073" s="4">
        <f>1/COUNTIFS(consolidatedsales[Manufacturer Name],consolidatedsales[[#This Row],[Manufacturer Name]])</f>
        <v>4.7169811320754715E-3</v>
      </c>
    </row>
    <row r="1074" spans="1:14" x14ac:dyDescent="0.25">
      <c r="A1074">
        <v>1000</v>
      </c>
      <c r="B1074" s="2">
        <v>42143</v>
      </c>
      <c r="C1074" s="2" t="str">
        <f>TEXT(consolidatedsales[[#This Row],[Date]],"MMMM")</f>
        <v>May</v>
      </c>
      <c r="D1074" t="s">
        <v>1230</v>
      </c>
      <c r="E1074">
        <v>2</v>
      </c>
      <c r="F1074" s="3">
        <v>2707.74</v>
      </c>
      <c r="G1074" t="s">
        <v>20</v>
      </c>
      <c r="H1074" t="str">
        <f>INDEX(producttable[Product Name],MATCH(consolidatedsales[[#This Row],[ProductID]],producttable[ProductID],0))</f>
        <v>Natura YY-01</v>
      </c>
      <c r="I1074" t="str">
        <f>INDEX(producttable[Category],MATCH(consolidatedsales[[#This Row],[ProductID]],producttable[ProductID],0))</f>
        <v>Youth</v>
      </c>
      <c r="J1074" t="str">
        <f>INDEX(producttable[Segment],MATCH(consolidatedsales[[#This Row],[ProductID]],producttable[ProductID],0))</f>
        <v>Youth</v>
      </c>
      <c r="K1074">
        <f>INDEX(producttable[ManufacturerID],MATCH(consolidatedsales[[#This Row],[ProductID]],producttable[ProductID],0))</f>
        <v>8</v>
      </c>
      <c r="L1074" s="4" t="str">
        <f>INDEX(locationtable[State],MATCH(consolidatedsales[[#This Row],[Zip]],locationtable[Zip],0))</f>
        <v>Manitoba</v>
      </c>
      <c r="M1074" s="4" t="str">
        <f>INDEX(manufacturertable[Manufacturer Name],MATCH(consolidatedsales[[#This Row],[ManufacturerID]],manufacturertable[ManufacturerID],0))</f>
        <v>Natura</v>
      </c>
      <c r="N1074" s="4">
        <f>1/COUNTIFS(consolidatedsales[Manufacturer Name],consolidatedsales[[#This Row],[Manufacturer Name]])</f>
        <v>3.952569169960474E-3</v>
      </c>
    </row>
    <row r="1075" spans="1:14" x14ac:dyDescent="0.25">
      <c r="A1075">
        <v>2365</v>
      </c>
      <c r="B1075" s="2">
        <v>42114</v>
      </c>
      <c r="C1075" s="2" t="str">
        <f>TEXT(consolidatedsales[[#This Row],[Date]],"MMMM")</f>
        <v>April</v>
      </c>
      <c r="D1075" t="s">
        <v>972</v>
      </c>
      <c r="E1075">
        <v>1</v>
      </c>
      <c r="F1075" s="3">
        <v>6482.7</v>
      </c>
      <c r="G1075" t="s">
        <v>20</v>
      </c>
      <c r="H1075" t="str">
        <f>INDEX(producttable[Product Name],MATCH(consolidatedsales[[#This Row],[ProductID]],producttable[ProductID],0))</f>
        <v>Aliqui UC-13</v>
      </c>
      <c r="I1075" t="str">
        <f>INDEX(producttable[Category],MATCH(consolidatedsales[[#This Row],[ProductID]],producttable[ProductID],0))</f>
        <v>Urban</v>
      </c>
      <c r="J1075" t="str">
        <f>INDEX(producttable[Segment],MATCH(consolidatedsales[[#This Row],[ProductID]],producttable[ProductID],0))</f>
        <v>Convenience</v>
      </c>
      <c r="K1075">
        <f>INDEX(producttable[ManufacturerID],MATCH(consolidatedsales[[#This Row],[ProductID]],producttable[ProductID],0))</f>
        <v>2</v>
      </c>
      <c r="L1075" s="4" t="str">
        <f>INDEX(locationtable[State],MATCH(consolidatedsales[[#This Row],[Zip]],locationtable[Zip],0))</f>
        <v>Ontario</v>
      </c>
      <c r="M1075" s="4" t="str">
        <f>INDEX(manufacturertable[Manufacturer Name],MATCH(consolidatedsales[[#This Row],[ManufacturerID]],manufacturertable[ManufacturerID],0))</f>
        <v>Aliqui</v>
      </c>
      <c r="N1075" s="4">
        <f>1/COUNTIFS(consolidatedsales[Manufacturer Name],consolidatedsales[[#This Row],[Manufacturer Name]])</f>
        <v>4.7169811320754715E-3</v>
      </c>
    </row>
    <row r="1076" spans="1:14" x14ac:dyDescent="0.25">
      <c r="A1076">
        <v>676</v>
      </c>
      <c r="B1076" s="2">
        <v>42114</v>
      </c>
      <c r="C1076" s="2" t="str">
        <f>TEXT(consolidatedsales[[#This Row],[Date]],"MMMM")</f>
        <v>April</v>
      </c>
      <c r="D1076" t="s">
        <v>1216</v>
      </c>
      <c r="E1076">
        <v>1</v>
      </c>
      <c r="F1076" s="3">
        <v>9134.3700000000008</v>
      </c>
      <c r="G1076" t="s">
        <v>20</v>
      </c>
      <c r="H1076" t="str">
        <f>INDEX(producttable[Product Name],MATCH(consolidatedsales[[#This Row],[ProductID]],producttable[ProductID],0))</f>
        <v>Maximus UC-41</v>
      </c>
      <c r="I1076" t="str">
        <f>INDEX(producttable[Category],MATCH(consolidatedsales[[#This Row],[ProductID]],producttable[ProductID],0))</f>
        <v>Urban</v>
      </c>
      <c r="J1076" t="str">
        <f>INDEX(producttable[Segment],MATCH(consolidatedsales[[#This Row],[ProductID]],producttable[ProductID],0))</f>
        <v>Convenience</v>
      </c>
      <c r="K1076">
        <f>INDEX(producttable[ManufacturerID],MATCH(consolidatedsales[[#This Row],[ProductID]],producttable[ProductID],0))</f>
        <v>7</v>
      </c>
      <c r="L1076" s="4" t="str">
        <f>INDEX(locationtable[State],MATCH(consolidatedsales[[#This Row],[Zip]],locationtable[Zip],0))</f>
        <v>Manitoba</v>
      </c>
      <c r="M1076" s="4" t="str">
        <f>INDEX(manufacturertable[Manufacturer Name],MATCH(consolidatedsales[[#This Row],[ManufacturerID]],manufacturertable[ManufacturerID],0))</f>
        <v>VanArsdel</v>
      </c>
      <c r="N1076" s="4">
        <f>1/COUNTIFS(consolidatedsales[Manufacturer Name],consolidatedsales[[#This Row],[Manufacturer Name]])</f>
        <v>2.4570024570024569E-3</v>
      </c>
    </row>
    <row r="1077" spans="1:14" x14ac:dyDescent="0.25">
      <c r="A1077">
        <v>206</v>
      </c>
      <c r="B1077" s="2">
        <v>42124</v>
      </c>
      <c r="C1077" s="2" t="str">
        <f>TEXT(consolidatedsales[[#This Row],[Date]],"MMMM")</f>
        <v>April</v>
      </c>
      <c r="D1077" t="s">
        <v>1230</v>
      </c>
      <c r="E1077">
        <v>1</v>
      </c>
      <c r="F1077" s="3">
        <v>11402.37</v>
      </c>
      <c r="G1077" t="s">
        <v>20</v>
      </c>
      <c r="H1077" t="str">
        <f>INDEX(producttable[Product Name],MATCH(consolidatedsales[[#This Row],[ProductID]],producttable[ProductID],0))</f>
        <v>Barba UM-08</v>
      </c>
      <c r="I1077" t="str">
        <f>INDEX(producttable[Category],MATCH(consolidatedsales[[#This Row],[ProductID]],producttable[ProductID],0))</f>
        <v>Urban</v>
      </c>
      <c r="J1077" t="str">
        <f>INDEX(producttable[Segment],MATCH(consolidatedsales[[#This Row],[ProductID]],producttable[ProductID],0))</f>
        <v>Moderation</v>
      </c>
      <c r="K1077">
        <f>INDEX(producttable[ManufacturerID],MATCH(consolidatedsales[[#This Row],[ProductID]],producttable[ProductID],0))</f>
        <v>3</v>
      </c>
      <c r="L1077" s="4" t="str">
        <f>INDEX(locationtable[State],MATCH(consolidatedsales[[#This Row],[Zip]],locationtable[Zip],0))</f>
        <v>Manitoba</v>
      </c>
      <c r="M1077" s="4" t="str">
        <f>INDEX(manufacturertable[Manufacturer Name],MATCH(consolidatedsales[[#This Row],[ManufacturerID]],manufacturertable[ManufacturerID],0))</f>
        <v>Barba</v>
      </c>
      <c r="N1077" s="4">
        <f>1/COUNTIFS(consolidatedsales[Manufacturer Name],consolidatedsales[[#This Row],[Manufacturer Name]])</f>
        <v>0.1111111111111111</v>
      </c>
    </row>
    <row r="1078" spans="1:14" x14ac:dyDescent="0.25">
      <c r="A1078">
        <v>1059</v>
      </c>
      <c r="B1078" s="2">
        <v>42124</v>
      </c>
      <c r="C1078" s="2" t="str">
        <f>TEXT(consolidatedsales[[#This Row],[Date]],"MMMM")</f>
        <v>April</v>
      </c>
      <c r="D1078" t="s">
        <v>1225</v>
      </c>
      <c r="E1078">
        <v>1</v>
      </c>
      <c r="F1078" s="3">
        <v>1889.37</v>
      </c>
      <c r="G1078" t="s">
        <v>20</v>
      </c>
      <c r="H1078" t="str">
        <f>INDEX(producttable[Product Name],MATCH(consolidatedsales[[#This Row],[ProductID]],producttable[ProductID],0))</f>
        <v>Pirum RP-05</v>
      </c>
      <c r="I1078" t="str">
        <f>INDEX(producttable[Category],MATCH(consolidatedsales[[#This Row],[ProductID]],producttable[ProductID],0))</f>
        <v>Rural</v>
      </c>
      <c r="J1078" t="str">
        <f>INDEX(producttable[Segment],MATCH(consolidatedsales[[#This Row],[ProductID]],producttable[ProductID],0))</f>
        <v>Productivity</v>
      </c>
      <c r="K1078">
        <f>INDEX(producttable[ManufacturerID],MATCH(consolidatedsales[[#This Row],[ProductID]],producttable[ProductID],0))</f>
        <v>10</v>
      </c>
      <c r="L1078" s="4" t="str">
        <f>INDEX(locationtable[State],MATCH(consolidatedsales[[#This Row],[Zip]],locationtable[Zip],0))</f>
        <v>Manitoba</v>
      </c>
      <c r="M1078" s="4" t="str">
        <f>INDEX(manufacturertable[Manufacturer Name],MATCH(consolidatedsales[[#This Row],[ManufacturerID]],manufacturertable[ManufacturerID],0))</f>
        <v>Pirum</v>
      </c>
      <c r="N1078" s="4">
        <f>1/COUNTIFS(consolidatedsales[Manufacturer Name],consolidatedsales[[#This Row],[Manufacturer Name]])</f>
        <v>3.8022813688212928E-3</v>
      </c>
    </row>
    <row r="1079" spans="1:14" x14ac:dyDescent="0.25">
      <c r="A1079">
        <v>2367</v>
      </c>
      <c r="B1079" s="2">
        <v>42124</v>
      </c>
      <c r="C1079" s="2" t="str">
        <f>TEXT(consolidatedsales[[#This Row],[Date]],"MMMM")</f>
        <v>April</v>
      </c>
      <c r="D1079" t="s">
        <v>1220</v>
      </c>
      <c r="E1079">
        <v>1</v>
      </c>
      <c r="F1079" s="3">
        <v>5663.7</v>
      </c>
      <c r="G1079" t="s">
        <v>20</v>
      </c>
      <c r="H1079" t="str">
        <f>INDEX(producttable[Product Name],MATCH(consolidatedsales[[#This Row],[ProductID]],producttable[ProductID],0))</f>
        <v>Aliqui UC-15</v>
      </c>
      <c r="I1079" t="str">
        <f>INDEX(producttable[Category],MATCH(consolidatedsales[[#This Row],[ProductID]],producttable[ProductID],0))</f>
        <v>Urban</v>
      </c>
      <c r="J1079" t="str">
        <f>INDEX(producttable[Segment],MATCH(consolidatedsales[[#This Row],[ProductID]],producttable[ProductID],0))</f>
        <v>Convenience</v>
      </c>
      <c r="K1079">
        <f>INDEX(producttable[ManufacturerID],MATCH(consolidatedsales[[#This Row],[ProductID]],producttable[ProductID],0))</f>
        <v>2</v>
      </c>
      <c r="L1079" s="4" t="str">
        <f>INDEX(locationtable[State],MATCH(consolidatedsales[[#This Row],[Zip]],locationtable[Zip],0))</f>
        <v>Manitoba</v>
      </c>
      <c r="M1079" s="4" t="str">
        <f>INDEX(manufacturertable[Manufacturer Name],MATCH(consolidatedsales[[#This Row],[ManufacturerID]],manufacturertable[ManufacturerID],0))</f>
        <v>Aliqui</v>
      </c>
      <c r="N1079" s="4">
        <f>1/COUNTIFS(consolidatedsales[Manufacturer Name],consolidatedsales[[#This Row],[Manufacturer Name]])</f>
        <v>4.7169811320754715E-3</v>
      </c>
    </row>
    <row r="1080" spans="1:14" x14ac:dyDescent="0.25">
      <c r="A1080">
        <v>556</v>
      </c>
      <c r="B1080" s="2">
        <v>42124</v>
      </c>
      <c r="C1080" s="2" t="str">
        <f>TEXT(consolidatedsales[[#This Row],[Date]],"MMMM")</f>
        <v>April</v>
      </c>
      <c r="D1080" t="s">
        <v>994</v>
      </c>
      <c r="E1080">
        <v>1</v>
      </c>
      <c r="F1080" s="3">
        <v>10268.370000000001</v>
      </c>
      <c r="G1080" t="s">
        <v>20</v>
      </c>
      <c r="H1080" t="str">
        <f>INDEX(producttable[Product Name],MATCH(consolidatedsales[[#This Row],[ProductID]],producttable[ProductID],0))</f>
        <v>Maximus UC-21</v>
      </c>
      <c r="I1080" t="str">
        <f>INDEX(producttable[Category],MATCH(consolidatedsales[[#This Row],[ProductID]],producttable[ProductID],0))</f>
        <v>Urban</v>
      </c>
      <c r="J1080" t="str">
        <f>INDEX(producttable[Segment],MATCH(consolidatedsales[[#This Row],[ProductID]],producttable[ProductID],0))</f>
        <v>Convenience</v>
      </c>
      <c r="K1080">
        <f>INDEX(producttable[ManufacturerID],MATCH(consolidatedsales[[#This Row],[ProductID]],producttable[ProductID],0))</f>
        <v>7</v>
      </c>
      <c r="L1080" s="4" t="str">
        <f>INDEX(locationtable[State],MATCH(consolidatedsales[[#This Row],[Zip]],locationtable[Zip],0))</f>
        <v>Ontario</v>
      </c>
      <c r="M1080" s="4" t="str">
        <f>INDEX(manufacturertable[Manufacturer Name],MATCH(consolidatedsales[[#This Row],[ManufacturerID]],manufacturertable[ManufacturerID],0))</f>
        <v>VanArsdel</v>
      </c>
      <c r="N1080" s="4">
        <f>1/COUNTIFS(consolidatedsales[Manufacturer Name],consolidatedsales[[#This Row],[Manufacturer Name]])</f>
        <v>2.4570024570024569E-3</v>
      </c>
    </row>
    <row r="1081" spans="1:14" x14ac:dyDescent="0.25">
      <c r="A1081">
        <v>835</v>
      </c>
      <c r="B1081" s="2">
        <v>42124</v>
      </c>
      <c r="C1081" s="2" t="str">
        <f>TEXT(consolidatedsales[[#This Row],[Date]],"MMMM")</f>
        <v>April</v>
      </c>
      <c r="D1081" t="s">
        <v>978</v>
      </c>
      <c r="E1081">
        <v>1</v>
      </c>
      <c r="F1081" s="3">
        <v>6299.37</v>
      </c>
      <c r="G1081" t="s">
        <v>20</v>
      </c>
      <c r="H1081" t="str">
        <f>INDEX(producttable[Product Name],MATCH(consolidatedsales[[#This Row],[ProductID]],producttable[ProductID],0))</f>
        <v>Natura UM-19</v>
      </c>
      <c r="I1081" t="str">
        <f>INDEX(producttable[Category],MATCH(consolidatedsales[[#This Row],[ProductID]],producttable[ProductID],0))</f>
        <v>Urban</v>
      </c>
      <c r="J1081" t="str">
        <f>INDEX(producttable[Segment],MATCH(consolidatedsales[[#This Row],[ProductID]],producttable[ProductID],0))</f>
        <v>Moderation</v>
      </c>
      <c r="K1081">
        <f>INDEX(producttable[ManufacturerID],MATCH(consolidatedsales[[#This Row],[ProductID]],producttable[ProductID],0))</f>
        <v>8</v>
      </c>
      <c r="L1081" s="4" t="str">
        <f>INDEX(locationtable[State],MATCH(consolidatedsales[[#This Row],[Zip]],locationtable[Zip],0))</f>
        <v>Ontario</v>
      </c>
      <c r="M1081" s="4" t="str">
        <f>INDEX(manufacturertable[Manufacturer Name],MATCH(consolidatedsales[[#This Row],[ManufacturerID]],manufacturertable[ManufacturerID],0))</f>
        <v>Natura</v>
      </c>
      <c r="N1081" s="4">
        <f>1/COUNTIFS(consolidatedsales[Manufacturer Name],consolidatedsales[[#This Row],[Manufacturer Name]])</f>
        <v>3.952569169960474E-3</v>
      </c>
    </row>
    <row r="1082" spans="1:14" x14ac:dyDescent="0.25">
      <c r="A1082">
        <v>1182</v>
      </c>
      <c r="B1082" s="2">
        <v>42152</v>
      </c>
      <c r="C1082" s="2" t="str">
        <f>TEXT(consolidatedsales[[#This Row],[Date]],"MMMM")</f>
        <v>May</v>
      </c>
      <c r="D1082" t="s">
        <v>838</v>
      </c>
      <c r="E1082">
        <v>1</v>
      </c>
      <c r="F1082" s="3">
        <v>2582.37</v>
      </c>
      <c r="G1082" t="s">
        <v>20</v>
      </c>
      <c r="H1082" t="str">
        <f>INDEX(producttable[Product Name],MATCH(consolidatedsales[[#This Row],[ProductID]],producttable[ProductID],0))</f>
        <v>Pirum UE-18</v>
      </c>
      <c r="I1082" t="str">
        <f>INDEX(producttable[Category],MATCH(consolidatedsales[[#This Row],[ProductID]],producttable[ProductID],0))</f>
        <v>Urban</v>
      </c>
      <c r="J1082" t="str">
        <f>INDEX(producttable[Segment],MATCH(consolidatedsales[[#This Row],[ProductID]],producttable[ProductID],0))</f>
        <v>Extreme</v>
      </c>
      <c r="K1082">
        <f>INDEX(producttable[ManufacturerID],MATCH(consolidatedsales[[#This Row],[ProductID]],producttable[ProductID],0))</f>
        <v>10</v>
      </c>
      <c r="L1082" s="4" t="str">
        <f>INDEX(locationtable[State],MATCH(consolidatedsales[[#This Row],[Zip]],locationtable[Zip],0))</f>
        <v>Ontario</v>
      </c>
      <c r="M1082" s="4" t="str">
        <f>INDEX(manufacturertable[Manufacturer Name],MATCH(consolidatedsales[[#This Row],[ManufacturerID]],manufacturertable[ManufacturerID],0))</f>
        <v>Pirum</v>
      </c>
      <c r="N1082" s="4">
        <f>1/COUNTIFS(consolidatedsales[Manufacturer Name],consolidatedsales[[#This Row],[Manufacturer Name]])</f>
        <v>3.8022813688212928E-3</v>
      </c>
    </row>
    <row r="1083" spans="1:14" x14ac:dyDescent="0.25">
      <c r="A1083">
        <v>2241</v>
      </c>
      <c r="B1083" s="2">
        <v>42152</v>
      </c>
      <c r="C1083" s="2" t="str">
        <f>TEXT(consolidatedsales[[#This Row],[Date]],"MMMM")</f>
        <v>May</v>
      </c>
      <c r="D1083" t="s">
        <v>953</v>
      </c>
      <c r="E1083">
        <v>1</v>
      </c>
      <c r="F1083" s="3">
        <v>1070.3699999999999</v>
      </c>
      <c r="G1083" t="s">
        <v>20</v>
      </c>
      <c r="H1083" t="str">
        <f>INDEX(producttable[Product Name],MATCH(consolidatedsales[[#This Row],[ProductID]],producttable[ProductID],0))</f>
        <v>Aliqui RP-38</v>
      </c>
      <c r="I1083" t="str">
        <f>INDEX(producttable[Category],MATCH(consolidatedsales[[#This Row],[ProductID]],producttable[ProductID],0))</f>
        <v>Rural</v>
      </c>
      <c r="J1083" t="str">
        <f>INDEX(producttable[Segment],MATCH(consolidatedsales[[#This Row],[ProductID]],producttable[ProductID],0))</f>
        <v>Productivity</v>
      </c>
      <c r="K1083">
        <f>INDEX(producttable[ManufacturerID],MATCH(consolidatedsales[[#This Row],[ProductID]],producttable[ProductID],0))</f>
        <v>2</v>
      </c>
      <c r="L1083" s="4" t="str">
        <f>INDEX(locationtable[State],MATCH(consolidatedsales[[#This Row],[Zip]],locationtable[Zip],0))</f>
        <v>Ontario</v>
      </c>
      <c r="M1083" s="4" t="str">
        <f>INDEX(manufacturertable[Manufacturer Name],MATCH(consolidatedsales[[#This Row],[ManufacturerID]],manufacturertable[ManufacturerID],0))</f>
        <v>Aliqui</v>
      </c>
      <c r="N1083" s="4">
        <f>1/COUNTIFS(consolidatedsales[Manufacturer Name],consolidatedsales[[#This Row],[Manufacturer Name]])</f>
        <v>4.7169811320754715E-3</v>
      </c>
    </row>
    <row r="1084" spans="1:14" x14ac:dyDescent="0.25">
      <c r="A1084">
        <v>2395</v>
      </c>
      <c r="B1084" s="2">
        <v>42115</v>
      </c>
      <c r="C1084" s="2" t="str">
        <f>TEXT(consolidatedsales[[#This Row],[Date]],"MMMM")</f>
        <v>April</v>
      </c>
      <c r="D1084" t="s">
        <v>840</v>
      </c>
      <c r="E1084">
        <v>1</v>
      </c>
      <c r="F1084" s="3">
        <v>1889.37</v>
      </c>
      <c r="G1084" t="s">
        <v>20</v>
      </c>
      <c r="H1084" t="str">
        <f>INDEX(producttable[Product Name],MATCH(consolidatedsales[[#This Row],[ProductID]],producttable[ProductID],0))</f>
        <v>Aliqui YY-04</v>
      </c>
      <c r="I1084" t="str">
        <f>INDEX(producttable[Category],MATCH(consolidatedsales[[#This Row],[ProductID]],producttable[ProductID],0))</f>
        <v>Youth</v>
      </c>
      <c r="J1084" t="str">
        <f>INDEX(producttable[Segment],MATCH(consolidatedsales[[#This Row],[ProductID]],producttable[ProductID],0))</f>
        <v>Youth</v>
      </c>
      <c r="K1084">
        <f>INDEX(producttable[ManufacturerID],MATCH(consolidatedsales[[#This Row],[ProductID]],producttable[ProductID],0))</f>
        <v>2</v>
      </c>
      <c r="L1084" s="4" t="str">
        <f>INDEX(locationtable[State],MATCH(consolidatedsales[[#This Row],[Zip]],locationtable[Zip],0))</f>
        <v>Ontario</v>
      </c>
      <c r="M1084" s="4" t="str">
        <f>INDEX(manufacturertable[Manufacturer Name],MATCH(consolidatedsales[[#This Row],[ManufacturerID]],manufacturertable[ManufacturerID],0))</f>
        <v>Aliqui</v>
      </c>
      <c r="N1084" s="4">
        <f>1/COUNTIFS(consolidatedsales[Manufacturer Name],consolidatedsales[[#This Row],[Manufacturer Name]])</f>
        <v>4.7169811320754715E-3</v>
      </c>
    </row>
    <row r="1085" spans="1:14" x14ac:dyDescent="0.25">
      <c r="A1085">
        <v>1000</v>
      </c>
      <c r="B1085" s="2">
        <v>42115</v>
      </c>
      <c r="C1085" s="2" t="str">
        <f>TEXT(consolidatedsales[[#This Row],[Date]],"MMMM")</f>
        <v>April</v>
      </c>
      <c r="D1085" t="s">
        <v>839</v>
      </c>
      <c r="E1085">
        <v>1</v>
      </c>
      <c r="F1085" s="3">
        <v>1353.87</v>
      </c>
      <c r="G1085" t="s">
        <v>20</v>
      </c>
      <c r="H1085" t="str">
        <f>INDEX(producttable[Product Name],MATCH(consolidatedsales[[#This Row],[ProductID]],producttable[ProductID],0))</f>
        <v>Natura YY-01</v>
      </c>
      <c r="I1085" t="str">
        <f>INDEX(producttable[Category],MATCH(consolidatedsales[[#This Row],[ProductID]],producttable[ProductID],0))</f>
        <v>Youth</v>
      </c>
      <c r="J1085" t="str">
        <f>INDEX(producttable[Segment],MATCH(consolidatedsales[[#This Row],[ProductID]],producttable[ProductID],0))</f>
        <v>Youth</v>
      </c>
      <c r="K1085">
        <f>INDEX(producttable[ManufacturerID],MATCH(consolidatedsales[[#This Row],[ProductID]],producttable[ProductID],0))</f>
        <v>8</v>
      </c>
      <c r="L1085" s="4" t="str">
        <f>INDEX(locationtable[State],MATCH(consolidatedsales[[#This Row],[Zip]],locationtable[Zip],0))</f>
        <v>Ontario</v>
      </c>
      <c r="M1085" s="4" t="str">
        <f>INDEX(manufacturertable[Manufacturer Name],MATCH(consolidatedsales[[#This Row],[ManufacturerID]],manufacturertable[ManufacturerID],0))</f>
        <v>Natura</v>
      </c>
      <c r="N1085" s="4">
        <f>1/COUNTIFS(consolidatedsales[Manufacturer Name],consolidatedsales[[#This Row],[Manufacturer Name]])</f>
        <v>3.952569169960474E-3</v>
      </c>
    </row>
    <row r="1086" spans="1:14" x14ac:dyDescent="0.25">
      <c r="A1086">
        <v>2379</v>
      </c>
      <c r="B1086" s="2">
        <v>42124</v>
      </c>
      <c r="C1086" s="2" t="str">
        <f>TEXT(consolidatedsales[[#This Row],[Date]],"MMMM")</f>
        <v>April</v>
      </c>
      <c r="D1086" t="s">
        <v>1219</v>
      </c>
      <c r="E1086">
        <v>1</v>
      </c>
      <c r="F1086" s="3">
        <v>2330.37</v>
      </c>
      <c r="G1086" t="s">
        <v>20</v>
      </c>
      <c r="H1086" t="str">
        <f>INDEX(producttable[Product Name],MATCH(consolidatedsales[[#This Row],[ProductID]],producttable[ProductID],0))</f>
        <v>Aliqui UC-27</v>
      </c>
      <c r="I1086" t="str">
        <f>INDEX(producttable[Category],MATCH(consolidatedsales[[#This Row],[ProductID]],producttable[ProductID],0))</f>
        <v>Urban</v>
      </c>
      <c r="J1086" t="str">
        <f>INDEX(producttable[Segment],MATCH(consolidatedsales[[#This Row],[ProductID]],producttable[ProductID],0))</f>
        <v>Convenience</v>
      </c>
      <c r="K1086">
        <f>INDEX(producttable[ManufacturerID],MATCH(consolidatedsales[[#This Row],[ProductID]],producttable[ProductID],0))</f>
        <v>2</v>
      </c>
      <c r="L1086" s="4" t="str">
        <f>INDEX(locationtable[State],MATCH(consolidatedsales[[#This Row],[Zip]],locationtable[Zip],0))</f>
        <v>Manitoba</v>
      </c>
      <c r="M1086" s="4" t="str">
        <f>INDEX(manufacturertable[Manufacturer Name],MATCH(consolidatedsales[[#This Row],[ManufacturerID]],manufacturertable[ManufacturerID],0))</f>
        <v>Aliqui</v>
      </c>
      <c r="N1086" s="4">
        <f>1/COUNTIFS(consolidatedsales[Manufacturer Name],consolidatedsales[[#This Row],[Manufacturer Name]])</f>
        <v>4.7169811320754715E-3</v>
      </c>
    </row>
    <row r="1087" spans="1:14" x14ac:dyDescent="0.25">
      <c r="A1087">
        <v>615</v>
      </c>
      <c r="B1087" s="2">
        <v>42153</v>
      </c>
      <c r="C1087" s="2" t="str">
        <f>TEXT(consolidatedsales[[#This Row],[Date]],"MMMM")</f>
        <v>May</v>
      </c>
      <c r="D1087" t="s">
        <v>1220</v>
      </c>
      <c r="E1087">
        <v>1</v>
      </c>
      <c r="F1087" s="3">
        <v>8189.37</v>
      </c>
      <c r="G1087" t="s">
        <v>20</v>
      </c>
      <c r="H1087" t="str">
        <f>INDEX(producttable[Product Name],MATCH(consolidatedsales[[#This Row],[ProductID]],producttable[ProductID],0))</f>
        <v>Maximus UC-80</v>
      </c>
      <c r="I1087" t="str">
        <f>INDEX(producttable[Category],MATCH(consolidatedsales[[#This Row],[ProductID]],producttable[ProductID],0))</f>
        <v>Urban</v>
      </c>
      <c r="J1087" t="str">
        <f>INDEX(producttable[Segment],MATCH(consolidatedsales[[#This Row],[ProductID]],producttable[ProductID],0))</f>
        <v>Convenience</v>
      </c>
      <c r="K1087">
        <f>INDEX(producttable[ManufacturerID],MATCH(consolidatedsales[[#This Row],[ProductID]],producttable[ProductID],0))</f>
        <v>7</v>
      </c>
      <c r="L1087" s="4" t="str">
        <f>INDEX(locationtable[State],MATCH(consolidatedsales[[#This Row],[Zip]],locationtable[Zip],0))</f>
        <v>Manitoba</v>
      </c>
      <c r="M1087" s="4" t="str">
        <f>INDEX(manufacturertable[Manufacturer Name],MATCH(consolidatedsales[[#This Row],[ManufacturerID]],manufacturertable[ManufacturerID],0))</f>
        <v>VanArsdel</v>
      </c>
      <c r="N1087" s="4">
        <f>1/COUNTIFS(consolidatedsales[Manufacturer Name],consolidatedsales[[#This Row],[Manufacturer Name]])</f>
        <v>2.4570024570024569E-3</v>
      </c>
    </row>
    <row r="1088" spans="1:14" x14ac:dyDescent="0.25">
      <c r="A1088">
        <v>2207</v>
      </c>
      <c r="B1088" s="2">
        <v>42153</v>
      </c>
      <c r="C1088" s="2" t="str">
        <f>TEXT(consolidatedsales[[#This Row],[Date]],"MMMM")</f>
        <v>May</v>
      </c>
      <c r="D1088" t="s">
        <v>1230</v>
      </c>
      <c r="E1088">
        <v>1</v>
      </c>
      <c r="F1088" s="3">
        <v>1227.8699999999999</v>
      </c>
      <c r="G1088" t="s">
        <v>20</v>
      </c>
      <c r="H1088" t="str">
        <f>INDEX(producttable[Product Name],MATCH(consolidatedsales[[#This Row],[ProductID]],producttable[ProductID],0))</f>
        <v>Aliqui RP-04</v>
      </c>
      <c r="I1088" t="str">
        <f>INDEX(producttable[Category],MATCH(consolidatedsales[[#This Row],[ProductID]],producttable[ProductID],0))</f>
        <v>Rural</v>
      </c>
      <c r="J1088" t="str">
        <f>INDEX(producttable[Segment],MATCH(consolidatedsales[[#This Row],[ProductID]],producttable[ProductID],0))</f>
        <v>Productivity</v>
      </c>
      <c r="K1088">
        <f>INDEX(producttable[ManufacturerID],MATCH(consolidatedsales[[#This Row],[ProductID]],producttable[ProductID],0))</f>
        <v>2</v>
      </c>
      <c r="L1088" s="4" t="str">
        <f>INDEX(locationtable[State],MATCH(consolidatedsales[[#This Row],[Zip]],locationtable[Zip],0))</f>
        <v>Manitoba</v>
      </c>
      <c r="M1088" s="4" t="str">
        <f>INDEX(manufacturertable[Manufacturer Name],MATCH(consolidatedsales[[#This Row],[ManufacturerID]],manufacturertable[ManufacturerID],0))</f>
        <v>Aliqui</v>
      </c>
      <c r="N1088" s="4">
        <f>1/COUNTIFS(consolidatedsales[Manufacturer Name],consolidatedsales[[#This Row],[Manufacturer Name]])</f>
        <v>4.7169811320754715E-3</v>
      </c>
    </row>
    <row r="1089" spans="1:14" x14ac:dyDescent="0.25">
      <c r="A1089">
        <v>2385</v>
      </c>
      <c r="B1089" s="2">
        <v>42153</v>
      </c>
      <c r="C1089" s="2" t="str">
        <f>TEXT(consolidatedsales[[#This Row],[Date]],"MMMM")</f>
        <v>May</v>
      </c>
      <c r="D1089" t="s">
        <v>957</v>
      </c>
      <c r="E1089">
        <v>1</v>
      </c>
      <c r="F1089" s="3">
        <v>8555.4</v>
      </c>
      <c r="G1089" t="s">
        <v>20</v>
      </c>
      <c r="H1089" t="str">
        <f>INDEX(producttable[Product Name],MATCH(consolidatedsales[[#This Row],[ProductID]],producttable[ProductID],0))</f>
        <v>Aliqui UC-33</v>
      </c>
      <c r="I1089" t="str">
        <f>INDEX(producttable[Category],MATCH(consolidatedsales[[#This Row],[ProductID]],producttable[ProductID],0))</f>
        <v>Urban</v>
      </c>
      <c r="J1089" t="str">
        <f>INDEX(producttable[Segment],MATCH(consolidatedsales[[#This Row],[ProductID]],producttable[ProductID],0))</f>
        <v>Convenience</v>
      </c>
      <c r="K1089">
        <f>INDEX(producttable[ManufacturerID],MATCH(consolidatedsales[[#This Row],[ProductID]],producttable[ProductID],0))</f>
        <v>2</v>
      </c>
      <c r="L1089" s="4" t="str">
        <f>INDEX(locationtable[State],MATCH(consolidatedsales[[#This Row],[Zip]],locationtable[Zip],0))</f>
        <v>Ontario</v>
      </c>
      <c r="M1089" s="4" t="str">
        <f>INDEX(manufacturertable[Manufacturer Name],MATCH(consolidatedsales[[#This Row],[ManufacturerID]],manufacturertable[ManufacturerID],0))</f>
        <v>Aliqui</v>
      </c>
      <c r="N1089" s="4">
        <f>1/COUNTIFS(consolidatedsales[Manufacturer Name],consolidatedsales[[#This Row],[Manufacturer Name]])</f>
        <v>4.7169811320754715E-3</v>
      </c>
    </row>
    <row r="1090" spans="1:14" x14ac:dyDescent="0.25">
      <c r="A1090">
        <v>826</v>
      </c>
      <c r="B1090" s="2">
        <v>42153</v>
      </c>
      <c r="C1090" s="2" t="str">
        <f>TEXT(consolidatedsales[[#This Row],[Date]],"MMMM")</f>
        <v>May</v>
      </c>
      <c r="D1090" t="s">
        <v>838</v>
      </c>
      <c r="E1090">
        <v>1</v>
      </c>
      <c r="F1090" s="3">
        <v>14426.37</v>
      </c>
      <c r="G1090" t="s">
        <v>20</v>
      </c>
      <c r="H1090" t="str">
        <f>INDEX(producttable[Product Name],MATCH(consolidatedsales[[#This Row],[ProductID]],producttable[ProductID],0))</f>
        <v>Natura UM-10</v>
      </c>
      <c r="I1090" t="str">
        <f>INDEX(producttable[Category],MATCH(consolidatedsales[[#This Row],[ProductID]],producttable[ProductID],0))</f>
        <v>Urban</v>
      </c>
      <c r="J1090" t="str">
        <f>INDEX(producttable[Segment],MATCH(consolidatedsales[[#This Row],[ProductID]],producttable[ProductID],0))</f>
        <v>Moderation</v>
      </c>
      <c r="K1090">
        <f>INDEX(producttable[ManufacturerID],MATCH(consolidatedsales[[#This Row],[ProductID]],producttable[ProductID],0))</f>
        <v>8</v>
      </c>
      <c r="L1090" s="4" t="str">
        <f>INDEX(locationtable[State],MATCH(consolidatedsales[[#This Row],[Zip]],locationtable[Zip],0))</f>
        <v>Ontario</v>
      </c>
      <c r="M1090" s="4" t="str">
        <f>INDEX(manufacturertable[Manufacturer Name],MATCH(consolidatedsales[[#This Row],[ManufacturerID]],manufacturertable[ManufacturerID],0))</f>
        <v>Natura</v>
      </c>
      <c r="N1090" s="4">
        <f>1/COUNTIFS(consolidatedsales[Manufacturer Name],consolidatedsales[[#This Row],[Manufacturer Name]])</f>
        <v>3.952569169960474E-3</v>
      </c>
    </row>
    <row r="1091" spans="1:14" x14ac:dyDescent="0.25">
      <c r="A1091">
        <v>2218</v>
      </c>
      <c r="B1091" s="2">
        <v>42153</v>
      </c>
      <c r="C1091" s="2" t="str">
        <f>TEXT(consolidatedsales[[#This Row],[Date]],"MMMM")</f>
        <v>May</v>
      </c>
      <c r="D1091" t="s">
        <v>992</v>
      </c>
      <c r="E1091">
        <v>1</v>
      </c>
      <c r="F1091" s="3">
        <v>1889.37</v>
      </c>
      <c r="G1091" t="s">
        <v>20</v>
      </c>
      <c r="H1091" t="str">
        <f>INDEX(producttable[Product Name],MATCH(consolidatedsales[[#This Row],[ProductID]],producttable[ProductID],0))</f>
        <v>Aliqui RP-15</v>
      </c>
      <c r="I1091" t="str">
        <f>INDEX(producttable[Category],MATCH(consolidatedsales[[#This Row],[ProductID]],producttable[ProductID],0))</f>
        <v>Rural</v>
      </c>
      <c r="J1091" t="str">
        <f>INDEX(producttable[Segment],MATCH(consolidatedsales[[#This Row],[ProductID]],producttable[ProductID],0))</f>
        <v>Productivity</v>
      </c>
      <c r="K1091">
        <f>INDEX(producttable[ManufacturerID],MATCH(consolidatedsales[[#This Row],[ProductID]],producttable[ProductID],0))</f>
        <v>2</v>
      </c>
      <c r="L1091" s="4" t="str">
        <f>INDEX(locationtable[State],MATCH(consolidatedsales[[#This Row],[Zip]],locationtable[Zip],0))</f>
        <v>Ontario</v>
      </c>
      <c r="M1091" s="4" t="str">
        <f>INDEX(manufacturertable[Manufacturer Name],MATCH(consolidatedsales[[#This Row],[ManufacturerID]],manufacturertable[ManufacturerID],0))</f>
        <v>Aliqui</v>
      </c>
      <c r="N1091" s="4">
        <f>1/COUNTIFS(consolidatedsales[Manufacturer Name],consolidatedsales[[#This Row],[Manufacturer Name]])</f>
        <v>4.7169811320754715E-3</v>
      </c>
    </row>
    <row r="1092" spans="1:14" x14ac:dyDescent="0.25">
      <c r="A1092">
        <v>2368</v>
      </c>
      <c r="B1092" s="2">
        <v>42153</v>
      </c>
      <c r="C1092" s="2" t="str">
        <f>TEXT(consolidatedsales[[#This Row],[Date]],"MMMM")</f>
        <v>May</v>
      </c>
      <c r="D1092" t="s">
        <v>994</v>
      </c>
      <c r="E1092">
        <v>1</v>
      </c>
      <c r="F1092" s="3">
        <v>8813.7000000000007</v>
      </c>
      <c r="G1092" t="s">
        <v>20</v>
      </c>
      <c r="H1092" t="str">
        <f>INDEX(producttable[Product Name],MATCH(consolidatedsales[[#This Row],[ProductID]],producttable[ProductID],0))</f>
        <v>Aliqui UC-16</v>
      </c>
      <c r="I1092" t="str">
        <f>INDEX(producttable[Category],MATCH(consolidatedsales[[#This Row],[ProductID]],producttable[ProductID],0))</f>
        <v>Urban</v>
      </c>
      <c r="J1092" t="str">
        <f>INDEX(producttable[Segment],MATCH(consolidatedsales[[#This Row],[ProductID]],producttable[ProductID],0))</f>
        <v>Convenience</v>
      </c>
      <c r="K1092">
        <f>INDEX(producttable[ManufacturerID],MATCH(consolidatedsales[[#This Row],[ProductID]],producttable[ProductID],0))</f>
        <v>2</v>
      </c>
      <c r="L1092" s="4" t="str">
        <f>INDEX(locationtable[State],MATCH(consolidatedsales[[#This Row],[Zip]],locationtable[Zip],0))</f>
        <v>Ontario</v>
      </c>
      <c r="M1092" s="4" t="str">
        <f>INDEX(manufacturertable[Manufacturer Name],MATCH(consolidatedsales[[#This Row],[ManufacturerID]],manufacturertable[ManufacturerID],0))</f>
        <v>Aliqui</v>
      </c>
      <c r="N1092" s="4">
        <f>1/COUNTIFS(consolidatedsales[Manufacturer Name],consolidatedsales[[#This Row],[Manufacturer Name]])</f>
        <v>4.7169811320754715E-3</v>
      </c>
    </row>
    <row r="1093" spans="1:14" x14ac:dyDescent="0.25">
      <c r="A1093">
        <v>567</v>
      </c>
      <c r="B1093" s="2">
        <v>42154</v>
      </c>
      <c r="C1093" s="2" t="str">
        <f>TEXT(consolidatedsales[[#This Row],[Date]],"MMMM")</f>
        <v>May</v>
      </c>
      <c r="D1093" t="s">
        <v>832</v>
      </c>
      <c r="E1093">
        <v>1</v>
      </c>
      <c r="F1093" s="3">
        <v>10520.37</v>
      </c>
      <c r="G1093" t="s">
        <v>20</v>
      </c>
      <c r="H1093" t="str">
        <f>INDEX(producttable[Product Name],MATCH(consolidatedsales[[#This Row],[ProductID]],producttable[ProductID],0))</f>
        <v>Maximus UC-32</v>
      </c>
      <c r="I1093" t="str">
        <f>INDEX(producttable[Category],MATCH(consolidatedsales[[#This Row],[ProductID]],producttable[ProductID],0))</f>
        <v>Urban</v>
      </c>
      <c r="J1093" t="str">
        <f>INDEX(producttable[Segment],MATCH(consolidatedsales[[#This Row],[ProductID]],producttable[ProductID],0))</f>
        <v>Convenience</v>
      </c>
      <c r="K1093">
        <f>INDEX(producttable[ManufacturerID],MATCH(consolidatedsales[[#This Row],[ProductID]],producttable[ProductID],0))</f>
        <v>7</v>
      </c>
      <c r="L1093" s="4" t="str">
        <f>INDEX(locationtable[State],MATCH(consolidatedsales[[#This Row],[Zip]],locationtable[Zip],0))</f>
        <v>Ontario</v>
      </c>
      <c r="M1093" s="4" t="str">
        <f>INDEX(manufacturertable[Manufacturer Name],MATCH(consolidatedsales[[#This Row],[ManufacturerID]],manufacturertable[ManufacturerID],0))</f>
        <v>VanArsdel</v>
      </c>
      <c r="N1093" s="4">
        <f>1/COUNTIFS(consolidatedsales[Manufacturer Name],consolidatedsales[[#This Row],[Manufacturer Name]])</f>
        <v>2.4570024570024569E-3</v>
      </c>
    </row>
    <row r="1094" spans="1:14" x14ac:dyDescent="0.25">
      <c r="A1094">
        <v>487</v>
      </c>
      <c r="B1094" s="2">
        <v>42154</v>
      </c>
      <c r="C1094" s="2" t="str">
        <f>TEXT(consolidatedsales[[#This Row],[Date]],"MMMM")</f>
        <v>May</v>
      </c>
      <c r="D1094" t="s">
        <v>687</v>
      </c>
      <c r="E1094">
        <v>1</v>
      </c>
      <c r="F1094" s="3">
        <v>13229.37</v>
      </c>
      <c r="G1094" t="s">
        <v>20</v>
      </c>
      <c r="H1094" t="str">
        <f>INDEX(producttable[Product Name],MATCH(consolidatedsales[[#This Row],[ProductID]],producttable[ProductID],0))</f>
        <v>Maximus UM-92</v>
      </c>
      <c r="I1094" t="str">
        <f>INDEX(producttable[Category],MATCH(consolidatedsales[[#This Row],[ProductID]],producttable[ProductID],0))</f>
        <v>Urban</v>
      </c>
      <c r="J1094" t="str">
        <f>INDEX(producttable[Segment],MATCH(consolidatedsales[[#This Row],[ProductID]],producttable[ProductID],0))</f>
        <v>Moderation</v>
      </c>
      <c r="K1094">
        <f>INDEX(producttable[ManufacturerID],MATCH(consolidatedsales[[#This Row],[ProductID]],producttable[ProductID],0))</f>
        <v>7</v>
      </c>
      <c r="L1094" s="4" t="str">
        <f>INDEX(locationtable[State],MATCH(consolidatedsales[[#This Row],[Zip]],locationtable[Zip],0))</f>
        <v>Ontario</v>
      </c>
      <c r="M1094" s="4" t="str">
        <f>INDEX(manufacturertable[Manufacturer Name],MATCH(consolidatedsales[[#This Row],[ManufacturerID]],manufacturertable[ManufacturerID],0))</f>
        <v>VanArsdel</v>
      </c>
      <c r="N1094" s="4">
        <f>1/COUNTIFS(consolidatedsales[Manufacturer Name],consolidatedsales[[#This Row],[Manufacturer Name]])</f>
        <v>2.4570024570024569E-3</v>
      </c>
    </row>
    <row r="1095" spans="1:14" x14ac:dyDescent="0.25">
      <c r="A1095">
        <v>927</v>
      </c>
      <c r="B1095" s="2">
        <v>42116</v>
      </c>
      <c r="C1095" s="2" t="str">
        <f>TEXT(consolidatedsales[[#This Row],[Date]],"MMMM")</f>
        <v>April</v>
      </c>
      <c r="D1095" t="s">
        <v>840</v>
      </c>
      <c r="E1095">
        <v>1</v>
      </c>
      <c r="F1095" s="3">
        <v>6173.37</v>
      </c>
      <c r="G1095" t="s">
        <v>20</v>
      </c>
      <c r="H1095" t="str">
        <f>INDEX(producttable[Product Name],MATCH(consolidatedsales[[#This Row],[ProductID]],producttable[ProductID],0))</f>
        <v>Natura UE-36</v>
      </c>
      <c r="I1095" t="str">
        <f>INDEX(producttable[Category],MATCH(consolidatedsales[[#This Row],[ProductID]],producttable[ProductID],0))</f>
        <v>Urban</v>
      </c>
      <c r="J1095" t="str">
        <f>INDEX(producttable[Segment],MATCH(consolidatedsales[[#This Row],[ProductID]],producttable[ProductID],0))</f>
        <v>Extreme</v>
      </c>
      <c r="K1095">
        <f>INDEX(producttable[ManufacturerID],MATCH(consolidatedsales[[#This Row],[ProductID]],producttable[ProductID],0))</f>
        <v>8</v>
      </c>
      <c r="L1095" s="4" t="str">
        <f>INDEX(locationtable[State],MATCH(consolidatedsales[[#This Row],[Zip]],locationtable[Zip],0))</f>
        <v>Ontario</v>
      </c>
      <c r="M1095" s="4" t="str">
        <f>INDEX(manufacturertable[Manufacturer Name],MATCH(consolidatedsales[[#This Row],[ManufacturerID]],manufacturertable[ManufacturerID],0))</f>
        <v>Natura</v>
      </c>
      <c r="N1095" s="4">
        <f>1/COUNTIFS(consolidatedsales[Manufacturer Name],consolidatedsales[[#This Row],[Manufacturer Name]])</f>
        <v>3.952569169960474E-3</v>
      </c>
    </row>
    <row r="1096" spans="1:14" x14ac:dyDescent="0.25">
      <c r="A1096">
        <v>1145</v>
      </c>
      <c r="B1096" s="2">
        <v>42116</v>
      </c>
      <c r="C1096" s="2" t="str">
        <f>TEXT(consolidatedsales[[#This Row],[Date]],"MMMM")</f>
        <v>April</v>
      </c>
      <c r="D1096" t="s">
        <v>957</v>
      </c>
      <c r="E1096">
        <v>1</v>
      </c>
      <c r="F1096" s="3">
        <v>4031.37</v>
      </c>
      <c r="G1096" t="s">
        <v>20</v>
      </c>
      <c r="H1096" t="str">
        <f>INDEX(producttable[Product Name],MATCH(consolidatedsales[[#This Row],[ProductID]],producttable[ProductID],0))</f>
        <v>Pirum UR-02</v>
      </c>
      <c r="I1096" t="str">
        <f>INDEX(producttable[Category],MATCH(consolidatedsales[[#This Row],[ProductID]],producttable[ProductID],0))</f>
        <v>Urban</v>
      </c>
      <c r="J1096" t="str">
        <f>INDEX(producttable[Segment],MATCH(consolidatedsales[[#This Row],[ProductID]],producttable[ProductID],0))</f>
        <v>Regular</v>
      </c>
      <c r="K1096">
        <f>INDEX(producttable[ManufacturerID],MATCH(consolidatedsales[[#This Row],[ProductID]],producttable[ProductID],0))</f>
        <v>10</v>
      </c>
      <c r="L1096" s="4" t="str">
        <f>INDEX(locationtable[State],MATCH(consolidatedsales[[#This Row],[Zip]],locationtable[Zip],0))</f>
        <v>Ontario</v>
      </c>
      <c r="M1096" s="4" t="str">
        <f>INDEX(manufacturertable[Manufacturer Name],MATCH(consolidatedsales[[#This Row],[ManufacturerID]],manufacturertable[ManufacturerID],0))</f>
        <v>Pirum</v>
      </c>
      <c r="N1096" s="4">
        <f>1/COUNTIFS(consolidatedsales[Manufacturer Name],consolidatedsales[[#This Row],[Manufacturer Name]])</f>
        <v>3.8022813688212928E-3</v>
      </c>
    </row>
    <row r="1097" spans="1:14" x14ac:dyDescent="0.25">
      <c r="A1097">
        <v>2331</v>
      </c>
      <c r="B1097" s="2">
        <v>42143</v>
      </c>
      <c r="C1097" s="2" t="str">
        <f>TEXT(consolidatedsales[[#This Row],[Date]],"MMMM")</f>
        <v>May</v>
      </c>
      <c r="D1097" t="s">
        <v>675</v>
      </c>
      <c r="E1097">
        <v>1</v>
      </c>
      <c r="F1097" s="3">
        <v>7805.7</v>
      </c>
      <c r="G1097" t="s">
        <v>20</v>
      </c>
      <c r="H1097" t="str">
        <f>INDEX(producttable[Product Name],MATCH(consolidatedsales[[#This Row],[ProductID]],producttable[ProductID],0))</f>
        <v>Aliqui UE-05</v>
      </c>
      <c r="I1097" t="str">
        <f>INDEX(producttable[Category],MATCH(consolidatedsales[[#This Row],[ProductID]],producttable[ProductID],0))</f>
        <v>Urban</v>
      </c>
      <c r="J1097" t="str">
        <f>INDEX(producttable[Segment],MATCH(consolidatedsales[[#This Row],[ProductID]],producttable[ProductID],0))</f>
        <v>Extreme</v>
      </c>
      <c r="K1097">
        <f>INDEX(producttable[ManufacturerID],MATCH(consolidatedsales[[#This Row],[ProductID]],producttable[ProductID],0))</f>
        <v>2</v>
      </c>
      <c r="L1097" s="4" t="str">
        <f>INDEX(locationtable[State],MATCH(consolidatedsales[[#This Row],[Zip]],locationtable[Zip],0))</f>
        <v>Ontario</v>
      </c>
      <c r="M1097" s="4" t="str">
        <f>INDEX(manufacturertable[Manufacturer Name],MATCH(consolidatedsales[[#This Row],[ManufacturerID]],manufacturertable[ManufacturerID],0))</f>
        <v>Aliqui</v>
      </c>
      <c r="N1097" s="4">
        <f>1/COUNTIFS(consolidatedsales[Manufacturer Name],consolidatedsales[[#This Row],[Manufacturer Name]])</f>
        <v>4.7169811320754715E-3</v>
      </c>
    </row>
    <row r="1098" spans="1:14" x14ac:dyDescent="0.25">
      <c r="A1098">
        <v>762</v>
      </c>
      <c r="B1098" s="2">
        <v>42143</v>
      </c>
      <c r="C1098" s="2" t="str">
        <f>TEXT(consolidatedsales[[#This Row],[Date]],"MMMM")</f>
        <v>May</v>
      </c>
      <c r="D1098" t="s">
        <v>978</v>
      </c>
      <c r="E1098">
        <v>1</v>
      </c>
      <c r="F1098" s="3">
        <v>2330.37</v>
      </c>
      <c r="G1098" t="s">
        <v>20</v>
      </c>
      <c r="H1098" t="str">
        <f>INDEX(producttable[Product Name],MATCH(consolidatedsales[[#This Row],[ProductID]],producttable[ProductID],0))</f>
        <v>Natura RP-50</v>
      </c>
      <c r="I1098" t="str">
        <f>INDEX(producttable[Category],MATCH(consolidatedsales[[#This Row],[ProductID]],producttable[ProductID],0))</f>
        <v>Rural</v>
      </c>
      <c r="J1098" t="str">
        <f>INDEX(producttable[Segment],MATCH(consolidatedsales[[#This Row],[ProductID]],producttable[ProductID],0))</f>
        <v>Productivity</v>
      </c>
      <c r="K1098">
        <f>INDEX(producttable[ManufacturerID],MATCH(consolidatedsales[[#This Row],[ProductID]],producttable[ProductID],0))</f>
        <v>8</v>
      </c>
      <c r="L1098" s="4" t="str">
        <f>INDEX(locationtable[State],MATCH(consolidatedsales[[#This Row],[Zip]],locationtable[Zip],0))</f>
        <v>Ontario</v>
      </c>
      <c r="M1098" s="4" t="str">
        <f>INDEX(manufacturertable[Manufacturer Name],MATCH(consolidatedsales[[#This Row],[ManufacturerID]],manufacturertable[ManufacturerID],0))</f>
        <v>Natura</v>
      </c>
      <c r="N1098" s="4">
        <f>1/COUNTIFS(consolidatedsales[Manufacturer Name],consolidatedsales[[#This Row],[Manufacturer Name]])</f>
        <v>3.952569169960474E-3</v>
      </c>
    </row>
    <row r="1099" spans="1:14" x14ac:dyDescent="0.25">
      <c r="A1099">
        <v>927</v>
      </c>
      <c r="B1099" s="2">
        <v>42143</v>
      </c>
      <c r="C1099" s="2" t="str">
        <f>TEXT(consolidatedsales[[#This Row],[Date]],"MMMM")</f>
        <v>May</v>
      </c>
      <c r="D1099" t="s">
        <v>1229</v>
      </c>
      <c r="E1099">
        <v>1</v>
      </c>
      <c r="F1099" s="3">
        <v>7685.37</v>
      </c>
      <c r="G1099" t="s">
        <v>20</v>
      </c>
      <c r="H1099" t="str">
        <f>INDEX(producttable[Product Name],MATCH(consolidatedsales[[#This Row],[ProductID]],producttable[ProductID],0))</f>
        <v>Natura UE-36</v>
      </c>
      <c r="I1099" t="str">
        <f>INDEX(producttable[Category],MATCH(consolidatedsales[[#This Row],[ProductID]],producttable[ProductID],0))</f>
        <v>Urban</v>
      </c>
      <c r="J1099" t="str">
        <f>INDEX(producttable[Segment],MATCH(consolidatedsales[[#This Row],[ProductID]],producttable[ProductID],0))</f>
        <v>Extreme</v>
      </c>
      <c r="K1099">
        <f>INDEX(producttable[ManufacturerID],MATCH(consolidatedsales[[#This Row],[ProductID]],producttable[ProductID],0))</f>
        <v>8</v>
      </c>
      <c r="L1099" s="4" t="str">
        <f>INDEX(locationtable[State],MATCH(consolidatedsales[[#This Row],[Zip]],locationtable[Zip],0))</f>
        <v>Manitoba</v>
      </c>
      <c r="M1099" s="4" t="str">
        <f>INDEX(manufacturertable[Manufacturer Name],MATCH(consolidatedsales[[#This Row],[ManufacturerID]],manufacturertable[ManufacturerID],0))</f>
        <v>Natura</v>
      </c>
      <c r="N1099" s="4">
        <f>1/COUNTIFS(consolidatedsales[Manufacturer Name],consolidatedsales[[#This Row],[Manufacturer Name]])</f>
        <v>3.952569169960474E-3</v>
      </c>
    </row>
    <row r="1100" spans="1:14" x14ac:dyDescent="0.25">
      <c r="A1100">
        <v>977</v>
      </c>
      <c r="B1100" s="2">
        <v>42143</v>
      </c>
      <c r="C1100" s="2" t="str">
        <f>TEXT(consolidatedsales[[#This Row],[Date]],"MMMM")</f>
        <v>May</v>
      </c>
      <c r="D1100" t="s">
        <v>1216</v>
      </c>
      <c r="E1100">
        <v>1</v>
      </c>
      <c r="F1100" s="3">
        <v>6299.37</v>
      </c>
      <c r="G1100" t="s">
        <v>20</v>
      </c>
      <c r="H1100" t="str">
        <f>INDEX(producttable[Product Name],MATCH(consolidatedsales[[#This Row],[ProductID]],producttable[ProductID],0))</f>
        <v>Natura UC-40</v>
      </c>
      <c r="I1100" t="str">
        <f>INDEX(producttable[Category],MATCH(consolidatedsales[[#This Row],[ProductID]],producttable[ProductID],0))</f>
        <v>Urban</v>
      </c>
      <c r="J1100" t="str">
        <f>INDEX(producttable[Segment],MATCH(consolidatedsales[[#This Row],[ProductID]],producttable[ProductID],0))</f>
        <v>Convenience</v>
      </c>
      <c r="K1100">
        <f>INDEX(producttable[ManufacturerID],MATCH(consolidatedsales[[#This Row],[ProductID]],producttable[ProductID],0))</f>
        <v>8</v>
      </c>
      <c r="L1100" s="4" t="str">
        <f>INDEX(locationtable[State],MATCH(consolidatedsales[[#This Row],[Zip]],locationtable[Zip],0))</f>
        <v>Manitoba</v>
      </c>
      <c r="M1100" s="4" t="str">
        <f>INDEX(manufacturertable[Manufacturer Name],MATCH(consolidatedsales[[#This Row],[ManufacturerID]],manufacturertable[ManufacturerID],0))</f>
        <v>Natura</v>
      </c>
      <c r="N1100" s="4">
        <f>1/COUNTIFS(consolidatedsales[Manufacturer Name],consolidatedsales[[#This Row],[Manufacturer Name]])</f>
        <v>3.952569169960474E-3</v>
      </c>
    </row>
    <row r="1101" spans="1:14" x14ac:dyDescent="0.25">
      <c r="A1101">
        <v>2379</v>
      </c>
      <c r="B1101" s="2">
        <v>42143</v>
      </c>
      <c r="C1101" s="2" t="str">
        <f>TEXT(consolidatedsales[[#This Row],[Date]],"MMMM")</f>
        <v>May</v>
      </c>
      <c r="D1101" t="s">
        <v>838</v>
      </c>
      <c r="E1101">
        <v>1</v>
      </c>
      <c r="F1101" s="3">
        <v>2513.6999999999998</v>
      </c>
      <c r="G1101" t="s">
        <v>20</v>
      </c>
      <c r="H1101" t="str">
        <f>INDEX(producttable[Product Name],MATCH(consolidatedsales[[#This Row],[ProductID]],producttable[ProductID],0))</f>
        <v>Aliqui UC-27</v>
      </c>
      <c r="I1101" t="str">
        <f>INDEX(producttable[Category],MATCH(consolidatedsales[[#This Row],[ProductID]],producttable[ProductID],0))</f>
        <v>Urban</v>
      </c>
      <c r="J1101" t="str">
        <f>INDEX(producttable[Segment],MATCH(consolidatedsales[[#This Row],[ProductID]],producttable[ProductID],0))</f>
        <v>Convenience</v>
      </c>
      <c r="K1101">
        <f>INDEX(producttable[ManufacturerID],MATCH(consolidatedsales[[#This Row],[ProductID]],producttable[ProductID],0))</f>
        <v>2</v>
      </c>
      <c r="L1101" s="4" t="str">
        <f>INDEX(locationtable[State],MATCH(consolidatedsales[[#This Row],[Zip]],locationtable[Zip],0))</f>
        <v>Ontario</v>
      </c>
      <c r="M1101" s="4" t="str">
        <f>INDEX(manufacturertable[Manufacturer Name],MATCH(consolidatedsales[[#This Row],[ManufacturerID]],manufacturertable[ManufacturerID],0))</f>
        <v>Aliqui</v>
      </c>
      <c r="N1101" s="4">
        <f>1/COUNTIFS(consolidatedsales[Manufacturer Name],consolidatedsales[[#This Row],[Manufacturer Name]])</f>
        <v>4.7169811320754715E-3</v>
      </c>
    </row>
    <row r="1102" spans="1:14" x14ac:dyDescent="0.25">
      <c r="A1102">
        <v>939</v>
      </c>
      <c r="B1102" s="2">
        <v>42143</v>
      </c>
      <c r="C1102" s="2" t="str">
        <f>TEXT(consolidatedsales[[#This Row],[Date]],"MMMM")</f>
        <v>May</v>
      </c>
      <c r="D1102" t="s">
        <v>1229</v>
      </c>
      <c r="E1102">
        <v>1</v>
      </c>
      <c r="F1102" s="3">
        <v>4598.37</v>
      </c>
      <c r="G1102" t="s">
        <v>20</v>
      </c>
      <c r="H1102" t="str">
        <f>INDEX(producttable[Product Name],MATCH(consolidatedsales[[#This Row],[ProductID]],producttable[ProductID],0))</f>
        <v>Natura UC-02</v>
      </c>
      <c r="I1102" t="str">
        <f>INDEX(producttable[Category],MATCH(consolidatedsales[[#This Row],[ProductID]],producttable[ProductID],0))</f>
        <v>Urban</v>
      </c>
      <c r="J1102" t="str">
        <f>INDEX(producttable[Segment],MATCH(consolidatedsales[[#This Row],[ProductID]],producttable[ProductID],0))</f>
        <v>Convenience</v>
      </c>
      <c r="K1102">
        <f>INDEX(producttable[ManufacturerID],MATCH(consolidatedsales[[#This Row],[ProductID]],producttable[ProductID],0))</f>
        <v>8</v>
      </c>
      <c r="L1102" s="4" t="str">
        <f>INDEX(locationtable[State],MATCH(consolidatedsales[[#This Row],[Zip]],locationtable[Zip],0))</f>
        <v>Manitoba</v>
      </c>
      <c r="M1102" s="4" t="str">
        <f>INDEX(manufacturertable[Manufacturer Name],MATCH(consolidatedsales[[#This Row],[ManufacturerID]],manufacturertable[ManufacturerID],0))</f>
        <v>Natura</v>
      </c>
      <c r="N1102" s="4">
        <f>1/COUNTIFS(consolidatedsales[Manufacturer Name],consolidatedsales[[#This Row],[Manufacturer Name]])</f>
        <v>3.952569169960474E-3</v>
      </c>
    </row>
    <row r="1103" spans="1:14" x14ac:dyDescent="0.25">
      <c r="A1103">
        <v>2380</v>
      </c>
      <c r="B1103" s="2">
        <v>42143</v>
      </c>
      <c r="C1103" s="2" t="str">
        <f>TEXT(consolidatedsales[[#This Row],[Date]],"MMMM")</f>
        <v>May</v>
      </c>
      <c r="D1103" t="s">
        <v>430</v>
      </c>
      <c r="E1103">
        <v>1</v>
      </c>
      <c r="F1103" s="3">
        <v>4031.37</v>
      </c>
      <c r="G1103" t="s">
        <v>20</v>
      </c>
      <c r="H1103" t="str">
        <f>INDEX(producttable[Product Name],MATCH(consolidatedsales[[#This Row],[ProductID]],producttable[ProductID],0))</f>
        <v>Aliqui UC-28</v>
      </c>
      <c r="I1103" t="str">
        <f>INDEX(producttable[Category],MATCH(consolidatedsales[[#This Row],[ProductID]],producttable[ProductID],0))</f>
        <v>Urban</v>
      </c>
      <c r="J1103" t="str">
        <f>INDEX(producttable[Segment],MATCH(consolidatedsales[[#This Row],[ProductID]],producttable[ProductID],0))</f>
        <v>Convenience</v>
      </c>
      <c r="K1103">
        <f>INDEX(producttable[ManufacturerID],MATCH(consolidatedsales[[#This Row],[ProductID]],producttable[ProductID],0))</f>
        <v>2</v>
      </c>
      <c r="L1103" s="4" t="str">
        <f>INDEX(locationtable[State],MATCH(consolidatedsales[[#This Row],[Zip]],locationtable[Zip],0))</f>
        <v>Quebec</v>
      </c>
      <c r="M1103" s="4" t="str">
        <f>INDEX(manufacturertable[Manufacturer Name],MATCH(consolidatedsales[[#This Row],[ManufacturerID]],manufacturertable[ManufacturerID],0))</f>
        <v>Aliqui</v>
      </c>
      <c r="N1103" s="4">
        <f>1/COUNTIFS(consolidatedsales[Manufacturer Name],consolidatedsales[[#This Row],[Manufacturer Name]])</f>
        <v>4.7169811320754715E-3</v>
      </c>
    </row>
    <row r="1104" spans="1:14" x14ac:dyDescent="0.25">
      <c r="A1104">
        <v>761</v>
      </c>
      <c r="B1104" s="2">
        <v>42143</v>
      </c>
      <c r="C1104" s="2" t="str">
        <f>TEXT(consolidatedsales[[#This Row],[Date]],"MMMM")</f>
        <v>May</v>
      </c>
      <c r="D1104" t="s">
        <v>978</v>
      </c>
      <c r="E1104">
        <v>1</v>
      </c>
      <c r="F1104" s="3">
        <v>2330.37</v>
      </c>
      <c r="G1104" t="s">
        <v>20</v>
      </c>
      <c r="H1104" t="str">
        <f>INDEX(producttable[Product Name],MATCH(consolidatedsales[[#This Row],[ProductID]],producttable[ProductID],0))</f>
        <v>Natura RP-49</v>
      </c>
      <c r="I1104" t="str">
        <f>INDEX(producttable[Category],MATCH(consolidatedsales[[#This Row],[ProductID]],producttable[ProductID],0))</f>
        <v>Rural</v>
      </c>
      <c r="J1104" t="str">
        <f>INDEX(producttable[Segment],MATCH(consolidatedsales[[#This Row],[ProductID]],producttable[ProductID],0))</f>
        <v>Productivity</v>
      </c>
      <c r="K1104">
        <f>INDEX(producttable[ManufacturerID],MATCH(consolidatedsales[[#This Row],[ProductID]],producttable[ProductID],0))</f>
        <v>8</v>
      </c>
      <c r="L1104" s="4" t="str">
        <f>INDEX(locationtable[State],MATCH(consolidatedsales[[#This Row],[Zip]],locationtable[Zip],0))</f>
        <v>Ontario</v>
      </c>
      <c r="M1104" s="4" t="str">
        <f>INDEX(manufacturertable[Manufacturer Name],MATCH(consolidatedsales[[#This Row],[ManufacturerID]],manufacturertable[ManufacturerID],0))</f>
        <v>Natura</v>
      </c>
      <c r="N1104" s="4">
        <f>1/COUNTIFS(consolidatedsales[Manufacturer Name],consolidatedsales[[#This Row],[Manufacturer Name]])</f>
        <v>3.952569169960474E-3</v>
      </c>
    </row>
    <row r="1105" spans="1:14" x14ac:dyDescent="0.25">
      <c r="A1105">
        <v>826</v>
      </c>
      <c r="B1105" s="2">
        <v>42115</v>
      </c>
      <c r="C1105" s="2" t="str">
        <f>TEXT(consolidatedsales[[#This Row],[Date]],"MMMM")</f>
        <v>April</v>
      </c>
      <c r="D1105" t="s">
        <v>675</v>
      </c>
      <c r="E1105">
        <v>1</v>
      </c>
      <c r="F1105" s="3">
        <v>14426.37</v>
      </c>
      <c r="G1105" t="s">
        <v>20</v>
      </c>
      <c r="H1105" t="str">
        <f>INDEX(producttable[Product Name],MATCH(consolidatedsales[[#This Row],[ProductID]],producttable[ProductID],0))</f>
        <v>Natura UM-10</v>
      </c>
      <c r="I1105" t="str">
        <f>INDEX(producttable[Category],MATCH(consolidatedsales[[#This Row],[ProductID]],producttable[ProductID],0))</f>
        <v>Urban</v>
      </c>
      <c r="J1105" t="str">
        <f>INDEX(producttable[Segment],MATCH(consolidatedsales[[#This Row],[ProductID]],producttable[ProductID],0))</f>
        <v>Moderation</v>
      </c>
      <c r="K1105">
        <f>INDEX(producttable[ManufacturerID],MATCH(consolidatedsales[[#This Row],[ProductID]],producttable[ProductID],0))</f>
        <v>8</v>
      </c>
      <c r="L1105" s="4" t="str">
        <f>INDEX(locationtable[State],MATCH(consolidatedsales[[#This Row],[Zip]],locationtable[Zip],0))</f>
        <v>Ontario</v>
      </c>
      <c r="M1105" s="4" t="str">
        <f>INDEX(manufacturertable[Manufacturer Name],MATCH(consolidatedsales[[#This Row],[ManufacturerID]],manufacturertable[ManufacturerID],0))</f>
        <v>Natura</v>
      </c>
      <c r="N1105" s="4">
        <f>1/COUNTIFS(consolidatedsales[Manufacturer Name],consolidatedsales[[#This Row],[Manufacturer Name]])</f>
        <v>3.952569169960474E-3</v>
      </c>
    </row>
    <row r="1106" spans="1:14" x14ac:dyDescent="0.25">
      <c r="A1106">
        <v>939</v>
      </c>
      <c r="B1106" s="2">
        <v>42115</v>
      </c>
      <c r="C1106" s="2" t="str">
        <f>TEXT(consolidatedsales[[#This Row],[Date]],"MMMM")</f>
        <v>April</v>
      </c>
      <c r="D1106" t="s">
        <v>1232</v>
      </c>
      <c r="E1106">
        <v>1</v>
      </c>
      <c r="F1106" s="3">
        <v>4409.37</v>
      </c>
      <c r="G1106" t="s">
        <v>20</v>
      </c>
      <c r="H1106" t="str">
        <f>INDEX(producttable[Product Name],MATCH(consolidatedsales[[#This Row],[ProductID]],producttable[ProductID],0))</f>
        <v>Natura UC-02</v>
      </c>
      <c r="I1106" t="str">
        <f>INDEX(producttable[Category],MATCH(consolidatedsales[[#This Row],[ProductID]],producttable[ProductID],0))</f>
        <v>Urban</v>
      </c>
      <c r="J1106" t="str">
        <f>INDEX(producttable[Segment],MATCH(consolidatedsales[[#This Row],[ProductID]],producttable[ProductID],0))</f>
        <v>Convenience</v>
      </c>
      <c r="K1106">
        <f>INDEX(producttable[ManufacturerID],MATCH(consolidatedsales[[#This Row],[ProductID]],producttable[ProductID],0))</f>
        <v>8</v>
      </c>
      <c r="L1106" s="4" t="str">
        <f>INDEX(locationtable[State],MATCH(consolidatedsales[[#This Row],[Zip]],locationtable[Zip],0))</f>
        <v>Manitoba</v>
      </c>
      <c r="M1106" s="4" t="str">
        <f>INDEX(manufacturertable[Manufacturer Name],MATCH(consolidatedsales[[#This Row],[ManufacturerID]],manufacturertable[ManufacturerID],0))</f>
        <v>Natura</v>
      </c>
      <c r="N1106" s="4">
        <f>1/COUNTIFS(consolidatedsales[Manufacturer Name],consolidatedsales[[#This Row],[Manufacturer Name]])</f>
        <v>3.952569169960474E-3</v>
      </c>
    </row>
    <row r="1107" spans="1:14" x14ac:dyDescent="0.25">
      <c r="A1107">
        <v>1053</v>
      </c>
      <c r="B1107" s="2">
        <v>42124</v>
      </c>
      <c r="C1107" s="2" t="str">
        <f>TEXT(consolidatedsales[[#This Row],[Date]],"MMMM")</f>
        <v>April</v>
      </c>
      <c r="D1107" t="s">
        <v>962</v>
      </c>
      <c r="E1107">
        <v>1</v>
      </c>
      <c r="F1107" s="3">
        <v>3527.37</v>
      </c>
      <c r="G1107" t="s">
        <v>20</v>
      </c>
      <c r="H1107" t="str">
        <f>INDEX(producttable[Product Name],MATCH(consolidatedsales[[#This Row],[ProductID]],producttable[ProductID],0))</f>
        <v>Pirum MA-11</v>
      </c>
      <c r="I1107" t="str">
        <f>INDEX(producttable[Category],MATCH(consolidatedsales[[#This Row],[ProductID]],producttable[ProductID],0))</f>
        <v>Mix</v>
      </c>
      <c r="J1107" t="str">
        <f>INDEX(producttable[Segment],MATCH(consolidatedsales[[#This Row],[ProductID]],producttable[ProductID],0))</f>
        <v>All Season</v>
      </c>
      <c r="K1107">
        <f>INDEX(producttable[ManufacturerID],MATCH(consolidatedsales[[#This Row],[ProductID]],producttable[ProductID],0))</f>
        <v>10</v>
      </c>
      <c r="L1107" s="4" t="str">
        <f>INDEX(locationtable[State],MATCH(consolidatedsales[[#This Row],[Zip]],locationtable[Zip],0))</f>
        <v>Ontario</v>
      </c>
      <c r="M1107" s="4" t="str">
        <f>INDEX(manufacturertable[Manufacturer Name],MATCH(consolidatedsales[[#This Row],[ManufacturerID]],manufacturertable[ManufacturerID],0))</f>
        <v>Pirum</v>
      </c>
      <c r="N1107" s="4">
        <f>1/COUNTIFS(consolidatedsales[Manufacturer Name],consolidatedsales[[#This Row],[Manufacturer Name]])</f>
        <v>3.8022813688212928E-3</v>
      </c>
    </row>
    <row r="1108" spans="1:14" x14ac:dyDescent="0.25">
      <c r="A1108">
        <v>438</v>
      </c>
      <c r="B1108" s="2">
        <v>42124</v>
      </c>
      <c r="C1108" s="2" t="str">
        <f>TEXT(consolidatedsales[[#This Row],[Date]],"MMMM")</f>
        <v>April</v>
      </c>
      <c r="D1108" t="s">
        <v>1232</v>
      </c>
      <c r="E1108">
        <v>1</v>
      </c>
      <c r="F1108" s="3">
        <v>11969.37</v>
      </c>
      <c r="G1108" t="s">
        <v>20</v>
      </c>
      <c r="H1108" t="str">
        <f>INDEX(producttable[Product Name],MATCH(consolidatedsales[[#This Row],[ProductID]],producttable[ProductID],0))</f>
        <v>Maximus UM-43</v>
      </c>
      <c r="I1108" t="str">
        <f>INDEX(producttable[Category],MATCH(consolidatedsales[[#This Row],[ProductID]],producttable[ProductID],0))</f>
        <v>Urban</v>
      </c>
      <c r="J1108" t="str">
        <f>INDEX(producttable[Segment],MATCH(consolidatedsales[[#This Row],[ProductID]],producttable[ProductID],0))</f>
        <v>Moderation</v>
      </c>
      <c r="K1108">
        <f>INDEX(producttable[ManufacturerID],MATCH(consolidatedsales[[#This Row],[ProductID]],producttable[ProductID],0))</f>
        <v>7</v>
      </c>
      <c r="L1108" s="4" t="str">
        <f>INDEX(locationtable[State],MATCH(consolidatedsales[[#This Row],[Zip]],locationtable[Zip],0))</f>
        <v>Manitoba</v>
      </c>
      <c r="M1108" s="4" t="str">
        <f>INDEX(manufacturertable[Manufacturer Name],MATCH(consolidatedsales[[#This Row],[ManufacturerID]],manufacturertable[ManufacturerID],0))</f>
        <v>VanArsdel</v>
      </c>
      <c r="N1108" s="4">
        <f>1/COUNTIFS(consolidatedsales[Manufacturer Name],consolidatedsales[[#This Row],[Manufacturer Name]])</f>
        <v>2.4570024570024569E-3</v>
      </c>
    </row>
    <row r="1109" spans="1:14" x14ac:dyDescent="0.25">
      <c r="A1109">
        <v>1889</v>
      </c>
      <c r="B1109" s="2">
        <v>42141</v>
      </c>
      <c r="C1109" s="2" t="str">
        <f>TEXT(consolidatedsales[[#This Row],[Date]],"MMMM")</f>
        <v>May</v>
      </c>
      <c r="D1109" t="s">
        <v>839</v>
      </c>
      <c r="E1109">
        <v>1</v>
      </c>
      <c r="F1109" s="3">
        <v>8693.3700000000008</v>
      </c>
      <c r="G1109" t="s">
        <v>20</v>
      </c>
      <c r="H1109" t="str">
        <f>INDEX(producttable[Product Name],MATCH(consolidatedsales[[#This Row],[ProductID]],producttable[ProductID],0))</f>
        <v>Leo UC-08</v>
      </c>
      <c r="I1109" t="str">
        <f>INDEX(producttable[Category],MATCH(consolidatedsales[[#This Row],[ProductID]],producttable[ProductID],0))</f>
        <v>Urban</v>
      </c>
      <c r="J1109" t="str">
        <f>INDEX(producttable[Segment],MATCH(consolidatedsales[[#This Row],[ProductID]],producttable[ProductID],0))</f>
        <v>Convenience</v>
      </c>
      <c r="K1109">
        <f>INDEX(producttable[ManufacturerID],MATCH(consolidatedsales[[#This Row],[ProductID]],producttable[ProductID],0))</f>
        <v>6</v>
      </c>
      <c r="L1109" s="4" t="str">
        <f>INDEX(locationtable[State],MATCH(consolidatedsales[[#This Row],[Zip]],locationtable[Zip],0))</f>
        <v>Ontario</v>
      </c>
      <c r="M1109" s="4" t="str">
        <f>INDEX(manufacturertable[Manufacturer Name],MATCH(consolidatedsales[[#This Row],[ManufacturerID]],manufacturertable[ManufacturerID],0))</f>
        <v>Leo</v>
      </c>
      <c r="N1109" s="4">
        <f>1/COUNTIFS(consolidatedsales[Manufacturer Name],consolidatedsales[[#This Row],[Manufacturer Name]])</f>
        <v>8.3333333333333329E-2</v>
      </c>
    </row>
    <row r="1110" spans="1:14" x14ac:dyDescent="0.25">
      <c r="A1110">
        <v>1180</v>
      </c>
      <c r="B1110" s="2">
        <v>42124</v>
      </c>
      <c r="C1110" s="2" t="str">
        <f>TEXT(consolidatedsales[[#This Row],[Date]],"MMMM")</f>
        <v>April</v>
      </c>
      <c r="D1110" t="s">
        <v>1225</v>
      </c>
      <c r="E1110">
        <v>1</v>
      </c>
      <c r="F1110" s="3">
        <v>6299.37</v>
      </c>
      <c r="G1110" t="s">
        <v>20</v>
      </c>
      <c r="H1110" t="str">
        <f>INDEX(producttable[Product Name],MATCH(consolidatedsales[[#This Row],[ProductID]],producttable[ProductID],0))</f>
        <v>Pirum UE-16</v>
      </c>
      <c r="I1110" t="str">
        <f>INDEX(producttable[Category],MATCH(consolidatedsales[[#This Row],[ProductID]],producttable[ProductID],0))</f>
        <v>Urban</v>
      </c>
      <c r="J1110" t="str">
        <f>INDEX(producttable[Segment],MATCH(consolidatedsales[[#This Row],[ProductID]],producttable[ProductID],0))</f>
        <v>Extreme</v>
      </c>
      <c r="K1110">
        <f>INDEX(producttable[ManufacturerID],MATCH(consolidatedsales[[#This Row],[ProductID]],producttable[ProductID],0))</f>
        <v>10</v>
      </c>
      <c r="L1110" s="4" t="str">
        <f>INDEX(locationtable[State],MATCH(consolidatedsales[[#This Row],[Zip]],locationtable[Zip],0))</f>
        <v>Manitoba</v>
      </c>
      <c r="M1110" s="4" t="str">
        <f>INDEX(manufacturertable[Manufacturer Name],MATCH(consolidatedsales[[#This Row],[ManufacturerID]],manufacturertable[ManufacturerID],0))</f>
        <v>Pirum</v>
      </c>
      <c r="N1110" s="4">
        <f>1/COUNTIFS(consolidatedsales[Manufacturer Name],consolidatedsales[[#This Row],[Manufacturer Name]])</f>
        <v>3.8022813688212928E-3</v>
      </c>
    </row>
    <row r="1111" spans="1:14" x14ac:dyDescent="0.25">
      <c r="A1111">
        <v>2214</v>
      </c>
      <c r="B1111" s="2">
        <v>42124</v>
      </c>
      <c r="C1111" s="2" t="str">
        <f>TEXT(consolidatedsales[[#This Row],[Date]],"MMMM")</f>
        <v>April</v>
      </c>
      <c r="D1111" t="s">
        <v>1216</v>
      </c>
      <c r="E1111">
        <v>1</v>
      </c>
      <c r="F1111" s="3">
        <v>4724.37</v>
      </c>
      <c r="G1111" t="s">
        <v>20</v>
      </c>
      <c r="H1111" t="str">
        <f>INDEX(producttable[Product Name],MATCH(consolidatedsales[[#This Row],[ProductID]],producttable[ProductID],0))</f>
        <v>Aliqui RP-11</v>
      </c>
      <c r="I1111" t="str">
        <f>INDEX(producttable[Category],MATCH(consolidatedsales[[#This Row],[ProductID]],producttable[ProductID],0))</f>
        <v>Rural</v>
      </c>
      <c r="J1111" t="str">
        <f>INDEX(producttable[Segment],MATCH(consolidatedsales[[#This Row],[ProductID]],producttable[ProductID],0))</f>
        <v>Productivity</v>
      </c>
      <c r="K1111">
        <f>INDEX(producttable[ManufacturerID],MATCH(consolidatedsales[[#This Row],[ProductID]],producttable[ProductID],0))</f>
        <v>2</v>
      </c>
      <c r="L1111" s="4" t="str">
        <f>INDEX(locationtable[State],MATCH(consolidatedsales[[#This Row],[Zip]],locationtable[Zip],0))</f>
        <v>Manitoba</v>
      </c>
      <c r="M1111" s="4" t="str">
        <f>INDEX(manufacturertable[Manufacturer Name],MATCH(consolidatedsales[[#This Row],[ManufacturerID]],manufacturertable[ManufacturerID],0))</f>
        <v>Aliqui</v>
      </c>
      <c r="N1111" s="4">
        <f>1/COUNTIFS(consolidatedsales[Manufacturer Name],consolidatedsales[[#This Row],[Manufacturer Name]])</f>
        <v>4.7169811320754715E-3</v>
      </c>
    </row>
    <row r="1112" spans="1:14" x14ac:dyDescent="0.25">
      <c r="A1112">
        <v>1244</v>
      </c>
      <c r="B1112" s="2">
        <v>42152</v>
      </c>
      <c r="C1112" s="2" t="str">
        <f>TEXT(consolidatedsales[[#This Row],[Date]],"MMMM")</f>
        <v>May</v>
      </c>
      <c r="D1112" t="s">
        <v>1230</v>
      </c>
      <c r="E1112">
        <v>1</v>
      </c>
      <c r="F1112" s="3">
        <v>5794.74</v>
      </c>
      <c r="G1112" t="s">
        <v>20</v>
      </c>
      <c r="H1112" t="str">
        <f>INDEX(producttable[Product Name],MATCH(consolidatedsales[[#This Row],[ProductID]],producttable[ProductID],0))</f>
        <v>Quibus MP-12</v>
      </c>
      <c r="I1112" t="str">
        <f>INDEX(producttable[Category],MATCH(consolidatedsales[[#This Row],[ProductID]],producttable[ProductID],0))</f>
        <v>Mix</v>
      </c>
      <c r="J1112" t="str">
        <f>INDEX(producttable[Segment],MATCH(consolidatedsales[[#This Row],[ProductID]],producttable[ProductID],0))</f>
        <v>Productivity</v>
      </c>
      <c r="K1112">
        <f>INDEX(producttable[ManufacturerID],MATCH(consolidatedsales[[#This Row],[ProductID]],producttable[ProductID],0))</f>
        <v>12</v>
      </c>
      <c r="L1112" s="4" t="str">
        <f>INDEX(locationtable[State],MATCH(consolidatedsales[[#This Row],[Zip]],locationtable[Zip],0))</f>
        <v>Manitoba</v>
      </c>
      <c r="M1112" s="4" t="str">
        <f>INDEX(manufacturertable[Manufacturer Name],MATCH(consolidatedsales[[#This Row],[ManufacturerID]],manufacturertable[ManufacturerID],0))</f>
        <v>Quibus</v>
      </c>
      <c r="N1112" s="4">
        <f>1/COUNTIFS(consolidatedsales[Manufacturer Name],consolidatedsales[[#This Row],[Manufacturer Name]])</f>
        <v>1.3333333333333334E-2</v>
      </c>
    </row>
    <row r="1113" spans="1:14" x14ac:dyDescent="0.25">
      <c r="A1113">
        <v>2332</v>
      </c>
      <c r="B1113" s="2">
        <v>42152</v>
      </c>
      <c r="C1113" s="2" t="str">
        <f>TEXT(consolidatedsales[[#This Row],[Date]],"MMMM")</f>
        <v>May</v>
      </c>
      <c r="D1113" t="s">
        <v>840</v>
      </c>
      <c r="E1113">
        <v>1</v>
      </c>
      <c r="F1113" s="3">
        <v>6419.7</v>
      </c>
      <c r="G1113" t="s">
        <v>20</v>
      </c>
      <c r="H1113" t="str">
        <f>INDEX(producttable[Product Name],MATCH(consolidatedsales[[#This Row],[ProductID]],producttable[ProductID],0))</f>
        <v>Aliqui UE-06</v>
      </c>
      <c r="I1113" t="str">
        <f>INDEX(producttable[Category],MATCH(consolidatedsales[[#This Row],[ProductID]],producttable[ProductID],0))</f>
        <v>Urban</v>
      </c>
      <c r="J1113" t="str">
        <f>INDEX(producttable[Segment],MATCH(consolidatedsales[[#This Row],[ProductID]],producttable[ProductID],0))</f>
        <v>Extreme</v>
      </c>
      <c r="K1113">
        <f>INDEX(producttable[ManufacturerID],MATCH(consolidatedsales[[#This Row],[ProductID]],producttable[ProductID],0))</f>
        <v>2</v>
      </c>
      <c r="L1113" s="4" t="str">
        <f>INDEX(locationtable[State],MATCH(consolidatedsales[[#This Row],[Zip]],locationtable[Zip],0))</f>
        <v>Ontario</v>
      </c>
      <c r="M1113" s="4" t="str">
        <f>INDEX(manufacturertable[Manufacturer Name],MATCH(consolidatedsales[[#This Row],[ManufacturerID]],manufacturertable[ManufacturerID],0))</f>
        <v>Aliqui</v>
      </c>
      <c r="N1113" s="4">
        <f>1/COUNTIFS(consolidatedsales[Manufacturer Name],consolidatedsales[[#This Row],[Manufacturer Name]])</f>
        <v>4.7169811320754715E-3</v>
      </c>
    </row>
    <row r="1114" spans="1:14" x14ac:dyDescent="0.25">
      <c r="A1114">
        <v>981</v>
      </c>
      <c r="B1114" s="2">
        <v>42152</v>
      </c>
      <c r="C1114" s="2" t="str">
        <f>TEXT(consolidatedsales[[#This Row],[Date]],"MMMM")</f>
        <v>May</v>
      </c>
      <c r="D1114" t="s">
        <v>1212</v>
      </c>
      <c r="E1114">
        <v>1</v>
      </c>
      <c r="F1114" s="3">
        <v>2141.37</v>
      </c>
      <c r="G1114" t="s">
        <v>20</v>
      </c>
      <c r="H1114" t="str">
        <f>INDEX(producttable[Product Name],MATCH(consolidatedsales[[#This Row],[ProductID]],producttable[ProductID],0))</f>
        <v>Natura UC-44</v>
      </c>
      <c r="I1114" t="str">
        <f>INDEX(producttable[Category],MATCH(consolidatedsales[[#This Row],[ProductID]],producttable[ProductID],0))</f>
        <v>Urban</v>
      </c>
      <c r="J1114" t="str">
        <f>INDEX(producttable[Segment],MATCH(consolidatedsales[[#This Row],[ProductID]],producttable[ProductID],0))</f>
        <v>Convenience</v>
      </c>
      <c r="K1114">
        <f>INDEX(producttable[ManufacturerID],MATCH(consolidatedsales[[#This Row],[ProductID]],producttable[ProductID],0))</f>
        <v>8</v>
      </c>
      <c r="L1114" s="4" t="str">
        <f>INDEX(locationtable[State],MATCH(consolidatedsales[[#This Row],[Zip]],locationtable[Zip],0))</f>
        <v>Manitoba</v>
      </c>
      <c r="M1114" s="4" t="str">
        <f>INDEX(manufacturertable[Manufacturer Name],MATCH(consolidatedsales[[#This Row],[ManufacturerID]],manufacturertable[ManufacturerID],0))</f>
        <v>Natura</v>
      </c>
      <c r="N1114" s="4">
        <f>1/COUNTIFS(consolidatedsales[Manufacturer Name],consolidatedsales[[#This Row],[Manufacturer Name]])</f>
        <v>3.952569169960474E-3</v>
      </c>
    </row>
    <row r="1115" spans="1:14" x14ac:dyDescent="0.25">
      <c r="A1115">
        <v>1529</v>
      </c>
      <c r="B1115" s="2">
        <v>42152</v>
      </c>
      <c r="C1115" s="2" t="str">
        <f>TEXT(consolidatedsales[[#This Row],[Date]],"MMMM")</f>
        <v>May</v>
      </c>
      <c r="D1115" t="s">
        <v>983</v>
      </c>
      <c r="E1115">
        <v>1</v>
      </c>
      <c r="F1115" s="3">
        <v>5038.74</v>
      </c>
      <c r="G1115" t="s">
        <v>20</v>
      </c>
      <c r="H1115" t="str">
        <f>INDEX(producttable[Product Name],MATCH(consolidatedsales[[#This Row],[ProductID]],producttable[ProductID],0))</f>
        <v>Quibus RP-21</v>
      </c>
      <c r="I1115" t="str">
        <f>INDEX(producttable[Category],MATCH(consolidatedsales[[#This Row],[ProductID]],producttable[ProductID],0))</f>
        <v>Rural</v>
      </c>
      <c r="J1115" t="str">
        <f>INDEX(producttable[Segment],MATCH(consolidatedsales[[#This Row],[ProductID]],producttable[ProductID],0))</f>
        <v>Productivity</v>
      </c>
      <c r="K1115">
        <f>INDEX(producttable[ManufacturerID],MATCH(consolidatedsales[[#This Row],[ProductID]],producttable[ProductID],0))</f>
        <v>12</v>
      </c>
      <c r="L1115" s="4" t="str">
        <f>INDEX(locationtable[State],MATCH(consolidatedsales[[#This Row],[Zip]],locationtable[Zip],0))</f>
        <v>Ontario</v>
      </c>
      <c r="M1115" s="4" t="str">
        <f>INDEX(manufacturertable[Manufacturer Name],MATCH(consolidatedsales[[#This Row],[ManufacturerID]],manufacturertable[ManufacturerID],0))</f>
        <v>Quibus</v>
      </c>
      <c r="N1115" s="4">
        <f>1/COUNTIFS(consolidatedsales[Manufacturer Name],consolidatedsales[[#This Row],[Manufacturer Name]])</f>
        <v>1.3333333333333334E-2</v>
      </c>
    </row>
    <row r="1116" spans="1:14" x14ac:dyDescent="0.25">
      <c r="A1116">
        <v>491</v>
      </c>
      <c r="B1116" s="2">
        <v>42152</v>
      </c>
      <c r="C1116" s="2" t="str">
        <f>TEXT(consolidatedsales[[#This Row],[Date]],"MMMM")</f>
        <v>May</v>
      </c>
      <c r="D1116" t="s">
        <v>391</v>
      </c>
      <c r="E1116">
        <v>1</v>
      </c>
      <c r="F1116" s="3">
        <v>10709.37</v>
      </c>
      <c r="G1116" t="s">
        <v>20</v>
      </c>
      <c r="H1116" t="str">
        <f>INDEX(producttable[Product Name],MATCH(consolidatedsales[[#This Row],[ProductID]],producttable[ProductID],0))</f>
        <v>Maximus UM-96</v>
      </c>
      <c r="I1116" t="str">
        <f>INDEX(producttable[Category],MATCH(consolidatedsales[[#This Row],[ProductID]],producttable[ProductID],0))</f>
        <v>Urban</v>
      </c>
      <c r="J1116" t="str">
        <f>INDEX(producttable[Segment],MATCH(consolidatedsales[[#This Row],[ProductID]],producttable[ProductID],0))</f>
        <v>Moderation</v>
      </c>
      <c r="K1116">
        <f>INDEX(producttable[ManufacturerID],MATCH(consolidatedsales[[#This Row],[ProductID]],producttable[ProductID],0))</f>
        <v>7</v>
      </c>
      <c r="L1116" s="4" t="str">
        <f>INDEX(locationtable[State],MATCH(consolidatedsales[[#This Row],[Zip]],locationtable[Zip],0))</f>
        <v>Quebec</v>
      </c>
      <c r="M1116" s="4" t="str">
        <f>INDEX(manufacturertable[Manufacturer Name],MATCH(consolidatedsales[[#This Row],[ManufacturerID]],manufacturertable[ManufacturerID],0))</f>
        <v>VanArsdel</v>
      </c>
      <c r="N1116" s="4">
        <f>1/COUNTIFS(consolidatedsales[Manufacturer Name],consolidatedsales[[#This Row],[Manufacturer Name]])</f>
        <v>2.4570024570024569E-3</v>
      </c>
    </row>
    <row r="1117" spans="1:14" x14ac:dyDescent="0.25">
      <c r="A1117">
        <v>907</v>
      </c>
      <c r="B1117" s="2">
        <v>42108</v>
      </c>
      <c r="C1117" s="2" t="str">
        <f>TEXT(consolidatedsales[[#This Row],[Date]],"MMMM")</f>
        <v>April</v>
      </c>
      <c r="D1117" t="s">
        <v>1330</v>
      </c>
      <c r="E1117">
        <v>1</v>
      </c>
      <c r="F1117" s="3">
        <v>7874.37</v>
      </c>
      <c r="G1117" t="s">
        <v>20</v>
      </c>
      <c r="H1117" t="str">
        <f>INDEX(producttable[Product Name],MATCH(consolidatedsales[[#This Row],[ProductID]],producttable[ProductID],0))</f>
        <v>Natura UE-16</v>
      </c>
      <c r="I1117" t="str">
        <f>INDEX(producttable[Category],MATCH(consolidatedsales[[#This Row],[ProductID]],producttable[ProductID],0))</f>
        <v>Urban</v>
      </c>
      <c r="J1117" t="str">
        <f>INDEX(producttable[Segment],MATCH(consolidatedsales[[#This Row],[ProductID]],producttable[ProductID],0))</f>
        <v>Extreme</v>
      </c>
      <c r="K1117">
        <f>INDEX(producttable[ManufacturerID],MATCH(consolidatedsales[[#This Row],[ProductID]],producttable[ProductID],0))</f>
        <v>8</v>
      </c>
      <c r="L1117" s="4" t="str">
        <f>INDEX(locationtable[State],MATCH(consolidatedsales[[#This Row],[Zip]],locationtable[Zip],0))</f>
        <v>Alberta</v>
      </c>
      <c r="M1117" s="4" t="str">
        <f>INDEX(manufacturertable[Manufacturer Name],MATCH(consolidatedsales[[#This Row],[ManufacturerID]],manufacturertable[ManufacturerID],0))</f>
        <v>Natura</v>
      </c>
      <c r="N1117" s="4">
        <f>1/COUNTIFS(consolidatedsales[Manufacturer Name],consolidatedsales[[#This Row],[Manufacturer Name]])</f>
        <v>3.952569169960474E-3</v>
      </c>
    </row>
    <row r="1118" spans="1:14" x14ac:dyDescent="0.25">
      <c r="A1118">
        <v>2091</v>
      </c>
      <c r="B1118" s="2">
        <v>42108</v>
      </c>
      <c r="C1118" s="2" t="str">
        <f>TEXT(consolidatedsales[[#This Row],[Date]],"MMMM")</f>
        <v>April</v>
      </c>
      <c r="D1118" t="s">
        <v>1555</v>
      </c>
      <c r="E1118">
        <v>2</v>
      </c>
      <c r="F1118" s="3">
        <v>4408.74</v>
      </c>
      <c r="G1118" t="s">
        <v>20</v>
      </c>
      <c r="H1118" t="str">
        <f>INDEX(producttable[Product Name],MATCH(consolidatedsales[[#This Row],[ProductID]],producttable[ProductID],0))</f>
        <v>Currus UC-26</v>
      </c>
      <c r="I1118" t="str">
        <f>INDEX(producttable[Category],MATCH(consolidatedsales[[#This Row],[ProductID]],producttable[ProductID],0))</f>
        <v>Urban</v>
      </c>
      <c r="J1118" t="str">
        <f>INDEX(producttable[Segment],MATCH(consolidatedsales[[#This Row],[ProductID]],producttable[ProductID],0))</f>
        <v>Convenience</v>
      </c>
      <c r="K1118">
        <f>INDEX(producttable[ManufacturerID],MATCH(consolidatedsales[[#This Row],[ProductID]],producttable[ProductID],0))</f>
        <v>4</v>
      </c>
      <c r="L1118" s="4" t="str">
        <f>INDEX(locationtable[State],MATCH(consolidatedsales[[#This Row],[Zip]],locationtable[Zip],0))</f>
        <v>British Columbia</v>
      </c>
      <c r="M1118" s="4" t="str">
        <f>INDEX(manufacturertable[Manufacturer Name],MATCH(consolidatedsales[[#This Row],[ManufacturerID]],manufacturertable[ManufacturerID],0))</f>
        <v>Currus</v>
      </c>
      <c r="N1118" s="4">
        <f>1/COUNTIFS(consolidatedsales[Manufacturer Name],consolidatedsales[[#This Row],[Manufacturer Name]])</f>
        <v>1.1764705882352941E-2</v>
      </c>
    </row>
    <row r="1119" spans="1:14" x14ac:dyDescent="0.25">
      <c r="A1119">
        <v>2224</v>
      </c>
      <c r="B1119" s="2">
        <v>42090</v>
      </c>
      <c r="C1119" s="2" t="str">
        <f>TEXT(consolidatedsales[[#This Row],[Date]],"MMMM")</f>
        <v>March</v>
      </c>
      <c r="D1119" t="s">
        <v>1403</v>
      </c>
      <c r="E1119">
        <v>1</v>
      </c>
      <c r="F1119" s="3">
        <v>818.37</v>
      </c>
      <c r="G1119" t="s">
        <v>20</v>
      </c>
      <c r="H1119" t="str">
        <f>INDEX(producttable[Product Name],MATCH(consolidatedsales[[#This Row],[ProductID]],producttable[ProductID],0))</f>
        <v>Aliqui RP-21</v>
      </c>
      <c r="I1119" t="str">
        <f>INDEX(producttable[Category],MATCH(consolidatedsales[[#This Row],[ProductID]],producttable[ProductID],0))</f>
        <v>Rural</v>
      </c>
      <c r="J1119" t="str">
        <f>INDEX(producttable[Segment],MATCH(consolidatedsales[[#This Row],[ProductID]],producttable[ProductID],0))</f>
        <v>Productivity</v>
      </c>
      <c r="K1119">
        <f>INDEX(producttable[ManufacturerID],MATCH(consolidatedsales[[#This Row],[ProductID]],producttable[ProductID],0))</f>
        <v>2</v>
      </c>
      <c r="L1119" s="4" t="str">
        <f>INDEX(locationtable[State],MATCH(consolidatedsales[[#This Row],[Zip]],locationtable[Zip],0))</f>
        <v>Alberta</v>
      </c>
      <c r="M1119" s="4" t="str">
        <f>INDEX(manufacturertable[Manufacturer Name],MATCH(consolidatedsales[[#This Row],[ManufacturerID]],manufacturertable[ManufacturerID],0))</f>
        <v>Aliqui</v>
      </c>
      <c r="N1119" s="4">
        <f>1/COUNTIFS(consolidatedsales[Manufacturer Name],consolidatedsales[[#This Row],[Manufacturer Name]])</f>
        <v>4.7169811320754715E-3</v>
      </c>
    </row>
    <row r="1120" spans="1:14" x14ac:dyDescent="0.25">
      <c r="A1120">
        <v>506</v>
      </c>
      <c r="B1120" s="2">
        <v>42091</v>
      </c>
      <c r="C1120" s="2" t="str">
        <f>TEXT(consolidatedsales[[#This Row],[Date]],"MMMM")</f>
        <v>March</v>
      </c>
      <c r="D1120" t="s">
        <v>1568</v>
      </c>
      <c r="E1120">
        <v>1</v>
      </c>
      <c r="F1120" s="3">
        <v>15560.37</v>
      </c>
      <c r="G1120" t="s">
        <v>20</v>
      </c>
      <c r="H1120" t="str">
        <f>INDEX(producttable[Product Name],MATCH(consolidatedsales[[#This Row],[ProductID]],producttable[ProductID],0))</f>
        <v>Maximus UM-11</v>
      </c>
      <c r="I1120" t="str">
        <f>INDEX(producttable[Category],MATCH(consolidatedsales[[#This Row],[ProductID]],producttable[ProductID],0))</f>
        <v>Urban</v>
      </c>
      <c r="J1120" t="str">
        <f>INDEX(producttable[Segment],MATCH(consolidatedsales[[#This Row],[ProductID]],producttable[ProductID],0))</f>
        <v>Moderation</v>
      </c>
      <c r="K1120">
        <f>INDEX(producttable[ManufacturerID],MATCH(consolidatedsales[[#This Row],[ProductID]],producttable[ProductID],0))</f>
        <v>7</v>
      </c>
      <c r="L1120" s="4" t="str">
        <f>INDEX(locationtable[State],MATCH(consolidatedsales[[#This Row],[Zip]],locationtable[Zip],0))</f>
        <v>British Columbia</v>
      </c>
      <c r="M1120" s="4" t="str">
        <f>INDEX(manufacturertable[Manufacturer Name],MATCH(consolidatedsales[[#This Row],[ManufacturerID]],manufacturertable[ManufacturerID],0))</f>
        <v>VanArsdel</v>
      </c>
      <c r="N1120" s="4">
        <f>1/COUNTIFS(consolidatedsales[Manufacturer Name],consolidatedsales[[#This Row],[Manufacturer Name]])</f>
        <v>2.4570024570024569E-3</v>
      </c>
    </row>
    <row r="1121" spans="1:14" x14ac:dyDescent="0.25">
      <c r="A1121">
        <v>927</v>
      </c>
      <c r="B1121" s="2">
        <v>42092</v>
      </c>
      <c r="C1121" s="2" t="str">
        <f>TEXT(consolidatedsales[[#This Row],[Date]],"MMMM")</f>
        <v>March</v>
      </c>
      <c r="D1121" t="s">
        <v>1401</v>
      </c>
      <c r="E1121">
        <v>1</v>
      </c>
      <c r="F1121" s="3">
        <v>6173.37</v>
      </c>
      <c r="G1121" t="s">
        <v>20</v>
      </c>
      <c r="H1121" t="str">
        <f>INDEX(producttable[Product Name],MATCH(consolidatedsales[[#This Row],[ProductID]],producttable[ProductID],0))</f>
        <v>Natura UE-36</v>
      </c>
      <c r="I1121" t="str">
        <f>INDEX(producttable[Category],MATCH(consolidatedsales[[#This Row],[ProductID]],producttable[ProductID],0))</f>
        <v>Urban</v>
      </c>
      <c r="J1121" t="str">
        <f>INDEX(producttable[Segment],MATCH(consolidatedsales[[#This Row],[ProductID]],producttable[ProductID],0))</f>
        <v>Extreme</v>
      </c>
      <c r="K1121">
        <f>INDEX(producttable[ManufacturerID],MATCH(consolidatedsales[[#This Row],[ProductID]],producttable[ProductID],0))</f>
        <v>8</v>
      </c>
      <c r="L1121" s="4" t="str">
        <f>INDEX(locationtable[State],MATCH(consolidatedsales[[#This Row],[Zip]],locationtable[Zip],0))</f>
        <v>Alberta</v>
      </c>
      <c r="M1121" s="4" t="str">
        <f>INDEX(manufacturertable[Manufacturer Name],MATCH(consolidatedsales[[#This Row],[ManufacturerID]],manufacturertable[ManufacturerID],0))</f>
        <v>Natura</v>
      </c>
      <c r="N1121" s="4">
        <f>1/COUNTIFS(consolidatedsales[Manufacturer Name],consolidatedsales[[#This Row],[Manufacturer Name]])</f>
        <v>3.952569169960474E-3</v>
      </c>
    </row>
    <row r="1122" spans="1:14" x14ac:dyDescent="0.25">
      <c r="A1122">
        <v>2280</v>
      </c>
      <c r="B1122" s="2">
        <v>42092</v>
      </c>
      <c r="C1122" s="2" t="str">
        <f>TEXT(consolidatedsales[[#This Row],[Date]],"MMMM")</f>
        <v>March</v>
      </c>
      <c r="D1122" t="s">
        <v>1560</v>
      </c>
      <c r="E1122">
        <v>1</v>
      </c>
      <c r="F1122" s="3">
        <v>2046.87</v>
      </c>
      <c r="G1122" t="s">
        <v>20</v>
      </c>
      <c r="H1122" t="str">
        <f>INDEX(producttable[Product Name],MATCH(consolidatedsales[[#This Row],[ProductID]],producttable[ProductID],0))</f>
        <v>Aliqui RS-13</v>
      </c>
      <c r="I1122" t="str">
        <f>INDEX(producttable[Category],MATCH(consolidatedsales[[#This Row],[ProductID]],producttable[ProductID],0))</f>
        <v>Rural</v>
      </c>
      <c r="J1122" t="str">
        <f>INDEX(producttable[Segment],MATCH(consolidatedsales[[#This Row],[ProductID]],producttable[ProductID],0))</f>
        <v>Select</v>
      </c>
      <c r="K1122">
        <f>INDEX(producttable[ManufacturerID],MATCH(consolidatedsales[[#This Row],[ProductID]],producttable[ProductID],0))</f>
        <v>2</v>
      </c>
      <c r="L1122" s="4" t="str">
        <f>INDEX(locationtable[State],MATCH(consolidatedsales[[#This Row],[Zip]],locationtable[Zip],0))</f>
        <v>British Columbia</v>
      </c>
      <c r="M1122" s="4" t="str">
        <f>INDEX(manufacturertable[Manufacturer Name],MATCH(consolidatedsales[[#This Row],[ManufacturerID]],manufacturertable[ManufacturerID],0))</f>
        <v>Aliqui</v>
      </c>
      <c r="N1122" s="4">
        <f>1/COUNTIFS(consolidatedsales[Manufacturer Name],consolidatedsales[[#This Row],[Manufacturer Name]])</f>
        <v>4.7169811320754715E-3</v>
      </c>
    </row>
    <row r="1123" spans="1:14" x14ac:dyDescent="0.25">
      <c r="A1123">
        <v>2332</v>
      </c>
      <c r="B1123" s="2">
        <v>42123</v>
      </c>
      <c r="C1123" s="2" t="str">
        <f>TEXT(consolidatedsales[[#This Row],[Date]],"MMMM")</f>
        <v>April</v>
      </c>
      <c r="D1123" t="s">
        <v>1382</v>
      </c>
      <c r="E1123">
        <v>1</v>
      </c>
      <c r="F1123" s="3">
        <v>6293.7</v>
      </c>
      <c r="G1123" t="s">
        <v>20</v>
      </c>
      <c r="H1123" t="str">
        <f>INDEX(producttable[Product Name],MATCH(consolidatedsales[[#This Row],[ProductID]],producttable[ProductID],0))</f>
        <v>Aliqui UE-06</v>
      </c>
      <c r="I1123" t="str">
        <f>INDEX(producttable[Category],MATCH(consolidatedsales[[#This Row],[ProductID]],producttable[ProductID],0))</f>
        <v>Urban</v>
      </c>
      <c r="J1123" t="str">
        <f>INDEX(producttable[Segment],MATCH(consolidatedsales[[#This Row],[ProductID]],producttable[ProductID],0))</f>
        <v>Extreme</v>
      </c>
      <c r="K1123">
        <f>INDEX(producttable[ManufacturerID],MATCH(consolidatedsales[[#This Row],[ProductID]],producttable[ProductID],0))</f>
        <v>2</v>
      </c>
      <c r="L1123" s="4" t="str">
        <f>INDEX(locationtable[State],MATCH(consolidatedsales[[#This Row],[Zip]],locationtable[Zip],0))</f>
        <v>Alberta</v>
      </c>
      <c r="M1123" s="4" t="str">
        <f>INDEX(manufacturertable[Manufacturer Name],MATCH(consolidatedsales[[#This Row],[ManufacturerID]],manufacturertable[ManufacturerID],0))</f>
        <v>Aliqui</v>
      </c>
      <c r="N1123" s="4">
        <f>1/COUNTIFS(consolidatedsales[Manufacturer Name],consolidatedsales[[#This Row],[Manufacturer Name]])</f>
        <v>4.7169811320754715E-3</v>
      </c>
    </row>
    <row r="1124" spans="1:14" x14ac:dyDescent="0.25">
      <c r="A1124">
        <v>1086</v>
      </c>
      <c r="B1124" s="2">
        <v>42093</v>
      </c>
      <c r="C1124" s="2" t="str">
        <f>TEXT(consolidatedsales[[#This Row],[Date]],"MMMM")</f>
        <v>March</v>
      </c>
      <c r="D1124" t="s">
        <v>1600</v>
      </c>
      <c r="E1124">
        <v>1</v>
      </c>
      <c r="F1124" s="3">
        <v>1322.37</v>
      </c>
      <c r="G1124" t="s">
        <v>20</v>
      </c>
      <c r="H1124" t="str">
        <f>INDEX(producttable[Product Name],MATCH(consolidatedsales[[#This Row],[ProductID]],producttable[ProductID],0))</f>
        <v>Pirum RP-32</v>
      </c>
      <c r="I1124" t="str">
        <f>INDEX(producttable[Category],MATCH(consolidatedsales[[#This Row],[ProductID]],producttable[ProductID],0))</f>
        <v>Rural</v>
      </c>
      <c r="J1124" t="str">
        <f>INDEX(producttable[Segment],MATCH(consolidatedsales[[#This Row],[ProductID]],producttable[ProductID],0))</f>
        <v>Productivity</v>
      </c>
      <c r="K1124">
        <f>INDEX(producttable[ManufacturerID],MATCH(consolidatedsales[[#This Row],[ProductID]],producttable[ProductID],0))</f>
        <v>10</v>
      </c>
      <c r="L1124" s="4" t="str">
        <f>INDEX(locationtable[State],MATCH(consolidatedsales[[#This Row],[Zip]],locationtable[Zip],0))</f>
        <v>British Columbia</v>
      </c>
      <c r="M1124" s="4" t="str">
        <f>INDEX(manufacturertable[Manufacturer Name],MATCH(consolidatedsales[[#This Row],[ManufacturerID]],manufacturertable[ManufacturerID],0))</f>
        <v>Pirum</v>
      </c>
      <c r="N1124" s="4">
        <f>1/COUNTIFS(consolidatedsales[Manufacturer Name],consolidatedsales[[#This Row],[Manufacturer Name]])</f>
        <v>3.8022813688212928E-3</v>
      </c>
    </row>
    <row r="1125" spans="1:14" x14ac:dyDescent="0.25">
      <c r="A1125">
        <v>1228</v>
      </c>
      <c r="B1125" s="2">
        <v>42093</v>
      </c>
      <c r="C1125" s="2" t="str">
        <f>TEXT(consolidatedsales[[#This Row],[Date]],"MMMM")</f>
        <v>March</v>
      </c>
      <c r="D1125" t="s">
        <v>1600</v>
      </c>
      <c r="E1125">
        <v>1</v>
      </c>
      <c r="F1125" s="3">
        <v>1763.37</v>
      </c>
      <c r="G1125" t="s">
        <v>20</v>
      </c>
      <c r="H1125" t="str">
        <f>INDEX(producttable[Product Name],MATCH(consolidatedsales[[#This Row],[ProductID]],producttable[ProductID],0))</f>
        <v>Pirum UC-30</v>
      </c>
      <c r="I1125" t="str">
        <f>INDEX(producttable[Category],MATCH(consolidatedsales[[#This Row],[ProductID]],producttable[ProductID],0))</f>
        <v>Urban</v>
      </c>
      <c r="J1125" t="str">
        <f>INDEX(producttable[Segment],MATCH(consolidatedsales[[#This Row],[ProductID]],producttable[ProductID],0))</f>
        <v>Convenience</v>
      </c>
      <c r="K1125">
        <f>INDEX(producttable[ManufacturerID],MATCH(consolidatedsales[[#This Row],[ProductID]],producttable[ProductID],0))</f>
        <v>10</v>
      </c>
      <c r="L1125" s="4" t="str">
        <f>INDEX(locationtable[State],MATCH(consolidatedsales[[#This Row],[Zip]],locationtable[Zip],0))</f>
        <v>British Columbia</v>
      </c>
      <c r="M1125" s="4" t="str">
        <f>INDEX(manufacturertable[Manufacturer Name],MATCH(consolidatedsales[[#This Row],[ManufacturerID]],manufacturertable[ManufacturerID],0))</f>
        <v>Pirum</v>
      </c>
      <c r="N1125" s="4">
        <f>1/COUNTIFS(consolidatedsales[Manufacturer Name],consolidatedsales[[#This Row],[Manufacturer Name]])</f>
        <v>3.8022813688212928E-3</v>
      </c>
    </row>
    <row r="1126" spans="1:14" x14ac:dyDescent="0.25">
      <c r="A1126">
        <v>457</v>
      </c>
      <c r="B1126" s="2">
        <v>42093</v>
      </c>
      <c r="C1126" s="2" t="str">
        <f>TEXT(consolidatedsales[[#This Row],[Date]],"MMMM")</f>
        <v>March</v>
      </c>
      <c r="D1126" t="s">
        <v>1202</v>
      </c>
      <c r="E1126">
        <v>1</v>
      </c>
      <c r="F1126" s="3">
        <v>11969.37</v>
      </c>
      <c r="G1126" t="s">
        <v>20</v>
      </c>
      <c r="H1126" t="str">
        <f>INDEX(producttable[Product Name],MATCH(consolidatedsales[[#This Row],[ProductID]],producttable[ProductID],0))</f>
        <v>Maximus UM-62</v>
      </c>
      <c r="I1126" t="str">
        <f>INDEX(producttable[Category],MATCH(consolidatedsales[[#This Row],[ProductID]],producttable[ProductID],0))</f>
        <v>Urban</v>
      </c>
      <c r="J1126" t="str">
        <f>INDEX(producttable[Segment],MATCH(consolidatedsales[[#This Row],[ProductID]],producttable[ProductID],0))</f>
        <v>Moderation</v>
      </c>
      <c r="K1126">
        <f>INDEX(producttable[ManufacturerID],MATCH(consolidatedsales[[#This Row],[ProductID]],producttable[ProductID],0))</f>
        <v>7</v>
      </c>
      <c r="L1126" s="4" t="str">
        <f>INDEX(locationtable[State],MATCH(consolidatedsales[[#This Row],[Zip]],locationtable[Zip],0))</f>
        <v>Manitoba</v>
      </c>
      <c r="M1126" s="4" t="str">
        <f>INDEX(manufacturertable[Manufacturer Name],MATCH(consolidatedsales[[#This Row],[ManufacturerID]],manufacturertable[ManufacturerID],0))</f>
        <v>VanArsdel</v>
      </c>
      <c r="N1126" s="4">
        <f>1/COUNTIFS(consolidatedsales[Manufacturer Name],consolidatedsales[[#This Row],[Manufacturer Name]])</f>
        <v>2.4570024570024569E-3</v>
      </c>
    </row>
    <row r="1127" spans="1:14" x14ac:dyDescent="0.25">
      <c r="A1127">
        <v>1134</v>
      </c>
      <c r="B1127" s="2">
        <v>42093</v>
      </c>
      <c r="C1127" s="2" t="str">
        <f>TEXT(consolidatedsales[[#This Row],[Date]],"MMMM")</f>
        <v>March</v>
      </c>
      <c r="D1127" t="s">
        <v>1384</v>
      </c>
      <c r="E1127">
        <v>1</v>
      </c>
      <c r="F1127" s="3">
        <v>10583.37</v>
      </c>
      <c r="G1127" t="s">
        <v>20</v>
      </c>
      <c r="H1127" t="str">
        <f>INDEX(producttable[Product Name],MATCH(consolidatedsales[[#This Row],[ProductID]],producttable[ProductID],0))</f>
        <v>Pirum UM-11</v>
      </c>
      <c r="I1127" t="str">
        <f>INDEX(producttable[Category],MATCH(consolidatedsales[[#This Row],[ProductID]],producttable[ProductID],0))</f>
        <v>Urban</v>
      </c>
      <c r="J1127" t="str">
        <f>INDEX(producttable[Segment],MATCH(consolidatedsales[[#This Row],[ProductID]],producttable[ProductID],0))</f>
        <v>Moderation</v>
      </c>
      <c r="K1127">
        <f>INDEX(producttable[ManufacturerID],MATCH(consolidatedsales[[#This Row],[ProductID]],producttable[ProductID],0))</f>
        <v>10</v>
      </c>
      <c r="L1127" s="4" t="str">
        <f>INDEX(locationtable[State],MATCH(consolidatedsales[[#This Row],[Zip]],locationtable[Zip],0))</f>
        <v>Alberta</v>
      </c>
      <c r="M1127" s="4" t="str">
        <f>INDEX(manufacturertable[Manufacturer Name],MATCH(consolidatedsales[[#This Row],[ManufacturerID]],manufacturertable[ManufacturerID],0))</f>
        <v>Pirum</v>
      </c>
      <c r="N1127" s="4">
        <f>1/COUNTIFS(consolidatedsales[Manufacturer Name],consolidatedsales[[#This Row],[Manufacturer Name]])</f>
        <v>3.8022813688212928E-3</v>
      </c>
    </row>
    <row r="1128" spans="1:14" x14ac:dyDescent="0.25">
      <c r="A1128">
        <v>2206</v>
      </c>
      <c r="B1128" s="2">
        <v>42093</v>
      </c>
      <c r="C1128" s="2" t="str">
        <f>TEXT(consolidatedsales[[#This Row],[Date]],"MMMM")</f>
        <v>March</v>
      </c>
      <c r="D1128" t="s">
        <v>1413</v>
      </c>
      <c r="E1128">
        <v>1</v>
      </c>
      <c r="F1128" s="3">
        <v>1227.8699999999999</v>
      </c>
      <c r="G1128" t="s">
        <v>20</v>
      </c>
      <c r="H1128" t="str">
        <f>INDEX(producttable[Product Name],MATCH(consolidatedsales[[#This Row],[ProductID]],producttable[ProductID],0))</f>
        <v>Aliqui RP-03</v>
      </c>
      <c r="I1128" t="str">
        <f>INDEX(producttable[Category],MATCH(consolidatedsales[[#This Row],[ProductID]],producttable[ProductID],0))</f>
        <v>Rural</v>
      </c>
      <c r="J1128" t="str">
        <f>INDEX(producttable[Segment],MATCH(consolidatedsales[[#This Row],[ProductID]],producttable[ProductID],0))</f>
        <v>Productivity</v>
      </c>
      <c r="K1128">
        <f>INDEX(producttable[ManufacturerID],MATCH(consolidatedsales[[#This Row],[ProductID]],producttable[ProductID],0))</f>
        <v>2</v>
      </c>
      <c r="L1128" s="4" t="str">
        <f>INDEX(locationtable[State],MATCH(consolidatedsales[[#This Row],[Zip]],locationtable[Zip],0))</f>
        <v>Alberta</v>
      </c>
      <c r="M1128" s="4" t="str">
        <f>INDEX(manufacturertable[Manufacturer Name],MATCH(consolidatedsales[[#This Row],[ManufacturerID]],manufacturertable[ManufacturerID],0))</f>
        <v>Aliqui</v>
      </c>
      <c r="N1128" s="4">
        <f>1/COUNTIFS(consolidatedsales[Manufacturer Name],consolidatedsales[[#This Row],[Manufacturer Name]])</f>
        <v>4.7169811320754715E-3</v>
      </c>
    </row>
    <row r="1129" spans="1:14" x14ac:dyDescent="0.25">
      <c r="A1129">
        <v>407</v>
      </c>
      <c r="B1129" s="2">
        <v>42093</v>
      </c>
      <c r="C1129" s="2" t="str">
        <f>TEXT(consolidatedsales[[#This Row],[Date]],"MMMM")</f>
        <v>March</v>
      </c>
      <c r="D1129" t="s">
        <v>1602</v>
      </c>
      <c r="E1129">
        <v>1</v>
      </c>
      <c r="F1129" s="3">
        <v>20505.87</v>
      </c>
      <c r="G1129" t="s">
        <v>20</v>
      </c>
      <c r="H1129" t="str">
        <f>INDEX(producttable[Product Name],MATCH(consolidatedsales[[#This Row],[ProductID]],producttable[ProductID],0))</f>
        <v>Maximus UM-12</v>
      </c>
      <c r="I1129" t="str">
        <f>INDEX(producttable[Category],MATCH(consolidatedsales[[#This Row],[ProductID]],producttable[ProductID],0))</f>
        <v>Urban</v>
      </c>
      <c r="J1129" t="str">
        <f>INDEX(producttable[Segment],MATCH(consolidatedsales[[#This Row],[ProductID]],producttable[ProductID],0))</f>
        <v>Moderation</v>
      </c>
      <c r="K1129">
        <f>INDEX(producttable[ManufacturerID],MATCH(consolidatedsales[[#This Row],[ProductID]],producttable[ProductID],0))</f>
        <v>7</v>
      </c>
      <c r="L1129" s="4" t="str">
        <f>INDEX(locationtable[State],MATCH(consolidatedsales[[#This Row],[Zip]],locationtable[Zip],0))</f>
        <v>British Columbia</v>
      </c>
      <c r="M1129" s="4" t="str">
        <f>INDEX(manufacturertable[Manufacturer Name],MATCH(consolidatedsales[[#This Row],[ManufacturerID]],manufacturertable[ManufacturerID],0))</f>
        <v>VanArsdel</v>
      </c>
      <c r="N1129" s="4">
        <f>1/COUNTIFS(consolidatedsales[Manufacturer Name],consolidatedsales[[#This Row],[Manufacturer Name]])</f>
        <v>2.4570024570024569E-3</v>
      </c>
    </row>
    <row r="1130" spans="1:14" x14ac:dyDescent="0.25">
      <c r="A1130">
        <v>1987</v>
      </c>
      <c r="B1130" s="2">
        <v>42093</v>
      </c>
      <c r="C1130" s="2" t="str">
        <f>TEXT(consolidatedsales[[#This Row],[Date]],"MMMM")</f>
        <v>March</v>
      </c>
      <c r="D1130" t="s">
        <v>1202</v>
      </c>
      <c r="E1130">
        <v>1</v>
      </c>
      <c r="F1130" s="3">
        <v>2204.37</v>
      </c>
      <c r="G1130" t="s">
        <v>20</v>
      </c>
      <c r="H1130" t="str">
        <f>INDEX(producttable[Product Name],MATCH(consolidatedsales[[#This Row],[ProductID]],producttable[ProductID],0))</f>
        <v>Currus RS-06</v>
      </c>
      <c r="I1130" t="str">
        <f>INDEX(producttable[Category],MATCH(consolidatedsales[[#This Row],[ProductID]],producttable[ProductID],0))</f>
        <v>Rural</v>
      </c>
      <c r="J1130" t="str">
        <f>INDEX(producttable[Segment],MATCH(consolidatedsales[[#This Row],[ProductID]],producttable[ProductID],0))</f>
        <v>Select</v>
      </c>
      <c r="K1130">
        <f>INDEX(producttable[ManufacturerID],MATCH(consolidatedsales[[#This Row],[ProductID]],producttable[ProductID],0))</f>
        <v>4</v>
      </c>
      <c r="L1130" s="4" t="str">
        <f>INDEX(locationtable[State],MATCH(consolidatedsales[[#This Row],[Zip]],locationtable[Zip],0))</f>
        <v>Manitoba</v>
      </c>
      <c r="M1130" s="4" t="str">
        <f>INDEX(manufacturertable[Manufacturer Name],MATCH(consolidatedsales[[#This Row],[ManufacturerID]],manufacturertable[ManufacturerID],0))</f>
        <v>Currus</v>
      </c>
      <c r="N1130" s="4">
        <f>1/COUNTIFS(consolidatedsales[Manufacturer Name],consolidatedsales[[#This Row],[Manufacturer Name]])</f>
        <v>1.1764705882352941E-2</v>
      </c>
    </row>
    <row r="1131" spans="1:14" x14ac:dyDescent="0.25">
      <c r="A1131">
        <v>2396</v>
      </c>
      <c r="B1131" s="2">
        <v>42134</v>
      </c>
      <c r="C1131" s="2" t="str">
        <f>TEXT(consolidatedsales[[#This Row],[Date]],"MMMM")</f>
        <v>May</v>
      </c>
      <c r="D1131" t="s">
        <v>1200</v>
      </c>
      <c r="E1131">
        <v>1</v>
      </c>
      <c r="F1131" s="3">
        <v>1385.37</v>
      </c>
      <c r="G1131" t="s">
        <v>20</v>
      </c>
      <c r="H1131" t="str">
        <f>INDEX(producttable[Product Name],MATCH(consolidatedsales[[#This Row],[ProductID]],producttable[ProductID],0))</f>
        <v>Aliqui YY-05</v>
      </c>
      <c r="I1131" t="str">
        <f>INDEX(producttable[Category],MATCH(consolidatedsales[[#This Row],[ProductID]],producttable[ProductID],0))</f>
        <v>Youth</v>
      </c>
      <c r="J1131" t="str">
        <f>INDEX(producttable[Segment],MATCH(consolidatedsales[[#This Row],[ProductID]],producttable[ProductID],0))</f>
        <v>Youth</v>
      </c>
      <c r="K1131">
        <f>INDEX(producttable[ManufacturerID],MATCH(consolidatedsales[[#This Row],[ProductID]],producttable[ProductID],0))</f>
        <v>2</v>
      </c>
      <c r="L1131" s="4" t="str">
        <f>INDEX(locationtable[State],MATCH(consolidatedsales[[#This Row],[Zip]],locationtable[Zip],0))</f>
        <v>Manitoba</v>
      </c>
      <c r="M1131" s="4" t="str">
        <f>INDEX(manufacturertable[Manufacturer Name],MATCH(consolidatedsales[[#This Row],[ManufacturerID]],manufacturertable[ManufacturerID],0))</f>
        <v>Aliqui</v>
      </c>
      <c r="N1131" s="4">
        <f>1/COUNTIFS(consolidatedsales[Manufacturer Name],consolidatedsales[[#This Row],[Manufacturer Name]])</f>
        <v>4.7169811320754715E-3</v>
      </c>
    </row>
    <row r="1132" spans="1:14" x14ac:dyDescent="0.25">
      <c r="A1132">
        <v>1229</v>
      </c>
      <c r="B1132" s="2">
        <v>42134</v>
      </c>
      <c r="C1132" s="2" t="str">
        <f>TEXT(consolidatedsales[[#This Row],[Date]],"MMMM")</f>
        <v>May</v>
      </c>
      <c r="D1132" t="s">
        <v>1406</v>
      </c>
      <c r="E1132">
        <v>1</v>
      </c>
      <c r="F1132" s="3">
        <v>3464.37</v>
      </c>
      <c r="G1132" t="s">
        <v>20</v>
      </c>
      <c r="H1132" t="str">
        <f>INDEX(producttable[Product Name],MATCH(consolidatedsales[[#This Row],[ProductID]],producttable[ProductID],0))</f>
        <v>Pirum UC-31</v>
      </c>
      <c r="I1132" t="str">
        <f>INDEX(producttable[Category],MATCH(consolidatedsales[[#This Row],[ProductID]],producttable[ProductID],0))</f>
        <v>Urban</v>
      </c>
      <c r="J1132" t="str">
        <f>INDEX(producttable[Segment],MATCH(consolidatedsales[[#This Row],[ProductID]],producttable[ProductID],0))</f>
        <v>Convenience</v>
      </c>
      <c r="K1132">
        <f>INDEX(producttable[ManufacturerID],MATCH(consolidatedsales[[#This Row],[ProductID]],producttable[ProductID],0))</f>
        <v>10</v>
      </c>
      <c r="L1132" s="4" t="str">
        <f>INDEX(locationtable[State],MATCH(consolidatedsales[[#This Row],[Zip]],locationtable[Zip],0))</f>
        <v>Alberta</v>
      </c>
      <c r="M1132" s="4" t="str">
        <f>INDEX(manufacturertable[Manufacturer Name],MATCH(consolidatedsales[[#This Row],[ManufacturerID]],manufacturertable[ManufacturerID],0))</f>
        <v>Pirum</v>
      </c>
      <c r="N1132" s="4">
        <f>1/COUNTIFS(consolidatedsales[Manufacturer Name],consolidatedsales[[#This Row],[Manufacturer Name]])</f>
        <v>3.8022813688212928E-3</v>
      </c>
    </row>
    <row r="1133" spans="1:14" x14ac:dyDescent="0.25">
      <c r="A1133">
        <v>491</v>
      </c>
      <c r="B1133" s="2">
        <v>42135</v>
      </c>
      <c r="C1133" s="2" t="str">
        <f>TEXT(consolidatedsales[[#This Row],[Date]],"MMMM")</f>
        <v>May</v>
      </c>
      <c r="D1133" t="s">
        <v>1565</v>
      </c>
      <c r="E1133">
        <v>1</v>
      </c>
      <c r="F1133" s="3">
        <v>10709.37</v>
      </c>
      <c r="G1133" t="s">
        <v>20</v>
      </c>
      <c r="H1133" t="str">
        <f>INDEX(producttable[Product Name],MATCH(consolidatedsales[[#This Row],[ProductID]],producttable[ProductID],0))</f>
        <v>Maximus UM-96</v>
      </c>
      <c r="I1133" t="str">
        <f>INDEX(producttable[Category],MATCH(consolidatedsales[[#This Row],[ProductID]],producttable[ProductID],0))</f>
        <v>Urban</v>
      </c>
      <c r="J1133" t="str">
        <f>INDEX(producttable[Segment],MATCH(consolidatedsales[[#This Row],[ProductID]],producttable[ProductID],0))</f>
        <v>Moderation</v>
      </c>
      <c r="K1133">
        <f>INDEX(producttable[ManufacturerID],MATCH(consolidatedsales[[#This Row],[ProductID]],producttable[ProductID],0))</f>
        <v>7</v>
      </c>
      <c r="L1133" s="4" t="str">
        <f>INDEX(locationtable[State],MATCH(consolidatedsales[[#This Row],[Zip]],locationtable[Zip],0))</f>
        <v>British Columbia</v>
      </c>
      <c r="M1133" s="4" t="str">
        <f>INDEX(manufacturertable[Manufacturer Name],MATCH(consolidatedsales[[#This Row],[ManufacturerID]],manufacturertable[ManufacturerID],0))</f>
        <v>VanArsdel</v>
      </c>
      <c r="N1133" s="4">
        <f>1/COUNTIFS(consolidatedsales[Manufacturer Name],consolidatedsales[[#This Row],[Manufacturer Name]])</f>
        <v>2.4570024570024569E-3</v>
      </c>
    </row>
    <row r="1134" spans="1:14" x14ac:dyDescent="0.25">
      <c r="A1134">
        <v>907</v>
      </c>
      <c r="B1134" s="2">
        <v>42135</v>
      </c>
      <c r="C1134" s="2" t="str">
        <f>TEXT(consolidatedsales[[#This Row],[Date]],"MMMM")</f>
        <v>May</v>
      </c>
      <c r="D1134" t="s">
        <v>1330</v>
      </c>
      <c r="E1134">
        <v>1</v>
      </c>
      <c r="F1134" s="3">
        <v>7559.37</v>
      </c>
      <c r="G1134" t="s">
        <v>20</v>
      </c>
      <c r="H1134" t="str">
        <f>INDEX(producttable[Product Name],MATCH(consolidatedsales[[#This Row],[ProductID]],producttable[ProductID],0))</f>
        <v>Natura UE-16</v>
      </c>
      <c r="I1134" t="str">
        <f>INDEX(producttable[Category],MATCH(consolidatedsales[[#This Row],[ProductID]],producttable[ProductID],0))</f>
        <v>Urban</v>
      </c>
      <c r="J1134" t="str">
        <f>INDEX(producttable[Segment],MATCH(consolidatedsales[[#This Row],[ProductID]],producttable[ProductID],0))</f>
        <v>Extreme</v>
      </c>
      <c r="K1134">
        <f>INDEX(producttable[ManufacturerID],MATCH(consolidatedsales[[#This Row],[ProductID]],producttable[ProductID],0))</f>
        <v>8</v>
      </c>
      <c r="L1134" s="4" t="str">
        <f>INDEX(locationtable[State],MATCH(consolidatedsales[[#This Row],[Zip]],locationtable[Zip],0))</f>
        <v>Alberta</v>
      </c>
      <c r="M1134" s="4" t="str">
        <f>INDEX(manufacturertable[Manufacturer Name],MATCH(consolidatedsales[[#This Row],[ManufacturerID]],manufacturertable[ManufacturerID],0))</f>
        <v>Natura</v>
      </c>
      <c r="N1134" s="4">
        <f>1/COUNTIFS(consolidatedsales[Manufacturer Name],consolidatedsales[[#This Row],[Manufacturer Name]])</f>
        <v>3.952569169960474E-3</v>
      </c>
    </row>
    <row r="1135" spans="1:14" x14ac:dyDescent="0.25">
      <c r="A1135">
        <v>2225</v>
      </c>
      <c r="B1135" s="2">
        <v>42135</v>
      </c>
      <c r="C1135" s="2" t="str">
        <f>TEXT(consolidatedsales[[#This Row],[Date]],"MMMM")</f>
        <v>May</v>
      </c>
      <c r="D1135" t="s">
        <v>1583</v>
      </c>
      <c r="E1135">
        <v>1</v>
      </c>
      <c r="F1135" s="3">
        <v>755.37</v>
      </c>
      <c r="G1135" t="s">
        <v>20</v>
      </c>
      <c r="H1135" t="str">
        <f>INDEX(producttable[Product Name],MATCH(consolidatedsales[[#This Row],[ProductID]],producttable[ProductID],0))</f>
        <v>Aliqui RP-22</v>
      </c>
      <c r="I1135" t="str">
        <f>INDEX(producttable[Category],MATCH(consolidatedsales[[#This Row],[ProductID]],producttable[ProductID],0))</f>
        <v>Rural</v>
      </c>
      <c r="J1135" t="str">
        <f>INDEX(producttable[Segment],MATCH(consolidatedsales[[#This Row],[ProductID]],producttable[ProductID],0))</f>
        <v>Productivity</v>
      </c>
      <c r="K1135">
        <f>INDEX(producttable[ManufacturerID],MATCH(consolidatedsales[[#This Row],[ProductID]],producttable[ProductID],0))</f>
        <v>2</v>
      </c>
      <c r="L1135" s="4" t="str">
        <f>INDEX(locationtable[State],MATCH(consolidatedsales[[#This Row],[Zip]],locationtable[Zip],0))</f>
        <v>British Columbia</v>
      </c>
      <c r="M1135" s="4" t="str">
        <f>INDEX(manufacturertable[Manufacturer Name],MATCH(consolidatedsales[[#This Row],[ManufacturerID]],manufacturertable[ManufacturerID],0))</f>
        <v>Aliqui</v>
      </c>
      <c r="N1135" s="4">
        <f>1/COUNTIFS(consolidatedsales[Manufacturer Name],consolidatedsales[[#This Row],[Manufacturer Name]])</f>
        <v>4.7169811320754715E-3</v>
      </c>
    </row>
    <row r="1136" spans="1:14" x14ac:dyDescent="0.25">
      <c r="A1136">
        <v>2331</v>
      </c>
      <c r="B1136" s="2">
        <v>42135</v>
      </c>
      <c r="C1136" s="2" t="str">
        <f>TEXT(consolidatedsales[[#This Row],[Date]],"MMMM")</f>
        <v>May</v>
      </c>
      <c r="D1136" t="s">
        <v>1563</v>
      </c>
      <c r="E1136">
        <v>1</v>
      </c>
      <c r="F1136" s="3">
        <v>8372.7000000000007</v>
      </c>
      <c r="G1136" t="s">
        <v>20</v>
      </c>
      <c r="H1136" t="str">
        <f>INDEX(producttable[Product Name],MATCH(consolidatedsales[[#This Row],[ProductID]],producttable[ProductID],0))</f>
        <v>Aliqui UE-05</v>
      </c>
      <c r="I1136" t="str">
        <f>INDEX(producttable[Category],MATCH(consolidatedsales[[#This Row],[ProductID]],producttable[ProductID],0))</f>
        <v>Urban</v>
      </c>
      <c r="J1136" t="str">
        <f>INDEX(producttable[Segment],MATCH(consolidatedsales[[#This Row],[ProductID]],producttable[ProductID],0))</f>
        <v>Extreme</v>
      </c>
      <c r="K1136">
        <f>INDEX(producttable[ManufacturerID],MATCH(consolidatedsales[[#This Row],[ProductID]],producttable[ProductID],0))</f>
        <v>2</v>
      </c>
      <c r="L1136" s="4" t="str">
        <f>INDEX(locationtable[State],MATCH(consolidatedsales[[#This Row],[Zip]],locationtable[Zip],0))</f>
        <v>British Columbia</v>
      </c>
      <c r="M1136" s="4" t="str">
        <f>INDEX(manufacturertable[Manufacturer Name],MATCH(consolidatedsales[[#This Row],[ManufacturerID]],manufacturertable[ManufacturerID],0))</f>
        <v>Aliqui</v>
      </c>
      <c r="N1136" s="4">
        <f>1/COUNTIFS(consolidatedsales[Manufacturer Name],consolidatedsales[[#This Row],[Manufacturer Name]])</f>
        <v>4.7169811320754715E-3</v>
      </c>
    </row>
    <row r="1137" spans="1:14" x14ac:dyDescent="0.25">
      <c r="A1137">
        <v>959</v>
      </c>
      <c r="B1137" s="2">
        <v>42135</v>
      </c>
      <c r="C1137" s="2" t="str">
        <f>TEXT(consolidatedsales[[#This Row],[Date]],"MMMM")</f>
        <v>May</v>
      </c>
      <c r="D1137" t="s">
        <v>1404</v>
      </c>
      <c r="E1137">
        <v>1</v>
      </c>
      <c r="F1137" s="3">
        <v>10362.870000000001</v>
      </c>
      <c r="G1137" t="s">
        <v>20</v>
      </c>
      <c r="H1137" t="str">
        <f>INDEX(producttable[Product Name],MATCH(consolidatedsales[[#This Row],[ProductID]],producttable[ProductID],0))</f>
        <v>Natura UC-22</v>
      </c>
      <c r="I1137" t="str">
        <f>INDEX(producttable[Category],MATCH(consolidatedsales[[#This Row],[ProductID]],producttable[ProductID],0))</f>
        <v>Urban</v>
      </c>
      <c r="J1137" t="str">
        <f>INDEX(producttable[Segment],MATCH(consolidatedsales[[#This Row],[ProductID]],producttable[ProductID],0))</f>
        <v>Convenience</v>
      </c>
      <c r="K1137">
        <f>INDEX(producttable[ManufacturerID],MATCH(consolidatedsales[[#This Row],[ProductID]],producttable[ProductID],0))</f>
        <v>8</v>
      </c>
      <c r="L1137" s="4" t="str">
        <f>INDEX(locationtable[State],MATCH(consolidatedsales[[#This Row],[Zip]],locationtable[Zip],0))</f>
        <v>Alberta</v>
      </c>
      <c r="M1137" s="4" t="str">
        <f>INDEX(manufacturertable[Manufacturer Name],MATCH(consolidatedsales[[#This Row],[ManufacturerID]],manufacturertable[ManufacturerID],0))</f>
        <v>Natura</v>
      </c>
      <c r="N1137" s="4">
        <f>1/COUNTIFS(consolidatedsales[Manufacturer Name],consolidatedsales[[#This Row],[Manufacturer Name]])</f>
        <v>3.952569169960474E-3</v>
      </c>
    </row>
    <row r="1138" spans="1:14" x14ac:dyDescent="0.25">
      <c r="A1138">
        <v>609</v>
      </c>
      <c r="B1138" s="2">
        <v>42110</v>
      </c>
      <c r="C1138" s="2" t="str">
        <f>TEXT(consolidatedsales[[#This Row],[Date]],"MMMM")</f>
        <v>April</v>
      </c>
      <c r="D1138" t="s">
        <v>1563</v>
      </c>
      <c r="E1138">
        <v>1</v>
      </c>
      <c r="F1138" s="3">
        <v>10079.370000000001</v>
      </c>
      <c r="G1138" t="s">
        <v>20</v>
      </c>
      <c r="H1138" t="str">
        <f>INDEX(producttable[Product Name],MATCH(consolidatedsales[[#This Row],[ProductID]],producttable[ProductID],0))</f>
        <v>Maximus UC-74</v>
      </c>
      <c r="I1138" t="str">
        <f>INDEX(producttable[Category],MATCH(consolidatedsales[[#This Row],[ProductID]],producttable[ProductID],0))</f>
        <v>Urban</v>
      </c>
      <c r="J1138" t="str">
        <f>INDEX(producttable[Segment],MATCH(consolidatedsales[[#This Row],[ProductID]],producttable[ProductID],0))</f>
        <v>Convenience</v>
      </c>
      <c r="K1138">
        <f>INDEX(producttable[ManufacturerID],MATCH(consolidatedsales[[#This Row],[ProductID]],producttable[ProductID],0))</f>
        <v>7</v>
      </c>
      <c r="L1138" s="4" t="str">
        <f>INDEX(locationtable[State],MATCH(consolidatedsales[[#This Row],[Zip]],locationtable[Zip],0))</f>
        <v>British Columbia</v>
      </c>
      <c r="M1138" s="4" t="str">
        <f>INDEX(manufacturertable[Manufacturer Name],MATCH(consolidatedsales[[#This Row],[ManufacturerID]],manufacturertable[ManufacturerID],0))</f>
        <v>VanArsdel</v>
      </c>
      <c r="N1138" s="4">
        <f>1/COUNTIFS(consolidatedsales[Manufacturer Name],consolidatedsales[[#This Row],[Manufacturer Name]])</f>
        <v>2.4570024570024569E-3</v>
      </c>
    </row>
    <row r="1139" spans="1:14" x14ac:dyDescent="0.25">
      <c r="A1139">
        <v>433</v>
      </c>
      <c r="B1139" s="2">
        <v>42110</v>
      </c>
      <c r="C1139" s="2" t="str">
        <f>TEXT(consolidatedsales[[#This Row],[Date]],"MMMM")</f>
        <v>April</v>
      </c>
      <c r="D1139" t="s">
        <v>1558</v>
      </c>
      <c r="E1139">
        <v>1</v>
      </c>
      <c r="F1139" s="3">
        <v>11969.37</v>
      </c>
      <c r="G1139" t="s">
        <v>20</v>
      </c>
      <c r="H1139" t="str">
        <f>INDEX(producttable[Product Name],MATCH(consolidatedsales[[#This Row],[ProductID]],producttable[ProductID],0))</f>
        <v>Maximus UM-38</v>
      </c>
      <c r="I1139" t="str">
        <f>INDEX(producttable[Category],MATCH(consolidatedsales[[#This Row],[ProductID]],producttable[ProductID],0))</f>
        <v>Urban</v>
      </c>
      <c r="J1139" t="str">
        <f>INDEX(producttable[Segment],MATCH(consolidatedsales[[#This Row],[ProductID]],producttable[ProductID],0))</f>
        <v>Moderation</v>
      </c>
      <c r="K1139">
        <f>INDEX(producttable[ManufacturerID],MATCH(consolidatedsales[[#This Row],[ProductID]],producttable[ProductID],0))</f>
        <v>7</v>
      </c>
      <c r="L1139" s="4" t="str">
        <f>INDEX(locationtable[State],MATCH(consolidatedsales[[#This Row],[Zip]],locationtable[Zip],0))</f>
        <v>British Columbia</v>
      </c>
      <c r="M1139" s="4" t="str">
        <f>INDEX(manufacturertable[Manufacturer Name],MATCH(consolidatedsales[[#This Row],[ManufacturerID]],manufacturertable[ManufacturerID],0))</f>
        <v>VanArsdel</v>
      </c>
      <c r="N1139" s="4">
        <f>1/COUNTIFS(consolidatedsales[Manufacturer Name],consolidatedsales[[#This Row],[Manufacturer Name]])</f>
        <v>2.4570024570024569E-3</v>
      </c>
    </row>
    <row r="1140" spans="1:14" x14ac:dyDescent="0.25">
      <c r="A1140">
        <v>604</v>
      </c>
      <c r="B1140" s="2">
        <v>42110</v>
      </c>
      <c r="C1140" s="2" t="str">
        <f>TEXT(consolidatedsales[[#This Row],[Date]],"MMMM")</f>
        <v>April</v>
      </c>
      <c r="D1140" t="s">
        <v>1565</v>
      </c>
      <c r="E1140">
        <v>1</v>
      </c>
      <c r="F1140" s="3">
        <v>6299.37</v>
      </c>
      <c r="G1140" t="s">
        <v>20</v>
      </c>
      <c r="H1140" t="str">
        <f>INDEX(producttable[Product Name],MATCH(consolidatedsales[[#This Row],[ProductID]],producttable[ProductID],0))</f>
        <v>Maximus UC-69</v>
      </c>
      <c r="I1140" t="str">
        <f>INDEX(producttable[Category],MATCH(consolidatedsales[[#This Row],[ProductID]],producttable[ProductID],0))</f>
        <v>Urban</v>
      </c>
      <c r="J1140" t="str">
        <f>INDEX(producttable[Segment],MATCH(consolidatedsales[[#This Row],[ProductID]],producttable[ProductID],0))</f>
        <v>Convenience</v>
      </c>
      <c r="K1140">
        <f>INDEX(producttable[ManufacturerID],MATCH(consolidatedsales[[#This Row],[ProductID]],producttable[ProductID],0))</f>
        <v>7</v>
      </c>
      <c r="L1140" s="4" t="str">
        <f>INDEX(locationtable[State],MATCH(consolidatedsales[[#This Row],[Zip]],locationtable[Zip],0))</f>
        <v>British Columbia</v>
      </c>
      <c r="M1140" s="4" t="str">
        <f>INDEX(manufacturertable[Manufacturer Name],MATCH(consolidatedsales[[#This Row],[ManufacturerID]],manufacturertable[ManufacturerID],0))</f>
        <v>VanArsdel</v>
      </c>
      <c r="N1140" s="4">
        <f>1/COUNTIFS(consolidatedsales[Manufacturer Name],consolidatedsales[[#This Row],[Manufacturer Name]])</f>
        <v>2.4570024570024569E-3</v>
      </c>
    </row>
    <row r="1141" spans="1:14" x14ac:dyDescent="0.25">
      <c r="A1141">
        <v>734</v>
      </c>
      <c r="B1141" s="2">
        <v>42093</v>
      </c>
      <c r="C1141" s="2" t="str">
        <f>TEXT(consolidatedsales[[#This Row],[Date]],"MMMM")</f>
        <v>March</v>
      </c>
      <c r="D1141" t="s">
        <v>1601</v>
      </c>
      <c r="E1141">
        <v>1</v>
      </c>
      <c r="F1141" s="3">
        <v>5102.37</v>
      </c>
      <c r="G1141" t="s">
        <v>20</v>
      </c>
      <c r="H1141" t="str">
        <f>INDEX(producttable[Product Name],MATCH(consolidatedsales[[#This Row],[ProductID]],producttable[ProductID],0))</f>
        <v>Natura RP-22</v>
      </c>
      <c r="I1141" t="str">
        <f>INDEX(producttable[Category],MATCH(consolidatedsales[[#This Row],[ProductID]],producttable[ProductID],0))</f>
        <v>Rural</v>
      </c>
      <c r="J1141" t="str">
        <f>INDEX(producttable[Segment],MATCH(consolidatedsales[[#This Row],[ProductID]],producttable[ProductID],0))</f>
        <v>Productivity</v>
      </c>
      <c r="K1141">
        <f>INDEX(producttable[ManufacturerID],MATCH(consolidatedsales[[#This Row],[ProductID]],producttable[ProductID],0))</f>
        <v>8</v>
      </c>
      <c r="L1141" s="4" t="str">
        <f>INDEX(locationtable[State],MATCH(consolidatedsales[[#This Row],[Zip]],locationtable[Zip],0))</f>
        <v>British Columbia</v>
      </c>
      <c r="M1141" s="4" t="str">
        <f>INDEX(manufacturertable[Manufacturer Name],MATCH(consolidatedsales[[#This Row],[ManufacturerID]],manufacturertable[ManufacturerID],0))</f>
        <v>Natura</v>
      </c>
      <c r="N1141" s="4">
        <f>1/COUNTIFS(consolidatedsales[Manufacturer Name],consolidatedsales[[#This Row],[Manufacturer Name]])</f>
        <v>3.952569169960474E-3</v>
      </c>
    </row>
    <row r="1142" spans="1:14" x14ac:dyDescent="0.25">
      <c r="A1142">
        <v>2350</v>
      </c>
      <c r="B1142" s="2">
        <v>42093</v>
      </c>
      <c r="C1142" s="2" t="str">
        <f>TEXT(consolidatedsales[[#This Row],[Date]],"MMMM")</f>
        <v>March</v>
      </c>
      <c r="D1142" t="s">
        <v>1382</v>
      </c>
      <c r="E1142">
        <v>1</v>
      </c>
      <c r="F1142" s="3">
        <v>4466.7</v>
      </c>
      <c r="G1142" t="s">
        <v>20</v>
      </c>
      <c r="H1142" t="str">
        <f>INDEX(producttable[Product Name],MATCH(consolidatedsales[[#This Row],[ProductID]],producttable[ProductID],0))</f>
        <v>Aliqui UE-24</v>
      </c>
      <c r="I1142" t="str">
        <f>INDEX(producttable[Category],MATCH(consolidatedsales[[#This Row],[ProductID]],producttable[ProductID],0))</f>
        <v>Urban</v>
      </c>
      <c r="J1142" t="str">
        <f>INDEX(producttable[Segment],MATCH(consolidatedsales[[#This Row],[ProductID]],producttable[ProductID],0))</f>
        <v>Extreme</v>
      </c>
      <c r="K1142">
        <f>INDEX(producttable[ManufacturerID],MATCH(consolidatedsales[[#This Row],[ProductID]],producttable[ProductID],0))</f>
        <v>2</v>
      </c>
      <c r="L1142" s="4" t="str">
        <f>INDEX(locationtable[State],MATCH(consolidatedsales[[#This Row],[Zip]],locationtable[Zip],0))</f>
        <v>Alberta</v>
      </c>
      <c r="M1142" s="4" t="str">
        <f>INDEX(manufacturertable[Manufacturer Name],MATCH(consolidatedsales[[#This Row],[ManufacturerID]],manufacturertable[ManufacturerID],0))</f>
        <v>Aliqui</v>
      </c>
      <c r="N1142" s="4">
        <f>1/COUNTIFS(consolidatedsales[Manufacturer Name],consolidatedsales[[#This Row],[Manufacturer Name]])</f>
        <v>4.7169811320754715E-3</v>
      </c>
    </row>
    <row r="1143" spans="1:14" x14ac:dyDescent="0.25">
      <c r="A1143">
        <v>945</v>
      </c>
      <c r="B1143" s="2">
        <v>42093</v>
      </c>
      <c r="C1143" s="2" t="str">
        <f>TEXT(consolidatedsales[[#This Row],[Date]],"MMMM")</f>
        <v>March</v>
      </c>
      <c r="D1143" t="s">
        <v>1400</v>
      </c>
      <c r="E1143">
        <v>1</v>
      </c>
      <c r="F1143" s="3">
        <v>8189.37</v>
      </c>
      <c r="G1143" t="s">
        <v>20</v>
      </c>
      <c r="H1143" t="str">
        <f>INDEX(producttable[Product Name],MATCH(consolidatedsales[[#This Row],[ProductID]],producttable[ProductID],0))</f>
        <v>Natura UC-08</v>
      </c>
      <c r="I1143" t="str">
        <f>INDEX(producttable[Category],MATCH(consolidatedsales[[#This Row],[ProductID]],producttable[ProductID],0))</f>
        <v>Urban</v>
      </c>
      <c r="J1143" t="str">
        <f>INDEX(producttable[Segment],MATCH(consolidatedsales[[#This Row],[ProductID]],producttable[ProductID],0))</f>
        <v>Convenience</v>
      </c>
      <c r="K1143">
        <f>INDEX(producttable[ManufacturerID],MATCH(consolidatedsales[[#This Row],[ProductID]],producttable[ProductID],0))</f>
        <v>8</v>
      </c>
      <c r="L1143" s="4" t="str">
        <f>INDEX(locationtable[State],MATCH(consolidatedsales[[#This Row],[Zip]],locationtable[Zip],0))</f>
        <v>Alberta</v>
      </c>
      <c r="M1143" s="4" t="str">
        <f>INDEX(manufacturertable[Manufacturer Name],MATCH(consolidatedsales[[#This Row],[ManufacturerID]],manufacturertable[ManufacturerID],0))</f>
        <v>Natura</v>
      </c>
      <c r="N1143" s="4">
        <f>1/COUNTIFS(consolidatedsales[Manufacturer Name],consolidatedsales[[#This Row],[Manufacturer Name]])</f>
        <v>3.952569169960474E-3</v>
      </c>
    </row>
    <row r="1144" spans="1:14" x14ac:dyDescent="0.25">
      <c r="A1144">
        <v>604</v>
      </c>
      <c r="B1144" s="2">
        <v>42093</v>
      </c>
      <c r="C1144" s="2" t="str">
        <f>TEXT(consolidatedsales[[#This Row],[Date]],"MMMM")</f>
        <v>March</v>
      </c>
      <c r="D1144" t="s">
        <v>1327</v>
      </c>
      <c r="E1144">
        <v>1</v>
      </c>
      <c r="F1144" s="3">
        <v>6299.37</v>
      </c>
      <c r="G1144" t="s">
        <v>20</v>
      </c>
      <c r="H1144" t="str">
        <f>INDEX(producttable[Product Name],MATCH(consolidatedsales[[#This Row],[ProductID]],producttable[ProductID],0))</f>
        <v>Maximus UC-69</v>
      </c>
      <c r="I1144" t="str">
        <f>INDEX(producttable[Category],MATCH(consolidatedsales[[#This Row],[ProductID]],producttable[ProductID],0))</f>
        <v>Urban</v>
      </c>
      <c r="J1144" t="str">
        <f>INDEX(producttable[Segment],MATCH(consolidatedsales[[#This Row],[ProductID]],producttable[ProductID],0))</f>
        <v>Convenience</v>
      </c>
      <c r="K1144">
        <f>INDEX(producttable[ManufacturerID],MATCH(consolidatedsales[[#This Row],[ProductID]],producttable[ProductID],0))</f>
        <v>7</v>
      </c>
      <c r="L1144" s="4" t="str">
        <f>INDEX(locationtable[State],MATCH(consolidatedsales[[#This Row],[Zip]],locationtable[Zip],0))</f>
        <v>Alberta</v>
      </c>
      <c r="M1144" s="4" t="str">
        <f>INDEX(manufacturertable[Manufacturer Name],MATCH(consolidatedsales[[#This Row],[ManufacturerID]],manufacturertable[ManufacturerID],0))</f>
        <v>VanArsdel</v>
      </c>
      <c r="N1144" s="4">
        <f>1/COUNTIFS(consolidatedsales[Manufacturer Name],consolidatedsales[[#This Row],[Manufacturer Name]])</f>
        <v>2.4570024570024569E-3</v>
      </c>
    </row>
    <row r="1145" spans="1:14" x14ac:dyDescent="0.25">
      <c r="A1145">
        <v>478</v>
      </c>
      <c r="B1145" s="2">
        <v>42093</v>
      </c>
      <c r="C1145" s="2" t="str">
        <f>TEXT(consolidatedsales[[#This Row],[Date]],"MMMM")</f>
        <v>March</v>
      </c>
      <c r="D1145" t="s">
        <v>1578</v>
      </c>
      <c r="E1145">
        <v>1</v>
      </c>
      <c r="F1145" s="3">
        <v>17009.37</v>
      </c>
      <c r="G1145" t="s">
        <v>20</v>
      </c>
      <c r="H1145" t="str">
        <f>INDEX(producttable[Product Name],MATCH(consolidatedsales[[#This Row],[ProductID]],producttable[ProductID],0))</f>
        <v>Maximus UM-83</v>
      </c>
      <c r="I1145" t="str">
        <f>INDEX(producttable[Category],MATCH(consolidatedsales[[#This Row],[ProductID]],producttable[ProductID],0))</f>
        <v>Urban</v>
      </c>
      <c r="J1145" t="str">
        <f>INDEX(producttable[Segment],MATCH(consolidatedsales[[#This Row],[ProductID]],producttable[ProductID],0))</f>
        <v>Moderation</v>
      </c>
      <c r="K1145">
        <f>INDEX(producttable[ManufacturerID],MATCH(consolidatedsales[[#This Row],[ProductID]],producttable[ProductID],0))</f>
        <v>7</v>
      </c>
      <c r="L1145" s="4" t="str">
        <f>INDEX(locationtable[State],MATCH(consolidatedsales[[#This Row],[Zip]],locationtable[Zip],0))</f>
        <v>British Columbia</v>
      </c>
      <c r="M1145" s="4" t="str">
        <f>INDEX(manufacturertable[Manufacturer Name],MATCH(consolidatedsales[[#This Row],[ManufacturerID]],manufacturertable[ManufacturerID],0))</f>
        <v>VanArsdel</v>
      </c>
      <c r="N1145" s="4">
        <f>1/COUNTIFS(consolidatedsales[Manufacturer Name],consolidatedsales[[#This Row],[Manufacturer Name]])</f>
        <v>2.4570024570024569E-3</v>
      </c>
    </row>
    <row r="1146" spans="1:14" x14ac:dyDescent="0.25">
      <c r="A1146">
        <v>1180</v>
      </c>
      <c r="B1146" s="2">
        <v>42141</v>
      </c>
      <c r="C1146" s="2" t="str">
        <f>TEXT(consolidatedsales[[#This Row],[Date]],"MMMM")</f>
        <v>May</v>
      </c>
      <c r="D1146" t="s">
        <v>1412</v>
      </c>
      <c r="E1146">
        <v>1</v>
      </c>
      <c r="F1146" s="3">
        <v>6299.37</v>
      </c>
      <c r="G1146" t="s">
        <v>20</v>
      </c>
      <c r="H1146" t="str">
        <f>INDEX(producttable[Product Name],MATCH(consolidatedsales[[#This Row],[ProductID]],producttable[ProductID],0))</f>
        <v>Pirum UE-16</v>
      </c>
      <c r="I1146" t="str">
        <f>INDEX(producttable[Category],MATCH(consolidatedsales[[#This Row],[ProductID]],producttable[ProductID],0))</f>
        <v>Urban</v>
      </c>
      <c r="J1146" t="str">
        <f>INDEX(producttable[Segment],MATCH(consolidatedsales[[#This Row],[ProductID]],producttable[ProductID],0))</f>
        <v>Extreme</v>
      </c>
      <c r="K1146">
        <f>INDEX(producttable[ManufacturerID],MATCH(consolidatedsales[[#This Row],[ProductID]],producttable[ProductID],0))</f>
        <v>10</v>
      </c>
      <c r="L1146" s="4" t="str">
        <f>INDEX(locationtable[State],MATCH(consolidatedsales[[#This Row],[Zip]],locationtable[Zip],0))</f>
        <v>Alberta</v>
      </c>
      <c r="M1146" s="4" t="str">
        <f>INDEX(manufacturertable[Manufacturer Name],MATCH(consolidatedsales[[#This Row],[ManufacturerID]],manufacturertable[ManufacturerID],0))</f>
        <v>Pirum</v>
      </c>
      <c r="N1146" s="4">
        <f>1/COUNTIFS(consolidatedsales[Manufacturer Name],consolidatedsales[[#This Row],[Manufacturer Name]])</f>
        <v>3.8022813688212928E-3</v>
      </c>
    </row>
    <row r="1147" spans="1:14" x14ac:dyDescent="0.25">
      <c r="A1147">
        <v>2045</v>
      </c>
      <c r="B1147" s="2">
        <v>42124</v>
      </c>
      <c r="C1147" s="2" t="str">
        <f>TEXT(consolidatedsales[[#This Row],[Date]],"MMMM")</f>
        <v>April</v>
      </c>
      <c r="D1147" t="s">
        <v>1578</v>
      </c>
      <c r="E1147">
        <v>1</v>
      </c>
      <c r="F1147" s="3">
        <v>6173.37</v>
      </c>
      <c r="G1147" t="s">
        <v>20</v>
      </c>
      <c r="H1147" t="str">
        <f>INDEX(producttable[Product Name],MATCH(consolidatedsales[[#This Row],[ProductID]],producttable[ProductID],0))</f>
        <v>Currus UE-05</v>
      </c>
      <c r="I1147" t="str">
        <f>INDEX(producttable[Category],MATCH(consolidatedsales[[#This Row],[ProductID]],producttable[ProductID],0))</f>
        <v>Urban</v>
      </c>
      <c r="J1147" t="str">
        <f>INDEX(producttable[Segment],MATCH(consolidatedsales[[#This Row],[ProductID]],producttable[ProductID],0))</f>
        <v>Extreme</v>
      </c>
      <c r="K1147">
        <f>INDEX(producttable[ManufacturerID],MATCH(consolidatedsales[[#This Row],[ProductID]],producttable[ProductID],0))</f>
        <v>4</v>
      </c>
      <c r="L1147" s="4" t="str">
        <f>INDEX(locationtable[State],MATCH(consolidatedsales[[#This Row],[Zip]],locationtable[Zip],0))</f>
        <v>British Columbia</v>
      </c>
      <c r="M1147" s="4" t="str">
        <f>INDEX(manufacturertable[Manufacturer Name],MATCH(consolidatedsales[[#This Row],[ManufacturerID]],manufacturertable[ManufacturerID],0))</f>
        <v>Currus</v>
      </c>
      <c r="N1147" s="4">
        <f>1/COUNTIFS(consolidatedsales[Manufacturer Name],consolidatedsales[[#This Row],[Manufacturer Name]])</f>
        <v>1.1764705882352941E-2</v>
      </c>
    </row>
    <row r="1148" spans="1:14" x14ac:dyDescent="0.25">
      <c r="A1148">
        <v>496</v>
      </c>
      <c r="B1148" s="2">
        <v>42124</v>
      </c>
      <c r="C1148" s="2" t="str">
        <f>TEXT(consolidatedsales[[#This Row],[Date]],"MMMM")</f>
        <v>April</v>
      </c>
      <c r="D1148" t="s">
        <v>1583</v>
      </c>
      <c r="E1148">
        <v>1</v>
      </c>
      <c r="F1148" s="3">
        <v>11339.37</v>
      </c>
      <c r="G1148" t="s">
        <v>20</v>
      </c>
      <c r="H1148" t="str">
        <f>INDEX(producttable[Product Name],MATCH(consolidatedsales[[#This Row],[ProductID]],producttable[ProductID],0))</f>
        <v>Maximus UM-01</v>
      </c>
      <c r="I1148" t="str">
        <f>INDEX(producttable[Category],MATCH(consolidatedsales[[#This Row],[ProductID]],producttable[ProductID],0))</f>
        <v>Urban</v>
      </c>
      <c r="J1148" t="str">
        <f>INDEX(producttable[Segment],MATCH(consolidatedsales[[#This Row],[ProductID]],producttable[ProductID],0))</f>
        <v>Moderation</v>
      </c>
      <c r="K1148">
        <f>INDEX(producttable[ManufacturerID],MATCH(consolidatedsales[[#This Row],[ProductID]],producttable[ProductID],0))</f>
        <v>7</v>
      </c>
      <c r="L1148" s="4" t="str">
        <f>INDEX(locationtable[State],MATCH(consolidatedsales[[#This Row],[Zip]],locationtable[Zip],0))</f>
        <v>British Columbia</v>
      </c>
      <c r="M1148" s="4" t="str">
        <f>INDEX(manufacturertable[Manufacturer Name],MATCH(consolidatedsales[[#This Row],[ManufacturerID]],manufacturertable[ManufacturerID],0))</f>
        <v>VanArsdel</v>
      </c>
      <c r="N1148" s="4">
        <f>1/COUNTIFS(consolidatedsales[Manufacturer Name],consolidatedsales[[#This Row],[Manufacturer Name]])</f>
        <v>2.4570024570024569E-3</v>
      </c>
    </row>
    <row r="1149" spans="1:14" x14ac:dyDescent="0.25">
      <c r="A1149">
        <v>636</v>
      </c>
      <c r="B1149" s="2">
        <v>42124</v>
      </c>
      <c r="C1149" s="2" t="str">
        <f>TEXT(consolidatedsales[[#This Row],[Date]],"MMMM")</f>
        <v>April</v>
      </c>
      <c r="D1149" t="s">
        <v>1410</v>
      </c>
      <c r="E1149">
        <v>1</v>
      </c>
      <c r="F1149" s="3">
        <v>11118.87</v>
      </c>
      <c r="G1149" t="s">
        <v>20</v>
      </c>
      <c r="H1149" t="str">
        <f>INDEX(producttable[Product Name],MATCH(consolidatedsales[[#This Row],[ProductID]],producttable[ProductID],0))</f>
        <v>Maximus UC-01</v>
      </c>
      <c r="I1149" t="str">
        <f>INDEX(producttable[Category],MATCH(consolidatedsales[[#This Row],[ProductID]],producttable[ProductID],0))</f>
        <v>Urban</v>
      </c>
      <c r="J1149" t="str">
        <f>INDEX(producttable[Segment],MATCH(consolidatedsales[[#This Row],[ProductID]],producttable[ProductID],0))</f>
        <v>Convenience</v>
      </c>
      <c r="K1149">
        <f>INDEX(producttable[ManufacturerID],MATCH(consolidatedsales[[#This Row],[ProductID]],producttable[ProductID],0))</f>
        <v>7</v>
      </c>
      <c r="L1149" s="4" t="str">
        <f>INDEX(locationtable[State],MATCH(consolidatedsales[[#This Row],[Zip]],locationtable[Zip],0))</f>
        <v>Alberta</v>
      </c>
      <c r="M1149" s="4" t="str">
        <f>INDEX(manufacturertable[Manufacturer Name],MATCH(consolidatedsales[[#This Row],[ManufacturerID]],manufacturertable[ManufacturerID],0))</f>
        <v>VanArsdel</v>
      </c>
      <c r="N1149" s="4">
        <f>1/COUNTIFS(consolidatedsales[Manufacturer Name],consolidatedsales[[#This Row],[Manufacturer Name]])</f>
        <v>2.4570024570024569E-3</v>
      </c>
    </row>
    <row r="1150" spans="1:14" x14ac:dyDescent="0.25">
      <c r="A1150">
        <v>826</v>
      </c>
      <c r="B1150" s="2">
        <v>42152</v>
      </c>
      <c r="C1150" s="2" t="str">
        <f>TEXT(consolidatedsales[[#This Row],[Date]],"MMMM")</f>
        <v>May</v>
      </c>
      <c r="D1150" t="s">
        <v>1327</v>
      </c>
      <c r="E1150">
        <v>1</v>
      </c>
      <c r="F1150" s="3">
        <v>14426.37</v>
      </c>
      <c r="G1150" t="s">
        <v>20</v>
      </c>
      <c r="H1150" t="str">
        <f>INDEX(producttable[Product Name],MATCH(consolidatedsales[[#This Row],[ProductID]],producttable[ProductID],0))</f>
        <v>Natura UM-10</v>
      </c>
      <c r="I1150" t="str">
        <f>INDEX(producttable[Category],MATCH(consolidatedsales[[#This Row],[ProductID]],producttable[ProductID],0))</f>
        <v>Urban</v>
      </c>
      <c r="J1150" t="str">
        <f>INDEX(producttable[Segment],MATCH(consolidatedsales[[#This Row],[ProductID]],producttable[ProductID],0))</f>
        <v>Moderation</v>
      </c>
      <c r="K1150">
        <f>INDEX(producttable[ManufacturerID],MATCH(consolidatedsales[[#This Row],[ProductID]],producttable[ProductID],0))</f>
        <v>8</v>
      </c>
      <c r="L1150" s="4" t="str">
        <f>INDEX(locationtable[State],MATCH(consolidatedsales[[#This Row],[Zip]],locationtable[Zip],0))</f>
        <v>Alberta</v>
      </c>
      <c r="M1150" s="4" t="str">
        <f>INDEX(manufacturertable[Manufacturer Name],MATCH(consolidatedsales[[#This Row],[ManufacturerID]],manufacturertable[ManufacturerID],0))</f>
        <v>Natura</v>
      </c>
      <c r="N1150" s="4">
        <f>1/COUNTIFS(consolidatedsales[Manufacturer Name],consolidatedsales[[#This Row],[Manufacturer Name]])</f>
        <v>3.952569169960474E-3</v>
      </c>
    </row>
    <row r="1151" spans="1:14" x14ac:dyDescent="0.25">
      <c r="A1151">
        <v>1129</v>
      </c>
      <c r="B1151" s="2">
        <v>42152</v>
      </c>
      <c r="C1151" s="2" t="str">
        <f>TEXT(consolidatedsales[[#This Row],[Date]],"MMMM")</f>
        <v>May</v>
      </c>
      <c r="D1151" t="s">
        <v>1346</v>
      </c>
      <c r="E1151">
        <v>1</v>
      </c>
      <c r="F1151" s="3">
        <v>5543.37</v>
      </c>
      <c r="G1151" t="s">
        <v>20</v>
      </c>
      <c r="H1151" t="str">
        <f>INDEX(producttable[Product Name],MATCH(consolidatedsales[[#This Row],[ProductID]],producttable[ProductID],0))</f>
        <v>Pirum UM-06</v>
      </c>
      <c r="I1151" t="str">
        <f>INDEX(producttable[Category],MATCH(consolidatedsales[[#This Row],[ProductID]],producttable[ProductID],0))</f>
        <v>Urban</v>
      </c>
      <c r="J1151" t="str">
        <f>INDEX(producttable[Segment],MATCH(consolidatedsales[[#This Row],[ProductID]],producttable[ProductID],0))</f>
        <v>Moderation</v>
      </c>
      <c r="K1151">
        <f>INDEX(producttable[ManufacturerID],MATCH(consolidatedsales[[#This Row],[ProductID]],producttable[ProductID],0))</f>
        <v>10</v>
      </c>
      <c r="L1151" s="4" t="str">
        <f>INDEX(locationtable[State],MATCH(consolidatedsales[[#This Row],[Zip]],locationtable[Zip],0))</f>
        <v>Alberta</v>
      </c>
      <c r="M1151" s="4" t="str">
        <f>INDEX(manufacturertable[Manufacturer Name],MATCH(consolidatedsales[[#This Row],[ManufacturerID]],manufacturertable[ManufacturerID],0))</f>
        <v>Pirum</v>
      </c>
      <c r="N1151" s="4">
        <f>1/COUNTIFS(consolidatedsales[Manufacturer Name],consolidatedsales[[#This Row],[Manufacturer Name]])</f>
        <v>3.8022813688212928E-3</v>
      </c>
    </row>
    <row r="1152" spans="1:14" x14ac:dyDescent="0.25">
      <c r="A1152">
        <v>1009</v>
      </c>
      <c r="B1152" s="2">
        <v>42152</v>
      </c>
      <c r="C1152" s="2" t="str">
        <f>TEXT(consolidatedsales[[#This Row],[Date]],"MMMM")</f>
        <v>May</v>
      </c>
      <c r="D1152" t="s">
        <v>1563</v>
      </c>
      <c r="E1152">
        <v>1</v>
      </c>
      <c r="F1152" s="3">
        <v>1353.87</v>
      </c>
      <c r="G1152" t="s">
        <v>20</v>
      </c>
      <c r="H1152" t="str">
        <f>INDEX(producttable[Product Name],MATCH(consolidatedsales[[#This Row],[ProductID]],producttable[ProductID],0))</f>
        <v>Natura YY-10</v>
      </c>
      <c r="I1152" t="str">
        <f>INDEX(producttable[Category],MATCH(consolidatedsales[[#This Row],[ProductID]],producttable[ProductID],0))</f>
        <v>Youth</v>
      </c>
      <c r="J1152" t="str">
        <f>INDEX(producttable[Segment],MATCH(consolidatedsales[[#This Row],[ProductID]],producttable[ProductID],0))</f>
        <v>Youth</v>
      </c>
      <c r="K1152">
        <f>INDEX(producttable[ManufacturerID],MATCH(consolidatedsales[[#This Row],[ProductID]],producttable[ProductID],0))</f>
        <v>8</v>
      </c>
      <c r="L1152" s="4" t="str">
        <f>INDEX(locationtable[State],MATCH(consolidatedsales[[#This Row],[Zip]],locationtable[Zip],0))</f>
        <v>British Columbia</v>
      </c>
      <c r="M1152" s="4" t="str">
        <f>INDEX(manufacturertable[Manufacturer Name],MATCH(consolidatedsales[[#This Row],[ManufacturerID]],manufacturertable[ManufacturerID],0))</f>
        <v>Natura</v>
      </c>
      <c r="N1152" s="4">
        <f>1/COUNTIFS(consolidatedsales[Manufacturer Name],consolidatedsales[[#This Row],[Manufacturer Name]])</f>
        <v>3.952569169960474E-3</v>
      </c>
    </row>
    <row r="1153" spans="1:14" x14ac:dyDescent="0.25">
      <c r="A1153">
        <v>1392</v>
      </c>
      <c r="B1153" s="2">
        <v>42152</v>
      </c>
      <c r="C1153" s="2" t="str">
        <f>TEXT(consolidatedsales[[#This Row],[Date]],"MMMM")</f>
        <v>May</v>
      </c>
      <c r="D1153" t="s">
        <v>1345</v>
      </c>
      <c r="E1153">
        <v>1</v>
      </c>
      <c r="F1153" s="3">
        <v>2266.7399999999998</v>
      </c>
      <c r="G1153" t="s">
        <v>20</v>
      </c>
      <c r="H1153" t="str">
        <f>INDEX(producttable[Product Name],MATCH(consolidatedsales[[#This Row],[ProductID]],producttable[ProductID],0))</f>
        <v>Quibus RP-84</v>
      </c>
      <c r="I1153" t="str">
        <f>INDEX(producttable[Category],MATCH(consolidatedsales[[#This Row],[ProductID]],producttable[ProductID],0))</f>
        <v>Rural</v>
      </c>
      <c r="J1153" t="str">
        <f>INDEX(producttable[Segment],MATCH(consolidatedsales[[#This Row],[ProductID]],producttable[ProductID],0))</f>
        <v>Productivity</v>
      </c>
      <c r="K1153">
        <f>INDEX(producttable[ManufacturerID],MATCH(consolidatedsales[[#This Row],[ProductID]],producttable[ProductID],0))</f>
        <v>12</v>
      </c>
      <c r="L1153" s="4" t="str">
        <f>INDEX(locationtable[State],MATCH(consolidatedsales[[#This Row],[Zip]],locationtable[Zip],0))</f>
        <v>Alberta</v>
      </c>
      <c r="M1153" s="4" t="str">
        <f>INDEX(manufacturertable[Manufacturer Name],MATCH(consolidatedsales[[#This Row],[ManufacturerID]],manufacturertable[ManufacturerID],0))</f>
        <v>Quibus</v>
      </c>
      <c r="N1153" s="4">
        <f>1/COUNTIFS(consolidatedsales[Manufacturer Name],consolidatedsales[[#This Row],[Manufacturer Name]])</f>
        <v>1.3333333333333334E-2</v>
      </c>
    </row>
    <row r="1154" spans="1:14" x14ac:dyDescent="0.25">
      <c r="A1154">
        <v>2354</v>
      </c>
      <c r="B1154" s="2">
        <v>42152</v>
      </c>
      <c r="C1154" s="2" t="str">
        <f>TEXT(consolidatedsales[[#This Row],[Date]],"MMMM")</f>
        <v>May</v>
      </c>
      <c r="D1154" t="s">
        <v>1346</v>
      </c>
      <c r="E1154">
        <v>1</v>
      </c>
      <c r="F1154" s="3">
        <v>4661.37</v>
      </c>
      <c r="G1154" t="s">
        <v>20</v>
      </c>
      <c r="H1154" t="str">
        <f>INDEX(producttable[Product Name],MATCH(consolidatedsales[[#This Row],[ProductID]],producttable[ProductID],0))</f>
        <v>Aliqui UC-02</v>
      </c>
      <c r="I1154" t="str">
        <f>INDEX(producttable[Category],MATCH(consolidatedsales[[#This Row],[ProductID]],producttable[ProductID],0))</f>
        <v>Urban</v>
      </c>
      <c r="J1154" t="str">
        <f>INDEX(producttable[Segment],MATCH(consolidatedsales[[#This Row],[ProductID]],producttable[ProductID],0))</f>
        <v>Convenience</v>
      </c>
      <c r="K1154">
        <f>INDEX(producttable[ManufacturerID],MATCH(consolidatedsales[[#This Row],[ProductID]],producttable[ProductID],0))</f>
        <v>2</v>
      </c>
      <c r="L1154" s="4" t="str">
        <f>INDEX(locationtable[State],MATCH(consolidatedsales[[#This Row],[Zip]],locationtable[Zip],0))</f>
        <v>Alberta</v>
      </c>
      <c r="M1154" s="4" t="str">
        <f>INDEX(manufacturertable[Manufacturer Name],MATCH(consolidatedsales[[#This Row],[ManufacturerID]],manufacturertable[ManufacturerID],0))</f>
        <v>Aliqui</v>
      </c>
      <c r="N1154" s="4">
        <f>1/COUNTIFS(consolidatedsales[Manufacturer Name],consolidatedsales[[#This Row],[Manufacturer Name]])</f>
        <v>4.7169811320754715E-3</v>
      </c>
    </row>
    <row r="1155" spans="1:14" x14ac:dyDescent="0.25">
      <c r="A1155">
        <v>1907</v>
      </c>
      <c r="B1155" s="2">
        <v>42152</v>
      </c>
      <c r="C1155" s="2" t="str">
        <f>TEXT(consolidatedsales[[#This Row],[Date]],"MMMM")</f>
        <v>May</v>
      </c>
      <c r="D1155" t="s">
        <v>1382</v>
      </c>
      <c r="E1155">
        <v>1</v>
      </c>
      <c r="F1155" s="3">
        <v>11969.37</v>
      </c>
      <c r="G1155" t="s">
        <v>20</v>
      </c>
      <c r="H1155" t="str">
        <f>INDEX(producttable[Product Name],MATCH(consolidatedsales[[#This Row],[ProductID]],producttable[ProductID],0))</f>
        <v>Leo UC-26</v>
      </c>
      <c r="I1155" t="str">
        <f>INDEX(producttable[Category],MATCH(consolidatedsales[[#This Row],[ProductID]],producttable[ProductID],0))</f>
        <v>Urban</v>
      </c>
      <c r="J1155" t="str">
        <f>INDEX(producttable[Segment],MATCH(consolidatedsales[[#This Row],[ProductID]],producttable[ProductID],0))</f>
        <v>Convenience</v>
      </c>
      <c r="K1155">
        <f>INDEX(producttable[ManufacturerID],MATCH(consolidatedsales[[#This Row],[ProductID]],producttable[ProductID],0))</f>
        <v>6</v>
      </c>
      <c r="L1155" s="4" t="str">
        <f>INDEX(locationtable[State],MATCH(consolidatedsales[[#This Row],[Zip]],locationtable[Zip],0))</f>
        <v>Alberta</v>
      </c>
      <c r="M1155" s="4" t="str">
        <f>INDEX(manufacturertable[Manufacturer Name],MATCH(consolidatedsales[[#This Row],[ManufacturerID]],manufacturertable[ManufacturerID],0))</f>
        <v>Leo</v>
      </c>
      <c r="N1155" s="4">
        <f>1/COUNTIFS(consolidatedsales[Manufacturer Name],consolidatedsales[[#This Row],[Manufacturer Name]])</f>
        <v>8.3333333333333329E-2</v>
      </c>
    </row>
    <row r="1156" spans="1:14" x14ac:dyDescent="0.25">
      <c r="A1156">
        <v>506</v>
      </c>
      <c r="B1156" s="2">
        <v>42152</v>
      </c>
      <c r="C1156" s="2" t="str">
        <f>TEXT(consolidatedsales[[#This Row],[Date]],"MMMM")</f>
        <v>May</v>
      </c>
      <c r="D1156" t="s">
        <v>1583</v>
      </c>
      <c r="E1156">
        <v>1</v>
      </c>
      <c r="F1156" s="3">
        <v>15560.37</v>
      </c>
      <c r="G1156" t="s">
        <v>20</v>
      </c>
      <c r="H1156" t="str">
        <f>INDEX(producttable[Product Name],MATCH(consolidatedsales[[#This Row],[ProductID]],producttable[ProductID],0))</f>
        <v>Maximus UM-11</v>
      </c>
      <c r="I1156" t="str">
        <f>INDEX(producttable[Category],MATCH(consolidatedsales[[#This Row],[ProductID]],producttable[ProductID],0))</f>
        <v>Urban</v>
      </c>
      <c r="J1156" t="str">
        <f>INDEX(producttable[Segment],MATCH(consolidatedsales[[#This Row],[ProductID]],producttable[ProductID],0))</f>
        <v>Moderation</v>
      </c>
      <c r="K1156">
        <f>INDEX(producttable[ManufacturerID],MATCH(consolidatedsales[[#This Row],[ProductID]],producttable[ProductID],0))</f>
        <v>7</v>
      </c>
      <c r="L1156" s="4" t="str">
        <f>INDEX(locationtable[State],MATCH(consolidatedsales[[#This Row],[Zip]],locationtable[Zip],0))</f>
        <v>British Columbia</v>
      </c>
      <c r="M1156" s="4" t="str">
        <f>INDEX(manufacturertable[Manufacturer Name],MATCH(consolidatedsales[[#This Row],[ManufacturerID]],manufacturertable[ManufacturerID],0))</f>
        <v>VanArsdel</v>
      </c>
      <c r="N1156" s="4">
        <f>1/COUNTIFS(consolidatedsales[Manufacturer Name],consolidatedsales[[#This Row],[Manufacturer Name]])</f>
        <v>2.4570024570024569E-3</v>
      </c>
    </row>
    <row r="1157" spans="1:14" x14ac:dyDescent="0.25">
      <c r="A1157">
        <v>2388</v>
      </c>
      <c r="B1157" s="2">
        <v>42115</v>
      </c>
      <c r="C1157" s="2" t="str">
        <f>TEXT(consolidatedsales[[#This Row],[Date]],"MMMM")</f>
        <v>April</v>
      </c>
      <c r="D1157" t="s">
        <v>1330</v>
      </c>
      <c r="E1157">
        <v>1</v>
      </c>
      <c r="F1157" s="3">
        <v>4157.37</v>
      </c>
      <c r="G1157" t="s">
        <v>20</v>
      </c>
      <c r="H1157" t="str">
        <f>INDEX(producttable[Product Name],MATCH(consolidatedsales[[#This Row],[ProductID]],producttable[ProductID],0))</f>
        <v>Aliqui UC-36</v>
      </c>
      <c r="I1157" t="str">
        <f>INDEX(producttable[Category],MATCH(consolidatedsales[[#This Row],[ProductID]],producttable[ProductID],0))</f>
        <v>Urban</v>
      </c>
      <c r="J1157" t="str">
        <f>INDEX(producttable[Segment],MATCH(consolidatedsales[[#This Row],[ProductID]],producttable[ProductID],0))</f>
        <v>Convenience</v>
      </c>
      <c r="K1157">
        <f>INDEX(producttable[ManufacturerID],MATCH(consolidatedsales[[#This Row],[ProductID]],producttable[ProductID],0))</f>
        <v>2</v>
      </c>
      <c r="L1157" s="4" t="str">
        <f>INDEX(locationtable[State],MATCH(consolidatedsales[[#This Row],[Zip]],locationtable[Zip],0))</f>
        <v>Alberta</v>
      </c>
      <c r="M1157" s="4" t="str">
        <f>INDEX(manufacturertable[Manufacturer Name],MATCH(consolidatedsales[[#This Row],[ManufacturerID]],manufacturertable[ManufacturerID],0))</f>
        <v>Aliqui</v>
      </c>
      <c r="N1157" s="4">
        <f>1/COUNTIFS(consolidatedsales[Manufacturer Name],consolidatedsales[[#This Row],[Manufacturer Name]])</f>
        <v>4.7169811320754715E-3</v>
      </c>
    </row>
    <row r="1158" spans="1:14" x14ac:dyDescent="0.25">
      <c r="A1158">
        <v>674</v>
      </c>
      <c r="B1158" s="2">
        <v>42116</v>
      </c>
      <c r="C1158" s="2" t="str">
        <f>TEXT(consolidatedsales[[#This Row],[Date]],"MMMM")</f>
        <v>April</v>
      </c>
      <c r="D1158" t="s">
        <v>1563</v>
      </c>
      <c r="E1158">
        <v>1</v>
      </c>
      <c r="F1158" s="3">
        <v>8189.37</v>
      </c>
      <c r="G1158" t="s">
        <v>20</v>
      </c>
      <c r="H1158" t="str">
        <f>INDEX(producttable[Product Name],MATCH(consolidatedsales[[#This Row],[ProductID]],producttable[ProductID],0))</f>
        <v>Maximus UC-39</v>
      </c>
      <c r="I1158" t="str">
        <f>INDEX(producttable[Category],MATCH(consolidatedsales[[#This Row],[ProductID]],producttable[ProductID],0))</f>
        <v>Urban</v>
      </c>
      <c r="J1158" t="str">
        <f>INDEX(producttable[Segment],MATCH(consolidatedsales[[#This Row],[ProductID]],producttable[ProductID],0))</f>
        <v>Convenience</v>
      </c>
      <c r="K1158">
        <f>INDEX(producttable[ManufacturerID],MATCH(consolidatedsales[[#This Row],[ProductID]],producttable[ProductID],0))</f>
        <v>7</v>
      </c>
      <c r="L1158" s="4" t="str">
        <f>INDEX(locationtable[State],MATCH(consolidatedsales[[#This Row],[Zip]],locationtable[Zip],0))</f>
        <v>British Columbia</v>
      </c>
      <c r="M1158" s="4" t="str">
        <f>INDEX(manufacturertable[Manufacturer Name],MATCH(consolidatedsales[[#This Row],[ManufacturerID]],manufacturertable[ManufacturerID],0))</f>
        <v>VanArsdel</v>
      </c>
      <c r="N1158" s="4">
        <f>1/COUNTIFS(consolidatedsales[Manufacturer Name],consolidatedsales[[#This Row],[Manufacturer Name]])</f>
        <v>2.4570024570024569E-3</v>
      </c>
    </row>
    <row r="1159" spans="1:14" x14ac:dyDescent="0.25">
      <c r="A1159">
        <v>2389</v>
      </c>
      <c r="B1159" s="2">
        <v>42116</v>
      </c>
      <c r="C1159" s="2" t="str">
        <f>TEXT(consolidatedsales[[#This Row],[Date]],"MMMM")</f>
        <v>April</v>
      </c>
      <c r="D1159" t="s">
        <v>1554</v>
      </c>
      <c r="E1159">
        <v>1</v>
      </c>
      <c r="F1159" s="3">
        <v>10577.7</v>
      </c>
      <c r="G1159" t="s">
        <v>20</v>
      </c>
      <c r="H1159" t="str">
        <f>INDEX(producttable[Product Name],MATCH(consolidatedsales[[#This Row],[ProductID]],producttable[ProductID],0))</f>
        <v>Aliqui UC-37</v>
      </c>
      <c r="I1159" t="str">
        <f>INDEX(producttable[Category],MATCH(consolidatedsales[[#This Row],[ProductID]],producttable[ProductID],0))</f>
        <v>Urban</v>
      </c>
      <c r="J1159" t="str">
        <f>INDEX(producttable[Segment],MATCH(consolidatedsales[[#This Row],[ProductID]],producttable[ProductID],0))</f>
        <v>Convenience</v>
      </c>
      <c r="K1159">
        <f>INDEX(producttable[ManufacturerID],MATCH(consolidatedsales[[#This Row],[ProductID]],producttable[ProductID],0))</f>
        <v>2</v>
      </c>
      <c r="L1159" s="4" t="str">
        <f>INDEX(locationtable[State],MATCH(consolidatedsales[[#This Row],[Zip]],locationtable[Zip],0))</f>
        <v>British Columbia</v>
      </c>
      <c r="M1159" s="4" t="str">
        <f>INDEX(manufacturertable[Manufacturer Name],MATCH(consolidatedsales[[#This Row],[ManufacturerID]],manufacturertable[ManufacturerID],0))</f>
        <v>Aliqui</v>
      </c>
      <c r="N1159" s="4">
        <f>1/COUNTIFS(consolidatedsales[Manufacturer Name],consolidatedsales[[#This Row],[Manufacturer Name]])</f>
        <v>4.7169811320754715E-3</v>
      </c>
    </row>
    <row r="1160" spans="1:14" x14ac:dyDescent="0.25">
      <c r="A1160">
        <v>1070</v>
      </c>
      <c r="B1160" s="2">
        <v>42116</v>
      </c>
      <c r="C1160" s="2" t="str">
        <f>TEXT(consolidatedsales[[#This Row],[Date]],"MMMM")</f>
        <v>April</v>
      </c>
      <c r="D1160" t="s">
        <v>1583</v>
      </c>
      <c r="E1160">
        <v>1</v>
      </c>
      <c r="F1160" s="3">
        <v>1889.37</v>
      </c>
      <c r="G1160" t="s">
        <v>20</v>
      </c>
      <c r="H1160" t="str">
        <f>INDEX(producttable[Product Name],MATCH(consolidatedsales[[#This Row],[ProductID]],producttable[ProductID],0))</f>
        <v>Pirum RP-16</v>
      </c>
      <c r="I1160" t="str">
        <f>INDEX(producttable[Category],MATCH(consolidatedsales[[#This Row],[ProductID]],producttable[ProductID],0))</f>
        <v>Rural</v>
      </c>
      <c r="J1160" t="str">
        <f>INDEX(producttable[Segment],MATCH(consolidatedsales[[#This Row],[ProductID]],producttable[ProductID],0))</f>
        <v>Productivity</v>
      </c>
      <c r="K1160">
        <f>INDEX(producttable[ManufacturerID],MATCH(consolidatedsales[[#This Row],[ProductID]],producttable[ProductID],0))</f>
        <v>10</v>
      </c>
      <c r="L1160" s="4" t="str">
        <f>INDEX(locationtable[State],MATCH(consolidatedsales[[#This Row],[Zip]],locationtable[Zip],0))</f>
        <v>British Columbia</v>
      </c>
      <c r="M1160" s="4" t="str">
        <f>INDEX(manufacturertable[Manufacturer Name],MATCH(consolidatedsales[[#This Row],[ManufacturerID]],manufacturertable[ManufacturerID],0))</f>
        <v>Pirum</v>
      </c>
      <c r="N1160" s="4">
        <f>1/COUNTIFS(consolidatedsales[Manufacturer Name],consolidatedsales[[#This Row],[Manufacturer Name]])</f>
        <v>3.8022813688212928E-3</v>
      </c>
    </row>
    <row r="1161" spans="1:14" x14ac:dyDescent="0.25">
      <c r="A1161">
        <v>1053</v>
      </c>
      <c r="B1161" s="2">
        <v>42124</v>
      </c>
      <c r="C1161" s="2" t="str">
        <f>TEXT(consolidatedsales[[#This Row],[Date]],"MMMM")</f>
        <v>April</v>
      </c>
      <c r="D1161" t="s">
        <v>1600</v>
      </c>
      <c r="E1161">
        <v>1</v>
      </c>
      <c r="F1161" s="3">
        <v>3527.37</v>
      </c>
      <c r="G1161" t="s">
        <v>20</v>
      </c>
      <c r="H1161" t="str">
        <f>INDEX(producttable[Product Name],MATCH(consolidatedsales[[#This Row],[ProductID]],producttable[ProductID],0))</f>
        <v>Pirum MA-11</v>
      </c>
      <c r="I1161" t="str">
        <f>INDEX(producttable[Category],MATCH(consolidatedsales[[#This Row],[ProductID]],producttable[ProductID],0))</f>
        <v>Mix</v>
      </c>
      <c r="J1161" t="str">
        <f>INDEX(producttable[Segment],MATCH(consolidatedsales[[#This Row],[ProductID]],producttable[ProductID],0))</f>
        <v>All Season</v>
      </c>
      <c r="K1161">
        <f>INDEX(producttable[ManufacturerID],MATCH(consolidatedsales[[#This Row],[ProductID]],producttable[ProductID],0))</f>
        <v>10</v>
      </c>
      <c r="L1161" s="4" t="str">
        <f>INDEX(locationtable[State],MATCH(consolidatedsales[[#This Row],[Zip]],locationtable[Zip],0))</f>
        <v>British Columbia</v>
      </c>
      <c r="M1161" s="4" t="str">
        <f>INDEX(manufacturertable[Manufacturer Name],MATCH(consolidatedsales[[#This Row],[ManufacturerID]],manufacturertable[ManufacturerID],0))</f>
        <v>Pirum</v>
      </c>
      <c r="N1161" s="4">
        <f>1/COUNTIFS(consolidatedsales[Manufacturer Name],consolidatedsales[[#This Row],[Manufacturer Name]])</f>
        <v>3.8022813688212928E-3</v>
      </c>
    </row>
    <row r="1162" spans="1:14" x14ac:dyDescent="0.25">
      <c r="A1162">
        <v>207</v>
      </c>
      <c r="B1162" s="2">
        <v>42124</v>
      </c>
      <c r="C1162" s="2" t="str">
        <f>TEXT(consolidatedsales[[#This Row],[Date]],"MMMM")</f>
        <v>April</v>
      </c>
      <c r="D1162" t="s">
        <v>1383</v>
      </c>
      <c r="E1162">
        <v>1</v>
      </c>
      <c r="F1162" s="3">
        <v>11843.37</v>
      </c>
      <c r="G1162" t="s">
        <v>20</v>
      </c>
      <c r="H1162" t="str">
        <f>INDEX(producttable[Product Name],MATCH(consolidatedsales[[#This Row],[ProductID]],producttable[ProductID],0))</f>
        <v>Barba UM-09</v>
      </c>
      <c r="I1162" t="str">
        <f>INDEX(producttable[Category],MATCH(consolidatedsales[[#This Row],[ProductID]],producttable[ProductID],0))</f>
        <v>Urban</v>
      </c>
      <c r="J1162" t="str">
        <f>INDEX(producttable[Segment],MATCH(consolidatedsales[[#This Row],[ProductID]],producttable[ProductID],0))</f>
        <v>Moderation</v>
      </c>
      <c r="K1162">
        <f>INDEX(producttable[ManufacturerID],MATCH(consolidatedsales[[#This Row],[ProductID]],producttable[ProductID],0))</f>
        <v>3</v>
      </c>
      <c r="L1162" s="4" t="str">
        <f>INDEX(locationtable[State],MATCH(consolidatedsales[[#This Row],[Zip]],locationtable[Zip],0))</f>
        <v>Alberta</v>
      </c>
      <c r="M1162" s="4" t="str">
        <f>INDEX(manufacturertable[Manufacturer Name],MATCH(consolidatedsales[[#This Row],[ManufacturerID]],manufacturertable[ManufacturerID],0))</f>
        <v>Barba</v>
      </c>
      <c r="N1162" s="4">
        <f>1/COUNTIFS(consolidatedsales[Manufacturer Name],consolidatedsales[[#This Row],[Manufacturer Name]])</f>
        <v>0.1111111111111111</v>
      </c>
    </row>
    <row r="1163" spans="1:14" x14ac:dyDescent="0.25">
      <c r="A1163">
        <v>549</v>
      </c>
      <c r="B1163" s="2">
        <v>42124</v>
      </c>
      <c r="C1163" s="2" t="str">
        <f>TEXT(consolidatedsales[[#This Row],[Date]],"MMMM")</f>
        <v>April</v>
      </c>
      <c r="D1163" t="s">
        <v>1577</v>
      </c>
      <c r="E1163">
        <v>1</v>
      </c>
      <c r="F1163" s="3">
        <v>6614.37</v>
      </c>
      <c r="G1163" t="s">
        <v>20</v>
      </c>
      <c r="H1163" t="str">
        <f>INDEX(producttable[Product Name],MATCH(consolidatedsales[[#This Row],[ProductID]],producttable[ProductID],0))</f>
        <v>Maximus UC-14</v>
      </c>
      <c r="I1163" t="str">
        <f>INDEX(producttable[Category],MATCH(consolidatedsales[[#This Row],[ProductID]],producttable[ProductID],0))</f>
        <v>Urban</v>
      </c>
      <c r="J1163" t="str">
        <f>INDEX(producttable[Segment],MATCH(consolidatedsales[[#This Row],[ProductID]],producttable[ProductID],0))</f>
        <v>Convenience</v>
      </c>
      <c r="K1163">
        <f>INDEX(producttable[ManufacturerID],MATCH(consolidatedsales[[#This Row],[ProductID]],producttable[ProductID],0))</f>
        <v>7</v>
      </c>
      <c r="L1163" s="4" t="str">
        <f>INDEX(locationtable[State],MATCH(consolidatedsales[[#This Row],[Zip]],locationtable[Zip],0))</f>
        <v>British Columbia</v>
      </c>
      <c r="M1163" s="4" t="str">
        <f>INDEX(manufacturertable[Manufacturer Name],MATCH(consolidatedsales[[#This Row],[ManufacturerID]],manufacturertable[ManufacturerID],0))</f>
        <v>VanArsdel</v>
      </c>
      <c r="N1163" s="4">
        <f>1/COUNTIFS(consolidatedsales[Manufacturer Name],consolidatedsales[[#This Row],[Manufacturer Name]])</f>
        <v>2.4570024570024569E-3</v>
      </c>
    </row>
    <row r="1164" spans="1:14" x14ac:dyDescent="0.25">
      <c r="A1164">
        <v>2055</v>
      </c>
      <c r="B1164" s="2">
        <v>42093</v>
      </c>
      <c r="C1164" s="2" t="str">
        <f>TEXT(consolidatedsales[[#This Row],[Date]],"MMMM")</f>
        <v>March</v>
      </c>
      <c r="D1164" t="s">
        <v>1352</v>
      </c>
      <c r="E1164">
        <v>1</v>
      </c>
      <c r="F1164" s="3">
        <v>7874.37</v>
      </c>
      <c r="G1164" t="s">
        <v>20</v>
      </c>
      <c r="H1164" t="str">
        <f>INDEX(producttable[Product Name],MATCH(consolidatedsales[[#This Row],[ProductID]],producttable[ProductID],0))</f>
        <v>Currus UE-15</v>
      </c>
      <c r="I1164" t="str">
        <f>INDEX(producttable[Category],MATCH(consolidatedsales[[#This Row],[ProductID]],producttable[ProductID],0))</f>
        <v>Urban</v>
      </c>
      <c r="J1164" t="str">
        <f>INDEX(producttable[Segment],MATCH(consolidatedsales[[#This Row],[ProductID]],producttable[ProductID],0))</f>
        <v>Extreme</v>
      </c>
      <c r="K1164">
        <f>INDEX(producttable[ManufacturerID],MATCH(consolidatedsales[[#This Row],[ProductID]],producttable[ProductID],0))</f>
        <v>4</v>
      </c>
      <c r="L1164" s="4" t="str">
        <f>INDEX(locationtable[State],MATCH(consolidatedsales[[#This Row],[Zip]],locationtable[Zip],0))</f>
        <v>Alberta</v>
      </c>
      <c r="M1164" s="4" t="str">
        <f>INDEX(manufacturertable[Manufacturer Name],MATCH(consolidatedsales[[#This Row],[ManufacturerID]],manufacturertable[ManufacturerID],0))</f>
        <v>Currus</v>
      </c>
      <c r="N1164" s="4">
        <f>1/COUNTIFS(consolidatedsales[Manufacturer Name],consolidatedsales[[#This Row],[Manufacturer Name]])</f>
        <v>1.1764705882352941E-2</v>
      </c>
    </row>
    <row r="1165" spans="1:14" x14ac:dyDescent="0.25">
      <c r="A1165">
        <v>2086</v>
      </c>
      <c r="B1165" s="2">
        <v>42093</v>
      </c>
      <c r="C1165" s="2" t="str">
        <f>TEXT(consolidatedsales[[#This Row],[Date]],"MMMM")</f>
        <v>March</v>
      </c>
      <c r="D1165" t="s">
        <v>1395</v>
      </c>
      <c r="E1165">
        <v>1</v>
      </c>
      <c r="F1165" s="3">
        <v>2897.37</v>
      </c>
      <c r="G1165" t="s">
        <v>20</v>
      </c>
      <c r="H1165" t="str">
        <f>INDEX(producttable[Product Name],MATCH(consolidatedsales[[#This Row],[ProductID]],producttable[ProductID],0))</f>
        <v>Currus UC-21</v>
      </c>
      <c r="I1165" t="str">
        <f>INDEX(producttable[Category],MATCH(consolidatedsales[[#This Row],[ProductID]],producttable[ProductID],0))</f>
        <v>Urban</v>
      </c>
      <c r="J1165" t="str">
        <f>INDEX(producttable[Segment],MATCH(consolidatedsales[[#This Row],[ProductID]],producttable[ProductID],0))</f>
        <v>Convenience</v>
      </c>
      <c r="K1165">
        <f>INDEX(producttable[ManufacturerID],MATCH(consolidatedsales[[#This Row],[ProductID]],producttable[ProductID],0))</f>
        <v>4</v>
      </c>
      <c r="L1165" s="4" t="str">
        <f>INDEX(locationtable[State],MATCH(consolidatedsales[[#This Row],[Zip]],locationtable[Zip],0))</f>
        <v>Alberta</v>
      </c>
      <c r="M1165" s="4" t="str">
        <f>INDEX(manufacturertable[Manufacturer Name],MATCH(consolidatedsales[[#This Row],[ManufacturerID]],manufacturertable[ManufacturerID],0))</f>
        <v>Currus</v>
      </c>
      <c r="N1165" s="4">
        <f>1/COUNTIFS(consolidatedsales[Manufacturer Name],consolidatedsales[[#This Row],[Manufacturer Name]])</f>
        <v>1.1764705882352941E-2</v>
      </c>
    </row>
    <row r="1166" spans="1:14" x14ac:dyDescent="0.25">
      <c r="A1166">
        <v>491</v>
      </c>
      <c r="B1166" s="2">
        <v>42093</v>
      </c>
      <c r="C1166" s="2" t="str">
        <f>TEXT(consolidatedsales[[#This Row],[Date]],"MMMM")</f>
        <v>March</v>
      </c>
      <c r="D1166" t="s">
        <v>1200</v>
      </c>
      <c r="E1166">
        <v>1</v>
      </c>
      <c r="F1166" s="3">
        <v>11339.37</v>
      </c>
      <c r="G1166" t="s">
        <v>20</v>
      </c>
      <c r="H1166" t="str">
        <f>INDEX(producttable[Product Name],MATCH(consolidatedsales[[#This Row],[ProductID]],producttable[ProductID],0))</f>
        <v>Maximus UM-96</v>
      </c>
      <c r="I1166" t="str">
        <f>INDEX(producttable[Category],MATCH(consolidatedsales[[#This Row],[ProductID]],producttable[ProductID],0))</f>
        <v>Urban</v>
      </c>
      <c r="J1166" t="str">
        <f>INDEX(producttable[Segment],MATCH(consolidatedsales[[#This Row],[ProductID]],producttable[ProductID],0))</f>
        <v>Moderation</v>
      </c>
      <c r="K1166">
        <f>INDEX(producttable[ManufacturerID],MATCH(consolidatedsales[[#This Row],[ProductID]],producttable[ProductID],0))</f>
        <v>7</v>
      </c>
      <c r="L1166" s="4" t="str">
        <f>INDEX(locationtable[State],MATCH(consolidatedsales[[#This Row],[Zip]],locationtable[Zip],0))</f>
        <v>Manitoba</v>
      </c>
      <c r="M1166" s="4" t="str">
        <f>INDEX(manufacturertable[Manufacturer Name],MATCH(consolidatedsales[[#This Row],[ManufacturerID]],manufacturertable[ManufacturerID],0))</f>
        <v>VanArsdel</v>
      </c>
      <c r="N1166" s="4">
        <f>1/COUNTIFS(consolidatedsales[Manufacturer Name],consolidatedsales[[#This Row],[Manufacturer Name]])</f>
        <v>2.4570024570024569E-3</v>
      </c>
    </row>
    <row r="1167" spans="1:14" x14ac:dyDescent="0.25">
      <c r="A1167">
        <v>733</v>
      </c>
      <c r="B1167" s="2">
        <v>42093</v>
      </c>
      <c r="C1167" s="2" t="str">
        <f>TEXT(consolidatedsales[[#This Row],[Date]],"MMMM")</f>
        <v>March</v>
      </c>
      <c r="D1167" t="s">
        <v>1601</v>
      </c>
      <c r="E1167">
        <v>1</v>
      </c>
      <c r="F1167" s="3">
        <v>5102.37</v>
      </c>
      <c r="G1167" t="s">
        <v>20</v>
      </c>
      <c r="H1167" t="str">
        <f>INDEX(producttable[Product Name],MATCH(consolidatedsales[[#This Row],[ProductID]],producttable[ProductID],0))</f>
        <v>Natura RP-21</v>
      </c>
      <c r="I1167" t="str">
        <f>INDEX(producttable[Category],MATCH(consolidatedsales[[#This Row],[ProductID]],producttable[ProductID],0))</f>
        <v>Rural</v>
      </c>
      <c r="J1167" t="str">
        <f>INDEX(producttable[Segment],MATCH(consolidatedsales[[#This Row],[ProductID]],producttable[ProductID],0))</f>
        <v>Productivity</v>
      </c>
      <c r="K1167">
        <f>INDEX(producttable[ManufacturerID],MATCH(consolidatedsales[[#This Row],[ProductID]],producttable[ProductID],0))</f>
        <v>8</v>
      </c>
      <c r="L1167" s="4" t="str">
        <f>INDEX(locationtable[State],MATCH(consolidatedsales[[#This Row],[Zip]],locationtable[Zip],0))</f>
        <v>British Columbia</v>
      </c>
      <c r="M1167" s="4" t="str">
        <f>INDEX(manufacturertable[Manufacturer Name],MATCH(consolidatedsales[[#This Row],[ManufacturerID]],manufacturertable[ManufacturerID],0))</f>
        <v>Natura</v>
      </c>
      <c r="N1167" s="4">
        <f>1/COUNTIFS(consolidatedsales[Manufacturer Name],consolidatedsales[[#This Row],[Manufacturer Name]])</f>
        <v>3.952569169960474E-3</v>
      </c>
    </row>
    <row r="1168" spans="1:14" x14ac:dyDescent="0.25">
      <c r="A1168">
        <v>1085</v>
      </c>
      <c r="B1168" s="2">
        <v>42093</v>
      </c>
      <c r="C1168" s="2" t="str">
        <f>TEXT(consolidatedsales[[#This Row],[Date]],"MMMM")</f>
        <v>March</v>
      </c>
      <c r="D1168" t="s">
        <v>1600</v>
      </c>
      <c r="E1168">
        <v>1</v>
      </c>
      <c r="F1168" s="3">
        <v>1322.37</v>
      </c>
      <c r="G1168" t="s">
        <v>20</v>
      </c>
      <c r="H1168" t="str">
        <f>INDEX(producttable[Product Name],MATCH(consolidatedsales[[#This Row],[ProductID]],producttable[ProductID],0))</f>
        <v>Pirum RP-31</v>
      </c>
      <c r="I1168" t="str">
        <f>INDEX(producttable[Category],MATCH(consolidatedsales[[#This Row],[ProductID]],producttable[ProductID],0))</f>
        <v>Rural</v>
      </c>
      <c r="J1168" t="str">
        <f>INDEX(producttable[Segment],MATCH(consolidatedsales[[#This Row],[ProductID]],producttable[ProductID],0))</f>
        <v>Productivity</v>
      </c>
      <c r="K1168">
        <f>INDEX(producttable[ManufacturerID],MATCH(consolidatedsales[[#This Row],[ProductID]],producttable[ProductID],0))</f>
        <v>10</v>
      </c>
      <c r="L1168" s="4" t="str">
        <f>INDEX(locationtable[State],MATCH(consolidatedsales[[#This Row],[Zip]],locationtable[Zip],0))</f>
        <v>British Columbia</v>
      </c>
      <c r="M1168" s="4" t="str">
        <f>INDEX(manufacturertable[Manufacturer Name],MATCH(consolidatedsales[[#This Row],[ManufacturerID]],manufacturertable[ManufacturerID],0))</f>
        <v>Pirum</v>
      </c>
      <c r="N1168" s="4">
        <f>1/COUNTIFS(consolidatedsales[Manufacturer Name],consolidatedsales[[#This Row],[Manufacturer Name]])</f>
        <v>3.8022813688212928E-3</v>
      </c>
    </row>
    <row r="1169" spans="1:14" x14ac:dyDescent="0.25">
      <c r="A1169">
        <v>1183</v>
      </c>
      <c r="B1169" s="2">
        <v>42093</v>
      </c>
      <c r="C1169" s="2" t="str">
        <f>TEXT(consolidatedsales[[#This Row],[Date]],"MMMM")</f>
        <v>March</v>
      </c>
      <c r="D1169" t="s">
        <v>1601</v>
      </c>
      <c r="E1169">
        <v>1</v>
      </c>
      <c r="F1169" s="3">
        <v>7275.87</v>
      </c>
      <c r="G1169" t="s">
        <v>20</v>
      </c>
      <c r="H1169" t="str">
        <f>INDEX(producttable[Product Name],MATCH(consolidatedsales[[#This Row],[ProductID]],producttable[ProductID],0))</f>
        <v>Pirum UE-19</v>
      </c>
      <c r="I1169" t="str">
        <f>INDEX(producttable[Category],MATCH(consolidatedsales[[#This Row],[ProductID]],producttable[ProductID],0))</f>
        <v>Urban</v>
      </c>
      <c r="J1169" t="str">
        <f>INDEX(producttable[Segment],MATCH(consolidatedsales[[#This Row],[ProductID]],producttable[ProductID],0))</f>
        <v>Extreme</v>
      </c>
      <c r="K1169">
        <f>INDEX(producttable[ManufacturerID],MATCH(consolidatedsales[[#This Row],[ProductID]],producttable[ProductID],0))</f>
        <v>10</v>
      </c>
      <c r="L1169" s="4" t="str">
        <f>INDEX(locationtable[State],MATCH(consolidatedsales[[#This Row],[Zip]],locationtable[Zip],0))</f>
        <v>British Columbia</v>
      </c>
      <c r="M1169" s="4" t="str">
        <f>INDEX(manufacturertable[Manufacturer Name],MATCH(consolidatedsales[[#This Row],[ManufacturerID]],manufacturertable[ManufacturerID],0))</f>
        <v>Pirum</v>
      </c>
      <c r="N1169" s="4">
        <f>1/COUNTIFS(consolidatedsales[Manufacturer Name],consolidatedsales[[#This Row],[Manufacturer Name]])</f>
        <v>3.8022813688212928E-3</v>
      </c>
    </row>
    <row r="1170" spans="1:14" x14ac:dyDescent="0.25">
      <c r="A1170">
        <v>202</v>
      </c>
      <c r="B1170" s="2">
        <v>42116</v>
      </c>
      <c r="C1170" s="2" t="str">
        <f>TEXT(consolidatedsales[[#This Row],[Date]],"MMMM")</f>
        <v>April</v>
      </c>
      <c r="D1170" t="s">
        <v>1577</v>
      </c>
      <c r="E1170">
        <v>1</v>
      </c>
      <c r="F1170" s="3">
        <v>15749.37</v>
      </c>
      <c r="G1170" t="s">
        <v>20</v>
      </c>
      <c r="H1170" t="str">
        <f>INDEX(producttable[Product Name],MATCH(consolidatedsales[[#This Row],[ProductID]],producttable[ProductID],0))</f>
        <v>Barba UM-04</v>
      </c>
      <c r="I1170" t="str">
        <f>INDEX(producttable[Category],MATCH(consolidatedsales[[#This Row],[ProductID]],producttable[ProductID],0))</f>
        <v>Urban</v>
      </c>
      <c r="J1170" t="str">
        <f>INDEX(producttable[Segment],MATCH(consolidatedsales[[#This Row],[ProductID]],producttable[ProductID],0))</f>
        <v>Moderation</v>
      </c>
      <c r="K1170">
        <f>INDEX(producttable[ManufacturerID],MATCH(consolidatedsales[[#This Row],[ProductID]],producttable[ProductID],0))</f>
        <v>3</v>
      </c>
      <c r="L1170" s="4" t="str">
        <f>INDEX(locationtable[State],MATCH(consolidatedsales[[#This Row],[Zip]],locationtable[Zip],0))</f>
        <v>British Columbia</v>
      </c>
      <c r="M1170" s="4" t="str">
        <f>INDEX(manufacturertable[Manufacturer Name],MATCH(consolidatedsales[[#This Row],[ManufacturerID]],manufacturertable[ManufacturerID],0))</f>
        <v>Barba</v>
      </c>
      <c r="N1170" s="4">
        <f>1/COUNTIFS(consolidatedsales[Manufacturer Name],consolidatedsales[[#This Row],[Manufacturer Name]])</f>
        <v>0.1111111111111111</v>
      </c>
    </row>
    <row r="1171" spans="1:14" x14ac:dyDescent="0.25">
      <c r="A1171">
        <v>1069</v>
      </c>
      <c r="B1171" s="2">
        <v>42116</v>
      </c>
      <c r="C1171" s="2" t="str">
        <f>TEXT(consolidatedsales[[#This Row],[Date]],"MMMM")</f>
        <v>April</v>
      </c>
      <c r="D1171" t="s">
        <v>1583</v>
      </c>
      <c r="E1171">
        <v>1</v>
      </c>
      <c r="F1171" s="3">
        <v>1889.37</v>
      </c>
      <c r="G1171" t="s">
        <v>20</v>
      </c>
      <c r="H1171" t="str">
        <f>INDEX(producttable[Product Name],MATCH(consolidatedsales[[#This Row],[ProductID]],producttable[ProductID],0))</f>
        <v>Pirum RP-15</v>
      </c>
      <c r="I1171" t="str">
        <f>INDEX(producttable[Category],MATCH(consolidatedsales[[#This Row],[ProductID]],producttable[ProductID],0))</f>
        <v>Rural</v>
      </c>
      <c r="J1171" t="str">
        <f>INDEX(producttable[Segment],MATCH(consolidatedsales[[#This Row],[ProductID]],producttable[ProductID],0))</f>
        <v>Productivity</v>
      </c>
      <c r="K1171">
        <f>INDEX(producttable[ManufacturerID],MATCH(consolidatedsales[[#This Row],[ProductID]],producttable[ProductID],0))</f>
        <v>10</v>
      </c>
      <c r="L1171" s="4" t="str">
        <f>INDEX(locationtable[State],MATCH(consolidatedsales[[#This Row],[Zip]],locationtable[Zip],0))</f>
        <v>British Columbia</v>
      </c>
      <c r="M1171" s="4" t="str">
        <f>INDEX(manufacturertable[Manufacturer Name],MATCH(consolidatedsales[[#This Row],[ManufacturerID]],manufacturertable[ManufacturerID],0))</f>
        <v>Pirum</v>
      </c>
      <c r="N1171" s="4">
        <f>1/COUNTIFS(consolidatedsales[Manufacturer Name],consolidatedsales[[#This Row],[Manufacturer Name]])</f>
        <v>3.8022813688212928E-3</v>
      </c>
    </row>
    <row r="1172" spans="1:14" x14ac:dyDescent="0.25">
      <c r="A1172">
        <v>438</v>
      </c>
      <c r="B1172" s="2">
        <v>42116</v>
      </c>
      <c r="C1172" s="2" t="str">
        <f>TEXT(consolidatedsales[[#This Row],[Date]],"MMMM")</f>
        <v>April</v>
      </c>
      <c r="D1172" t="s">
        <v>1384</v>
      </c>
      <c r="E1172">
        <v>1</v>
      </c>
      <c r="F1172" s="3">
        <v>11969.37</v>
      </c>
      <c r="G1172" t="s">
        <v>20</v>
      </c>
      <c r="H1172" t="str">
        <f>INDEX(producttable[Product Name],MATCH(consolidatedsales[[#This Row],[ProductID]],producttable[ProductID],0))</f>
        <v>Maximus UM-43</v>
      </c>
      <c r="I1172" t="str">
        <f>INDEX(producttable[Category],MATCH(consolidatedsales[[#This Row],[ProductID]],producttable[ProductID],0))</f>
        <v>Urban</v>
      </c>
      <c r="J1172" t="str">
        <f>INDEX(producttable[Segment],MATCH(consolidatedsales[[#This Row],[ProductID]],producttable[ProductID],0))</f>
        <v>Moderation</v>
      </c>
      <c r="K1172">
        <f>INDEX(producttable[ManufacturerID],MATCH(consolidatedsales[[#This Row],[ProductID]],producttable[ProductID],0))</f>
        <v>7</v>
      </c>
      <c r="L1172" s="4" t="str">
        <f>INDEX(locationtable[State],MATCH(consolidatedsales[[#This Row],[Zip]],locationtable[Zip],0))</f>
        <v>Alberta</v>
      </c>
      <c r="M1172" s="4" t="str">
        <f>INDEX(manufacturertable[Manufacturer Name],MATCH(consolidatedsales[[#This Row],[ManufacturerID]],manufacturertable[ManufacturerID],0))</f>
        <v>VanArsdel</v>
      </c>
      <c r="N1172" s="4">
        <f>1/COUNTIFS(consolidatedsales[Manufacturer Name],consolidatedsales[[#This Row],[Manufacturer Name]])</f>
        <v>2.4570024570024569E-3</v>
      </c>
    </row>
    <row r="1173" spans="1:14" x14ac:dyDescent="0.25">
      <c r="A1173">
        <v>438</v>
      </c>
      <c r="B1173" s="2">
        <v>42117</v>
      </c>
      <c r="C1173" s="2" t="str">
        <f>TEXT(consolidatedsales[[#This Row],[Date]],"MMMM")</f>
        <v>April</v>
      </c>
      <c r="D1173" t="s">
        <v>1573</v>
      </c>
      <c r="E1173">
        <v>1</v>
      </c>
      <c r="F1173" s="3">
        <v>11969.37</v>
      </c>
      <c r="G1173" t="s">
        <v>20</v>
      </c>
      <c r="H1173" t="str">
        <f>INDEX(producttable[Product Name],MATCH(consolidatedsales[[#This Row],[ProductID]],producttable[ProductID],0))</f>
        <v>Maximus UM-43</v>
      </c>
      <c r="I1173" t="str">
        <f>INDEX(producttable[Category],MATCH(consolidatedsales[[#This Row],[ProductID]],producttable[ProductID],0))</f>
        <v>Urban</v>
      </c>
      <c r="J1173" t="str">
        <f>INDEX(producttable[Segment],MATCH(consolidatedsales[[#This Row],[ProductID]],producttable[ProductID],0))</f>
        <v>Moderation</v>
      </c>
      <c r="K1173">
        <f>INDEX(producttable[ManufacturerID],MATCH(consolidatedsales[[#This Row],[ProductID]],producttable[ProductID],0))</f>
        <v>7</v>
      </c>
      <c r="L1173" s="4" t="str">
        <f>INDEX(locationtable[State],MATCH(consolidatedsales[[#This Row],[Zip]],locationtable[Zip],0))</f>
        <v>British Columbia</v>
      </c>
      <c r="M1173" s="4" t="str">
        <f>INDEX(manufacturertable[Manufacturer Name],MATCH(consolidatedsales[[#This Row],[ManufacturerID]],manufacturertable[ManufacturerID],0))</f>
        <v>VanArsdel</v>
      </c>
      <c r="N1173" s="4">
        <f>1/COUNTIFS(consolidatedsales[Manufacturer Name],consolidatedsales[[#This Row],[Manufacturer Name]])</f>
        <v>2.4570024570024569E-3</v>
      </c>
    </row>
    <row r="1174" spans="1:14" x14ac:dyDescent="0.25">
      <c r="A1174">
        <v>487</v>
      </c>
      <c r="B1174" s="2">
        <v>42117</v>
      </c>
      <c r="C1174" s="2" t="str">
        <f>TEXT(consolidatedsales[[#This Row],[Date]],"MMMM")</f>
        <v>April</v>
      </c>
      <c r="D1174" t="s">
        <v>1400</v>
      </c>
      <c r="E1174">
        <v>1</v>
      </c>
      <c r="F1174" s="3">
        <v>13229.37</v>
      </c>
      <c r="G1174" t="s">
        <v>20</v>
      </c>
      <c r="H1174" t="str">
        <f>INDEX(producttable[Product Name],MATCH(consolidatedsales[[#This Row],[ProductID]],producttable[ProductID],0))</f>
        <v>Maximus UM-92</v>
      </c>
      <c r="I1174" t="str">
        <f>INDEX(producttable[Category],MATCH(consolidatedsales[[#This Row],[ProductID]],producttable[ProductID],0))</f>
        <v>Urban</v>
      </c>
      <c r="J1174" t="str">
        <f>INDEX(producttable[Segment],MATCH(consolidatedsales[[#This Row],[ProductID]],producttable[ProductID],0))</f>
        <v>Moderation</v>
      </c>
      <c r="K1174">
        <f>INDEX(producttable[ManufacturerID],MATCH(consolidatedsales[[#This Row],[ProductID]],producttable[ProductID],0))</f>
        <v>7</v>
      </c>
      <c r="L1174" s="4" t="str">
        <f>INDEX(locationtable[State],MATCH(consolidatedsales[[#This Row],[Zip]],locationtable[Zip],0))</f>
        <v>Alberta</v>
      </c>
      <c r="M1174" s="4" t="str">
        <f>INDEX(manufacturertable[Manufacturer Name],MATCH(consolidatedsales[[#This Row],[ManufacturerID]],manufacturertable[ManufacturerID],0))</f>
        <v>VanArsdel</v>
      </c>
      <c r="N1174" s="4">
        <f>1/COUNTIFS(consolidatedsales[Manufacturer Name],consolidatedsales[[#This Row],[Manufacturer Name]])</f>
        <v>2.4570024570024569E-3</v>
      </c>
    </row>
    <row r="1175" spans="1:14" x14ac:dyDescent="0.25">
      <c r="A1175">
        <v>2396</v>
      </c>
      <c r="B1175" s="2">
        <v>42151</v>
      </c>
      <c r="C1175" s="2" t="str">
        <f>TEXT(consolidatedsales[[#This Row],[Date]],"MMMM")</f>
        <v>May</v>
      </c>
      <c r="D1175" t="s">
        <v>1350</v>
      </c>
      <c r="E1175">
        <v>1</v>
      </c>
      <c r="F1175" s="3">
        <v>1070.3699999999999</v>
      </c>
      <c r="G1175" t="s">
        <v>20</v>
      </c>
      <c r="H1175" t="str">
        <f>INDEX(producttable[Product Name],MATCH(consolidatedsales[[#This Row],[ProductID]],producttable[ProductID],0))</f>
        <v>Aliqui YY-05</v>
      </c>
      <c r="I1175" t="str">
        <f>INDEX(producttable[Category],MATCH(consolidatedsales[[#This Row],[ProductID]],producttable[ProductID],0))</f>
        <v>Youth</v>
      </c>
      <c r="J1175" t="str">
        <f>INDEX(producttable[Segment],MATCH(consolidatedsales[[#This Row],[ProductID]],producttable[ProductID],0))</f>
        <v>Youth</v>
      </c>
      <c r="K1175">
        <f>INDEX(producttable[ManufacturerID],MATCH(consolidatedsales[[#This Row],[ProductID]],producttable[ProductID],0))</f>
        <v>2</v>
      </c>
      <c r="L1175" s="4" t="str">
        <f>INDEX(locationtable[State],MATCH(consolidatedsales[[#This Row],[Zip]],locationtable[Zip],0))</f>
        <v>Alberta</v>
      </c>
      <c r="M1175" s="4" t="str">
        <f>INDEX(manufacturertable[Manufacturer Name],MATCH(consolidatedsales[[#This Row],[ManufacturerID]],manufacturertable[ManufacturerID],0))</f>
        <v>Aliqui</v>
      </c>
      <c r="N1175" s="4">
        <f>1/COUNTIFS(consolidatedsales[Manufacturer Name],consolidatedsales[[#This Row],[Manufacturer Name]])</f>
        <v>4.7169811320754715E-3</v>
      </c>
    </row>
    <row r="1176" spans="1:14" x14ac:dyDescent="0.25">
      <c r="A1176">
        <v>2332</v>
      </c>
      <c r="B1176" s="2">
        <v>42151</v>
      </c>
      <c r="C1176" s="2" t="str">
        <f>TEXT(consolidatedsales[[#This Row],[Date]],"MMMM")</f>
        <v>May</v>
      </c>
      <c r="D1176" t="s">
        <v>1382</v>
      </c>
      <c r="E1176">
        <v>1</v>
      </c>
      <c r="F1176" s="3">
        <v>6356.7</v>
      </c>
      <c r="G1176" t="s">
        <v>20</v>
      </c>
      <c r="H1176" t="str">
        <f>INDEX(producttable[Product Name],MATCH(consolidatedsales[[#This Row],[ProductID]],producttable[ProductID],0))</f>
        <v>Aliqui UE-06</v>
      </c>
      <c r="I1176" t="str">
        <f>INDEX(producttable[Category],MATCH(consolidatedsales[[#This Row],[ProductID]],producttable[ProductID],0))</f>
        <v>Urban</v>
      </c>
      <c r="J1176" t="str">
        <f>INDEX(producttable[Segment],MATCH(consolidatedsales[[#This Row],[ProductID]],producttable[ProductID],0))</f>
        <v>Extreme</v>
      </c>
      <c r="K1176">
        <f>INDEX(producttable[ManufacturerID],MATCH(consolidatedsales[[#This Row],[ProductID]],producttable[ProductID],0))</f>
        <v>2</v>
      </c>
      <c r="L1176" s="4" t="str">
        <f>INDEX(locationtable[State],MATCH(consolidatedsales[[#This Row],[Zip]],locationtable[Zip],0))</f>
        <v>Alberta</v>
      </c>
      <c r="M1176" s="4" t="str">
        <f>INDEX(manufacturertable[Manufacturer Name],MATCH(consolidatedsales[[#This Row],[ManufacturerID]],manufacturertable[ManufacturerID],0))</f>
        <v>Aliqui</v>
      </c>
      <c r="N1176" s="4">
        <f>1/COUNTIFS(consolidatedsales[Manufacturer Name],consolidatedsales[[#This Row],[Manufacturer Name]])</f>
        <v>4.7169811320754715E-3</v>
      </c>
    </row>
    <row r="1177" spans="1:14" x14ac:dyDescent="0.25">
      <c r="A1177">
        <v>659</v>
      </c>
      <c r="B1177" s="2">
        <v>42151</v>
      </c>
      <c r="C1177" s="2" t="str">
        <f>TEXT(consolidatedsales[[#This Row],[Date]],"MMMM")</f>
        <v>May</v>
      </c>
      <c r="D1177" t="s">
        <v>1577</v>
      </c>
      <c r="E1177">
        <v>1</v>
      </c>
      <c r="F1177" s="3">
        <v>17639.37</v>
      </c>
      <c r="G1177" t="s">
        <v>20</v>
      </c>
      <c r="H1177" t="str">
        <f>INDEX(producttable[Product Name],MATCH(consolidatedsales[[#This Row],[ProductID]],producttable[ProductID],0))</f>
        <v>Maximus UC-24</v>
      </c>
      <c r="I1177" t="str">
        <f>INDEX(producttable[Category],MATCH(consolidatedsales[[#This Row],[ProductID]],producttable[ProductID],0))</f>
        <v>Urban</v>
      </c>
      <c r="J1177" t="str">
        <f>INDEX(producttable[Segment],MATCH(consolidatedsales[[#This Row],[ProductID]],producttable[ProductID],0))</f>
        <v>Convenience</v>
      </c>
      <c r="K1177">
        <f>INDEX(producttable[ManufacturerID],MATCH(consolidatedsales[[#This Row],[ProductID]],producttable[ProductID],0))</f>
        <v>7</v>
      </c>
      <c r="L1177" s="4" t="str">
        <f>INDEX(locationtable[State],MATCH(consolidatedsales[[#This Row],[Zip]],locationtable[Zip],0))</f>
        <v>British Columbia</v>
      </c>
      <c r="M1177" s="4" t="str">
        <f>INDEX(manufacturertable[Manufacturer Name],MATCH(consolidatedsales[[#This Row],[ManufacturerID]],manufacturertable[ManufacturerID],0))</f>
        <v>VanArsdel</v>
      </c>
      <c r="N1177" s="4">
        <f>1/COUNTIFS(consolidatedsales[Manufacturer Name],consolidatedsales[[#This Row],[Manufacturer Name]])</f>
        <v>2.4570024570024569E-3</v>
      </c>
    </row>
    <row r="1178" spans="1:14" x14ac:dyDescent="0.25">
      <c r="A1178">
        <v>1182</v>
      </c>
      <c r="B1178" s="2">
        <v>42151</v>
      </c>
      <c r="C1178" s="2" t="str">
        <f>TEXT(consolidatedsales[[#This Row],[Date]],"MMMM")</f>
        <v>May</v>
      </c>
      <c r="D1178" t="s">
        <v>1402</v>
      </c>
      <c r="E1178">
        <v>1</v>
      </c>
      <c r="F1178" s="3">
        <v>2519.37</v>
      </c>
      <c r="G1178" t="s">
        <v>20</v>
      </c>
      <c r="H1178" t="str">
        <f>INDEX(producttable[Product Name],MATCH(consolidatedsales[[#This Row],[ProductID]],producttable[ProductID],0))</f>
        <v>Pirum UE-18</v>
      </c>
      <c r="I1178" t="str">
        <f>INDEX(producttable[Category],MATCH(consolidatedsales[[#This Row],[ProductID]],producttable[ProductID],0))</f>
        <v>Urban</v>
      </c>
      <c r="J1178" t="str">
        <f>INDEX(producttable[Segment],MATCH(consolidatedsales[[#This Row],[ProductID]],producttable[ProductID],0))</f>
        <v>Extreme</v>
      </c>
      <c r="K1178">
        <f>INDEX(producttable[ManufacturerID],MATCH(consolidatedsales[[#This Row],[ProductID]],producttable[ProductID],0))</f>
        <v>10</v>
      </c>
      <c r="L1178" s="4" t="str">
        <f>INDEX(locationtable[State],MATCH(consolidatedsales[[#This Row],[Zip]],locationtable[Zip],0))</f>
        <v>Alberta</v>
      </c>
      <c r="M1178" s="4" t="str">
        <f>INDEX(manufacturertable[Manufacturer Name],MATCH(consolidatedsales[[#This Row],[ManufacturerID]],manufacturertable[ManufacturerID],0))</f>
        <v>Pirum</v>
      </c>
      <c r="N1178" s="4">
        <f>1/COUNTIFS(consolidatedsales[Manufacturer Name],consolidatedsales[[#This Row],[Manufacturer Name]])</f>
        <v>3.8022813688212928E-3</v>
      </c>
    </row>
    <row r="1179" spans="1:14" x14ac:dyDescent="0.25">
      <c r="A1179">
        <v>491</v>
      </c>
      <c r="B1179" s="2">
        <v>42113</v>
      </c>
      <c r="C1179" s="2" t="str">
        <f>TEXT(consolidatedsales[[#This Row],[Date]],"MMMM")</f>
        <v>April</v>
      </c>
      <c r="D1179" t="s">
        <v>1567</v>
      </c>
      <c r="E1179">
        <v>1</v>
      </c>
      <c r="F1179" s="3">
        <v>10709.37</v>
      </c>
      <c r="G1179" t="s">
        <v>20</v>
      </c>
      <c r="H1179" t="str">
        <f>INDEX(producttable[Product Name],MATCH(consolidatedsales[[#This Row],[ProductID]],producttable[ProductID],0))</f>
        <v>Maximus UM-96</v>
      </c>
      <c r="I1179" t="str">
        <f>INDEX(producttable[Category],MATCH(consolidatedsales[[#This Row],[ProductID]],producttable[ProductID],0))</f>
        <v>Urban</v>
      </c>
      <c r="J1179" t="str">
        <f>INDEX(producttable[Segment],MATCH(consolidatedsales[[#This Row],[ProductID]],producttable[ProductID],0))</f>
        <v>Moderation</v>
      </c>
      <c r="K1179">
        <f>INDEX(producttable[ManufacturerID],MATCH(consolidatedsales[[#This Row],[ProductID]],producttable[ProductID],0))</f>
        <v>7</v>
      </c>
      <c r="L1179" s="4" t="str">
        <f>INDEX(locationtable[State],MATCH(consolidatedsales[[#This Row],[Zip]],locationtable[Zip],0))</f>
        <v>British Columbia</v>
      </c>
      <c r="M1179" s="4" t="str">
        <f>INDEX(manufacturertable[Manufacturer Name],MATCH(consolidatedsales[[#This Row],[ManufacturerID]],manufacturertable[ManufacturerID],0))</f>
        <v>VanArsdel</v>
      </c>
      <c r="N1179" s="4">
        <f>1/COUNTIFS(consolidatedsales[Manufacturer Name],consolidatedsales[[#This Row],[Manufacturer Name]])</f>
        <v>2.4570024570024569E-3</v>
      </c>
    </row>
    <row r="1180" spans="1:14" x14ac:dyDescent="0.25">
      <c r="A1180">
        <v>1129</v>
      </c>
      <c r="B1180" s="2">
        <v>42113</v>
      </c>
      <c r="C1180" s="2" t="str">
        <f>TEXT(consolidatedsales[[#This Row],[Date]],"MMMM")</f>
        <v>April</v>
      </c>
      <c r="D1180" t="s">
        <v>1559</v>
      </c>
      <c r="E1180">
        <v>1</v>
      </c>
      <c r="F1180" s="3">
        <v>5543.37</v>
      </c>
      <c r="G1180" t="s">
        <v>20</v>
      </c>
      <c r="H1180" t="str">
        <f>INDEX(producttable[Product Name],MATCH(consolidatedsales[[#This Row],[ProductID]],producttable[ProductID],0))</f>
        <v>Pirum UM-06</v>
      </c>
      <c r="I1180" t="str">
        <f>INDEX(producttable[Category],MATCH(consolidatedsales[[#This Row],[ProductID]],producttable[ProductID],0))</f>
        <v>Urban</v>
      </c>
      <c r="J1180" t="str">
        <f>INDEX(producttable[Segment],MATCH(consolidatedsales[[#This Row],[ProductID]],producttable[ProductID],0))</f>
        <v>Moderation</v>
      </c>
      <c r="K1180">
        <f>INDEX(producttable[ManufacturerID],MATCH(consolidatedsales[[#This Row],[ProductID]],producttable[ProductID],0))</f>
        <v>10</v>
      </c>
      <c r="L1180" s="4" t="str">
        <f>INDEX(locationtable[State],MATCH(consolidatedsales[[#This Row],[Zip]],locationtable[Zip],0))</f>
        <v>British Columbia</v>
      </c>
      <c r="M1180" s="4" t="str">
        <f>INDEX(manufacturertable[Manufacturer Name],MATCH(consolidatedsales[[#This Row],[ManufacturerID]],manufacturertable[ManufacturerID],0))</f>
        <v>Pirum</v>
      </c>
      <c r="N1180" s="4">
        <f>1/COUNTIFS(consolidatedsales[Manufacturer Name],consolidatedsales[[#This Row],[Manufacturer Name]])</f>
        <v>3.8022813688212928E-3</v>
      </c>
    </row>
    <row r="1181" spans="1:14" x14ac:dyDescent="0.25">
      <c r="A1181">
        <v>604</v>
      </c>
      <c r="B1181" s="2">
        <v>42113</v>
      </c>
      <c r="C1181" s="2" t="str">
        <f>TEXT(consolidatedsales[[#This Row],[Date]],"MMMM")</f>
        <v>April</v>
      </c>
      <c r="D1181" t="s">
        <v>1561</v>
      </c>
      <c r="E1181">
        <v>1</v>
      </c>
      <c r="F1181" s="3">
        <v>6299.37</v>
      </c>
      <c r="G1181" t="s">
        <v>20</v>
      </c>
      <c r="H1181" t="str">
        <f>INDEX(producttable[Product Name],MATCH(consolidatedsales[[#This Row],[ProductID]],producttable[ProductID],0))</f>
        <v>Maximus UC-69</v>
      </c>
      <c r="I1181" t="str">
        <f>INDEX(producttable[Category],MATCH(consolidatedsales[[#This Row],[ProductID]],producttable[ProductID],0))</f>
        <v>Urban</v>
      </c>
      <c r="J1181" t="str">
        <f>INDEX(producttable[Segment],MATCH(consolidatedsales[[#This Row],[ProductID]],producttable[ProductID],0))</f>
        <v>Convenience</v>
      </c>
      <c r="K1181">
        <f>INDEX(producttable[ManufacturerID],MATCH(consolidatedsales[[#This Row],[ProductID]],producttable[ProductID],0))</f>
        <v>7</v>
      </c>
      <c r="L1181" s="4" t="str">
        <f>INDEX(locationtable[State],MATCH(consolidatedsales[[#This Row],[Zip]],locationtable[Zip],0))</f>
        <v>British Columbia</v>
      </c>
      <c r="M1181" s="4" t="str">
        <f>INDEX(manufacturertable[Manufacturer Name],MATCH(consolidatedsales[[#This Row],[ManufacturerID]],manufacturertable[ManufacturerID],0))</f>
        <v>VanArsdel</v>
      </c>
      <c r="N1181" s="4">
        <f>1/COUNTIFS(consolidatedsales[Manufacturer Name],consolidatedsales[[#This Row],[Manufacturer Name]])</f>
        <v>2.4570024570024569E-3</v>
      </c>
    </row>
    <row r="1182" spans="1:14" x14ac:dyDescent="0.25">
      <c r="A1182">
        <v>945</v>
      </c>
      <c r="B1182" s="2">
        <v>42113</v>
      </c>
      <c r="C1182" s="2" t="str">
        <f>TEXT(consolidatedsales[[#This Row],[Date]],"MMMM")</f>
        <v>April</v>
      </c>
      <c r="D1182" t="s">
        <v>1395</v>
      </c>
      <c r="E1182">
        <v>1</v>
      </c>
      <c r="F1182" s="3">
        <v>8189.37</v>
      </c>
      <c r="G1182" t="s">
        <v>20</v>
      </c>
      <c r="H1182" t="str">
        <f>INDEX(producttable[Product Name],MATCH(consolidatedsales[[#This Row],[ProductID]],producttable[ProductID],0))</f>
        <v>Natura UC-08</v>
      </c>
      <c r="I1182" t="str">
        <f>INDEX(producttable[Category],MATCH(consolidatedsales[[#This Row],[ProductID]],producttable[ProductID],0))</f>
        <v>Urban</v>
      </c>
      <c r="J1182" t="str">
        <f>INDEX(producttable[Segment],MATCH(consolidatedsales[[#This Row],[ProductID]],producttable[ProductID],0))</f>
        <v>Convenience</v>
      </c>
      <c r="K1182">
        <f>INDEX(producttable[ManufacturerID],MATCH(consolidatedsales[[#This Row],[ProductID]],producttable[ProductID],0))</f>
        <v>8</v>
      </c>
      <c r="L1182" s="4" t="str">
        <f>INDEX(locationtable[State],MATCH(consolidatedsales[[#This Row],[Zip]],locationtable[Zip],0))</f>
        <v>Alberta</v>
      </c>
      <c r="M1182" s="4" t="str">
        <f>INDEX(manufacturertable[Manufacturer Name],MATCH(consolidatedsales[[#This Row],[ManufacturerID]],manufacturertable[ManufacturerID],0))</f>
        <v>Natura</v>
      </c>
      <c r="N1182" s="4">
        <f>1/COUNTIFS(consolidatedsales[Manufacturer Name],consolidatedsales[[#This Row],[Manufacturer Name]])</f>
        <v>3.952569169960474E-3</v>
      </c>
    </row>
    <row r="1183" spans="1:14" x14ac:dyDescent="0.25">
      <c r="A1183">
        <v>1343</v>
      </c>
      <c r="B1183" s="2">
        <v>42113</v>
      </c>
      <c r="C1183" s="2" t="str">
        <f>TEXT(consolidatedsales[[#This Row],[Date]],"MMMM")</f>
        <v>April</v>
      </c>
      <c r="D1183" t="s">
        <v>1559</v>
      </c>
      <c r="E1183">
        <v>2</v>
      </c>
      <c r="F1183" s="3">
        <v>8817.48</v>
      </c>
      <c r="G1183" t="s">
        <v>20</v>
      </c>
      <c r="H1183" t="str">
        <f>INDEX(producttable[Product Name],MATCH(consolidatedsales[[#This Row],[ProductID]],producttable[ProductID],0))</f>
        <v>Quibus RP-35</v>
      </c>
      <c r="I1183" t="str">
        <f>INDEX(producttable[Category],MATCH(consolidatedsales[[#This Row],[ProductID]],producttable[ProductID],0))</f>
        <v>Rural</v>
      </c>
      <c r="J1183" t="str">
        <f>INDEX(producttable[Segment],MATCH(consolidatedsales[[#This Row],[ProductID]],producttable[ProductID],0))</f>
        <v>Productivity</v>
      </c>
      <c r="K1183">
        <f>INDEX(producttable[ManufacturerID],MATCH(consolidatedsales[[#This Row],[ProductID]],producttable[ProductID],0))</f>
        <v>12</v>
      </c>
      <c r="L1183" s="4" t="str">
        <f>INDEX(locationtable[State],MATCH(consolidatedsales[[#This Row],[Zip]],locationtable[Zip],0))</f>
        <v>British Columbia</v>
      </c>
      <c r="M1183" s="4" t="str">
        <f>INDEX(manufacturertable[Manufacturer Name],MATCH(consolidatedsales[[#This Row],[ManufacturerID]],manufacturertable[ManufacturerID],0))</f>
        <v>Quibus</v>
      </c>
      <c r="N1183" s="4">
        <f>1/COUNTIFS(consolidatedsales[Manufacturer Name],consolidatedsales[[#This Row],[Manufacturer Name]])</f>
        <v>1.3333333333333334E-2</v>
      </c>
    </row>
    <row r="1184" spans="1:14" x14ac:dyDescent="0.25">
      <c r="A1184">
        <v>1129</v>
      </c>
      <c r="B1184" s="2">
        <v>42113</v>
      </c>
      <c r="C1184" s="2" t="str">
        <f>TEXT(consolidatedsales[[#This Row],[Date]],"MMMM")</f>
        <v>April</v>
      </c>
      <c r="D1184" t="s">
        <v>1569</v>
      </c>
      <c r="E1184">
        <v>1</v>
      </c>
      <c r="F1184" s="3">
        <v>5543.37</v>
      </c>
      <c r="G1184" t="s">
        <v>20</v>
      </c>
      <c r="H1184" t="str">
        <f>INDEX(producttable[Product Name],MATCH(consolidatedsales[[#This Row],[ProductID]],producttable[ProductID],0))</f>
        <v>Pirum UM-06</v>
      </c>
      <c r="I1184" t="str">
        <f>INDEX(producttable[Category],MATCH(consolidatedsales[[#This Row],[ProductID]],producttable[ProductID],0))</f>
        <v>Urban</v>
      </c>
      <c r="J1184" t="str">
        <f>INDEX(producttable[Segment],MATCH(consolidatedsales[[#This Row],[ProductID]],producttable[ProductID],0))</f>
        <v>Moderation</v>
      </c>
      <c r="K1184">
        <f>INDEX(producttable[ManufacturerID],MATCH(consolidatedsales[[#This Row],[ProductID]],producttable[ProductID],0))</f>
        <v>10</v>
      </c>
      <c r="L1184" s="4" t="str">
        <f>INDEX(locationtable[State],MATCH(consolidatedsales[[#This Row],[Zip]],locationtable[Zip],0))</f>
        <v>British Columbia</v>
      </c>
      <c r="M1184" s="4" t="str">
        <f>INDEX(manufacturertable[Manufacturer Name],MATCH(consolidatedsales[[#This Row],[ManufacturerID]],manufacturertable[ManufacturerID],0))</f>
        <v>Pirum</v>
      </c>
      <c r="N1184" s="4">
        <f>1/COUNTIFS(consolidatedsales[Manufacturer Name],consolidatedsales[[#This Row],[Manufacturer Name]])</f>
        <v>3.8022813688212928E-3</v>
      </c>
    </row>
    <row r="1185" spans="1:14" x14ac:dyDescent="0.25">
      <c r="A1185">
        <v>1995</v>
      </c>
      <c r="B1185" s="2">
        <v>42085</v>
      </c>
      <c r="C1185" s="2" t="str">
        <f>TEXT(consolidatedsales[[#This Row],[Date]],"MMMM")</f>
        <v>March</v>
      </c>
      <c r="D1185" t="s">
        <v>1563</v>
      </c>
      <c r="E1185">
        <v>1</v>
      </c>
      <c r="F1185" s="3">
        <v>5354.37</v>
      </c>
      <c r="G1185" t="s">
        <v>20</v>
      </c>
      <c r="H1185" t="str">
        <f>INDEX(producttable[Product Name],MATCH(consolidatedsales[[#This Row],[ProductID]],producttable[ProductID],0))</f>
        <v>Currus UM-02</v>
      </c>
      <c r="I1185" t="str">
        <f>INDEX(producttable[Category],MATCH(consolidatedsales[[#This Row],[ProductID]],producttable[ProductID],0))</f>
        <v>Urban</v>
      </c>
      <c r="J1185" t="str">
        <f>INDEX(producttable[Segment],MATCH(consolidatedsales[[#This Row],[ProductID]],producttable[ProductID],0))</f>
        <v>Moderation</v>
      </c>
      <c r="K1185">
        <f>INDEX(producttable[ManufacturerID],MATCH(consolidatedsales[[#This Row],[ProductID]],producttable[ProductID],0))</f>
        <v>4</v>
      </c>
      <c r="L1185" s="4" t="str">
        <f>INDEX(locationtable[State],MATCH(consolidatedsales[[#This Row],[Zip]],locationtable[Zip],0))</f>
        <v>British Columbia</v>
      </c>
      <c r="M1185" s="4" t="str">
        <f>INDEX(manufacturertable[Manufacturer Name],MATCH(consolidatedsales[[#This Row],[ManufacturerID]],manufacturertable[ManufacturerID],0))</f>
        <v>Currus</v>
      </c>
      <c r="N1185" s="4">
        <f>1/COUNTIFS(consolidatedsales[Manufacturer Name],consolidatedsales[[#This Row],[Manufacturer Name]])</f>
        <v>1.1764705882352941E-2</v>
      </c>
    </row>
    <row r="1186" spans="1:14" x14ac:dyDescent="0.25">
      <c r="A1186">
        <v>407</v>
      </c>
      <c r="B1186" s="2">
        <v>42089</v>
      </c>
      <c r="C1186" s="2" t="str">
        <f>TEXT(consolidatedsales[[#This Row],[Date]],"MMMM")</f>
        <v>March</v>
      </c>
      <c r="D1186" t="s">
        <v>1411</v>
      </c>
      <c r="E1186">
        <v>1</v>
      </c>
      <c r="F1186" s="3">
        <v>20505.87</v>
      </c>
      <c r="G1186" t="s">
        <v>20</v>
      </c>
      <c r="H1186" t="str">
        <f>INDEX(producttable[Product Name],MATCH(consolidatedsales[[#This Row],[ProductID]],producttable[ProductID],0))</f>
        <v>Maximus UM-12</v>
      </c>
      <c r="I1186" t="str">
        <f>INDEX(producttable[Category],MATCH(consolidatedsales[[#This Row],[ProductID]],producttable[ProductID],0))</f>
        <v>Urban</v>
      </c>
      <c r="J1186" t="str">
        <f>INDEX(producttable[Segment],MATCH(consolidatedsales[[#This Row],[ProductID]],producttable[ProductID],0))</f>
        <v>Moderation</v>
      </c>
      <c r="K1186">
        <f>INDEX(producttable[ManufacturerID],MATCH(consolidatedsales[[#This Row],[ProductID]],producttable[ProductID],0))</f>
        <v>7</v>
      </c>
      <c r="L1186" s="4" t="str">
        <f>INDEX(locationtable[State],MATCH(consolidatedsales[[#This Row],[Zip]],locationtable[Zip],0))</f>
        <v>Alberta</v>
      </c>
      <c r="M1186" s="4" t="str">
        <f>INDEX(manufacturertable[Manufacturer Name],MATCH(consolidatedsales[[#This Row],[ManufacturerID]],manufacturertable[ManufacturerID],0))</f>
        <v>VanArsdel</v>
      </c>
      <c r="N1186" s="4">
        <f>1/COUNTIFS(consolidatedsales[Manufacturer Name],consolidatedsales[[#This Row],[Manufacturer Name]])</f>
        <v>2.4570024570024569E-3</v>
      </c>
    </row>
    <row r="1187" spans="1:14" x14ac:dyDescent="0.25">
      <c r="A1187">
        <v>491</v>
      </c>
      <c r="B1187" s="2">
        <v>42089</v>
      </c>
      <c r="C1187" s="2" t="str">
        <f>TEXT(consolidatedsales[[#This Row],[Date]],"MMMM")</f>
        <v>March</v>
      </c>
      <c r="D1187" t="s">
        <v>1411</v>
      </c>
      <c r="E1187">
        <v>1</v>
      </c>
      <c r="F1187" s="3">
        <v>10709.37</v>
      </c>
      <c r="G1187" t="s">
        <v>20</v>
      </c>
      <c r="H1187" t="str">
        <f>INDEX(producttable[Product Name],MATCH(consolidatedsales[[#This Row],[ProductID]],producttable[ProductID],0))</f>
        <v>Maximus UM-96</v>
      </c>
      <c r="I1187" t="str">
        <f>INDEX(producttable[Category],MATCH(consolidatedsales[[#This Row],[ProductID]],producttable[ProductID],0))</f>
        <v>Urban</v>
      </c>
      <c r="J1187" t="str">
        <f>INDEX(producttable[Segment],MATCH(consolidatedsales[[#This Row],[ProductID]],producttable[ProductID],0))</f>
        <v>Moderation</v>
      </c>
      <c r="K1187">
        <f>INDEX(producttable[ManufacturerID],MATCH(consolidatedsales[[#This Row],[ProductID]],producttable[ProductID],0))</f>
        <v>7</v>
      </c>
      <c r="L1187" s="4" t="str">
        <f>INDEX(locationtable[State],MATCH(consolidatedsales[[#This Row],[Zip]],locationtable[Zip],0))</f>
        <v>Alberta</v>
      </c>
      <c r="M1187" s="4" t="str">
        <f>INDEX(manufacturertable[Manufacturer Name],MATCH(consolidatedsales[[#This Row],[ManufacturerID]],manufacturertable[ManufacturerID],0))</f>
        <v>VanArsdel</v>
      </c>
      <c r="N1187" s="4">
        <f>1/COUNTIFS(consolidatedsales[Manufacturer Name],consolidatedsales[[#This Row],[Manufacturer Name]])</f>
        <v>2.4570024570024569E-3</v>
      </c>
    </row>
    <row r="1188" spans="1:14" x14ac:dyDescent="0.25">
      <c r="A1188">
        <v>974</v>
      </c>
      <c r="B1188" s="2">
        <v>42124</v>
      </c>
      <c r="C1188" s="2" t="str">
        <f>TEXT(consolidatedsales[[#This Row],[Date]],"MMMM")</f>
        <v>April</v>
      </c>
      <c r="D1188" t="s">
        <v>1349</v>
      </c>
      <c r="E1188">
        <v>1</v>
      </c>
      <c r="F1188" s="3">
        <v>8031.87</v>
      </c>
      <c r="G1188" t="s">
        <v>20</v>
      </c>
      <c r="H1188" t="str">
        <f>INDEX(producttable[Product Name],MATCH(consolidatedsales[[#This Row],[ProductID]],producttable[ProductID],0))</f>
        <v>Natura UC-37</v>
      </c>
      <c r="I1188" t="str">
        <f>INDEX(producttable[Category],MATCH(consolidatedsales[[#This Row],[ProductID]],producttable[ProductID],0))</f>
        <v>Urban</v>
      </c>
      <c r="J1188" t="str">
        <f>INDEX(producttable[Segment],MATCH(consolidatedsales[[#This Row],[ProductID]],producttable[ProductID],0))</f>
        <v>Convenience</v>
      </c>
      <c r="K1188">
        <f>INDEX(producttable[ManufacturerID],MATCH(consolidatedsales[[#This Row],[ProductID]],producttable[ProductID],0))</f>
        <v>8</v>
      </c>
      <c r="L1188" s="4" t="str">
        <f>INDEX(locationtable[State],MATCH(consolidatedsales[[#This Row],[Zip]],locationtable[Zip],0))</f>
        <v>Alberta</v>
      </c>
      <c r="M1188" s="4" t="str">
        <f>INDEX(manufacturertable[Manufacturer Name],MATCH(consolidatedsales[[#This Row],[ManufacturerID]],manufacturertable[ManufacturerID],0))</f>
        <v>Natura</v>
      </c>
      <c r="N1188" s="4">
        <f>1/COUNTIFS(consolidatedsales[Manufacturer Name],consolidatedsales[[#This Row],[Manufacturer Name]])</f>
        <v>3.952569169960474E-3</v>
      </c>
    </row>
    <row r="1189" spans="1:14" x14ac:dyDescent="0.25">
      <c r="A1189">
        <v>1191</v>
      </c>
      <c r="B1189" s="2">
        <v>42124</v>
      </c>
      <c r="C1189" s="2" t="str">
        <f>TEXT(consolidatedsales[[#This Row],[Date]],"MMMM")</f>
        <v>April</v>
      </c>
      <c r="D1189" t="s">
        <v>1572</v>
      </c>
      <c r="E1189">
        <v>1</v>
      </c>
      <c r="F1189" s="3">
        <v>3464.37</v>
      </c>
      <c r="G1189" t="s">
        <v>20</v>
      </c>
      <c r="H1189" t="str">
        <f>INDEX(producttable[Product Name],MATCH(consolidatedsales[[#This Row],[ProductID]],producttable[ProductID],0))</f>
        <v>Pirum UE-27</v>
      </c>
      <c r="I1189" t="str">
        <f>INDEX(producttable[Category],MATCH(consolidatedsales[[#This Row],[ProductID]],producttable[ProductID],0))</f>
        <v>Urban</v>
      </c>
      <c r="J1189" t="str">
        <f>INDEX(producttable[Segment],MATCH(consolidatedsales[[#This Row],[ProductID]],producttable[ProductID],0))</f>
        <v>Extreme</v>
      </c>
      <c r="K1189">
        <f>INDEX(producttable[ManufacturerID],MATCH(consolidatedsales[[#This Row],[ProductID]],producttable[ProductID],0))</f>
        <v>10</v>
      </c>
      <c r="L1189" s="4" t="str">
        <f>INDEX(locationtable[State],MATCH(consolidatedsales[[#This Row],[Zip]],locationtable[Zip],0))</f>
        <v>British Columbia</v>
      </c>
      <c r="M1189" s="4" t="str">
        <f>INDEX(manufacturertable[Manufacturer Name],MATCH(consolidatedsales[[#This Row],[ManufacturerID]],manufacturertable[ManufacturerID],0))</f>
        <v>Pirum</v>
      </c>
      <c r="N1189" s="4">
        <f>1/COUNTIFS(consolidatedsales[Manufacturer Name],consolidatedsales[[#This Row],[Manufacturer Name]])</f>
        <v>3.8022813688212928E-3</v>
      </c>
    </row>
    <row r="1190" spans="1:14" x14ac:dyDescent="0.25">
      <c r="A1190">
        <v>2098</v>
      </c>
      <c r="B1190" s="2">
        <v>42124</v>
      </c>
      <c r="C1190" s="2" t="str">
        <f>TEXT(consolidatedsales[[#This Row],[Date]],"MMMM")</f>
        <v>April</v>
      </c>
      <c r="D1190" t="s">
        <v>1568</v>
      </c>
      <c r="E1190">
        <v>1</v>
      </c>
      <c r="F1190" s="3">
        <v>3905.37</v>
      </c>
      <c r="G1190" t="s">
        <v>20</v>
      </c>
      <c r="H1190" t="str">
        <f>INDEX(producttable[Product Name],MATCH(consolidatedsales[[#This Row],[ProductID]],producttable[ProductID],0))</f>
        <v>Currus YY-02</v>
      </c>
      <c r="I1190" t="str">
        <f>INDEX(producttable[Category],MATCH(consolidatedsales[[#This Row],[ProductID]],producttable[ProductID],0))</f>
        <v>Youth</v>
      </c>
      <c r="J1190" t="str">
        <f>INDEX(producttable[Segment],MATCH(consolidatedsales[[#This Row],[ProductID]],producttable[ProductID],0))</f>
        <v>Youth</v>
      </c>
      <c r="K1190">
        <f>INDEX(producttable[ManufacturerID],MATCH(consolidatedsales[[#This Row],[ProductID]],producttable[ProductID],0))</f>
        <v>4</v>
      </c>
      <c r="L1190" s="4" t="str">
        <f>INDEX(locationtable[State],MATCH(consolidatedsales[[#This Row],[Zip]],locationtable[Zip],0))</f>
        <v>British Columbia</v>
      </c>
      <c r="M1190" s="4" t="str">
        <f>INDEX(manufacturertable[Manufacturer Name],MATCH(consolidatedsales[[#This Row],[ManufacturerID]],manufacturertable[ManufacturerID],0))</f>
        <v>Currus</v>
      </c>
      <c r="N1190" s="4">
        <f>1/COUNTIFS(consolidatedsales[Manufacturer Name],consolidatedsales[[#This Row],[Manufacturer Name]])</f>
        <v>1.1764705882352941E-2</v>
      </c>
    </row>
    <row r="1191" spans="1:14" x14ac:dyDescent="0.25">
      <c r="A1191">
        <v>200</v>
      </c>
      <c r="B1191" s="2">
        <v>42125</v>
      </c>
      <c r="C1191" s="2" t="str">
        <f>TEXT(consolidatedsales[[#This Row],[Date]],"MMMM")</f>
        <v>May</v>
      </c>
      <c r="D1191" t="s">
        <v>1383</v>
      </c>
      <c r="E1191">
        <v>1</v>
      </c>
      <c r="F1191" s="3">
        <v>15434.37</v>
      </c>
      <c r="G1191" t="s">
        <v>20</v>
      </c>
      <c r="H1191" t="str">
        <f>INDEX(producttable[Product Name],MATCH(consolidatedsales[[#This Row],[ProductID]],producttable[ProductID],0))</f>
        <v>Barba UM-02</v>
      </c>
      <c r="I1191" t="str">
        <f>INDEX(producttable[Category],MATCH(consolidatedsales[[#This Row],[ProductID]],producttable[ProductID],0))</f>
        <v>Urban</v>
      </c>
      <c r="J1191" t="str">
        <f>INDEX(producttable[Segment],MATCH(consolidatedsales[[#This Row],[ProductID]],producttable[ProductID],0))</f>
        <v>Moderation</v>
      </c>
      <c r="K1191">
        <f>INDEX(producttable[ManufacturerID],MATCH(consolidatedsales[[#This Row],[ProductID]],producttable[ProductID],0))</f>
        <v>3</v>
      </c>
      <c r="L1191" s="4" t="str">
        <f>INDEX(locationtable[State],MATCH(consolidatedsales[[#This Row],[Zip]],locationtable[Zip],0))</f>
        <v>Alberta</v>
      </c>
      <c r="M1191" s="4" t="str">
        <f>INDEX(manufacturertable[Manufacturer Name],MATCH(consolidatedsales[[#This Row],[ManufacturerID]],manufacturertable[ManufacturerID],0))</f>
        <v>Barba</v>
      </c>
      <c r="N1191" s="4">
        <f>1/COUNTIFS(consolidatedsales[Manufacturer Name],consolidatedsales[[#This Row],[Manufacturer Name]])</f>
        <v>0.1111111111111111</v>
      </c>
    </row>
    <row r="1192" spans="1:14" x14ac:dyDescent="0.25">
      <c r="A1192">
        <v>2361</v>
      </c>
      <c r="B1192" s="2">
        <v>42163</v>
      </c>
      <c r="C1192" s="2" t="str">
        <f>TEXT(consolidatedsales[[#This Row],[Date]],"MMMM")</f>
        <v>June</v>
      </c>
      <c r="D1192" t="s">
        <v>1352</v>
      </c>
      <c r="E1192">
        <v>1</v>
      </c>
      <c r="F1192" s="3">
        <v>7427.7</v>
      </c>
      <c r="G1192" t="s">
        <v>20</v>
      </c>
      <c r="H1192" t="str">
        <f>INDEX(producttable[Product Name],MATCH(consolidatedsales[[#This Row],[ProductID]],producttable[ProductID],0))</f>
        <v>Aliqui UC-09</v>
      </c>
      <c r="I1192" t="str">
        <f>INDEX(producttable[Category],MATCH(consolidatedsales[[#This Row],[ProductID]],producttable[ProductID],0))</f>
        <v>Urban</v>
      </c>
      <c r="J1192" t="str">
        <f>INDEX(producttable[Segment],MATCH(consolidatedsales[[#This Row],[ProductID]],producttable[ProductID],0))</f>
        <v>Convenience</v>
      </c>
      <c r="K1192">
        <f>INDEX(producttable[ManufacturerID],MATCH(consolidatedsales[[#This Row],[ProductID]],producttable[ProductID],0))</f>
        <v>2</v>
      </c>
      <c r="L1192" s="4" t="str">
        <f>INDEX(locationtable[State],MATCH(consolidatedsales[[#This Row],[Zip]],locationtable[Zip],0))</f>
        <v>Alberta</v>
      </c>
      <c r="M1192" s="4" t="str">
        <f>INDEX(manufacturertable[Manufacturer Name],MATCH(consolidatedsales[[#This Row],[ManufacturerID]],manufacturertable[ManufacturerID],0))</f>
        <v>Aliqui</v>
      </c>
      <c r="N1192" s="4">
        <f>1/COUNTIFS(consolidatedsales[Manufacturer Name],consolidatedsales[[#This Row],[Manufacturer Name]])</f>
        <v>4.7169811320754715E-3</v>
      </c>
    </row>
    <row r="1193" spans="1:14" x14ac:dyDescent="0.25">
      <c r="A1193">
        <v>1912</v>
      </c>
      <c r="B1193" s="2">
        <v>42163</v>
      </c>
      <c r="C1193" s="2" t="str">
        <f>TEXT(consolidatedsales[[#This Row],[Date]],"MMMM")</f>
        <v>June</v>
      </c>
      <c r="D1193" t="s">
        <v>1559</v>
      </c>
      <c r="E1193">
        <v>1</v>
      </c>
      <c r="F1193" s="3">
        <v>3968.37</v>
      </c>
      <c r="G1193" t="s">
        <v>20</v>
      </c>
      <c r="H1193" t="str">
        <f>INDEX(producttable[Product Name],MATCH(consolidatedsales[[#This Row],[ProductID]],producttable[ProductID],0))</f>
        <v>Currus MA-05</v>
      </c>
      <c r="I1193" t="str">
        <f>INDEX(producttable[Category],MATCH(consolidatedsales[[#This Row],[ProductID]],producttable[ProductID],0))</f>
        <v>Mix</v>
      </c>
      <c r="J1193" t="str">
        <f>INDEX(producttable[Segment],MATCH(consolidatedsales[[#This Row],[ProductID]],producttable[ProductID],0))</f>
        <v>All Season</v>
      </c>
      <c r="K1193">
        <f>INDEX(producttable[ManufacturerID],MATCH(consolidatedsales[[#This Row],[ProductID]],producttable[ProductID],0))</f>
        <v>4</v>
      </c>
      <c r="L1193" s="4" t="str">
        <f>INDEX(locationtable[State],MATCH(consolidatedsales[[#This Row],[Zip]],locationtable[Zip],0))</f>
        <v>British Columbia</v>
      </c>
      <c r="M1193" s="4" t="str">
        <f>INDEX(manufacturertable[Manufacturer Name],MATCH(consolidatedsales[[#This Row],[ManufacturerID]],manufacturertable[ManufacturerID],0))</f>
        <v>Currus</v>
      </c>
      <c r="N1193" s="4">
        <f>1/COUNTIFS(consolidatedsales[Manufacturer Name],consolidatedsales[[#This Row],[Manufacturer Name]])</f>
        <v>1.1764705882352941E-2</v>
      </c>
    </row>
    <row r="1194" spans="1:14" x14ac:dyDescent="0.25">
      <c r="A1194">
        <v>1191</v>
      </c>
      <c r="B1194" s="2">
        <v>42164</v>
      </c>
      <c r="C1194" s="2" t="str">
        <f>TEXT(consolidatedsales[[#This Row],[Date]],"MMMM")</f>
        <v>June</v>
      </c>
      <c r="D1194" t="s">
        <v>1559</v>
      </c>
      <c r="E1194">
        <v>1</v>
      </c>
      <c r="F1194" s="3">
        <v>3464.37</v>
      </c>
      <c r="G1194" t="s">
        <v>20</v>
      </c>
      <c r="H1194" t="str">
        <f>INDEX(producttable[Product Name],MATCH(consolidatedsales[[#This Row],[ProductID]],producttable[ProductID],0))</f>
        <v>Pirum UE-27</v>
      </c>
      <c r="I1194" t="str">
        <f>INDEX(producttable[Category],MATCH(consolidatedsales[[#This Row],[ProductID]],producttable[ProductID],0))</f>
        <v>Urban</v>
      </c>
      <c r="J1194" t="str">
        <f>INDEX(producttable[Segment],MATCH(consolidatedsales[[#This Row],[ProductID]],producttable[ProductID],0))</f>
        <v>Extreme</v>
      </c>
      <c r="K1194">
        <f>INDEX(producttable[ManufacturerID],MATCH(consolidatedsales[[#This Row],[ProductID]],producttable[ProductID],0))</f>
        <v>10</v>
      </c>
      <c r="L1194" s="4" t="str">
        <f>INDEX(locationtable[State],MATCH(consolidatedsales[[#This Row],[Zip]],locationtable[Zip],0))</f>
        <v>British Columbia</v>
      </c>
      <c r="M1194" s="4" t="str">
        <f>INDEX(manufacturertable[Manufacturer Name],MATCH(consolidatedsales[[#This Row],[ManufacturerID]],manufacturertable[ManufacturerID],0))</f>
        <v>Pirum</v>
      </c>
      <c r="N1194" s="4">
        <f>1/COUNTIFS(consolidatedsales[Manufacturer Name],consolidatedsales[[#This Row],[Manufacturer Name]])</f>
        <v>3.8022813688212928E-3</v>
      </c>
    </row>
    <row r="1195" spans="1:14" x14ac:dyDescent="0.25">
      <c r="A1195">
        <v>1077</v>
      </c>
      <c r="B1195" s="2">
        <v>42164</v>
      </c>
      <c r="C1195" s="2" t="str">
        <f>TEXT(consolidatedsales[[#This Row],[Date]],"MMMM")</f>
        <v>June</v>
      </c>
      <c r="D1195" t="s">
        <v>1399</v>
      </c>
      <c r="E1195">
        <v>1</v>
      </c>
      <c r="F1195" s="3">
        <v>4094.37</v>
      </c>
      <c r="G1195" t="s">
        <v>20</v>
      </c>
      <c r="H1195" t="str">
        <f>INDEX(producttable[Product Name],MATCH(consolidatedsales[[#This Row],[ProductID]],producttable[ProductID],0))</f>
        <v>Pirum RP-23</v>
      </c>
      <c r="I1195" t="str">
        <f>INDEX(producttable[Category],MATCH(consolidatedsales[[#This Row],[ProductID]],producttable[ProductID],0))</f>
        <v>Rural</v>
      </c>
      <c r="J1195" t="str">
        <f>INDEX(producttable[Segment],MATCH(consolidatedsales[[#This Row],[ProductID]],producttable[ProductID],0))</f>
        <v>Productivity</v>
      </c>
      <c r="K1195">
        <f>INDEX(producttable[ManufacturerID],MATCH(consolidatedsales[[#This Row],[ProductID]],producttable[ProductID],0))</f>
        <v>10</v>
      </c>
      <c r="L1195" s="4" t="str">
        <f>INDEX(locationtable[State],MATCH(consolidatedsales[[#This Row],[Zip]],locationtable[Zip],0))</f>
        <v>Alberta</v>
      </c>
      <c r="M1195" s="4" t="str">
        <f>INDEX(manufacturertable[Manufacturer Name],MATCH(consolidatedsales[[#This Row],[ManufacturerID]],manufacturertable[ManufacturerID],0))</f>
        <v>Pirum</v>
      </c>
      <c r="N1195" s="4">
        <f>1/COUNTIFS(consolidatedsales[Manufacturer Name],consolidatedsales[[#This Row],[Manufacturer Name]])</f>
        <v>3.8022813688212928E-3</v>
      </c>
    </row>
    <row r="1196" spans="1:14" x14ac:dyDescent="0.25">
      <c r="A1196">
        <v>2055</v>
      </c>
      <c r="B1196" s="2">
        <v>42164</v>
      </c>
      <c r="C1196" s="2" t="str">
        <f>TEXT(consolidatedsales[[#This Row],[Date]],"MMMM")</f>
        <v>June</v>
      </c>
      <c r="D1196" t="s">
        <v>1345</v>
      </c>
      <c r="E1196">
        <v>1</v>
      </c>
      <c r="F1196" s="3">
        <v>7874.37</v>
      </c>
      <c r="G1196" t="s">
        <v>20</v>
      </c>
      <c r="H1196" t="str">
        <f>INDEX(producttable[Product Name],MATCH(consolidatedsales[[#This Row],[ProductID]],producttable[ProductID],0))</f>
        <v>Currus UE-15</v>
      </c>
      <c r="I1196" t="str">
        <f>INDEX(producttable[Category],MATCH(consolidatedsales[[#This Row],[ProductID]],producttable[ProductID],0))</f>
        <v>Urban</v>
      </c>
      <c r="J1196" t="str">
        <f>INDEX(producttable[Segment],MATCH(consolidatedsales[[#This Row],[ProductID]],producttable[ProductID],0))</f>
        <v>Extreme</v>
      </c>
      <c r="K1196">
        <f>INDEX(producttable[ManufacturerID],MATCH(consolidatedsales[[#This Row],[ProductID]],producttable[ProductID],0))</f>
        <v>4</v>
      </c>
      <c r="L1196" s="4" t="str">
        <f>INDEX(locationtable[State],MATCH(consolidatedsales[[#This Row],[Zip]],locationtable[Zip],0))</f>
        <v>Alberta</v>
      </c>
      <c r="M1196" s="4" t="str">
        <f>INDEX(manufacturertable[Manufacturer Name],MATCH(consolidatedsales[[#This Row],[ManufacturerID]],manufacturertable[ManufacturerID],0))</f>
        <v>Currus</v>
      </c>
      <c r="N1196" s="4">
        <f>1/COUNTIFS(consolidatedsales[Manufacturer Name],consolidatedsales[[#This Row],[Manufacturer Name]])</f>
        <v>1.1764705882352941E-2</v>
      </c>
    </row>
    <row r="1197" spans="1:14" x14ac:dyDescent="0.25">
      <c r="A1197">
        <v>1078</v>
      </c>
      <c r="B1197" s="2">
        <v>42164</v>
      </c>
      <c r="C1197" s="2" t="str">
        <f>TEXT(consolidatedsales[[#This Row],[Date]],"MMMM")</f>
        <v>June</v>
      </c>
      <c r="D1197" t="s">
        <v>1399</v>
      </c>
      <c r="E1197">
        <v>1</v>
      </c>
      <c r="F1197" s="3">
        <v>4094.37</v>
      </c>
      <c r="G1197" t="s">
        <v>20</v>
      </c>
      <c r="H1197" t="str">
        <f>INDEX(producttable[Product Name],MATCH(consolidatedsales[[#This Row],[ProductID]],producttable[ProductID],0))</f>
        <v>Pirum RP-24</v>
      </c>
      <c r="I1197" t="str">
        <f>INDEX(producttable[Category],MATCH(consolidatedsales[[#This Row],[ProductID]],producttable[ProductID],0))</f>
        <v>Rural</v>
      </c>
      <c r="J1197" t="str">
        <f>INDEX(producttable[Segment],MATCH(consolidatedsales[[#This Row],[ProductID]],producttable[ProductID],0))</f>
        <v>Productivity</v>
      </c>
      <c r="K1197">
        <f>INDEX(producttable[ManufacturerID],MATCH(consolidatedsales[[#This Row],[ProductID]],producttable[ProductID],0))</f>
        <v>10</v>
      </c>
      <c r="L1197" s="4" t="str">
        <f>INDEX(locationtable[State],MATCH(consolidatedsales[[#This Row],[Zip]],locationtable[Zip],0))</f>
        <v>Alberta</v>
      </c>
      <c r="M1197" s="4" t="str">
        <f>INDEX(manufacturertable[Manufacturer Name],MATCH(consolidatedsales[[#This Row],[ManufacturerID]],manufacturertable[ManufacturerID],0))</f>
        <v>Pirum</v>
      </c>
      <c r="N1197" s="4">
        <f>1/COUNTIFS(consolidatedsales[Manufacturer Name],consolidatedsales[[#This Row],[Manufacturer Name]])</f>
        <v>3.8022813688212928E-3</v>
      </c>
    </row>
    <row r="1198" spans="1:14" x14ac:dyDescent="0.25">
      <c r="A1198">
        <v>794</v>
      </c>
      <c r="B1198" s="2">
        <v>42165</v>
      </c>
      <c r="C1198" s="2" t="str">
        <f>TEXT(consolidatedsales[[#This Row],[Date]],"MMMM")</f>
        <v>June</v>
      </c>
      <c r="D1198" t="s">
        <v>1202</v>
      </c>
      <c r="E1198">
        <v>1</v>
      </c>
      <c r="F1198" s="3">
        <v>1070.3699999999999</v>
      </c>
      <c r="G1198" t="s">
        <v>20</v>
      </c>
      <c r="H1198" t="str">
        <f>INDEX(producttable[Product Name],MATCH(consolidatedsales[[#This Row],[ProductID]],producttable[ProductID],0))</f>
        <v>Natura RP-82</v>
      </c>
      <c r="I1198" t="str">
        <f>INDEX(producttable[Category],MATCH(consolidatedsales[[#This Row],[ProductID]],producttable[ProductID],0))</f>
        <v>Rural</v>
      </c>
      <c r="J1198" t="str">
        <f>INDEX(producttable[Segment],MATCH(consolidatedsales[[#This Row],[ProductID]],producttable[ProductID],0))</f>
        <v>Productivity</v>
      </c>
      <c r="K1198">
        <f>INDEX(producttable[ManufacturerID],MATCH(consolidatedsales[[#This Row],[ProductID]],producttable[ProductID],0))</f>
        <v>8</v>
      </c>
      <c r="L1198" s="4" t="str">
        <f>INDEX(locationtable[State],MATCH(consolidatedsales[[#This Row],[Zip]],locationtable[Zip],0))</f>
        <v>Manitoba</v>
      </c>
      <c r="M1198" s="4" t="str">
        <f>INDEX(manufacturertable[Manufacturer Name],MATCH(consolidatedsales[[#This Row],[ManufacturerID]],manufacturertable[ManufacturerID],0))</f>
        <v>Natura</v>
      </c>
      <c r="N1198" s="4">
        <f>1/COUNTIFS(consolidatedsales[Manufacturer Name],consolidatedsales[[#This Row],[Manufacturer Name]])</f>
        <v>3.952569169960474E-3</v>
      </c>
    </row>
    <row r="1199" spans="1:14" x14ac:dyDescent="0.25">
      <c r="A1199">
        <v>506</v>
      </c>
      <c r="B1199" s="2">
        <v>42165</v>
      </c>
      <c r="C1199" s="2" t="str">
        <f>TEXT(consolidatedsales[[#This Row],[Date]],"MMMM")</f>
        <v>June</v>
      </c>
      <c r="D1199" t="s">
        <v>1577</v>
      </c>
      <c r="E1199">
        <v>1</v>
      </c>
      <c r="F1199" s="3">
        <v>15560.37</v>
      </c>
      <c r="G1199" t="s">
        <v>20</v>
      </c>
      <c r="H1199" t="str">
        <f>INDEX(producttable[Product Name],MATCH(consolidatedsales[[#This Row],[ProductID]],producttable[ProductID],0))</f>
        <v>Maximus UM-11</v>
      </c>
      <c r="I1199" t="str">
        <f>INDEX(producttable[Category],MATCH(consolidatedsales[[#This Row],[ProductID]],producttable[ProductID],0))</f>
        <v>Urban</v>
      </c>
      <c r="J1199" t="str">
        <f>INDEX(producttable[Segment],MATCH(consolidatedsales[[#This Row],[ProductID]],producttable[ProductID],0))</f>
        <v>Moderation</v>
      </c>
      <c r="K1199">
        <f>INDEX(producttable[ManufacturerID],MATCH(consolidatedsales[[#This Row],[ProductID]],producttable[ProductID],0))</f>
        <v>7</v>
      </c>
      <c r="L1199" s="4" t="str">
        <f>INDEX(locationtable[State],MATCH(consolidatedsales[[#This Row],[Zip]],locationtable[Zip],0))</f>
        <v>British Columbia</v>
      </c>
      <c r="M1199" s="4" t="str">
        <f>INDEX(manufacturertable[Manufacturer Name],MATCH(consolidatedsales[[#This Row],[ManufacturerID]],manufacturertable[ManufacturerID],0))</f>
        <v>VanArsdel</v>
      </c>
      <c r="N1199" s="4">
        <f>1/COUNTIFS(consolidatedsales[Manufacturer Name],consolidatedsales[[#This Row],[Manufacturer Name]])</f>
        <v>2.4570024570024569E-3</v>
      </c>
    </row>
    <row r="1200" spans="1:14" x14ac:dyDescent="0.25">
      <c r="A1200">
        <v>676</v>
      </c>
      <c r="B1200" s="2">
        <v>42165</v>
      </c>
      <c r="C1200" s="2" t="str">
        <f>TEXT(consolidatedsales[[#This Row],[Date]],"MMMM")</f>
        <v>June</v>
      </c>
      <c r="D1200" t="s">
        <v>1378</v>
      </c>
      <c r="E1200">
        <v>1</v>
      </c>
      <c r="F1200" s="3">
        <v>9134.3700000000008</v>
      </c>
      <c r="G1200" t="s">
        <v>20</v>
      </c>
      <c r="H1200" t="str">
        <f>INDEX(producttable[Product Name],MATCH(consolidatedsales[[#This Row],[ProductID]],producttable[ProductID],0))</f>
        <v>Maximus UC-41</v>
      </c>
      <c r="I1200" t="str">
        <f>INDEX(producttable[Category],MATCH(consolidatedsales[[#This Row],[ProductID]],producttable[ProductID],0))</f>
        <v>Urban</v>
      </c>
      <c r="J1200" t="str">
        <f>INDEX(producttable[Segment],MATCH(consolidatedsales[[#This Row],[ProductID]],producttable[ProductID],0))</f>
        <v>Convenience</v>
      </c>
      <c r="K1200">
        <f>INDEX(producttable[ManufacturerID],MATCH(consolidatedsales[[#This Row],[ProductID]],producttable[ProductID],0))</f>
        <v>7</v>
      </c>
      <c r="L1200" s="4" t="str">
        <f>INDEX(locationtable[State],MATCH(consolidatedsales[[#This Row],[Zip]],locationtable[Zip],0))</f>
        <v>Alberta</v>
      </c>
      <c r="M1200" s="4" t="str">
        <f>INDEX(manufacturertable[Manufacturer Name],MATCH(consolidatedsales[[#This Row],[ManufacturerID]],manufacturertable[ManufacturerID],0))</f>
        <v>VanArsdel</v>
      </c>
      <c r="N1200" s="4">
        <f>1/COUNTIFS(consolidatedsales[Manufacturer Name],consolidatedsales[[#This Row],[Manufacturer Name]])</f>
        <v>2.4570024570024569E-3</v>
      </c>
    </row>
    <row r="1201" spans="1:14" x14ac:dyDescent="0.25">
      <c r="A1201">
        <v>793</v>
      </c>
      <c r="B1201" s="2">
        <v>42165</v>
      </c>
      <c r="C1201" s="2" t="str">
        <f>TEXT(consolidatedsales[[#This Row],[Date]],"MMMM")</f>
        <v>June</v>
      </c>
      <c r="D1201" t="s">
        <v>1202</v>
      </c>
      <c r="E1201">
        <v>1</v>
      </c>
      <c r="F1201" s="3">
        <v>1070.3699999999999</v>
      </c>
      <c r="G1201" t="s">
        <v>20</v>
      </c>
      <c r="H1201" t="str">
        <f>INDEX(producttable[Product Name],MATCH(consolidatedsales[[#This Row],[ProductID]],producttable[ProductID],0))</f>
        <v>Natura RP-81</v>
      </c>
      <c r="I1201" t="str">
        <f>INDEX(producttable[Category],MATCH(consolidatedsales[[#This Row],[ProductID]],producttable[ProductID],0))</f>
        <v>Rural</v>
      </c>
      <c r="J1201" t="str">
        <f>INDEX(producttable[Segment],MATCH(consolidatedsales[[#This Row],[ProductID]],producttable[ProductID],0))</f>
        <v>Productivity</v>
      </c>
      <c r="K1201">
        <f>INDEX(producttable[ManufacturerID],MATCH(consolidatedsales[[#This Row],[ProductID]],producttable[ProductID],0))</f>
        <v>8</v>
      </c>
      <c r="L1201" s="4" t="str">
        <f>INDEX(locationtable[State],MATCH(consolidatedsales[[#This Row],[Zip]],locationtable[Zip],0))</f>
        <v>Manitoba</v>
      </c>
      <c r="M1201" s="4" t="str">
        <f>INDEX(manufacturertable[Manufacturer Name],MATCH(consolidatedsales[[#This Row],[ManufacturerID]],manufacturertable[ManufacturerID],0))</f>
        <v>Natura</v>
      </c>
      <c r="N1201" s="4">
        <f>1/COUNTIFS(consolidatedsales[Manufacturer Name],consolidatedsales[[#This Row],[Manufacturer Name]])</f>
        <v>3.952569169960474E-3</v>
      </c>
    </row>
    <row r="1202" spans="1:14" x14ac:dyDescent="0.25">
      <c r="A1202">
        <v>993</v>
      </c>
      <c r="B1202" s="2">
        <v>42166</v>
      </c>
      <c r="C1202" s="2" t="str">
        <f>TEXT(consolidatedsales[[#This Row],[Date]],"MMMM")</f>
        <v>June</v>
      </c>
      <c r="D1202" t="s">
        <v>1327</v>
      </c>
      <c r="E1202">
        <v>1</v>
      </c>
      <c r="F1202" s="3">
        <v>4409.37</v>
      </c>
      <c r="G1202" t="s">
        <v>20</v>
      </c>
      <c r="H1202" t="str">
        <f>INDEX(producttable[Product Name],MATCH(consolidatedsales[[#This Row],[ProductID]],producttable[ProductID],0))</f>
        <v>Natura UC-56</v>
      </c>
      <c r="I1202" t="str">
        <f>INDEX(producttable[Category],MATCH(consolidatedsales[[#This Row],[ProductID]],producttable[ProductID],0))</f>
        <v>Urban</v>
      </c>
      <c r="J1202" t="str">
        <f>INDEX(producttable[Segment],MATCH(consolidatedsales[[#This Row],[ProductID]],producttable[ProductID],0))</f>
        <v>Convenience</v>
      </c>
      <c r="K1202">
        <f>INDEX(producttable[ManufacturerID],MATCH(consolidatedsales[[#This Row],[ProductID]],producttable[ProductID],0))</f>
        <v>8</v>
      </c>
      <c r="L1202" s="4" t="str">
        <f>INDEX(locationtable[State],MATCH(consolidatedsales[[#This Row],[Zip]],locationtable[Zip],0))</f>
        <v>Alberta</v>
      </c>
      <c r="M1202" s="4" t="str">
        <f>INDEX(manufacturertable[Manufacturer Name],MATCH(consolidatedsales[[#This Row],[ManufacturerID]],manufacturertable[ManufacturerID],0))</f>
        <v>Natura</v>
      </c>
      <c r="N1202" s="4">
        <f>1/COUNTIFS(consolidatedsales[Manufacturer Name],consolidatedsales[[#This Row],[Manufacturer Name]])</f>
        <v>3.952569169960474E-3</v>
      </c>
    </row>
    <row r="1203" spans="1:14" x14ac:dyDescent="0.25">
      <c r="A1203">
        <v>676</v>
      </c>
      <c r="B1203" s="2">
        <v>42139</v>
      </c>
      <c r="C1203" s="2" t="str">
        <f>TEXT(consolidatedsales[[#This Row],[Date]],"MMMM")</f>
        <v>May</v>
      </c>
      <c r="D1203" t="s">
        <v>1559</v>
      </c>
      <c r="E1203">
        <v>1</v>
      </c>
      <c r="F1203" s="3">
        <v>9134.3700000000008</v>
      </c>
      <c r="G1203" t="s">
        <v>20</v>
      </c>
      <c r="H1203" t="str">
        <f>INDEX(producttable[Product Name],MATCH(consolidatedsales[[#This Row],[ProductID]],producttable[ProductID],0))</f>
        <v>Maximus UC-41</v>
      </c>
      <c r="I1203" t="str">
        <f>INDEX(producttable[Category],MATCH(consolidatedsales[[#This Row],[ProductID]],producttable[ProductID],0))</f>
        <v>Urban</v>
      </c>
      <c r="J1203" t="str">
        <f>INDEX(producttable[Segment],MATCH(consolidatedsales[[#This Row],[ProductID]],producttable[ProductID],0))</f>
        <v>Convenience</v>
      </c>
      <c r="K1203">
        <f>INDEX(producttable[ManufacturerID],MATCH(consolidatedsales[[#This Row],[ProductID]],producttable[ProductID],0))</f>
        <v>7</v>
      </c>
      <c r="L1203" s="4" t="str">
        <f>INDEX(locationtable[State],MATCH(consolidatedsales[[#This Row],[Zip]],locationtable[Zip],0))</f>
        <v>British Columbia</v>
      </c>
      <c r="M1203" s="4" t="str">
        <f>INDEX(manufacturertable[Manufacturer Name],MATCH(consolidatedsales[[#This Row],[ManufacturerID]],manufacturertable[ManufacturerID],0))</f>
        <v>VanArsdel</v>
      </c>
      <c r="N1203" s="4">
        <f>1/COUNTIFS(consolidatedsales[Manufacturer Name],consolidatedsales[[#This Row],[Manufacturer Name]])</f>
        <v>2.4570024570024569E-3</v>
      </c>
    </row>
    <row r="1204" spans="1:14" x14ac:dyDescent="0.25">
      <c r="A1204">
        <v>478</v>
      </c>
      <c r="B1204" s="2">
        <v>42106</v>
      </c>
      <c r="C1204" s="2" t="str">
        <f>TEXT(consolidatedsales[[#This Row],[Date]],"MMMM")</f>
        <v>April</v>
      </c>
      <c r="D1204" t="s">
        <v>1600</v>
      </c>
      <c r="E1204">
        <v>1</v>
      </c>
      <c r="F1204" s="3">
        <v>17009.37</v>
      </c>
      <c r="G1204" t="s">
        <v>20</v>
      </c>
      <c r="H1204" t="str">
        <f>INDEX(producttable[Product Name],MATCH(consolidatedsales[[#This Row],[ProductID]],producttable[ProductID],0))</f>
        <v>Maximus UM-83</v>
      </c>
      <c r="I1204" t="str">
        <f>INDEX(producttable[Category],MATCH(consolidatedsales[[#This Row],[ProductID]],producttable[ProductID],0))</f>
        <v>Urban</v>
      </c>
      <c r="J1204" t="str">
        <f>INDEX(producttable[Segment],MATCH(consolidatedsales[[#This Row],[ProductID]],producttable[ProductID],0))</f>
        <v>Moderation</v>
      </c>
      <c r="K1204">
        <f>INDEX(producttable[ManufacturerID],MATCH(consolidatedsales[[#This Row],[ProductID]],producttable[ProductID],0))</f>
        <v>7</v>
      </c>
      <c r="L1204" s="4" t="str">
        <f>INDEX(locationtable[State],MATCH(consolidatedsales[[#This Row],[Zip]],locationtable[Zip],0))</f>
        <v>British Columbia</v>
      </c>
      <c r="M1204" s="4" t="str">
        <f>INDEX(manufacturertable[Manufacturer Name],MATCH(consolidatedsales[[#This Row],[ManufacturerID]],manufacturertable[ManufacturerID],0))</f>
        <v>VanArsdel</v>
      </c>
      <c r="N1204" s="4">
        <f>1/COUNTIFS(consolidatedsales[Manufacturer Name],consolidatedsales[[#This Row],[Manufacturer Name]])</f>
        <v>2.4570024570024569E-3</v>
      </c>
    </row>
    <row r="1205" spans="1:14" x14ac:dyDescent="0.25">
      <c r="A1205">
        <v>2332</v>
      </c>
      <c r="B1205" s="2">
        <v>42106</v>
      </c>
      <c r="C1205" s="2" t="str">
        <f>TEXT(consolidatedsales[[#This Row],[Date]],"MMMM")</f>
        <v>April</v>
      </c>
      <c r="D1205" t="s">
        <v>1602</v>
      </c>
      <c r="E1205">
        <v>1</v>
      </c>
      <c r="F1205" s="3">
        <v>6419.7</v>
      </c>
      <c r="G1205" t="s">
        <v>20</v>
      </c>
      <c r="H1205" t="str">
        <f>INDEX(producttable[Product Name],MATCH(consolidatedsales[[#This Row],[ProductID]],producttable[ProductID],0))</f>
        <v>Aliqui UE-06</v>
      </c>
      <c r="I1205" t="str">
        <f>INDEX(producttable[Category],MATCH(consolidatedsales[[#This Row],[ProductID]],producttable[ProductID],0))</f>
        <v>Urban</v>
      </c>
      <c r="J1205" t="str">
        <f>INDEX(producttable[Segment],MATCH(consolidatedsales[[#This Row],[ProductID]],producttable[ProductID],0))</f>
        <v>Extreme</v>
      </c>
      <c r="K1205">
        <f>INDEX(producttable[ManufacturerID],MATCH(consolidatedsales[[#This Row],[ProductID]],producttable[ProductID],0))</f>
        <v>2</v>
      </c>
      <c r="L1205" s="4" t="str">
        <f>INDEX(locationtable[State],MATCH(consolidatedsales[[#This Row],[Zip]],locationtable[Zip],0))</f>
        <v>British Columbia</v>
      </c>
      <c r="M1205" s="4" t="str">
        <f>INDEX(manufacturertable[Manufacturer Name],MATCH(consolidatedsales[[#This Row],[ManufacturerID]],manufacturertable[ManufacturerID],0))</f>
        <v>Aliqui</v>
      </c>
      <c r="N1205" s="4">
        <f>1/COUNTIFS(consolidatedsales[Manufacturer Name],consolidatedsales[[#This Row],[Manufacturer Name]])</f>
        <v>4.7169811320754715E-3</v>
      </c>
    </row>
    <row r="1206" spans="1:14" x14ac:dyDescent="0.25">
      <c r="A1206">
        <v>1182</v>
      </c>
      <c r="B1206" s="2">
        <v>42107</v>
      </c>
      <c r="C1206" s="2" t="str">
        <f>TEXT(consolidatedsales[[#This Row],[Date]],"MMMM")</f>
        <v>April</v>
      </c>
      <c r="D1206" t="s">
        <v>1569</v>
      </c>
      <c r="E1206">
        <v>1</v>
      </c>
      <c r="F1206" s="3">
        <v>2708.37</v>
      </c>
      <c r="G1206" t="s">
        <v>20</v>
      </c>
      <c r="H1206" t="str">
        <f>INDEX(producttable[Product Name],MATCH(consolidatedsales[[#This Row],[ProductID]],producttable[ProductID],0))</f>
        <v>Pirum UE-18</v>
      </c>
      <c r="I1206" t="str">
        <f>INDEX(producttable[Category],MATCH(consolidatedsales[[#This Row],[ProductID]],producttable[ProductID],0))</f>
        <v>Urban</v>
      </c>
      <c r="J1206" t="str">
        <f>INDEX(producttable[Segment],MATCH(consolidatedsales[[#This Row],[ProductID]],producttable[ProductID],0))</f>
        <v>Extreme</v>
      </c>
      <c r="K1206">
        <f>INDEX(producttable[ManufacturerID],MATCH(consolidatedsales[[#This Row],[ProductID]],producttable[ProductID],0))</f>
        <v>10</v>
      </c>
      <c r="L1206" s="4" t="str">
        <f>INDEX(locationtable[State],MATCH(consolidatedsales[[#This Row],[Zip]],locationtable[Zip],0))</f>
        <v>British Columbia</v>
      </c>
      <c r="M1206" s="4" t="str">
        <f>INDEX(manufacturertable[Manufacturer Name],MATCH(consolidatedsales[[#This Row],[ManufacturerID]],manufacturertable[ManufacturerID],0))</f>
        <v>Pirum</v>
      </c>
      <c r="N1206" s="4">
        <f>1/COUNTIFS(consolidatedsales[Manufacturer Name],consolidatedsales[[#This Row],[Manufacturer Name]])</f>
        <v>3.8022813688212928E-3</v>
      </c>
    </row>
    <row r="1207" spans="1:14" x14ac:dyDescent="0.25">
      <c r="A1207">
        <v>407</v>
      </c>
      <c r="B1207" s="2">
        <v>42107</v>
      </c>
      <c r="C1207" s="2" t="str">
        <f>TEXT(consolidatedsales[[#This Row],[Date]],"MMMM")</f>
        <v>April</v>
      </c>
      <c r="D1207" t="s">
        <v>1411</v>
      </c>
      <c r="E1207">
        <v>1</v>
      </c>
      <c r="F1207" s="3">
        <v>20505.87</v>
      </c>
      <c r="G1207" t="s">
        <v>20</v>
      </c>
      <c r="H1207" t="str">
        <f>INDEX(producttable[Product Name],MATCH(consolidatedsales[[#This Row],[ProductID]],producttable[ProductID],0))</f>
        <v>Maximus UM-12</v>
      </c>
      <c r="I1207" t="str">
        <f>INDEX(producttable[Category],MATCH(consolidatedsales[[#This Row],[ProductID]],producttable[ProductID],0))</f>
        <v>Urban</v>
      </c>
      <c r="J1207" t="str">
        <f>INDEX(producttable[Segment],MATCH(consolidatedsales[[#This Row],[ProductID]],producttable[ProductID],0))</f>
        <v>Moderation</v>
      </c>
      <c r="K1207">
        <f>INDEX(producttable[ManufacturerID],MATCH(consolidatedsales[[#This Row],[ProductID]],producttable[ProductID],0))</f>
        <v>7</v>
      </c>
      <c r="L1207" s="4" t="str">
        <f>INDEX(locationtable[State],MATCH(consolidatedsales[[#This Row],[Zip]],locationtable[Zip],0))</f>
        <v>Alberta</v>
      </c>
      <c r="M1207" s="4" t="str">
        <f>INDEX(manufacturertable[Manufacturer Name],MATCH(consolidatedsales[[#This Row],[ManufacturerID]],manufacturertable[ManufacturerID],0))</f>
        <v>VanArsdel</v>
      </c>
      <c r="N1207" s="4">
        <f>1/COUNTIFS(consolidatedsales[Manufacturer Name],consolidatedsales[[#This Row],[Manufacturer Name]])</f>
        <v>2.4570024570024569E-3</v>
      </c>
    </row>
    <row r="1208" spans="1:14" x14ac:dyDescent="0.25">
      <c r="A1208">
        <v>545</v>
      </c>
      <c r="B1208" s="2">
        <v>42085</v>
      </c>
      <c r="C1208" s="2" t="str">
        <f>TEXT(consolidatedsales[[#This Row],[Date]],"MMMM")</f>
        <v>March</v>
      </c>
      <c r="D1208" t="s">
        <v>1570</v>
      </c>
      <c r="E1208">
        <v>1</v>
      </c>
      <c r="F1208" s="3">
        <v>10835.37</v>
      </c>
      <c r="G1208" t="s">
        <v>20</v>
      </c>
      <c r="H1208" t="str">
        <f>INDEX(producttable[Product Name],MATCH(consolidatedsales[[#This Row],[ProductID]],producttable[ProductID],0))</f>
        <v>Maximus UC-10</v>
      </c>
      <c r="I1208" t="str">
        <f>INDEX(producttable[Category],MATCH(consolidatedsales[[#This Row],[ProductID]],producttable[ProductID],0))</f>
        <v>Urban</v>
      </c>
      <c r="J1208" t="str">
        <f>INDEX(producttable[Segment],MATCH(consolidatedsales[[#This Row],[ProductID]],producttable[ProductID],0))</f>
        <v>Convenience</v>
      </c>
      <c r="K1208">
        <f>INDEX(producttable[ManufacturerID],MATCH(consolidatedsales[[#This Row],[ProductID]],producttable[ProductID],0))</f>
        <v>7</v>
      </c>
      <c r="L1208" s="4" t="str">
        <f>INDEX(locationtable[State],MATCH(consolidatedsales[[#This Row],[Zip]],locationtable[Zip],0))</f>
        <v>British Columbia</v>
      </c>
      <c r="M1208" s="4" t="str">
        <f>INDEX(manufacturertable[Manufacturer Name],MATCH(consolidatedsales[[#This Row],[ManufacturerID]],manufacturertable[ManufacturerID],0))</f>
        <v>VanArsdel</v>
      </c>
      <c r="N1208" s="4">
        <f>1/COUNTIFS(consolidatedsales[Manufacturer Name],consolidatedsales[[#This Row],[Manufacturer Name]])</f>
        <v>2.4570024570024569E-3</v>
      </c>
    </row>
    <row r="1209" spans="1:14" x14ac:dyDescent="0.25">
      <c r="A1209">
        <v>1347</v>
      </c>
      <c r="B1209" s="2">
        <v>42085</v>
      </c>
      <c r="C1209" s="2" t="str">
        <f>TEXT(consolidatedsales[[#This Row],[Date]],"MMMM")</f>
        <v>March</v>
      </c>
      <c r="D1209" t="s">
        <v>1396</v>
      </c>
      <c r="E1209">
        <v>1</v>
      </c>
      <c r="F1209" s="3">
        <v>4156.74</v>
      </c>
      <c r="G1209" t="s">
        <v>20</v>
      </c>
      <c r="H1209" t="str">
        <f>INDEX(producttable[Product Name],MATCH(consolidatedsales[[#This Row],[ProductID]],producttable[ProductID],0))</f>
        <v>Quibus RP-39</v>
      </c>
      <c r="I1209" t="str">
        <f>INDEX(producttable[Category],MATCH(consolidatedsales[[#This Row],[ProductID]],producttable[ProductID],0))</f>
        <v>Rural</v>
      </c>
      <c r="J1209" t="str">
        <f>INDEX(producttable[Segment],MATCH(consolidatedsales[[#This Row],[ProductID]],producttable[ProductID],0))</f>
        <v>Productivity</v>
      </c>
      <c r="K1209">
        <f>INDEX(producttable[ManufacturerID],MATCH(consolidatedsales[[#This Row],[ProductID]],producttable[ProductID],0))</f>
        <v>12</v>
      </c>
      <c r="L1209" s="4" t="str">
        <f>INDEX(locationtable[State],MATCH(consolidatedsales[[#This Row],[Zip]],locationtable[Zip],0))</f>
        <v>Alberta</v>
      </c>
      <c r="M1209" s="4" t="str">
        <f>INDEX(manufacturertable[Manufacturer Name],MATCH(consolidatedsales[[#This Row],[ManufacturerID]],manufacturertable[ManufacturerID],0))</f>
        <v>Quibus</v>
      </c>
      <c r="N1209" s="4">
        <f>1/COUNTIFS(consolidatedsales[Manufacturer Name],consolidatedsales[[#This Row],[Manufacturer Name]])</f>
        <v>1.3333333333333334E-2</v>
      </c>
    </row>
    <row r="1210" spans="1:14" x14ac:dyDescent="0.25">
      <c r="A1210">
        <v>2269</v>
      </c>
      <c r="B1210" s="2">
        <v>42085</v>
      </c>
      <c r="C1210" s="2" t="str">
        <f>TEXT(consolidatedsales[[#This Row],[Date]],"MMMM")</f>
        <v>March</v>
      </c>
      <c r="D1210" t="s">
        <v>1401</v>
      </c>
      <c r="E1210">
        <v>1</v>
      </c>
      <c r="F1210" s="3">
        <v>4403.7</v>
      </c>
      <c r="G1210" t="s">
        <v>20</v>
      </c>
      <c r="H1210" t="str">
        <f>INDEX(producttable[Product Name],MATCH(consolidatedsales[[#This Row],[ProductID]],producttable[ProductID],0))</f>
        <v>Aliqui RS-02</v>
      </c>
      <c r="I1210" t="str">
        <f>INDEX(producttable[Category],MATCH(consolidatedsales[[#This Row],[ProductID]],producttable[ProductID],0))</f>
        <v>Rural</v>
      </c>
      <c r="J1210" t="str">
        <f>INDEX(producttable[Segment],MATCH(consolidatedsales[[#This Row],[ProductID]],producttable[ProductID],0))</f>
        <v>Select</v>
      </c>
      <c r="K1210">
        <f>INDEX(producttable[ManufacturerID],MATCH(consolidatedsales[[#This Row],[ProductID]],producttable[ProductID],0))</f>
        <v>2</v>
      </c>
      <c r="L1210" s="4" t="str">
        <f>INDEX(locationtable[State],MATCH(consolidatedsales[[#This Row],[Zip]],locationtable[Zip],0))</f>
        <v>Alberta</v>
      </c>
      <c r="M1210" s="4" t="str">
        <f>INDEX(manufacturertable[Manufacturer Name],MATCH(consolidatedsales[[#This Row],[ManufacturerID]],manufacturertable[ManufacturerID],0))</f>
        <v>Aliqui</v>
      </c>
      <c r="N1210" s="4">
        <f>1/COUNTIFS(consolidatedsales[Manufacturer Name],consolidatedsales[[#This Row],[Manufacturer Name]])</f>
        <v>4.7169811320754715E-3</v>
      </c>
    </row>
    <row r="1211" spans="1:14" x14ac:dyDescent="0.25">
      <c r="A1211">
        <v>996</v>
      </c>
      <c r="B1211" s="2">
        <v>42085</v>
      </c>
      <c r="C1211" s="2" t="str">
        <f>TEXT(consolidatedsales[[#This Row],[Date]],"MMMM")</f>
        <v>March</v>
      </c>
      <c r="D1211" t="s">
        <v>1400</v>
      </c>
      <c r="E1211">
        <v>1</v>
      </c>
      <c r="F1211" s="3">
        <v>8756.3700000000008</v>
      </c>
      <c r="G1211" t="s">
        <v>20</v>
      </c>
      <c r="H1211" t="str">
        <f>INDEX(producttable[Product Name],MATCH(consolidatedsales[[#This Row],[ProductID]],producttable[ProductID],0))</f>
        <v>Natura UC-59</v>
      </c>
      <c r="I1211" t="str">
        <f>INDEX(producttable[Category],MATCH(consolidatedsales[[#This Row],[ProductID]],producttable[ProductID],0))</f>
        <v>Urban</v>
      </c>
      <c r="J1211" t="str">
        <f>INDEX(producttable[Segment],MATCH(consolidatedsales[[#This Row],[ProductID]],producttable[ProductID],0))</f>
        <v>Convenience</v>
      </c>
      <c r="K1211">
        <f>INDEX(producttable[ManufacturerID],MATCH(consolidatedsales[[#This Row],[ProductID]],producttable[ProductID],0))</f>
        <v>8</v>
      </c>
      <c r="L1211" s="4" t="str">
        <f>INDEX(locationtable[State],MATCH(consolidatedsales[[#This Row],[Zip]],locationtable[Zip],0))</f>
        <v>Alberta</v>
      </c>
      <c r="M1211" s="4" t="str">
        <f>INDEX(manufacturertable[Manufacturer Name],MATCH(consolidatedsales[[#This Row],[ManufacturerID]],manufacturertable[ManufacturerID],0))</f>
        <v>Natura</v>
      </c>
      <c r="N1211" s="4">
        <f>1/COUNTIFS(consolidatedsales[Manufacturer Name],consolidatedsales[[#This Row],[Manufacturer Name]])</f>
        <v>3.952569169960474E-3</v>
      </c>
    </row>
    <row r="1212" spans="1:14" x14ac:dyDescent="0.25">
      <c r="A1212">
        <v>1175</v>
      </c>
      <c r="B1212" s="2">
        <v>42085</v>
      </c>
      <c r="C1212" s="2" t="str">
        <f>TEXT(consolidatedsales[[#This Row],[Date]],"MMMM")</f>
        <v>March</v>
      </c>
      <c r="D1212" t="s">
        <v>1352</v>
      </c>
      <c r="E1212">
        <v>1</v>
      </c>
      <c r="F1212" s="3">
        <v>8441.3700000000008</v>
      </c>
      <c r="G1212" t="s">
        <v>20</v>
      </c>
      <c r="H1212" t="str">
        <f>INDEX(producttable[Product Name],MATCH(consolidatedsales[[#This Row],[ProductID]],producttable[ProductID],0))</f>
        <v>Pirum UE-11</v>
      </c>
      <c r="I1212" t="str">
        <f>INDEX(producttable[Category],MATCH(consolidatedsales[[#This Row],[ProductID]],producttable[ProductID],0))</f>
        <v>Urban</v>
      </c>
      <c r="J1212" t="str">
        <f>INDEX(producttable[Segment],MATCH(consolidatedsales[[#This Row],[ProductID]],producttable[ProductID],0))</f>
        <v>Extreme</v>
      </c>
      <c r="K1212">
        <f>INDEX(producttable[ManufacturerID],MATCH(consolidatedsales[[#This Row],[ProductID]],producttable[ProductID],0))</f>
        <v>10</v>
      </c>
      <c r="L1212" s="4" t="str">
        <f>INDEX(locationtable[State],MATCH(consolidatedsales[[#This Row],[Zip]],locationtable[Zip],0))</f>
        <v>Alberta</v>
      </c>
      <c r="M1212" s="4" t="str">
        <f>INDEX(manufacturertable[Manufacturer Name],MATCH(consolidatedsales[[#This Row],[ManufacturerID]],manufacturertable[ManufacturerID],0))</f>
        <v>Pirum</v>
      </c>
      <c r="N1212" s="4">
        <f>1/COUNTIFS(consolidatedsales[Manufacturer Name],consolidatedsales[[#This Row],[Manufacturer Name]])</f>
        <v>3.8022813688212928E-3</v>
      </c>
    </row>
    <row r="1213" spans="1:14" x14ac:dyDescent="0.25">
      <c r="A1213">
        <v>506</v>
      </c>
      <c r="B1213" s="2">
        <v>42086</v>
      </c>
      <c r="C1213" s="2" t="str">
        <f>TEXT(consolidatedsales[[#This Row],[Date]],"MMMM")</f>
        <v>March</v>
      </c>
      <c r="D1213" t="s">
        <v>1400</v>
      </c>
      <c r="E1213">
        <v>1</v>
      </c>
      <c r="F1213" s="3">
        <v>15560.37</v>
      </c>
      <c r="G1213" t="s">
        <v>20</v>
      </c>
      <c r="H1213" t="str">
        <f>INDEX(producttable[Product Name],MATCH(consolidatedsales[[#This Row],[ProductID]],producttable[ProductID],0))</f>
        <v>Maximus UM-11</v>
      </c>
      <c r="I1213" t="str">
        <f>INDEX(producttable[Category],MATCH(consolidatedsales[[#This Row],[ProductID]],producttable[ProductID],0))</f>
        <v>Urban</v>
      </c>
      <c r="J1213" t="str">
        <f>INDEX(producttable[Segment],MATCH(consolidatedsales[[#This Row],[ProductID]],producttable[ProductID],0))</f>
        <v>Moderation</v>
      </c>
      <c r="K1213">
        <f>INDEX(producttable[ManufacturerID],MATCH(consolidatedsales[[#This Row],[ProductID]],producttable[ProductID],0))</f>
        <v>7</v>
      </c>
      <c r="L1213" s="4" t="str">
        <f>INDEX(locationtable[State],MATCH(consolidatedsales[[#This Row],[Zip]],locationtable[Zip],0))</f>
        <v>Alberta</v>
      </c>
      <c r="M1213" s="4" t="str">
        <f>INDEX(manufacturertable[Manufacturer Name],MATCH(consolidatedsales[[#This Row],[ManufacturerID]],manufacturertable[ManufacturerID],0))</f>
        <v>VanArsdel</v>
      </c>
      <c r="N1213" s="4">
        <f>1/COUNTIFS(consolidatedsales[Manufacturer Name],consolidatedsales[[#This Row],[Manufacturer Name]])</f>
        <v>2.4570024570024569E-3</v>
      </c>
    </row>
    <row r="1214" spans="1:14" x14ac:dyDescent="0.25">
      <c r="A1214">
        <v>244</v>
      </c>
      <c r="B1214" s="2">
        <v>42086</v>
      </c>
      <c r="C1214" s="2" t="str">
        <f>TEXT(consolidatedsales[[#This Row],[Date]],"MMMM")</f>
        <v>March</v>
      </c>
      <c r="D1214" t="s">
        <v>1202</v>
      </c>
      <c r="E1214">
        <v>1</v>
      </c>
      <c r="F1214" s="3">
        <v>7556.85</v>
      </c>
      <c r="G1214" t="s">
        <v>20</v>
      </c>
      <c r="H1214" t="str">
        <f>INDEX(producttable[Product Name],MATCH(consolidatedsales[[#This Row],[ProductID]],producttable[ProductID],0))</f>
        <v>Fama UR-16</v>
      </c>
      <c r="I1214" t="str">
        <f>INDEX(producttable[Category],MATCH(consolidatedsales[[#This Row],[ProductID]],producttable[ProductID],0))</f>
        <v>Urban</v>
      </c>
      <c r="J1214" t="str">
        <f>INDEX(producttable[Segment],MATCH(consolidatedsales[[#This Row],[ProductID]],producttable[ProductID],0))</f>
        <v>Regular</v>
      </c>
      <c r="K1214">
        <f>INDEX(producttable[ManufacturerID],MATCH(consolidatedsales[[#This Row],[ProductID]],producttable[ProductID],0))</f>
        <v>5</v>
      </c>
      <c r="L1214" s="4" t="str">
        <f>INDEX(locationtable[State],MATCH(consolidatedsales[[#This Row],[Zip]],locationtable[Zip],0))</f>
        <v>Manitoba</v>
      </c>
      <c r="M1214" s="4" t="str">
        <f>INDEX(manufacturertable[Manufacturer Name],MATCH(consolidatedsales[[#This Row],[ManufacturerID]],manufacturertable[ManufacturerID],0))</f>
        <v>Fama</v>
      </c>
      <c r="N1214" s="4">
        <f>1/COUNTIFS(consolidatedsales[Manufacturer Name],consolidatedsales[[#This Row],[Manufacturer Name]])</f>
        <v>7.1428571428571425E-2</v>
      </c>
    </row>
    <row r="1215" spans="1:14" x14ac:dyDescent="0.25">
      <c r="A1215">
        <v>959</v>
      </c>
      <c r="B1215" s="2">
        <v>42089</v>
      </c>
      <c r="C1215" s="2" t="str">
        <f>TEXT(consolidatedsales[[#This Row],[Date]],"MMMM")</f>
        <v>March</v>
      </c>
      <c r="D1215" t="s">
        <v>1350</v>
      </c>
      <c r="E1215">
        <v>1</v>
      </c>
      <c r="F1215" s="3">
        <v>10362.870000000001</v>
      </c>
      <c r="G1215" t="s">
        <v>20</v>
      </c>
      <c r="H1215" t="str">
        <f>INDEX(producttable[Product Name],MATCH(consolidatedsales[[#This Row],[ProductID]],producttable[ProductID],0))</f>
        <v>Natura UC-22</v>
      </c>
      <c r="I1215" t="str">
        <f>INDEX(producttable[Category],MATCH(consolidatedsales[[#This Row],[ProductID]],producttable[ProductID],0))</f>
        <v>Urban</v>
      </c>
      <c r="J1215" t="str">
        <f>INDEX(producttable[Segment],MATCH(consolidatedsales[[#This Row],[ProductID]],producttable[ProductID],0))</f>
        <v>Convenience</v>
      </c>
      <c r="K1215">
        <f>INDEX(producttable[ManufacturerID],MATCH(consolidatedsales[[#This Row],[ProductID]],producttable[ProductID],0))</f>
        <v>8</v>
      </c>
      <c r="L1215" s="4" t="str">
        <f>INDEX(locationtable[State],MATCH(consolidatedsales[[#This Row],[Zip]],locationtable[Zip],0))</f>
        <v>Alberta</v>
      </c>
      <c r="M1215" s="4" t="str">
        <f>INDEX(manufacturertable[Manufacturer Name],MATCH(consolidatedsales[[#This Row],[ManufacturerID]],manufacturertable[ManufacturerID],0))</f>
        <v>Natura</v>
      </c>
      <c r="N1215" s="4">
        <f>1/COUNTIFS(consolidatedsales[Manufacturer Name],consolidatedsales[[#This Row],[Manufacturer Name]])</f>
        <v>3.952569169960474E-3</v>
      </c>
    </row>
    <row r="1216" spans="1:14" x14ac:dyDescent="0.25">
      <c r="A1216">
        <v>2262</v>
      </c>
      <c r="B1216" s="2">
        <v>42089</v>
      </c>
      <c r="C1216" s="2" t="str">
        <f>TEXT(consolidatedsales[[#This Row],[Date]],"MMMM")</f>
        <v>March</v>
      </c>
      <c r="D1216" t="s">
        <v>1413</v>
      </c>
      <c r="E1216">
        <v>1</v>
      </c>
      <c r="F1216" s="3">
        <v>4220.37</v>
      </c>
      <c r="G1216" t="s">
        <v>20</v>
      </c>
      <c r="H1216" t="str">
        <f>INDEX(producttable[Product Name],MATCH(consolidatedsales[[#This Row],[ProductID]],producttable[ProductID],0))</f>
        <v>Aliqui RP-59</v>
      </c>
      <c r="I1216" t="str">
        <f>INDEX(producttable[Category],MATCH(consolidatedsales[[#This Row],[ProductID]],producttable[ProductID],0))</f>
        <v>Rural</v>
      </c>
      <c r="J1216" t="str">
        <f>INDEX(producttable[Segment],MATCH(consolidatedsales[[#This Row],[ProductID]],producttable[ProductID],0))</f>
        <v>Productivity</v>
      </c>
      <c r="K1216">
        <f>INDEX(producttable[ManufacturerID],MATCH(consolidatedsales[[#This Row],[ProductID]],producttable[ProductID],0))</f>
        <v>2</v>
      </c>
      <c r="L1216" s="4" t="str">
        <f>INDEX(locationtable[State],MATCH(consolidatedsales[[#This Row],[Zip]],locationtable[Zip],0))</f>
        <v>Alberta</v>
      </c>
      <c r="M1216" s="4" t="str">
        <f>INDEX(manufacturertable[Manufacturer Name],MATCH(consolidatedsales[[#This Row],[ManufacturerID]],manufacturertable[ManufacturerID],0))</f>
        <v>Aliqui</v>
      </c>
      <c r="N1216" s="4">
        <f>1/COUNTIFS(consolidatedsales[Manufacturer Name],consolidatedsales[[#This Row],[Manufacturer Name]])</f>
        <v>4.7169811320754715E-3</v>
      </c>
    </row>
    <row r="1217" spans="1:14" x14ac:dyDescent="0.25">
      <c r="A1217">
        <v>2225</v>
      </c>
      <c r="B1217" s="2">
        <v>42090</v>
      </c>
      <c r="C1217" s="2" t="str">
        <f>TEXT(consolidatedsales[[#This Row],[Date]],"MMMM")</f>
        <v>March</v>
      </c>
      <c r="D1217" t="s">
        <v>1403</v>
      </c>
      <c r="E1217">
        <v>1</v>
      </c>
      <c r="F1217" s="3">
        <v>818.37</v>
      </c>
      <c r="G1217" t="s">
        <v>20</v>
      </c>
      <c r="H1217" t="str">
        <f>INDEX(producttable[Product Name],MATCH(consolidatedsales[[#This Row],[ProductID]],producttable[ProductID],0))</f>
        <v>Aliqui RP-22</v>
      </c>
      <c r="I1217" t="str">
        <f>INDEX(producttable[Category],MATCH(consolidatedsales[[#This Row],[ProductID]],producttable[ProductID],0))</f>
        <v>Rural</v>
      </c>
      <c r="J1217" t="str">
        <f>INDEX(producttable[Segment],MATCH(consolidatedsales[[#This Row],[ProductID]],producttable[ProductID],0))</f>
        <v>Productivity</v>
      </c>
      <c r="K1217">
        <f>INDEX(producttable[ManufacturerID],MATCH(consolidatedsales[[#This Row],[ProductID]],producttable[ProductID],0))</f>
        <v>2</v>
      </c>
      <c r="L1217" s="4" t="str">
        <f>INDEX(locationtable[State],MATCH(consolidatedsales[[#This Row],[Zip]],locationtable[Zip],0))</f>
        <v>Alberta</v>
      </c>
      <c r="M1217" s="4" t="str">
        <f>INDEX(manufacturertable[Manufacturer Name],MATCH(consolidatedsales[[#This Row],[ManufacturerID]],manufacturertable[ManufacturerID],0))</f>
        <v>Aliqui</v>
      </c>
      <c r="N1217" s="4">
        <f>1/COUNTIFS(consolidatedsales[Manufacturer Name],consolidatedsales[[#This Row],[Manufacturer Name]])</f>
        <v>4.7169811320754715E-3</v>
      </c>
    </row>
    <row r="1218" spans="1:14" x14ac:dyDescent="0.25">
      <c r="A1218">
        <v>945</v>
      </c>
      <c r="B1218" s="2">
        <v>42139</v>
      </c>
      <c r="C1218" s="2" t="str">
        <f>TEXT(consolidatedsales[[#This Row],[Date]],"MMMM")</f>
        <v>May</v>
      </c>
      <c r="D1218" t="s">
        <v>1563</v>
      </c>
      <c r="E1218">
        <v>1</v>
      </c>
      <c r="F1218" s="3">
        <v>8189.37</v>
      </c>
      <c r="G1218" t="s">
        <v>20</v>
      </c>
      <c r="H1218" t="str">
        <f>INDEX(producttable[Product Name],MATCH(consolidatedsales[[#This Row],[ProductID]],producttable[ProductID],0))</f>
        <v>Natura UC-08</v>
      </c>
      <c r="I1218" t="str">
        <f>INDEX(producttable[Category],MATCH(consolidatedsales[[#This Row],[ProductID]],producttable[ProductID],0))</f>
        <v>Urban</v>
      </c>
      <c r="J1218" t="str">
        <f>INDEX(producttable[Segment],MATCH(consolidatedsales[[#This Row],[ProductID]],producttable[ProductID],0))</f>
        <v>Convenience</v>
      </c>
      <c r="K1218">
        <f>INDEX(producttable[ManufacturerID],MATCH(consolidatedsales[[#This Row],[ProductID]],producttable[ProductID],0))</f>
        <v>8</v>
      </c>
      <c r="L1218" s="4" t="str">
        <f>INDEX(locationtable[State],MATCH(consolidatedsales[[#This Row],[Zip]],locationtable[Zip],0))</f>
        <v>British Columbia</v>
      </c>
      <c r="M1218" s="4" t="str">
        <f>INDEX(manufacturertable[Manufacturer Name],MATCH(consolidatedsales[[#This Row],[ManufacturerID]],manufacturertable[ManufacturerID],0))</f>
        <v>Natura</v>
      </c>
      <c r="N1218" s="4">
        <f>1/COUNTIFS(consolidatedsales[Manufacturer Name],consolidatedsales[[#This Row],[Manufacturer Name]])</f>
        <v>3.952569169960474E-3</v>
      </c>
    </row>
    <row r="1219" spans="1:14" x14ac:dyDescent="0.25">
      <c r="A1219">
        <v>1875</v>
      </c>
      <c r="B1219" s="2">
        <v>42141</v>
      </c>
      <c r="C1219" s="2" t="str">
        <f>TEXT(consolidatedsales[[#This Row],[Date]],"MMMM")</f>
        <v>May</v>
      </c>
      <c r="D1219" t="s">
        <v>1410</v>
      </c>
      <c r="E1219">
        <v>1</v>
      </c>
      <c r="F1219" s="3">
        <v>12914.37</v>
      </c>
      <c r="G1219" t="s">
        <v>20</v>
      </c>
      <c r="H1219" t="str">
        <f>INDEX(producttable[Product Name],MATCH(consolidatedsales[[#This Row],[ProductID]],producttable[ProductID],0))</f>
        <v>Leo UM-13</v>
      </c>
      <c r="I1219" t="str">
        <f>INDEX(producttable[Category],MATCH(consolidatedsales[[#This Row],[ProductID]],producttable[ProductID],0))</f>
        <v>Urban</v>
      </c>
      <c r="J1219" t="str">
        <f>INDEX(producttable[Segment],MATCH(consolidatedsales[[#This Row],[ProductID]],producttable[ProductID],0))</f>
        <v>Moderation</v>
      </c>
      <c r="K1219">
        <f>INDEX(producttable[ManufacturerID],MATCH(consolidatedsales[[#This Row],[ProductID]],producttable[ProductID],0))</f>
        <v>6</v>
      </c>
      <c r="L1219" s="4" t="str">
        <f>INDEX(locationtable[State],MATCH(consolidatedsales[[#This Row],[Zip]],locationtable[Zip],0))</f>
        <v>Alberta</v>
      </c>
      <c r="M1219" s="4" t="str">
        <f>INDEX(manufacturertable[Manufacturer Name],MATCH(consolidatedsales[[#This Row],[ManufacturerID]],manufacturertable[ManufacturerID],0))</f>
        <v>Leo</v>
      </c>
      <c r="N1219" s="4">
        <f>1/COUNTIFS(consolidatedsales[Manufacturer Name],consolidatedsales[[#This Row],[Manufacturer Name]])</f>
        <v>8.3333333333333329E-2</v>
      </c>
    </row>
    <row r="1220" spans="1:14" x14ac:dyDescent="0.25">
      <c r="A1220">
        <v>2277</v>
      </c>
      <c r="B1220" s="2">
        <v>42170</v>
      </c>
      <c r="C1220" s="2" t="str">
        <f>TEXT(consolidatedsales[[#This Row],[Date]],"MMMM")</f>
        <v>June</v>
      </c>
      <c r="D1220" t="s">
        <v>1384</v>
      </c>
      <c r="E1220">
        <v>1</v>
      </c>
      <c r="F1220" s="3">
        <v>3836.7</v>
      </c>
      <c r="G1220" t="s">
        <v>20</v>
      </c>
      <c r="H1220" t="str">
        <f>INDEX(producttable[Product Name],MATCH(consolidatedsales[[#This Row],[ProductID]],producttable[ProductID],0))</f>
        <v>Aliqui RS-10</v>
      </c>
      <c r="I1220" t="str">
        <f>INDEX(producttable[Category],MATCH(consolidatedsales[[#This Row],[ProductID]],producttable[ProductID],0))</f>
        <v>Rural</v>
      </c>
      <c r="J1220" t="str">
        <f>INDEX(producttable[Segment],MATCH(consolidatedsales[[#This Row],[ProductID]],producttable[ProductID],0))</f>
        <v>Select</v>
      </c>
      <c r="K1220">
        <f>INDEX(producttable[ManufacturerID],MATCH(consolidatedsales[[#This Row],[ProductID]],producttable[ProductID],0))</f>
        <v>2</v>
      </c>
      <c r="L1220" s="4" t="str">
        <f>INDEX(locationtable[State],MATCH(consolidatedsales[[#This Row],[Zip]],locationtable[Zip],0))</f>
        <v>Alberta</v>
      </c>
      <c r="M1220" s="4" t="str">
        <f>INDEX(manufacturertable[Manufacturer Name],MATCH(consolidatedsales[[#This Row],[ManufacturerID]],manufacturertable[ManufacturerID],0))</f>
        <v>Aliqui</v>
      </c>
      <c r="N1220" s="4">
        <f>1/COUNTIFS(consolidatedsales[Manufacturer Name],consolidatedsales[[#This Row],[Manufacturer Name]])</f>
        <v>4.7169811320754715E-3</v>
      </c>
    </row>
    <row r="1221" spans="1:14" x14ac:dyDescent="0.25">
      <c r="A1221">
        <v>438</v>
      </c>
      <c r="B1221" s="2">
        <v>42170</v>
      </c>
      <c r="C1221" s="2" t="str">
        <f>TEXT(consolidatedsales[[#This Row],[Date]],"MMMM")</f>
        <v>June</v>
      </c>
      <c r="D1221" t="s">
        <v>1576</v>
      </c>
      <c r="E1221">
        <v>1</v>
      </c>
      <c r="F1221" s="3">
        <v>11969.37</v>
      </c>
      <c r="G1221" t="s">
        <v>20</v>
      </c>
      <c r="H1221" t="str">
        <f>INDEX(producttable[Product Name],MATCH(consolidatedsales[[#This Row],[ProductID]],producttable[ProductID],0))</f>
        <v>Maximus UM-43</v>
      </c>
      <c r="I1221" t="str">
        <f>INDEX(producttable[Category],MATCH(consolidatedsales[[#This Row],[ProductID]],producttable[ProductID],0))</f>
        <v>Urban</v>
      </c>
      <c r="J1221" t="str">
        <f>INDEX(producttable[Segment],MATCH(consolidatedsales[[#This Row],[ProductID]],producttable[ProductID],0))</f>
        <v>Moderation</v>
      </c>
      <c r="K1221">
        <f>INDEX(producttable[ManufacturerID],MATCH(consolidatedsales[[#This Row],[ProductID]],producttable[ProductID],0))</f>
        <v>7</v>
      </c>
      <c r="L1221" s="4" t="str">
        <f>INDEX(locationtable[State],MATCH(consolidatedsales[[#This Row],[Zip]],locationtable[Zip],0))</f>
        <v>British Columbia</v>
      </c>
      <c r="M1221" s="4" t="str">
        <f>INDEX(manufacturertable[Manufacturer Name],MATCH(consolidatedsales[[#This Row],[ManufacturerID]],manufacturertable[ManufacturerID],0))</f>
        <v>VanArsdel</v>
      </c>
      <c r="N1221" s="4">
        <f>1/COUNTIFS(consolidatedsales[Manufacturer Name],consolidatedsales[[#This Row],[Manufacturer Name]])</f>
        <v>2.4570024570024569E-3</v>
      </c>
    </row>
    <row r="1222" spans="1:14" x14ac:dyDescent="0.25">
      <c r="A1222">
        <v>963</v>
      </c>
      <c r="B1222" s="2">
        <v>42171</v>
      </c>
      <c r="C1222" s="2" t="str">
        <f>TEXT(consolidatedsales[[#This Row],[Date]],"MMMM")</f>
        <v>June</v>
      </c>
      <c r="D1222" t="s">
        <v>1568</v>
      </c>
      <c r="E1222">
        <v>1</v>
      </c>
      <c r="F1222" s="3">
        <v>5039.37</v>
      </c>
      <c r="G1222" t="s">
        <v>20</v>
      </c>
      <c r="H1222" t="str">
        <f>INDEX(producttable[Product Name],MATCH(consolidatedsales[[#This Row],[ProductID]],producttable[ProductID],0))</f>
        <v>Natura UC-26</v>
      </c>
      <c r="I1222" t="str">
        <f>INDEX(producttable[Category],MATCH(consolidatedsales[[#This Row],[ProductID]],producttable[ProductID],0))</f>
        <v>Urban</v>
      </c>
      <c r="J1222" t="str">
        <f>INDEX(producttable[Segment],MATCH(consolidatedsales[[#This Row],[ProductID]],producttable[ProductID],0))</f>
        <v>Convenience</v>
      </c>
      <c r="K1222">
        <f>INDEX(producttable[ManufacturerID],MATCH(consolidatedsales[[#This Row],[ProductID]],producttable[ProductID],0))</f>
        <v>8</v>
      </c>
      <c r="L1222" s="4" t="str">
        <f>INDEX(locationtable[State],MATCH(consolidatedsales[[#This Row],[Zip]],locationtable[Zip],0))</f>
        <v>British Columbia</v>
      </c>
      <c r="M1222" s="4" t="str">
        <f>INDEX(manufacturertable[Manufacturer Name],MATCH(consolidatedsales[[#This Row],[ManufacturerID]],manufacturertable[ManufacturerID],0))</f>
        <v>Natura</v>
      </c>
      <c r="N1222" s="4">
        <f>1/COUNTIFS(consolidatedsales[Manufacturer Name],consolidatedsales[[#This Row],[Manufacturer Name]])</f>
        <v>3.952569169960474E-3</v>
      </c>
    </row>
    <row r="1223" spans="1:14" x14ac:dyDescent="0.25">
      <c r="A1223">
        <v>993</v>
      </c>
      <c r="B1223" s="2">
        <v>42171</v>
      </c>
      <c r="C1223" s="2" t="str">
        <f>TEXT(consolidatedsales[[#This Row],[Date]],"MMMM")</f>
        <v>June</v>
      </c>
      <c r="D1223" t="s">
        <v>1401</v>
      </c>
      <c r="E1223">
        <v>1</v>
      </c>
      <c r="F1223" s="3">
        <v>4598.37</v>
      </c>
      <c r="G1223" t="s">
        <v>20</v>
      </c>
      <c r="H1223" t="str">
        <f>INDEX(producttable[Product Name],MATCH(consolidatedsales[[#This Row],[ProductID]],producttable[ProductID],0))</f>
        <v>Natura UC-56</v>
      </c>
      <c r="I1223" t="str">
        <f>INDEX(producttable[Category],MATCH(consolidatedsales[[#This Row],[ProductID]],producttable[ProductID],0))</f>
        <v>Urban</v>
      </c>
      <c r="J1223" t="str">
        <f>INDEX(producttable[Segment],MATCH(consolidatedsales[[#This Row],[ProductID]],producttable[ProductID],0))</f>
        <v>Convenience</v>
      </c>
      <c r="K1223">
        <f>INDEX(producttable[ManufacturerID],MATCH(consolidatedsales[[#This Row],[ProductID]],producttable[ProductID],0))</f>
        <v>8</v>
      </c>
      <c r="L1223" s="4" t="str">
        <f>INDEX(locationtable[State],MATCH(consolidatedsales[[#This Row],[Zip]],locationtable[Zip],0))</f>
        <v>Alberta</v>
      </c>
      <c r="M1223" s="4" t="str">
        <f>INDEX(manufacturertable[Manufacturer Name],MATCH(consolidatedsales[[#This Row],[ManufacturerID]],manufacturertable[ManufacturerID],0))</f>
        <v>Natura</v>
      </c>
      <c r="N1223" s="4">
        <f>1/COUNTIFS(consolidatedsales[Manufacturer Name],consolidatedsales[[#This Row],[Manufacturer Name]])</f>
        <v>3.952569169960474E-3</v>
      </c>
    </row>
    <row r="1224" spans="1:14" x14ac:dyDescent="0.25">
      <c r="A1224">
        <v>1129</v>
      </c>
      <c r="B1224" s="2">
        <v>42171</v>
      </c>
      <c r="C1224" s="2" t="str">
        <f>TEXT(consolidatedsales[[#This Row],[Date]],"MMMM")</f>
        <v>June</v>
      </c>
      <c r="D1224" t="s">
        <v>1400</v>
      </c>
      <c r="E1224">
        <v>1</v>
      </c>
      <c r="F1224" s="3">
        <v>5826.87</v>
      </c>
      <c r="G1224" t="s">
        <v>20</v>
      </c>
      <c r="H1224" t="str">
        <f>INDEX(producttable[Product Name],MATCH(consolidatedsales[[#This Row],[ProductID]],producttable[ProductID],0))</f>
        <v>Pirum UM-06</v>
      </c>
      <c r="I1224" t="str">
        <f>INDEX(producttable[Category],MATCH(consolidatedsales[[#This Row],[ProductID]],producttable[ProductID],0))</f>
        <v>Urban</v>
      </c>
      <c r="J1224" t="str">
        <f>INDEX(producttable[Segment],MATCH(consolidatedsales[[#This Row],[ProductID]],producttable[ProductID],0))</f>
        <v>Moderation</v>
      </c>
      <c r="K1224">
        <f>INDEX(producttable[ManufacturerID],MATCH(consolidatedsales[[#This Row],[ProductID]],producttable[ProductID],0))</f>
        <v>10</v>
      </c>
      <c r="L1224" s="4" t="str">
        <f>INDEX(locationtable[State],MATCH(consolidatedsales[[#This Row],[Zip]],locationtable[Zip],0))</f>
        <v>Alberta</v>
      </c>
      <c r="M1224" s="4" t="str">
        <f>INDEX(manufacturertable[Manufacturer Name],MATCH(consolidatedsales[[#This Row],[ManufacturerID]],manufacturertable[ManufacturerID],0))</f>
        <v>Pirum</v>
      </c>
      <c r="N1224" s="4">
        <f>1/COUNTIFS(consolidatedsales[Manufacturer Name],consolidatedsales[[#This Row],[Manufacturer Name]])</f>
        <v>3.8022813688212928E-3</v>
      </c>
    </row>
    <row r="1225" spans="1:14" x14ac:dyDescent="0.25">
      <c r="A1225">
        <v>604</v>
      </c>
      <c r="B1225" s="2">
        <v>42171</v>
      </c>
      <c r="C1225" s="2" t="str">
        <f>TEXT(consolidatedsales[[#This Row],[Date]],"MMMM")</f>
        <v>June</v>
      </c>
      <c r="D1225" t="s">
        <v>1200</v>
      </c>
      <c r="E1225">
        <v>1</v>
      </c>
      <c r="F1225" s="3">
        <v>6299.37</v>
      </c>
      <c r="G1225" t="s">
        <v>20</v>
      </c>
      <c r="H1225" t="str">
        <f>INDEX(producttable[Product Name],MATCH(consolidatedsales[[#This Row],[ProductID]],producttable[ProductID],0))</f>
        <v>Maximus UC-69</v>
      </c>
      <c r="I1225" t="str">
        <f>INDEX(producttable[Category],MATCH(consolidatedsales[[#This Row],[ProductID]],producttable[ProductID],0))</f>
        <v>Urban</v>
      </c>
      <c r="J1225" t="str">
        <f>INDEX(producttable[Segment],MATCH(consolidatedsales[[#This Row],[ProductID]],producttable[ProductID],0))</f>
        <v>Convenience</v>
      </c>
      <c r="K1225">
        <f>INDEX(producttable[ManufacturerID],MATCH(consolidatedsales[[#This Row],[ProductID]],producttable[ProductID],0))</f>
        <v>7</v>
      </c>
      <c r="L1225" s="4" t="str">
        <f>INDEX(locationtable[State],MATCH(consolidatedsales[[#This Row],[Zip]],locationtable[Zip],0))</f>
        <v>Manitoba</v>
      </c>
      <c r="M1225" s="4" t="str">
        <f>INDEX(manufacturertable[Manufacturer Name],MATCH(consolidatedsales[[#This Row],[ManufacturerID]],manufacturertable[ManufacturerID],0))</f>
        <v>VanArsdel</v>
      </c>
      <c r="N1225" s="4">
        <f>1/COUNTIFS(consolidatedsales[Manufacturer Name],consolidatedsales[[#This Row],[Manufacturer Name]])</f>
        <v>2.4570024570024569E-3</v>
      </c>
    </row>
    <row r="1226" spans="1:14" x14ac:dyDescent="0.25">
      <c r="A1226">
        <v>496</v>
      </c>
      <c r="B1226" s="2">
        <v>42172</v>
      </c>
      <c r="C1226" s="2" t="str">
        <f>TEXT(consolidatedsales[[#This Row],[Date]],"MMMM")</f>
        <v>June</v>
      </c>
      <c r="D1226" t="s">
        <v>1385</v>
      </c>
      <c r="E1226">
        <v>1</v>
      </c>
      <c r="F1226" s="3">
        <v>11339.37</v>
      </c>
      <c r="G1226" t="s">
        <v>20</v>
      </c>
      <c r="H1226" t="str">
        <f>INDEX(producttable[Product Name],MATCH(consolidatedsales[[#This Row],[ProductID]],producttable[ProductID],0))</f>
        <v>Maximus UM-01</v>
      </c>
      <c r="I1226" t="str">
        <f>INDEX(producttable[Category],MATCH(consolidatedsales[[#This Row],[ProductID]],producttable[ProductID],0))</f>
        <v>Urban</v>
      </c>
      <c r="J1226" t="str">
        <f>INDEX(producttable[Segment],MATCH(consolidatedsales[[#This Row],[ProductID]],producttable[ProductID],0))</f>
        <v>Moderation</v>
      </c>
      <c r="K1226">
        <f>INDEX(producttable[ManufacturerID],MATCH(consolidatedsales[[#This Row],[ProductID]],producttable[ProductID],0))</f>
        <v>7</v>
      </c>
      <c r="L1226" s="4" t="str">
        <f>INDEX(locationtable[State],MATCH(consolidatedsales[[#This Row],[Zip]],locationtable[Zip],0))</f>
        <v>Alberta</v>
      </c>
      <c r="M1226" s="4" t="str">
        <f>INDEX(manufacturertable[Manufacturer Name],MATCH(consolidatedsales[[#This Row],[ManufacturerID]],manufacturertable[ManufacturerID],0))</f>
        <v>VanArsdel</v>
      </c>
      <c r="N1226" s="4">
        <f>1/COUNTIFS(consolidatedsales[Manufacturer Name],consolidatedsales[[#This Row],[Manufacturer Name]])</f>
        <v>2.4570024570024569E-3</v>
      </c>
    </row>
    <row r="1227" spans="1:14" x14ac:dyDescent="0.25">
      <c r="A1227">
        <v>942</v>
      </c>
      <c r="B1227" s="2">
        <v>42172</v>
      </c>
      <c r="C1227" s="2" t="str">
        <f>TEXT(consolidatedsales[[#This Row],[Date]],"MMMM")</f>
        <v>June</v>
      </c>
      <c r="D1227" t="s">
        <v>1393</v>
      </c>
      <c r="E1227">
        <v>1</v>
      </c>
      <c r="F1227" s="3">
        <v>7370.37</v>
      </c>
      <c r="G1227" t="s">
        <v>20</v>
      </c>
      <c r="H1227" t="str">
        <f>INDEX(producttable[Product Name],MATCH(consolidatedsales[[#This Row],[ProductID]],producttable[ProductID],0))</f>
        <v>Natura UC-05</v>
      </c>
      <c r="I1227" t="str">
        <f>INDEX(producttable[Category],MATCH(consolidatedsales[[#This Row],[ProductID]],producttable[ProductID],0))</f>
        <v>Urban</v>
      </c>
      <c r="J1227" t="str">
        <f>INDEX(producttable[Segment],MATCH(consolidatedsales[[#This Row],[ProductID]],producttable[ProductID],0))</f>
        <v>Convenience</v>
      </c>
      <c r="K1227">
        <f>INDEX(producttable[ManufacturerID],MATCH(consolidatedsales[[#This Row],[ProductID]],producttable[ProductID],0))</f>
        <v>8</v>
      </c>
      <c r="L1227" s="4" t="str">
        <f>INDEX(locationtable[State],MATCH(consolidatedsales[[#This Row],[Zip]],locationtable[Zip],0))</f>
        <v>Alberta</v>
      </c>
      <c r="M1227" s="4" t="str">
        <f>INDEX(manufacturertable[Manufacturer Name],MATCH(consolidatedsales[[#This Row],[ManufacturerID]],manufacturertable[ManufacturerID],0))</f>
        <v>Natura</v>
      </c>
      <c r="N1227" s="4">
        <f>1/COUNTIFS(consolidatedsales[Manufacturer Name],consolidatedsales[[#This Row],[Manufacturer Name]])</f>
        <v>3.952569169960474E-3</v>
      </c>
    </row>
    <row r="1228" spans="1:14" x14ac:dyDescent="0.25">
      <c r="A1228">
        <v>438</v>
      </c>
      <c r="B1228" s="2">
        <v>42158</v>
      </c>
      <c r="C1228" s="2" t="str">
        <f>TEXT(consolidatedsales[[#This Row],[Date]],"MMMM")</f>
        <v>June</v>
      </c>
      <c r="D1228" t="s">
        <v>1206</v>
      </c>
      <c r="E1228">
        <v>1</v>
      </c>
      <c r="F1228" s="3">
        <v>11969.37</v>
      </c>
      <c r="G1228" t="s">
        <v>20</v>
      </c>
      <c r="H1228" t="str">
        <f>INDEX(producttable[Product Name],MATCH(consolidatedsales[[#This Row],[ProductID]],producttable[ProductID],0))</f>
        <v>Maximus UM-43</v>
      </c>
      <c r="I1228" t="str">
        <f>INDEX(producttable[Category],MATCH(consolidatedsales[[#This Row],[ProductID]],producttable[ProductID],0))</f>
        <v>Urban</v>
      </c>
      <c r="J1228" t="str">
        <f>INDEX(producttable[Segment],MATCH(consolidatedsales[[#This Row],[ProductID]],producttable[ProductID],0))</f>
        <v>Moderation</v>
      </c>
      <c r="K1228">
        <f>INDEX(producttable[ManufacturerID],MATCH(consolidatedsales[[#This Row],[ProductID]],producttable[ProductID],0))</f>
        <v>7</v>
      </c>
      <c r="L1228" s="4" t="str">
        <f>INDEX(locationtable[State],MATCH(consolidatedsales[[#This Row],[Zip]],locationtable[Zip],0))</f>
        <v>Manitoba</v>
      </c>
      <c r="M1228" s="4" t="str">
        <f>INDEX(manufacturertable[Manufacturer Name],MATCH(consolidatedsales[[#This Row],[ManufacturerID]],manufacturertable[ManufacturerID],0))</f>
        <v>VanArsdel</v>
      </c>
      <c r="N1228" s="4">
        <f>1/COUNTIFS(consolidatedsales[Manufacturer Name],consolidatedsales[[#This Row],[Manufacturer Name]])</f>
        <v>2.4570024570024569E-3</v>
      </c>
    </row>
    <row r="1229" spans="1:14" x14ac:dyDescent="0.25">
      <c r="A1229">
        <v>604</v>
      </c>
      <c r="B1229" s="2">
        <v>42166</v>
      </c>
      <c r="C1229" s="2" t="str">
        <f>TEXT(consolidatedsales[[#This Row],[Date]],"MMMM")</f>
        <v>June</v>
      </c>
      <c r="D1229" t="s">
        <v>1352</v>
      </c>
      <c r="E1229">
        <v>1</v>
      </c>
      <c r="F1229" s="3">
        <v>6299.37</v>
      </c>
      <c r="G1229" t="s">
        <v>20</v>
      </c>
      <c r="H1229" t="str">
        <f>INDEX(producttable[Product Name],MATCH(consolidatedsales[[#This Row],[ProductID]],producttable[ProductID],0))</f>
        <v>Maximus UC-69</v>
      </c>
      <c r="I1229" t="str">
        <f>INDEX(producttable[Category],MATCH(consolidatedsales[[#This Row],[ProductID]],producttable[ProductID],0))</f>
        <v>Urban</v>
      </c>
      <c r="J1229" t="str">
        <f>INDEX(producttable[Segment],MATCH(consolidatedsales[[#This Row],[ProductID]],producttable[ProductID],0))</f>
        <v>Convenience</v>
      </c>
      <c r="K1229">
        <f>INDEX(producttable[ManufacturerID],MATCH(consolidatedsales[[#This Row],[ProductID]],producttable[ProductID],0))</f>
        <v>7</v>
      </c>
      <c r="L1229" s="4" t="str">
        <f>INDEX(locationtable[State],MATCH(consolidatedsales[[#This Row],[Zip]],locationtable[Zip],0))</f>
        <v>Alberta</v>
      </c>
      <c r="M1229" s="4" t="str">
        <f>INDEX(manufacturertable[Manufacturer Name],MATCH(consolidatedsales[[#This Row],[ManufacturerID]],manufacturertable[ManufacturerID],0))</f>
        <v>VanArsdel</v>
      </c>
      <c r="N1229" s="4">
        <f>1/COUNTIFS(consolidatedsales[Manufacturer Name],consolidatedsales[[#This Row],[Manufacturer Name]])</f>
        <v>2.4570024570024569E-3</v>
      </c>
    </row>
    <row r="1230" spans="1:14" x14ac:dyDescent="0.25">
      <c r="A1230">
        <v>520</v>
      </c>
      <c r="B1230" s="2">
        <v>42166</v>
      </c>
      <c r="C1230" s="2" t="str">
        <f>TEXT(consolidatedsales[[#This Row],[Date]],"MMMM")</f>
        <v>June</v>
      </c>
      <c r="D1230" t="s">
        <v>1330</v>
      </c>
      <c r="E1230">
        <v>1</v>
      </c>
      <c r="F1230" s="3">
        <v>7367.85</v>
      </c>
      <c r="G1230" t="s">
        <v>20</v>
      </c>
      <c r="H1230" t="str">
        <f>INDEX(producttable[Product Name],MATCH(consolidatedsales[[#This Row],[ProductID]],producttable[ProductID],0))</f>
        <v>Maximus UE-08</v>
      </c>
      <c r="I1230" t="str">
        <f>INDEX(producttable[Category],MATCH(consolidatedsales[[#This Row],[ProductID]],producttable[ProductID],0))</f>
        <v>Urban</v>
      </c>
      <c r="J1230" t="str">
        <f>INDEX(producttable[Segment],MATCH(consolidatedsales[[#This Row],[ProductID]],producttable[ProductID],0))</f>
        <v>Extreme</v>
      </c>
      <c r="K1230">
        <f>INDEX(producttable[ManufacturerID],MATCH(consolidatedsales[[#This Row],[ProductID]],producttable[ProductID],0))</f>
        <v>7</v>
      </c>
      <c r="L1230" s="4" t="str">
        <f>INDEX(locationtable[State],MATCH(consolidatedsales[[#This Row],[Zip]],locationtable[Zip],0))</f>
        <v>Alberta</v>
      </c>
      <c r="M1230" s="4" t="str">
        <f>INDEX(manufacturertable[Manufacturer Name],MATCH(consolidatedsales[[#This Row],[ManufacturerID]],manufacturertable[ManufacturerID],0))</f>
        <v>VanArsdel</v>
      </c>
      <c r="N1230" s="4">
        <f>1/COUNTIFS(consolidatedsales[Manufacturer Name],consolidatedsales[[#This Row],[Manufacturer Name]])</f>
        <v>2.4570024570024569E-3</v>
      </c>
    </row>
    <row r="1231" spans="1:14" x14ac:dyDescent="0.25">
      <c r="A1231">
        <v>1182</v>
      </c>
      <c r="B1231" s="2">
        <v>42183</v>
      </c>
      <c r="C1231" s="2" t="str">
        <f>TEXT(consolidatedsales[[#This Row],[Date]],"MMMM")</f>
        <v>June</v>
      </c>
      <c r="D1231" t="s">
        <v>1602</v>
      </c>
      <c r="E1231">
        <v>1</v>
      </c>
      <c r="F1231" s="3">
        <v>2519.37</v>
      </c>
      <c r="G1231" t="s">
        <v>20</v>
      </c>
      <c r="H1231" t="str">
        <f>INDEX(producttable[Product Name],MATCH(consolidatedsales[[#This Row],[ProductID]],producttable[ProductID],0))</f>
        <v>Pirum UE-18</v>
      </c>
      <c r="I1231" t="str">
        <f>INDEX(producttable[Category],MATCH(consolidatedsales[[#This Row],[ProductID]],producttable[ProductID],0))</f>
        <v>Urban</v>
      </c>
      <c r="J1231" t="str">
        <f>INDEX(producttable[Segment],MATCH(consolidatedsales[[#This Row],[ProductID]],producttable[ProductID],0))</f>
        <v>Extreme</v>
      </c>
      <c r="K1231">
        <f>INDEX(producttable[ManufacturerID],MATCH(consolidatedsales[[#This Row],[ProductID]],producttable[ProductID],0))</f>
        <v>10</v>
      </c>
      <c r="L1231" s="4" t="str">
        <f>INDEX(locationtable[State],MATCH(consolidatedsales[[#This Row],[Zip]],locationtable[Zip],0))</f>
        <v>British Columbia</v>
      </c>
      <c r="M1231" s="4" t="str">
        <f>INDEX(manufacturertable[Manufacturer Name],MATCH(consolidatedsales[[#This Row],[ManufacturerID]],manufacturertable[ManufacturerID],0))</f>
        <v>Pirum</v>
      </c>
      <c r="N1231" s="4">
        <f>1/COUNTIFS(consolidatedsales[Manufacturer Name],consolidatedsales[[#This Row],[Manufacturer Name]])</f>
        <v>3.8022813688212928E-3</v>
      </c>
    </row>
    <row r="1232" spans="1:14" x14ac:dyDescent="0.25">
      <c r="A1232">
        <v>1319</v>
      </c>
      <c r="B1232" s="2">
        <v>42183</v>
      </c>
      <c r="C1232" s="2" t="str">
        <f>TEXT(consolidatedsales[[#This Row],[Date]],"MMMM")</f>
        <v>June</v>
      </c>
      <c r="D1232" t="s">
        <v>1569</v>
      </c>
      <c r="E1232">
        <v>1</v>
      </c>
      <c r="F1232" s="3">
        <v>4975.74</v>
      </c>
      <c r="G1232" t="s">
        <v>20</v>
      </c>
      <c r="H1232" t="str">
        <f>INDEX(producttable[Product Name],MATCH(consolidatedsales[[#This Row],[ProductID]],producttable[ProductID],0))</f>
        <v>Quibus RP-11</v>
      </c>
      <c r="I1232" t="str">
        <f>INDEX(producttable[Category],MATCH(consolidatedsales[[#This Row],[ProductID]],producttable[ProductID],0))</f>
        <v>Rural</v>
      </c>
      <c r="J1232" t="str">
        <f>INDEX(producttable[Segment],MATCH(consolidatedsales[[#This Row],[ProductID]],producttable[ProductID],0))</f>
        <v>Productivity</v>
      </c>
      <c r="K1232">
        <f>INDEX(producttable[ManufacturerID],MATCH(consolidatedsales[[#This Row],[ProductID]],producttable[ProductID],0))</f>
        <v>12</v>
      </c>
      <c r="L1232" s="4" t="str">
        <f>INDEX(locationtable[State],MATCH(consolidatedsales[[#This Row],[Zip]],locationtable[Zip],0))</f>
        <v>British Columbia</v>
      </c>
      <c r="M1232" s="4" t="str">
        <f>INDEX(manufacturertable[Manufacturer Name],MATCH(consolidatedsales[[#This Row],[ManufacturerID]],manufacturertable[ManufacturerID],0))</f>
        <v>Quibus</v>
      </c>
      <c r="N1232" s="4">
        <f>1/COUNTIFS(consolidatedsales[Manufacturer Name],consolidatedsales[[#This Row],[Manufacturer Name]])</f>
        <v>1.3333333333333334E-2</v>
      </c>
    </row>
    <row r="1233" spans="1:14" x14ac:dyDescent="0.25">
      <c r="A1233">
        <v>406</v>
      </c>
      <c r="B1233" s="2">
        <v>42183</v>
      </c>
      <c r="C1233" s="2" t="str">
        <f>TEXT(consolidatedsales[[#This Row],[Date]],"MMMM")</f>
        <v>June</v>
      </c>
      <c r="D1233" t="s">
        <v>1413</v>
      </c>
      <c r="E1233">
        <v>1</v>
      </c>
      <c r="F1233" s="3">
        <v>22994.37</v>
      </c>
      <c r="G1233" t="s">
        <v>20</v>
      </c>
      <c r="H1233" t="str">
        <f>INDEX(producttable[Product Name],MATCH(consolidatedsales[[#This Row],[ProductID]],producttable[ProductID],0))</f>
        <v>Maximus UM-11</v>
      </c>
      <c r="I1233" t="str">
        <f>INDEX(producttable[Category],MATCH(consolidatedsales[[#This Row],[ProductID]],producttable[ProductID],0))</f>
        <v>Urban</v>
      </c>
      <c r="J1233" t="str">
        <f>INDEX(producttable[Segment],MATCH(consolidatedsales[[#This Row],[ProductID]],producttable[ProductID],0))</f>
        <v>Moderation</v>
      </c>
      <c r="K1233">
        <f>INDEX(producttable[ManufacturerID],MATCH(consolidatedsales[[#This Row],[ProductID]],producttable[ProductID],0))</f>
        <v>7</v>
      </c>
      <c r="L1233" s="4" t="str">
        <f>INDEX(locationtable[State],MATCH(consolidatedsales[[#This Row],[Zip]],locationtable[Zip],0))</f>
        <v>Alberta</v>
      </c>
      <c r="M1233" s="4" t="str">
        <f>INDEX(manufacturertable[Manufacturer Name],MATCH(consolidatedsales[[#This Row],[ManufacturerID]],manufacturertable[ManufacturerID],0))</f>
        <v>VanArsdel</v>
      </c>
      <c r="N1233" s="4">
        <f>1/COUNTIFS(consolidatedsales[Manufacturer Name],consolidatedsales[[#This Row],[Manufacturer Name]])</f>
        <v>2.4570024570024569E-3</v>
      </c>
    </row>
    <row r="1234" spans="1:14" x14ac:dyDescent="0.25">
      <c r="A1234">
        <v>907</v>
      </c>
      <c r="B1234" s="2">
        <v>42183</v>
      </c>
      <c r="C1234" s="2" t="str">
        <f>TEXT(consolidatedsales[[#This Row],[Date]],"MMMM")</f>
        <v>June</v>
      </c>
      <c r="D1234" t="s">
        <v>1384</v>
      </c>
      <c r="E1234">
        <v>1</v>
      </c>
      <c r="F1234" s="3">
        <v>7874.37</v>
      </c>
      <c r="G1234" t="s">
        <v>20</v>
      </c>
      <c r="H1234" t="str">
        <f>INDEX(producttable[Product Name],MATCH(consolidatedsales[[#This Row],[ProductID]],producttable[ProductID],0))</f>
        <v>Natura UE-16</v>
      </c>
      <c r="I1234" t="str">
        <f>INDEX(producttable[Category],MATCH(consolidatedsales[[#This Row],[ProductID]],producttable[ProductID],0))</f>
        <v>Urban</v>
      </c>
      <c r="J1234" t="str">
        <f>INDEX(producttable[Segment],MATCH(consolidatedsales[[#This Row],[ProductID]],producttable[ProductID],0))</f>
        <v>Extreme</v>
      </c>
      <c r="K1234">
        <f>INDEX(producttable[ManufacturerID],MATCH(consolidatedsales[[#This Row],[ProductID]],producttable[ProductID],0))</f>
        <v>8</v>
      </c>
      <c r="L1234" s="4" t="str">
        <f>INDEX(locationtable[State],MATCH(consolidatedsales[[#This Row],[Zip]],locationtable[Zip],0))</f>
        <v>Alberta</v>
      </c>
      <c r="M1234" s="4" t="str">
        <f>INDEX(manufacturertable[Manufacturer Name],MATCH(consolidatedsales[[#This Row],[ManufacturerID]],manufacturertable[ManufacturerID],0))</f>
        <v>Natura</v>
      </c>
      <c r="N1234" s="4">
        <f>1/COUNTIFS(consolidatedsales[Manufacturer Name],consolidatedsales[[#This Row],[Manufacturer Name]])</f>
        <v>3.952569169960474E-3</v>
      </c>
    </row>
    <row r="1235" spans="1:14" x14ac:dyDescent="0.25">
      <c r="A1235">
        <v>1142</v>
      </c>
      <c r="B1235" s="2">
        <v>42183</v>
      </c>
      <c r="C1235" s="2" t="str">
        <f>TEXT(consolidatedsales[[#This Row],[Date]],"MMMM")</f>
        <v>June</v>
      </c>
      <c r="D1235" t="s">
        <v>1394</v>
      </c>
      <c r="E1235">
        <v>1</v>
      </c>
      <c r="F1235" s="3">
        <v>8126.37</v>
      </c>
      <c r="G1235" t="s">
        <v>20</v>
      </c>
      <c r="H1235" t="str">
        <f>INDEX(producttable[Product Name],MATCH(consolidatedsales[[#This Row],[ProductID]],producttable[ProductID],0))</f>
        <v>Pirum UM-19</v>
      </c>
      <c r="I1235" t="str">
        <f>INDEX(producttable[Category],MATCH(consolidatedsales[[#This Row],[ProductID]],producttable[ProductID],0))</f>
        <v>Urban</v>
      </c>
      <c r="J1235" t="str">
        <f>INDEX(producttable[Segment],MATCH(consolidatedsales[[#This Row],[ProductID]],producttable[ProductID],0))</f>
        <v>Moderation</v>
      </c>
      <c r="K1235">
        <f>INDEX(producttable[ManufacturerID],MATCH(consolidatedsales[[#This Row],[ProductID]],producttable[ProductID],0))</f>
        <v>10</v>
      </c>
      <c r="L1235" s="4" t="str">
        <f>INDEX(locationtable[State],MATCH(consolidatedsales[[#This Row],[Zip]],locationtable[Zip],0))</f>
        <v>Alberta</v>
      </c>
      <c r="M1235" s="4" t="str">
        <f>INDEX(manufacturertable[Manufacturer Name],MATCH(consolidatedsales[[#This Row],[ManufacturerID]],manufacturertable[ManufacturerID],0))</f>
        <v>Pirum</v>
      </c>
      <c r="N1235" s="4">
        <f>1/COUNTIFS(consolidatedsales[Manufacturer Name],consolidatedsales[[#This Row],[Manufacturer Name]])</f>
        <v>3.8022813688212928E-3</v>
      </c>
    </row>
    <row r="1236" spans="1:14" x14ac:dyDescent="0.25">
      <c r="A1236">
        <v>2055</v>
      </c>
      <c r="B1236" s="2">
        <v>42183</v>
      </c>
      <c r="C1236" s="2" t="str">
        <f>TEXT(consolidatedsales[[#This Row],[Date]],"MMMM")</f>
        <v>June</v>
      </c>
      <c r="D1236" t="s">
        <v>1569</v>
      </c>
      <c r="E1236">
        <v>1</v>
      </c>
      <c r="F1236" s="3">
        <v>7874.37</v>
      </c>
      <c r="G1236" t="s">
        <v>20</v>
      </c>
      <c r="H1236" t="str">
        <f>INDEX(producttable[Product Name],MATCH(consolidatedsales[[#This Row],[ProductID]],producttable[ProductID],0))</f>
        <v>Currus UE-15</v>
      </c>
      <c r="I1236" t="str">
        <f>INDEX(producttable[Category],MATCH(consolidatedsales[[#This Row],[ProductID]],producttable[ProductID],0))</f>
        <v>Urban</v>
      </c>
      <c r="J1236" t="str">
        <f>INDEX(producttable[Segment],MATCH(consolidatedsales[[#This Row],[ProductID]],producttable[ProductID],0))</f>
        <v>Extreme</v>
      </c>
      <c r="K1236">
        <f>INDEX(producttable[ManufacturerID],MATCH(consolidatedsales[[#This Row],[ProductID]],producttable[ProductID],0))</f>
        <v>4</v>
      </c>
      <c r="L1236" s="4" t="str">
        <f>INDEX(locationtable[State],MATCH(consolidatedsales[[#This Row],[Zip]],locationtable[Zip],0))</f>
        <v>British Columbia</v>
      </c>
      <c r="M1236" s="4" t="str">
        <f>INDEX(manufacturertable[Manufacturer Name],MATCH(consolidatedsales[[#This Row],[ManufacturerID]],manufacturertable[ManufacturerID],0))</f>
        <v>Currus</v>
      </c>
      <c r="N1236" s="4">
        <f>1/COUNTIFS(consolidatedsales[Manufacturer Name],consolidatedsales[[#This Row],[Manufacturer Name]])</f>
        <v>1.1764705882352941E-2</v>
      </c>
    </row>
    <row r="1237" spans="1:14" x14ac:dyDescent="0.25">
      <c r="A1237">
        <v>826</v>
      </c>
      <c r="B1237" s="2">
        <v>42060</v>
      </c>
      <c r="C1237" s="2" t="str">
        <f>TEXT(consolidatedsales[[#This Row],[Date]],"MMMM")</f>
        <v>February</v>
      </c>
      <c r="D1237" t="s">
        <v>1578</v>
      </c>
      <c r="E1237">
        <v>1</v>
      </c>
      <c r="F1237" s="3">
        <v>13229.37</v>
      </c>
      <c r="G1237" t="s">
        <v>20</v>
      </c>
      <c r="H1237" t="str">
        <f>INDEX(producttable[Product Name],MATCH(consolidatedsales[[#This Row],[ProductID]],producttable[ProductID],0))</f>
        <v>Natura UM-10</v>
      </c>
      <c r="I1237" t="str">
        <f>INDEX(producttable[Category],MATCH(consolidatedsales[[#This Row],[ProductID]],producttable[ProductID],0))</f>
        <v>Urban</v>
      </c>
      <c r="J1237" t="str">
        <f>INDEX(producttable[Segment],MATCH(consolidatedsales[[#This Row],[ProductID]],producttable[ProductID],0))</f>
        <v>Moderation</v>
      </c>
      <c r="K1237">
        <f>INDEX(producttable[ManufacturerID],MATCH(consolidatedsales[[#This Row],[ProductID]],producttable[ProductID],0))</f>
        <v>8</v>
      </c>
      <c r="L1237" s="4" t="str">
        <f>INDEX(locationtable[State],MATCH(consolidatedsales[[#This Row],[Zip]],locationtable[Zip],0))</f>
        <v>British Columbia</v>
      </c>
      <c r="M1237" s="4" t="str">
        <f>INDEX(manufacturertable[Manufacturer Name],MATCH(consolidatedsales[[#This Row],[ManufacturerID]],manufacturertable[ManufacturerID],0))</f>
        <v>Natura</v>
      </c>
      <c r="N1237" s="4">
        <f>1/COUNTIFS(consolidatedsales[Manufacturer Name],consolidatedsales[[#This Row],[Manufacturer Name]])</f>
        <v>3.952569169960474E-3</v>
      </c>
    </row>
    <row r="1238" spans="1:14" x14ac:dyDescent="0.25">
      <c r="A1238">
        <v>2055</v>
      </c>
      <c r="B1238" s="2">
        <v>42060</v>
      </c>
      <c r="C1238" s="2" t="str">
        <f>TEXT(consolidatedsales[[#This Row],[Date]],"MMMM")</f>
        <v>February</v>
      </c>
      <c r="D1238" t="s">
        <v>1378</v>
      </c>
      <c r="E1238">
        <v>1</v>
      </c>
      <c r="F1238" s="3">
        <v>7874.37</v>
      </c>
      <c r="G1238" t="s">
        <v>20</v>
      </c>
      <c r="H1238" t="str">
        <f>INDEX(producttable[Product Name],MATCH(consolidatedsales[[#This Row],[ProductID]],producttable[ProductID],0))</f>
        <v>Currus UE-15</v>
      </c>
      <c r="I1238" t="str">
        <f>INDEX(producttable[Category],MATCH(consolidatedsales[[#This Row],[ProductID]],producttable[ProductID],0))</f>
        <v>Urban</v>
      </c>
      <c r="J1238" t="str">
        <f>INDEX(producttable[Segment],MATCH(consolidatedsales[[#This Row],[ProductID]],producttable[ProductID],0))</f>
        <v>Extreme</v>
      </c>
      <c r="K1238">
        <f>INDEX(producttable[ManufacturerID],MATCH(consolidatedsales[[#This Row],[ProductID]],producttable[ProductID],0))</f>
        <v>4</v>
      </c>
      <c r="L1238" s="4" t="str">
        <f>INDEX(locationtable[State],MATCH(consolidatedsales[[#This Row],[Zip]],locationtable[Zip],0))</f>
        <v>Alberta</v>
      </c>
      <c r="M1238" s="4" t="str">
        <f>INDEX(manufacturertable[Manufacturer Name],MATCH(consolidatedsales[[#This Row],[ManufacturerID]],manufacturertable[ManufacturerID],0))</f>
        <v>Currus</v>
      </c>
      <c r="N1238" s="4">
        <f>1/COUNTIFS(consolidatedsales[Manufacturer Name],consolidatedsales[[#This Row],[Manufacturer Name]])</f>
        <v>1.1764705882352941E-2</v>
      </c>
    </row>
    <row r="1239" spans="1:14" x14ac:dyDescent="0.25">
      <c r="A1239">
        <v>2199</v>
      </c>
      <c r="B1239" s="2">
        <v>42181</v>
      </c>
      <c r="C1239" s="2" t="str">
        <f>TEXT(consolidatedsales[[#This Row],[Date]],"MMMM")</f>
        <v>June</v>
      </c>
      <c r="D1239" t="s">
        <v>1407</v>
      </c>
      <c r="E1239">
        <v>1</v>
      </c>
      <c r="F1239" s="3">
        <v>2456.37</v>
      </c>
      <c r="G1239" t="s">
        <v>20</v>
      </c>
      <c r="H1239" t="str">
        <f>INDEX(producttable[Product Name],MATCH(consolidatedsales[[#This Row],[ProductID]],producttable[ProductID],0))</f>
        <v>Aliqui MA-13</v>
      </c>
      <c r="I1239" t="str">
        <f>INDEX(producttable[Category],MATCH(consolidatedsales[[#This Row],[ProductID]],producttable[ProductID],0))</f>
        <v>Mix</v>
      </c>
      <c r="J1239" t="str">
        <f>INDEX(producttable[Segment],MATCH(consolidatedsales[[#This Row],[ProductID]],producttable[ProductID],0))</f>
        <v>All Season</v>
      </c>
      <c r="K1239">
        <f>INDEX(producttable[ManufacturerID],MATCH(consolidatedsales[[#This Row],[ProductID]],producttable[ProductID],0))</f>
        <v>2</v>
      </c>
      <c r="L1239" s="4" t="str">
        <f>INDEX(locationtable[State],MATCH(consolidatedsales[[#This Row],[Zip]],locationtable[Zip],0))</f>
        <v>Alberta</v>
      </c>
      <c r="M1239" s="4" t="str">
        <f>INDEX(manufacturertable[Manufacturer Name],MATCH(consolidatedsales[[#This Row],[ManufacturerID]],manufacturertable[ManufacturerID],0))</f>
        <v>Aliqui</v>
      </c>
      <c r="N1239" s="4">
        <f>1/COUNTIFS(consolidatedsales[Manufacturer Name],consolidatedsales[[#This Row],[Manufacturer Name]])</f>
        <v>4.7169811320754715E-3</v>
      </c>
    </row>
    <row r="1240" spans="1:14" x14ac:dyDescent="0.25">
      <c r="A1240">
        <v>778</v>
      </c>
      <c r="B1240" s="2">
        <v>42181</v>
      </c>
      <c r="C1240" s="2" t="str">
        <f>TEXT(consolidatedsales[[#This Row],[Date]],"MMMM")</f>
        <v>June</v>
      </c>
      <c r="D1240" t="s">
        <v>1339</v>
      </c>
      <c r="E1240">
        <v>1</v>
      </c>
      <c r="F1240" s="3">
        <v>1542.87</v>
      </c>
      <c r="G1240" t="s">
        <v>20</v>
      </c>
      <c r="H1240" t="str">
        <f>INDEX(producttable[Product Name],MATCH(consolidatedsales[[#This Row],[ProductID]],producttable[ProductID],0))</f>
        <v>Natura RP-66</v>
      </c>
      <c r="I1240" t="str">
        <f>INDEX(producttable[Category],MATCH(consolidatedsales[[#This Row],[ProductID]],producttable[ProductID],0))</f>
        <v>Rural</v>
      </c>
      <c r="J1240" t="str">
        <f>INDEX(producttable[Segment],MATCH(consolidatedsales[[#This Row],[ProductID]],producttable[ProductID],0))</f>
        <v>Productivity</v>
      </c>
      <c r="K1240">
        <f>INDEX(producttable[ManufacturerID],MATCH(consolidatedsales[[#This Row],[ProductID]],producttable[ProductID],0))</f>
        <v>8</v>
      </c>
      <c r="L1240" s="4" t="str">
        <f>INDEX(locationtable[State],MATCH(consolidatedsales[[#This Row],[Zip]],locationtable[Zip],0))</f>
        <v>Alberta</v>
      </c>
      <c r="M1240" s="4" t="str">
        <f>INDEX(manufacturertable[Manufacturer Name],MATCH(consolidatedsales[[#This Row],[ManufacturerID]],manufacturertable[ManufacturerID],0))</f>
        <v>Natura</v>
      </c>
      <c r="N1240" s="4">
        <f>1/COUNTIFS(consolidatedsales[Manufacturer Name],consolidatedsales[[#This Row],[Manufacturer Name]])</f>
        <v>3.952569169960474E-3</v>
      </c>
    </row>
    <row r="1241" spans="1:14" x14ac:dyDescent="0.25">
      <c r="A1241">
        <v>609</v>
      </c>
      <c r="B1241" s="2">
        <v>42118</v>
      </c>
      <c r="C1241" s="2" t="str">
        <f>TEXT(consolidatedsales[[#This Row],[Date]],"MMMM")</f>
        <v>April</v>
      </c>
      <c r="D1241" t="s">
        <v>1563</v>
      </c>
      <c r="E1241">
        <v>1</v>
      </c>
      <c r="F1241" s="3">
        <v>10079.370000000001</v>
      </c>
      <c r="G1241" t="s">
        <v>20</v>
      </c>
      <c r="H1241" t="str">
        <f>INDEX(producttable[Product Name],MATCH(consolidatedsales[[#This Row],[ProductID]],producttable[ProductID],0))</f>
        <v>Maximus UC-74</v>
      </c>
      <c r="I1241" t="str">
        <f>INDEX(producttable[Category],MATCH(consolidatedsales[[#This Row],[ProductID]],producttable[ProductID],0))</f>
        <v>Urban</v>
      </c>
      <c r="J1241" t="str">
        <f>INDEX(producttable[Segment],MATCH(consolidatedsales[[#This Row],[ProductID]],producttable[ProductID],0))</f>
        <v>Convenience</v>
      </c>
      <c r="K1241">
        <f>INDEX(producttable[ManufacturerID],MATCH(consolidatedsales[[#This Row],[ProductID]],producttable[ProductID],0))</f>
        <v>7</v>
      </c>
      <c r="L1241" s="4" t="str">
        <f>INDEX(locationtable[State],MATCH(consolidatedsales[[#This Row],[Zip]],locationtable[Zip],0))</f>
        <v>British Columbia</v>
      </c>
      <c r="M1241" s="4" t="str">
        <f>INDEX(manufacturertable[Manufacturer Name],MATCH(consolidatedsales[[#This Row],[ManufacturerID]],manufacturertable[ManufacturerID],0))</f>
        <v>VanArsdel</v>
      </c>
      <c r="N1241" s="4">
        <f>1/COUNTIFS(consolidatedsales[Manufacturer Name],consolidatedsales[[#This Row],[Manufacturer Name]])</f>
        <v>2.4570024570024569E-3</v>
      </c>
    </row>
    <row r="1242" spans="1:14" x14ac:dyDescent="0.25">
      <c r="A1242">
        <v>676</v>
      </c>
      <c r="B1242" s="2">
        <v>42118</v>
      </c>
      <c r="C1242" s="2" t="str">
        <f>TEXT(consolidatedsales[[#This Row],[Date]],"MMMM")</f>
        <v>April</v>
      </c>
      <c r="D1242" t="s">
        <v>1401</v>
      </c>
      <c r="E1242">
        <v>1</v>
      </c>
      <c r="F1242" s="3">
        <v>9134.3700000000008</v>
      </c>
      <c r="G1242" t="s">
        <v>20</v>
      </c>
      <c r="H1242" t="str">
        <f>INDEX(producttable[Product Name],MATCH(consolidatedsales[[#This Row],[ProductID]],producttable[ProductID],0))</f>
        <v>Maximus UC-41</v>
      </c>
      <c r="I1242" t="str">
        <f>INDEX(producttable[Category],MATCH(consolidatedsales[[#This Row],[ProductID]],producttable[ProductID],0))</f>
        <v>Urban</v>
      </c>
      <c r="J1242" t="str">
        <f>INDEX(producttable[Segment],MATCH(consolidatedsales[[#This Row],[ProductID]],producttable[ProductID],0))</f>
        <v>Convenience</v>
      </c>
      <c r="K1242">
        <f>INDEX(producttable[ManufacturerID],MATCH(consolidatedsales[[#This Row],[ProductID]],producttable[ProductID],0))</f>
        <v>7</v>
      </c>
      <c r="L1242" s="4" t="str">
        <f>INDEX(locationtable[State],MATCH(consolidatedsales[[#This Row],[Zip]],locationtable[Zip],0))</f>
        <v>Alberta</v>
      </c>
      <c r="M1242" s="4" t="str">
        <f>INDEX(manufacturertable[Manufacturer Name],MATCH(consolidatedsales[[#This Row],[ManufacturerID]],manufacturertable[ManufacturerID],0))</f>
        <v>VanArsdel</v>
      </c>
      <c r="N1242" s="4">
        <f>1/COUNTIFS(consolidatedsales[Manufacturer Name],consolidatedsales[[#This Row],[Manufacturer Name]])</f>
        <v>2.4570024570024569E-3</v>
      </c>
    </row>
    <row r="1243" spans="1:14" x14ac:dyDescent="0.25">
      <c r="A1243">
        <v>2275</v>
      </c>
      <c r="B1243" s="2">
        <v>42118</v>
      </c>
      <c r="C1243" s="2" t="str">
        <f>TEXT(consolidatedsales[[#This Row],[Date]],"MMMM")</f>
        <v>April</v>
      </c>
      <c r="D1243" t="s">
        <v>1330</v>
      </c>
      <c r="E1243">
        <v>1</v>
      </c>
      <c r="F1243" s="3">
        <v>4661.37</v>
      </c>
      <c r="G1243" t="s">
        <v>20</v>
      </c>
      <c r="H1243" t="str">
        <f>INDEX(producttable[Product Name],MATCH(consolidatedsales[[#This Row],[ProductID]],producttable[ProductID],0))</f>
        <v>Aliqui RS-08</v>
      </c>
      <c r="I1243" t="str">
        <f>INDEX(producttable[Category],MATCH(consolidatedsales[[#This Row],[ProductID]],producttable[ProductID],0))</f>
        <v>Rural</v>
      </c>
      <c r="J1243" t="str">
        <f>INDEX(producttable[Segment],MATCH(consolidatedsales[[#This Row],[ProductID]],producttable[ProductID],0))</f>
        <v>Select</v>
      </c>
      <c r="K1243">
        <f>INDEX(producttable[ManufacturerID],MATCH(consolidatedsales[[#This Row],[ProductID]],producttable[ProductID],0))</f>
        <v>2</v>
      </c>
      <c r="L1243" s="4" t="str">
        <f>INDEX(locationtable[State],MATCH(consolidatedsales[[#This Row],[Zip]],locationtable[Zip],0))</f>
        <v>Alberta</v>
      </c>
      <c r="M1243" s="4" t="str">
        <f>INDEX(manufacturertable[Manufacturer Name],MATCH(consolidatedsales[[#This Row],[ManufacturerID]],manufacturertable[ManufacturerID],0))</f>
        <v>Aliqui</v>
      </c>
      <c r="N1243" s="4">
        <f>1/COUNTIFS(consolidatedsales[Manufacturer Name],consolidatedsales[[#This Row],[Manufacturer Name]])</f>
        <v>4.7169811320754715E-3</v>
      </c>
    </row>
    <row r="1244" spans="1:14" x14ac:dyDescent="0.25">
      <c r="A1244">
        <v>676</v>
      </c>
      <c r="B1244" s="2">
        <v>42169</v>
      </c>
      <c r="C1244" s="2" t="str">
        <f>TEXT(consolidatedsales[[#This Row],[Date]],"MMMM")</f>
        <v>June</v>
      </c>
      <c r="D1244" t="s">
        <v>1401</v>
      </c>
      <c r="E1244">
        <v>1</v>
      </c>
      <c r="F1244" s="3">
        <v>9134.3700000000008</v>
      </c>
      <c r="G1244" t="s">
        <v>20</v>
      </c>
      <c r="H1244" t="str">
        <f>INDEX(producttable[Product Name],MATCH(consolidatedsales[[#This Row],[ProductID]],producttable[ProductID],0))</f>
        <v>Maximus UC-41</v>
      </c>
      <c r="I1244" t="str">
        <f>INDEX(producttable[Category],MATCH(consolidatedsales[[#This Row],[ProductID]],producttable[ProductID],0))</f>
        <v>Urban</v>
      </c>
      <c r="J1244" t="str">
        <f>INDEX(producttable[Segment],MATCH(consolidatedsales[[#This Row],[ProductID]],producttable[ProductID],0))</f>
        <v>Convenience</v>
      </c>
      <c r="K1244">
        <f>INDEX(producttable[ManufacturerID],MATCH(consolidatedsales[[#This Row],[ProductID]],producttable[ProductID],0))</f>
        <v>7</v>
      </c>
      <c r="L1244" s="4" t="str">
        <f>INDEX(locationtable[State],MATCH(consolidatedsales[[#This Row],[Zip]],locationtable[Zip],0))</f>
        <v>Alberta</v>
      </c>
      <c r="M1244" s="4" t="str">
        <f>INDEX(manufacturertable[Manufacturer Name],MATCH(consolidatedsales[[#This Row],[ManufacturerID]],manufacturertable[ManufacturerID],0))</f>
        <v>VanArsdel</v>
      </c>
      <c r="N1244" s="4">
        <f>1/COUNTIFS(consolidatedsales[Manufacturer Name],consolidatedsales[[#This Row],[Manufacturer Name]])</f>
        <v>2.4570024570024569E-3</v>
      </c>
    </row>
    <row r="1245" spans="1:14" x14ac:dyDescent="0.25">
      <c r="A1245">
        <v>487</v>
      </c>
      <c r="B1245" s="2">
        <v>42169</v>
      </c>
      <c r="C1245" s="2" t="str">
        <f>TEXT(consolidatedsales[[#This Row],[Date]],"MMMM")</f>
        <v>June</v>
      </c>
      <c r="D1245" t="s">
        <v>1559</v>
      </c>
      <c r="E1245">
        <v>1</v>
      </c>
      <c r="F1245" s="3">
        <v>13229.37</v>
      </c>
      <c r="G1245" t="s">
        <v>20</v>
      </c>
      <c r="H1245" t="str">
        <f>INDEX(producttable[Product Name],MATCH(consolidatedsales[[#This Row],[ProductID]],producttable[ProductID],0))</f>
        <v>Maximus UM-92</v>
      </c>
      <c r="I1245" t="str">
        <f>INDEX(producttable[Category],MATCH(consolidatedsales[[#This Row],[ProductID]],producttable[ProductID],0))</f>
        <v>Urban</v>
      </c>
      <c r="J1245" t="str">
        <f>INDEX(producttable[Segment],MATCH(consolidatedsales[[#This Row],[ProductID]],producttable[ProductID],0))</f>
        <v>Moderation</v>
      </c>
      <c r="K1245">
        <f>INDEX(producttable[ManufacturerID],MATCH(consolidatedsales[[#This Row],[ProductID]],producttable[ProductID],0))</f>
        <v>7</v>
      </c>
      <c r="L1245" s="4" t="str">
        <f>INDEX(locationtable[State],MATCH(consolidatedsales[[#This Row],[Zip]],locationtable[Zip],0))</f>
        <v>British Columbia</v>
      </c>
      <c r="M1245" s="4" t="str">
        <f>INDEX(manufacturertable[Manufacturer Name],MATCH(consolidatedsales[[#This Row],[ManufacturerID]],manufacturertable[ManufacturerID],0))</f>
        <v>VanArsdel</v>
      </c>
      <c r="N1245" s="4">
        <f>1/COUNTIFS(consolidatedsales[Manufacturer Name],consolidatedsales[[#This Row],[Manufacturer Name]])</f>
        <v>2.4570024570024569E-3</v>
      </c>
    </row>
    <row r="1246" spans="1:14" x14ac:dyDescent="0.25">
      <c r="A1246">
        <v>438</v>
      </c>
      <c r="B1246" s="2">
        <v>42119</v>
      </c>
      <c r="C1246" s="2" t="str">
        <f>TEXT(consolidatedsales[[#This Row],[Date]],"MMMM")</f>
        <v>April</v>
      </c>
      <c r="D1246" t="s">
        <v>1352</v>
      </c>
      <c r="E1246">
        <v>1</v>
      </c>
      <c r="F1246" s="3">
        <v>11969.37</v>
      </c>
      <c r="G1246" t="s">
        <v>20</v>
      </c>
      <c r="H1246" t="str">
        <f>INDEX(producttable[Product Name],MATCH(consolidatedsales[[#This Row],[ProductID]],producttable[ProductID],0))</f>
        <v>Maximus UM-43</v>
      </c>
      <c r="I1246" t="str">
        <f>INDEX(producttable[Category],MATCH(consolidatedsales[[#This Row],[ProductID]],producttable[ProductID],0))</f>
        <v>Urban</v>
      </c>
      <c r="J1246" t="str">
        <f>INDEX(producttable[Segment],MATCH(consolidatedsales[[#This Row],[ProductID]],producttable[ProductID],0))</f>
        <v>Moderation</v>
      </c>
      <c r="K1246">
        <f>INDEX(producttable[ManufacturerID],MATCH(consolidatedsales[[#This Row],[ProductID]],producttable[ProductID],0))</f>
        <v>7</v>
      </c>
      <c r="L1246" s="4" t="str">
        <f>INDEX(locationtable[State],MATCH(consolidatedsales[[#This Row],[Zip]],locationtable[Zip],0))</f>
        <v>Alberta</v>
      </c>
      <c r="M1246" s="4" t="str">
        <f>INDEX(manufacturertable[Manufacturer Name],MATCH(consolidatedsales[[#This Row],[ManufacturerID]],manufacturertable[ManufacturerID],0))</f>
        <v>VanArsdel</v>
      </c>
      <c r="N1246" s="4">
        <f>1/COUNTIFS(consolidatedsales[Manufacturer Name],consolidatedsales[[#This Row],[Manufacturer Name]])</f>
        <v>2.4570024570024569E-3</v>
      </c>
    </row>
    <row r="1247" spans="1:14" x14ac:dyDescent="0.25">
      <c r="A1247">
        <v>433</v>
      </c>
      <c r="B1247" s="2">
        <v>42119</v>
      </c>
      <c r="C1247" s="2" t="str">
        <f>TEXT(consolidatedsales[[#This Row],[Date]],"MMMM")</f>
        <v>April</v>
      </c>
      <c r="D1247" t="s">
        <v>1330</v>
      </c>
      <c r="E1247">
        <v>1</v>
      </c>
      <c r="F1247" s="3">
        <v>11969.37</v>
      </c>
      <c r="G1247" t="s">
        <v>20</v>
      </c>
      <c r="H1247" t="str">
        <f>INDEX(producttable[Product Name],MATCH(consolidatedsales[[#This Row],[ProductID]],producttable[ProductID],0))</f>
        <v>Maximus UM-38</v>
      </c>
      <c r="I1247" t="str">
        <f>INDEX(producttable[Category],MATCH(consolidatedsales[[#This Row],[ProductID]],producttable[ProductID],0))</f>
        <v>Urban</v>
      </c>
      <c r="J1247" t="str">
        <f>INDEX(producttable[Segment],MATCH(consolidatedsales[[#This Row],[ProductID]],producttable[ProductID],0))</f>
        <v>Moderation</v>
      </c>
      <c r="K1247">
        <f>INDEX(producttable[ManufacturerID],MATCH(consolidatedsales[[#This Row],[ProductID]],producttable[ProductID],0))</f>
        <v>7</v>
      </c>
      <c r="L1247" s="4" t="str">
        <f>INDEX(locationtable[State],MATCH(consolidatedsales[[#This Row],[Zip]],locationtable[Zip],0))</f>
        <v>Alberta</v>
      </c>
      <c r="M1247" s="4" t="str">
        <f>INDEX(manufacturertable[Manufacturer Name],MATCH(consolidatedsales[[#This Row],[ManufacturerID]],manufacturertable[ManufacturerID],0))</f>
        <v>VanArsdel</v>
      </c>
      <c r="N1247" s="4">
        <f>1/COUNTIFS(consolidatedsales[Manufacturer Name],consolidatedsales[[#This Row],[Manufacturer Name]])</f>
        <v>2.4570024570024569E-3</v>
      </c>
    </row>
    <row r="1248" spans="1:14" x14ac:dyDescent="0.25">
      <c r="A1248">
        <v>690</v>
      </c>
      <c r="B1248" s="2">
        <v>42119</v>
      </c>
      <c r="C1248" s="2" t="str">
        <f>TEXT(consolidatedsales[[#This Row],[Date]],"MMMM")</f>
        <v>April</v>
      </c>
      <c r="D1248" t="s">
        <v>1330</v>
      </c>
      <c r="E1248">
        <v>1</v>
      </c>
      <c r="F1248" s="3">
        <v>4409.37</v>
      </c>
      <c r="G1248" t="s">
        <v>20</v>
      </c>
      <c r="H1248" t="str">
        <f>INDEX(producttable[Product Name],MATCH(consolidatedsales[[#This Row],[ProductID]],producttable[ProductID],0))</f>
        <v>Maximus UC-55</v>
      </c>
      <c r="I1248" t="str">
        <f>INDEX(producttable[Category],MATCH(consolidatedsales[[#This Row],[ProductID]],producttable[ProductID],0))</f>
        <v>Urban</v>
      </c>
      <c r="J1248" t="str">
        <f>INDEX(producttable[Segment],MATCH(consolidatedsales[[#This Row],[ProductID]],producttable[ProductID],0))</f>
        <v>Convenience</v>
      </c>
      <c r="K1248">
        <f>INDEX(producttable[ManufacturerID],MATCH(consolidatedsales[[#This Row],[ProductID]],producttable[ProductID],0))</f>
        <v>7</v>
      </c>
      <c r="L1248" s="4" t="str">
        <f>INDEX(locationtable[State],MATCH(consolidatedsales[[#This Row],[Zip]],locationtable[Zip],0))</f>
        <v>Alberta</v>
      </c>
      <c r="M1248" s="4" t="str">
        <f>INDEX(manufacturertable[Manufacturer Name],MATCH(consolidatedsales[[#This Row],[ManufacturerID]],manufacturertable[ManufacturerID],0))</f>
        <v>VanArsdel</v>
      </c>
      <c r="N1248" s="4">
        <f>1/COUNTIFS(consolidatedsales[Manufacturer Name],consolidatedsales[[#This Row],[Manufacturer Name]])</f>
        <v>2.4570024570024569E-3</v>
      </c>
    </row>
    <row r="1249" spans="1:14" x14ac:dyDescent="0.25">
      <c r="A1249">
        <v>1191</v>
      </c>
      <c r="B1249" s="2">
        <v>42120</v>
      </c>
      <c r="C1249" s="2" t="str">
        <f>TEXT(consolidatedsales[[#This Row],[Date]],"MMMM")</f>
        <v>April</v>
      </c>
      <c r="D1249" t="s">
        <v>1410</v>
      </c>
      <c r="E1249">
        <v>1</v>
      </c>
      <c r="F1249" s="3">
        <v>3464.37</v>
      </c>
      <c r="G1249" t="s">
        <v>20</v>
      </c>
      <c r="H1249" t="str">
        <f>INDEX(producttable[Product Name],MATCH(consolidatedsales[[#This Row],[ProductID]],producttable[ProductID],0))</f>
        <v>Pirum UE-27</v>
      </c>
      <c r="I1249" t="str">
        <f>INDEX(producttable[Category],MATCH(consolidatedsales[[#This Row],[ProductID]],producttable[ProductID],0))</f>
        <v>Urban</v>
      </c>
      <c r="J1249" t="str">
        <f>INDEX(producttable[Segment],MATCH(consolidatedsales[[#This Row],[ProductID]],producttable[ProductID],0))</f>
        <v>Extreme</v>
      </c>
      <c r="K1249">
        <f>INDEX(producttable[ManufacturerID],MATCH(consolidatedsales[[#This Row],[ProductID]],producttable[ProductID],0))</f>
        <v>10</v>
      </c>
      <c r="L1249" s="4" t="str">
        <f>INDEX(locationtable[State],MATCH(consolidatedsales[[#This Row],[Zip]],locationtable[Zip],0))</f>
        <v>Alberta</v>
      </c>
      <c r="M1249" s="4" t="str">
        <f>INDEX(manufacturertable[Manufacturer Name],MATCH(consolidatedsales[[#This Row],[ManufacturerID]],manufacturertable[ManufacturerID],0))</f>
        <v>Pirum</v>
      </c>
      <c r="N1249" s="4">
        <f>1/COUNTIFS(consolidatedsales[Manufacturer Name],consolidatedsales[[#This Row],[Manufacturer Name]])</f>
        <v>3.8022813688212928E-3</v>
      </c>
    </row>
    <row r="1250" spans="1:14" x14ac:dyDescent="0.25">
      <c r="A1250">
        <v>1085</v>
      </c>
      <c r="B1250" s="2">
        <v>42120</v>
      </c>
      <c r="C1250" s="2" t="str">
        <f>TEXT(consolidatedsales[[#This Row],[Date]],"MMMM")</f>
        <v>April</v>
      </c>
      <c r="D1250" t="s">
        <v>1566</v>
      </c>
      <c r="E1250">
        <v>1</v>
      </c>
      <c r="F1250" s="3">
        <v>1416.87</v>
      </c>
      <c r="G1250" t="s">
        <v>20</v>
      </c>
      <c r="H1250" t="str">
        <f>INDEX(producttable[Product Name],MATCH(consolidatedsales[[#This Row],[ProductID]],producttable[ProductID],0))</f>
        <v>Pirum RP-31</v>
      </c>
      <c r="I1250" t="str">
        <f>INDEX(producttable[Category],MATCH(consolidatedsales[[#This Row],[ProductID]],producttable[ProductID],0))</f>
        <v>Rural</v>
      </c>
      <c r="J1250" t="str">
        <f>INDEX(producttable[Segment],MATCH(consolidatedsales[[#This Row],[ProductID]],producttable[ProductID],0))</f>
        <v>Productivity</v>
      </c>
      <c r="K1250">
        <f>INDEX(producttable[ManufacturerID],MATCH(consolidatedsales[[#This Row],[ProductID]],producttable[ProductID],0))</f>
        <v>10</v>
      </c>
      <c r="L1250" s="4" t="str">
        <f>INDEX(locationtable[State],MATCH(consolidatedsales[[#This Row],[Zip]],locationtable[Zip],0))</f>
        <v>British Columbia</v>
      </c>
      <c r="M1250" s="4" t="str">
        <f>INDEX(manufacturertable[Manufacturer Name],MATCH(consolidatedsales[[#This Row],[ManufacturerID]],manufacturertable[ManufacturerID],0))</f>
        <v>Pirum</v>
      </c>
      <c r="N1250" s="4">
        <f>1/COUNTIFS(consolidatedsales[Manufacturer Name],consolidatedsales[[#This Row],[Manufacturer Name]])</f>
        <v>3.8022813688212928E-3</v>
      </c>
    </row>
    <row r="1251" spans="1:14" x14ac:dyDescent="0.25">
      <c r="A1251">
        <v>1844</v>
      </c>
      <c r="B1251" s="2">
        <v>42120</v>
      </c>
      <c r="C1251" s="2" t="str">
        <f>TEXT(consolidatedsales[[#This Row],[Date]],"MMMM")</f>
        <v>April</v>
      </c>
      <c r="D1251" t="s">
        <v>1553</v>
      </c>
      <c r="E1251">
        <v>1</v>
      </c>
      <c r="F1251" s="3">
        <v>2015.37</v>
      </c>
      <c r="G1251" t="s">
        <v>20</v>
      </c>
      <c r="H1251" t="str">
        <f>INDEX(producttable[Product Name],MATCH(consolidatedsales[[#This Row],[ProductID]],producttable[ProductID],0))</f>
        <v>Pomum YY-39</v>
      </c>
      <c r="I1251" t="str">
        <f>INDEX(producttable[Category],MATCH(consolidatedsales[[#This Row],[ProductID]],producttable[ProductID],0))</f>
        <v>Youth</v>
      </c>
      <c r="J1251" t="str">
        <f>INDEX(producttable[Segment],MATCH(consolidatedsales[[#This Row],[ProductID]],producttable[ProductID],0))</f>
        <v>Youth</v>
      </c>
      <c r="K1251">
        <f>INDEX(producttable[ManufacturerID],MATCH(consolidatedsales[[#This Row],[ProductID]],producttable[ProductID],0))</f>
        <v>11</v>
      </c>
      <c r="L1251" s="4" t="str">
        <f>INDEX(locationtable[State],MATCH(consolidatedsales[[#This Row],[Zip]],locationtable[Zip],0))</f>
        <v>British Columbia</v>
      </c>
      <c r="M1251" s="4" t="str">
        <f>INDEX(manufacturertable[Manufacturer Name],MATCH(consolidatedsales[[#This Row],[ManufacturerID]],manufacturertable[ManufacturerID],0))</f>
        <v>Pomum</v>
      </c>
      <c r="N1251" s="4">
        <f>1/COUNTIFS(consolidatedsales[Manufacturer Name],consolidatedsales[[#This Row],[Manufacturer Name]])</f>
        <v>5.5555555555555552E-2</v>
      </c>
    </row>
    <row r="1252" spans="1:14" x14ac:dyDescent="0.25">
      <c r="A1252">
        <v>939</v>
      </c>
      <c r="B1252" s="2">
        <v>42170</v>
      </c>
      <c r="C1252" s="2" t="str">
        <f>TEXT(consolidatedsales[[#This Row],[Date]],"MMMM")</f>
        <v>June</v>
      </c>
      <c r="D1252" t="s">
        <v>1588</v>
      </c>
      <c r="E1252">
        <v>1</v>
      </c>
      <c r="F1252" s="3">
        <v>4598.37</v>
      </c>
      <c r="G1252" t="s">
        <v>20</v>
      </c>
      <c r="H1252" t="str">
        <f>INDEX(producttable[Product Name],MATCH(consolidatedsales[[#This Row],[ProductID]],producttable[ProductID],0))</f>
        <v>Natura UC-02</v>
      </c>
      <c r="I1252" t="str">
        <f>INDEX(producttable[Category],MATCH(consolidatedsales[[#This Row],[ProductID]],producttable[ProductID],0))</f>
        <v>Urban</v>
      </c>
      <c r="J1252" t="str">
        <f>INDEX(producttable[Segment],MATCH(consolidatedsales[[#This Row],[ProductID]],producttable[ProductID],0))</f>
        <v>Convenience</v>
      </c>
      <c r="K1252">
        <f>INDEX(producttable[ManufacturerID],MATCH(consolidatedsales[[#This Row],[ProductID]],producttable[ProductID],0))</f>
        <v>8</v>
      </c>
      <c r="L1252" s="4" t="str">
        <f>INDEX(locationtable[State],MATCH(consolidatedsales[[#This Row],[Zip]],locationtable[Zip],0))</f>
        <v>British Columbia</v>
      </c>
      <c r="M1252" s="4" t="str">
        <f>INDEX(manufacturertable[Manufacturer Name],MATCH(consolidatedsales[[#This Row],[ManufacturerID]],manufacturertable[ManufacturerID],0))</f>
        <v>Natura</v>
      </c>
      <c r="N1252" s="4">
        <f>1/COUNTIFS(consolidatedsales[Manufacturer Name],consolidatedsales[[#This Row],[Manufacturer Name]])</f>
        <v>3.952569169960474E-3</v>
      </c>
    </row>
    <row r="1253" spans="1:14" x14ac:dyDescent="0.25">
      <c r="A1253">
        <v>2354</v>
      </c>
      <c r="B1253" s="2">
        <v>42170</v>
      </c>
      <c r="C1253" s="2" t="str">
        <f>TEXT(consolidatedsales[[#This Row],[Date]],"MMMM")</f>
        <v>June</v>
      </c>
      <c r="D1253" t="s">
        <v>1384</v>
      </c>
      <c r="E1253">
        <v>1</v>
      </c>
      <c r="F1253" s="3">
        <v>4661.37</v>
      </c>
      <c r="G1253" t="s">
        <v>20</v>
      </c>
      <c r="H1253" t="str">
        <f>INDEX(producttable[Product Name],MATCH(consolidatedsales[[#This Row],[ProductID]],producttable[ProductID],0))</f>
        <v>Aliqui UC-02</v>
      </c>
      <c r="I1253" t="str">
        <f>INDEX(producttable[Category],MATCH(consolidatedsales[[#This Row],[ProductID]],producttable[ProductID],0))</f>
        <v>Urban</v>
      </c>
      <c r="J1253" t="str">
        <f>INDEX(producttable[Segment],MATCH(consolidatedsales[[#This Row],[ProductID]],producttable[ProductID],0))</f>
        <v>Convenience</v>
      </c>
      <c r="K1253">
        <f>INDEX(producttable[ManufacturerID],MATCH(consolidatedsales[[#This Row],[ProductID]],producttable[ProductID],0))</f>
        <v>2</v>
      </c>
      <c r="L1253" s="4" t="str">
        <f>INDEX(locationtable[State],MATCH(consolidatedsales[[#This Row],[Zip]],locationtable[Zip],0))</f>
        <v>Alberta</v>
      </c>
      <c r="M1253" s="4" t="str">
        <f>INDEX(manufacturertable[Manufacturer Name],MATCH(consolidatedsales[[#This Row],[ManufacturerID]],manufacturertable[ManufacturerID],0))</f>
        <v>Aliqui</v>
      </c>
      <c r="N1253" s="4">
        <f>1/COUNTIFS(consolidatedsales[Manufacturer Name],consolidatedsales[[#This Row],[Manufacturer Name]])</f>
        <v>4.7169811320754715E-3</v>
      </c>
    </row>
    <row r="1254" spans="1:14" x14ac:dyDescent="0.25">
      <c r="A1254">
        <v>1145</v>
      </c>
      <c r="B1254" s="2">
        <v>42170</v>
      </c>
      <c r="C1254" s="2" t="str">
        <f>TEXT(consolidatedsales[[#This Row],[Date]],"MMMM")</f>
        <v>June</v>
      </c>
      <c r="D1254" t="s">
        <v>1573</v>
      </c>
      <c r="E1254">
        <v>1</v>
      </c>
      <c r="F1254" s="3">
        <v>4031.37</v>
      </c>
      <c r="G1254" t="s">
        <v>20</v>
      </c>
      <c r="H1254" t="str">
        <f>INDEX(producttable[Product Name],MATCH(consolidatedsales[[#This Row],[ProductID]],producttable[ProductID],0))</f>
        <v>Pirum UR-02</v>
      </c>
      <c r="I1254" t="str">
        <f>INDEX(producttable[Category],MATCH(consolidatedsales[[#This Row],[ProductID]],producttable[ProductID],0))</f>
        <v>Urban</v>
      </c>
      <c r="J1254" t="str">
        <f>INDEX(producttable[Segment],MATCH(consolidatedsales[[#This Row],[ProductID]],producttable[ProductID],0))</f>
        <v>Regular</v>
      </c>
      <c r="K1254">
        <f>INDEX(producttable[ManufacturerID],MATCH(consolidatedsales[[#This Row],[ProductID]],producttable[ProductID],0))</f>
        <v>10</v>
      </c>
      <c r="L1254" s="4" t="str">
        <f>INDEX(locationtable[State],MATCH(consolidatedsales[[#This Row],[Zip]],locationtable[Zip],0))</f>
        <v>British Columbia</v>
      </c>
      <c r="M1254" s="4" t="str">
        <f>INDEX(manufacturertable[Manufacturer Name],MATCH(consolidatedsales[[#This Row],[ManufacturerID]],manufacturertable[ManufacturerID],0))</f>
        <v>Pirum</v>
      </c>
      <c r="N1254" s="4">
        <f>1/COUNTIFS(consolidatedsales[Manufacturer Name],consolidatedsales[[#This Row],[Manufacturer Name]])</f>
        <v>3.8022813688212928E-3</v>
      </c>
    </row>
    <row r="1255" spans="1:14" x14ac:dyDescent="0.25">
      <c r="A1255">
        <v>609</v>
      </c>
      <c r="B1255" s="2">
        <v>42120</v>
      </c>
      <c r="C1255" s="2" t="str">
        <f>TEXT(consolidatedsales[[#This Row],[Date]],"MMMM")</f>
        <v>April</v>
      </c>
      <c r="D1255" t="s">
        <v>1602</v>
      </c>
      <c r="E1255">
        <v>1</v>
      </c>
      <c r="F1255" s="3">
        <v>10079.370000000001</v>
      </c>
      <c r="G1255" t="s">
        <v>20</v>
      </c>
      <c r="H1255" t="str">
        <f>INDEX(producttable[Product Name],MATCH(consolidatedsales[[#This Row],[ProductID]],producttable[ProductID],0))</f>
        <v>Maximus UC-74</v>
      </c>
      <c r="I1255" t="str">
        <f>INDEX(producttable[Category],MATCH(consolidatedsales[[#This Row],[ProductID]],producttable[ProductID],0))</f>
        <v>Urban</v>
      </c>
      <c r="J1255" t="str">
        <f>INDEX(producttable[Segment],MATCH(consolidatedsales[[#This Row],[ProductID]],producttable[ProductID],0))</f>
        <v>Convenience</v>
      </c>
      <c r="K1255">
        <f>INDEX(producttable[ManufacturerID],MATCH(consolidatedsales[[#This Row],[ProductID]],producttable[ProductID],0))</f>
        <v>7</v>
      </c>
      <c r="L1255" s="4" t="str">
        <f>INDEX(locationtable[State],MATCH(consolidatedsales[[#This Row],[Zip]],locationtable[Zip],0))</f>
        <v>British Columbia</v>
      </c>
      <c r="M1255" s="4" t="str">
        <f>INDEX(manufacturertable[Manufacturer Name],MATCH(consolidatedsales[[#This Row],[ManufacturerID]],manufacturertable[ManufacturerID],0))</f>
        <v>VanArsdel</v>
      </c>
      <c r="N1255" s="4">
        <f>1/COUNTIFS(consolidatedsales[Manufacturer Name],consolidatedsales[[#This Row],[Manufacturer Name]])</f>
        <v>2.4570024570024569E-3</v>
      </c>
    </row>
    <row r="1256" spans="1:14" x14ac:dyDescent="0.25">
      <c r="A1256">
        <v>440</v>
      </c>
      <c r="B1256" s="2">
        <v>42120</v>
      </c>
      <c r="C1256" s="2" t="str">
        <f>TEXT(consolidatedsales[[#This Row],[Date]],"MMMM")</f>
        <v>April</v>
      </c>
      <c r="D1256" t="s">
        <v>1330</v>
      </c>
      <c r="E1256">
        <v>1</v>
      </c>
      <c r="F1256" s="3">
        <v>19529.37</v>
      </c>
      <c r="G1256" t="s">
        <v>20</v>
      </c>
      <c r="H1256" t="str">
        <f>INDEX(producttable[Product Name],MATCH(consolidatedsales[[#This Row],[ProductID]],producttable[ProductID],0))</f>
        <v>Maximus UM-45</v>
      </c>
      <c r="I1256" t="str">
        <f>INDEX(producttable[Category],MATCH(consolidatedsales[[#This Row],[ProductID]],producttable[ProductID],0))</f>
        <v>Urban</v>
      </c>
      <c r="J1256" t="str">
        <f>INDEX(producttable[Segment],MATCH(consolidatedsales[[#This Row],[ProductID]],producttable[ProductID],0))</f>
        <v>Moderation</v>
      </c>
      <c r="K1256">
        <f>INDEX(producttable[ManufacturerID],MATCH(consolidatedsales[[#This Row],[ProductID]],producttable[ProductID],0))</f>
        <v>7</v>
      </c>
      <c r="L1256" s="4" t="str">
        <f>INDEX(locationtable[State],MATCH(consolidatedsales[[#This Row],[Zip]],locationtable[Zip],0))</f>
        <v>Alberta</v>
      </c>
      <c r="M1256" s="4" t="str">
        <f>INDEX(manufacturertable[Manufacturer Name],MATCH(consolidatedsales[[#This Row],[ManufacturerID]],manufacturertable[ManufacturerID],0))</f>
        <v>VanArsdel</v>
      </c>
      <c r="N1256" s="4">
        <f>1/COUNTIFS(consolidatedsales[Manufacturer Name],consolidatedsales[[#This Row],[Manufacturer Name]])</f>
        <v>2.4570024570024569E-3</v>
      </c>
    </row>
    <row r="1257" spans="1:14" x14ac:dyDescent="0.25">
      <c r="A1257">
        <v>1086</v>
      </c>
      <c r="B1257" s="2">
        <v>42120</v>
      </c>
      <c r="C1257" s="2" t="str">
        <f>TEXT(consolidatedsales[[#This Row],[Date]],"MMMM")</f>
        <v>April</v>
      </c>
      <c r="D1257" t="s">
        <v>1566</v>
      </c>
      <c r="E1257">
        <v>1</v>
      </c>
      <c r="F1257" s="3">
        <v>1416.87</v>
      </c>
      <c r="G1257" t="s">
        <v>20</v>
      </c>
      <c r="H1257" t="str">
        <f>INDEX(producttable[Product Name],MATCH(consolidatedsales[[#This Row],[ProductID]],producttable[ProductID],0))</f>
        <v>Pirum RP-32</v>
      </c>
      <c r="I1257" t="str">
        <f>INDEX(producttable[Category],MATCH(consolidatedsales[[#This Row],[ProductID]],producttable[ProductID],0))</f>
        <v>Rural</v>
      </c>
      <c r="J1257" t="str">
        <f>INDEX(producttable[Segment],MATCH(consolidatedsales[[#This Row],[ProductID]],producttable[ProductID],0))</f>
        <v>Productivity</v>
      </c>
      <c r="K1257">
        <f>INDEX(producttable[ManufacturerID],MATCH(consolidatedsales[[#This Row],[ProductID]],producttable[ProductID],0))</f>
        <v>10</v>
      </c>
      <c r="L1257" s="4" t="str">
        <f>INDEX(locationtable[State],MATCH(consolidatedsales[[#This Row],[Zip]],locationtable[Zip],0))</f>
        <v>British Columbia</v>
      </c>
      <c r="M1257" s="4" t="str">
        <f>INDEX(manufacturertable[Manufacturer Name],MATCH(consolidatedsales[[#This Row],[ManufacturerID]],manufacturertable[ManufacturerID],0))</f>
        <v>Pirum</v>
      </c>
      <c r="N1257" s="4">
        <f>1/COUNTIFS(consolidatedsales[Manufacturer Name],consolidatedsales[[#This Row],[Manufacturer Name]])</f>
        <v>3.8022813688212928E-3</v>
      </c>
    </row>
    <row r="1258" spans="1:14" x14ac:dyDescent="0.25">
      <c r="A1258">
        <v>676</v>
      </c>
      <c r="B1258" s="2">
        <v>42148</v>
      </c>
      <c r="C1258" s="2" t="str">
        <f>TEXT(consolidatedsales[[#This Row],[Date]],"MMMM")</f>
        <v>May</v>
      </c>
      <c r="D1258" t="s">
        <v>1567</v>
      </c>
      <c r="E1258">
        <v>1</v>
      </c>
      <c r="F1258" s="3">
        <v>9134.3700000000008</v>
      </c>
      <c r="G1258" t="s">
        <v>20</v>
      </c>
      <c r="H1258" t="str">
        <f>INDEX(producttable[Product Name],MATCH(consolidatedsales[[#This Row],[ProductID]],producttable[ProductID],0))</f>
        <v>Maximus UC-41</v>
      </c>
      <c r="I1258" t="str">
        <f>INDEX(producttable[Category],MATCH(consolidatedsales[[#This Row],[ProductID]],producttable[ProductID],0))</f>
        <v>Urban</v>
      </c>
      <c r="J1258" t="str">
        <f>INDEX(producttable[Segment],MATCH(consolidatedsales[[#This Row],[ProductID]],producttable[ProductID],0))</f>
        <v>Convenience</v>
      </c>
      <c r="K1258">
        <f>INDEX(producttable[ManufacturerID],MATCH(consolidatedsales[[#This Row],[ProductID]],producttable[ProductID],0))</f>
        <v>7</v>
      </c>
      <c r="L1258" s="4" t="str">
        <f>INDEX(locationtable[State],MATCH(consolidatedsales[[#This Row],[Zip]],locationtable[Zip],0))</f>
        <v>British Columbia</v>
      </c>
      <c r="M1258" s="4" t="str">
        <f>INDEX(manufacturertable[Manufacturer Name],MATCH(consolidatedsales[[#This Row],[ManufacturerID]],manufacturertable[ManufacturerID],0))</f>
        <v>VanArsdel</v>
      </c>
      <c r="N1258" s="4">
        <f>1/COUNTIFS(consolidatedsales[Manufacturer Name],consolidatedsales[[#This Row],[Manufacturer Name]])</f>
        <v>2.4570024570024569E-3</v>
      </c>
    </row>
    <row r="1259" spans="1:14" x14ac:dyDescent="0.25">
      <c r="A1259">
        <v>676</v>
      </c>
      <c r="B1259" s="2">
        <v>42144</v>
      </c>
      <c r="C1259" s="2" t="str">
        <f>TEXT(consolidatedsales[[#This Row],[Date]],"MMMM")</f>
        <v>May</v>
      </c>
      <c r="D1259" t="s">
        <v>1327</v>
      </c>
      <c r="E1259">
        <v>1</v>
      </c>
      <c r="F1259" s="3">
        <v>9134.3700000000008</v>
      </c>
      <c r="G1259" t="s">
        <v>20</v>
      </c>
      <c r="H1259" t="str">
        <f>INDEX(producttable[Product Name],MATCH(consolidatedsales[[#This Row],[ProductID]],producttable[ProductID],0))</f>
        <v>Maximus UC-41</v>
      </c>
      <c r="I1259" t="str">
        <f>INDEX(producttable[Category],MATCH(consolidatedsales[[#This Row],[ProductID]],producttable[ProductID],0))</f>
        <v>Urban</v>
      </c>
      <c r="J1259" t="str">
        <f>INDEX(producttable[Segment],MATCH(consolidatedsales[[#This Row],[ProductID]],producttable[ProductID],0))</f>
        <v>Convenience</v>
      </c>
      <c r="K1259">
        <f>INDEX(producttable[ManufacturerID],MATCH(consolidatedsales[[#This Row],[ProductID]],producttable[ProductID],0))</f>
        <v>7</v>
      </c>
      <c r="L1259" s="4" t="str">
        <f>INDEX(locationtable[State],MATCH(consolidatedsales[[#This Row],[Zip]],locationtable[Zip],0))</f>
        <v>Alberta</v>
      </c>
      <c r="M1259" s="4" t="str">
        <f>INDEX(manufacturertable[Manufacturer Name],MATCH(consolidatedsales[[#This Row],[ManufacturerID]],manufacturertable[ManufacturerID],0))</f>
        <v>VanArsdel</v>
      </c>
      <c r="N1259" s="4">
        <f>1/COUNTIFS(consolidatedsales[Manufacturer Name],consolidatedsales[[#This Row],[Manufacturer Name]])</f>
        <v>2.4570024570024569E-3</v>
      </c>
    </row>
    <row r="1260" spans="1:14" x14ac:dyDescent="0.25">
      <c r="A1260">
        <v>2395</v>
      </c>
      <c r="B1260" s="2">
        <v>42144</v>
      </c>
      <c r="C1260" s="2" t="str">
        <f>TEXT(consolidatedsales[[#This Row],[Date]],"MMMM")</f>
        <v>May</v>
      </c>
      <c r="D1260" t="s">
        <v>1394</v>
      </c>
      <c r="E1260">
        <v>1</v>
      </c>
      <c r="F1260" s="3">
        <v>1889.37</v>
      </c>
      <c r="G1260" t="s">
        <v>20</v>
      </c>
      <c r="H1260" t="str">
        <f>INDEX(producttable[Product Name],MATCH(consolidatedsales[[#This Row],[ProductID]],producttable[ProductID],0))</f>
        <v>Aliqui YY-04</v>
      </c>
      <c r="I1260" t="str">
        <f>INDEX(producttable[Category],MATCH(consolidatedsales[[#This Row],[ProductID]],producttable[ProductID],0))</f>
        <v>Youth</v>
      </c>
      <c r="J1260" t="str">
        <f>INDEX(producttable[Segment],MATCH(consolidatedsales[[#This Row],[ProductID]],producttable[ProductID],0))</f>
        <v>Youth</v>
      </c>
      <c r="K1260">
        <f>INDEX(producttable[ManufacturerID],MATCH(consolidatedsales[[#This Row],[ProductID]],producttable[ProductID],0))</f>
        <v>2</v>
      </c>
      <c r="L1260" s="4" t="str">
        <f>INDEX(locationtable[State],MATCH(consolidatedsales[[#This Row],[Zip]],locationtable[Zip],0))</f>
        <v>Alberta</v>
      </c>
      <c r="M1260" s="4" t="str">
        <f>INDEX(manufacturertable[Manufacturer Name],MATCH(consolidatedsales[[#This Row],[ManufacturerID]],manufacturertable[ManufacturerID],0))</f>
        <v>Aliqui</v>
      </c>
      <c r="N1260" s="4">
        <f>1/COUNTIFS(consolidatedsales[Manufacturer Name],consolidatedsales[[#This Row],[Manufacturer Name]])</f>
        <v>4.7169811320754715E-3</v>
      </c>
    </row>
    <row r="1261" spans="1:14" x14ac:dyDescent="0.25">
      <c r="A1261">
        <v>993</v>
      </c>
      <c r="B1261" s="2">
        <v>42144</v>
      </c>
      <c r="C1261" s="2" t="str">
        <f>TEXT(consolidatedsales[[#This Row],[Date]],"MMMM")</f>
        <v>May</v>
      </c>
      <c r="D1261" t="s">
        <v>1577</v>
      </c>
      <c r="E1261">
        <v>1</v>
      </c>
      <c r="F1261" s="3">
        <v>4598.37</v>
      </c>
      <c r="G1261" t="s">
        <v>20</v>
      </c>
      <c r="H1261" t="str">
        <f>INDEX(producttable[Product Name],MATCH(consolidatedsales[[#This Row],[ProductID]],producttable[ProductID],0))</f>
        <v>Natura UC-56</v>
      </c>
      <c r="I1261" t="str">
        <f>INDEX(producttable[Category],MATCH(consolidatedsales[[#This Row],[ProductID]],producttable[ProductID],0))</f>
        <v>Urban</v>
      </c>
      <c r="J1261" t="str">
        <f>INDEX(producttable[Segment],MATCH(consolidatedsales[[#This Row],[ProductID]],producttable[ProductID],0))</f>
        <v>Convenience</v>
      </c>
      <c r="K1261">
        <f>INDEX(producttable[ManufacturerID],MATCH(consolidatedsales[[#This Row],[ProductID]],producttable[ProductID],0))</f>
        <v>8</v>
      </c>
      <c r="L1261" s="4" t="str">
        <f>INDEX(locationtable[State],MATCH(consolidatedsales[[#This Row],[Zip]],locationtable[Zip],0))</f>
        <v>British Columbia</v>
      </c>
      <c r="M1261" s="4" t="str">
        <f>INDEX(manufacturertable[Manufacturer Name],MATCH(consolidatedsales[[#This Row],[ManufacturerID]],manufacturertable[ManufacturerID],0))</f>
        <v>Natura</v>
      </c>
      <c r="N1261" s="4">
        <f>1/COUNTIFS(consolidatedsales[Manufacturer Name],consolidatedsales[[#This Row],[Manufacturer Name]])</f>
        <v>3.952569169960474E-3</v>
      </c>
    </row>
    <row r="1262" spans="1:14" x14ac:dyDescent="0.25">
      <c r="A1262">
        <v>577</v>
      </c>
      <c r="B1262" s="2">
        <v>42144</v>
      </c>
      <c r="C1262" s="2" t="str">
        <f>TEXT(consolidatedsales[[#This Row],[Date]],"MMMM")</f>
        <v>May</v>
      </c>
      <c r="D1262" t="s">
        <v>1336</v>
      </c>
      <c r="E1262">
        <v>1</v>
      </c>
      <c r="F1262" s="3">
        <v>12284.37</v>
      </c>
      <c r="G1262" t="s">
        <v>20</v>
      </c>
      <c r="H1262" t="str">
        <f>INDEX(producttable[Product Name],MATCH(consolidatedsales[[#This Row],[ProductID]],producttable[ProductID],0))</f>
        <v>Maximus UC-42</v>
      </c>
      <c r="I1262" t="str">
        <f>INDEX(producttable[Category],MATCH(consolidatedsales[[#This Row],[ProductID]],producttable[ProductID],0))</f>
        <v>Urban</v>
      </c>
      <c r="J1262" t="str">
        <f>INDEX(producttable[Segment],MATCH(consolidatedsales[[#This Row],[ProductID]],producttable[ProductID],0))</f>
        <v>Convenience</v>
      </c>
      <c r="K1262">
        <f>INDEX(producttable[ManufacturerID],MATCH(consolidatedsales[[#This Row],[ProductID]],producttable[ProductID],0))</f>
        <v>7</v>
      </c>
      <c r="L1262" s="4" t="str">
        <f>INDEX(locationtable[State],MATCH(consolidatedsales[[#This Row],[Zip]],locationtable[Zip],0))</f>
        <v>Alberta</v>
      </c>
      <c r="M1262" s="4" t="str">
        <f>INDEX(manufacturertable[Manufacturer Name],MATCH(consolidatedsales[[#This Row],[ManufacturerID]],manufacturertable[ManufacturerID],0))</f>
        <v>VanArsdel</v>
      </c>
      <c r="N1262" s="4">
        <f>1/COUNTIFS(consolidatedsales[Manufacturer Name],consolidatedsales[[#This Row],[Manufacturer Name]])</f>
        <v>2.4570024570024569E-3</v>
      </c>
    </row>
    <row r="1263" spans="1:14" x14ac:dyDescent="0.25">
      <c r="A1263">
        <v>699</v>
      </c>
      <c r="B1263" s="2">
        <v>42144</v>
      </c>
      <c r="C1263" s="2" t="str">
        <f>TEXT(consolidatedsales[[#This Row],[Date]],"MMMM")</f>
        <v>May</v>
      </c>
      <c r="D1263" t="s">
        <v>1403</v>
      </c>
      <c r="E1263">
        <v>1</v>
      </c>
      <c r="F1263" s="3">
        <v>2865.87</v>
      </c>
      <c r="G1263" t="s">
        <v>20</v>
      </c>
      <c r="H1263" t="str">
        <f>INDEX(producttable[Product Name],MATCH(consolidatedsales[[#This Row],[ProductID]],producttable[ProductID],0))</f>
        <v>Natura MA-06</v>
      </c>
      <c r="I1263" t="str">
        <f>INDEX(producttable[Category],MATCH(consolidatedsales[[#This Row],[ProductID]],producttable[ProductID],0))</f>
        <v>Mix</v>
      </c>
      <c r="J1263" t="str">
        <f>INDEX(producttable[Segment],MATCH(consolidatedsales[[#This Row],[ProductID]],producttable[ProductID],0))</f>
        <v>All Season</v>
      </c>
      <c r="K1263">
        <f>INDEX(producttable[ManufacturerID],MATCH(consolidatedsales[[#This Row],[ProductID]],producttable[ProductID],0))</f>
        <v>8</v>
      </c>
      <c r="L1263" s="4" t="str">
        <f>INDEX(locationtable[State],MATCH(consolidatedsales[[#This Row],[Zip]],locationtable[Zip],0))</f>
        <v>Alberta</v>
      </c>
      <c r="M1263" s="4" t="str">
        <f>INDEX(manufacturertable[Manufacturer Name],MATCH(consolidatedsales[[#This Row],[ManufacturerID]],manufacturertable[ManufacturerID],0))</f>
        <v>Natura</v>
      </c>
      <c r="N1263" s="4">
        <f>1/COUNTIFS(consolidatedsales[Manufacturer Name],consolidatedsales[[#This Row],[Manufacturer Name]])</f>
        <v>3.952569169960474E-3</v>
      </c>
    </row>
    <row r="1264" spans="1:14" x14ac:dyDescent="0.25">
      <c r="A1264">
        <v>1129</v>
      </c>
      <c r="B1264" s="2">
        <v>42135</v>
      </c>
      <c r="C1264" s="2" t="str">
        <f>TEXT(consolidatedsales[[#This Row],[Date]],"MMMM")</f>
        <v>May</v>
      </c>
      <c r="D1264" t="s">
        <v>1600</v>
      </c>
      <c r="E1264">
        <v>1</v>
      </c>
      <c r="F1264" s="3">
        <v>5543.37</v>
      </c>
      <c r="G1264" t="s">
        <v>20</v>
      </c>
      <c r="H1264" t="str">
        <f>INDEX(producttable[Product Name],MATCH(consolidatedsales[[#This Row],[ProductID]],producttable[ProductID],0))</f>
        <v>Pirum UM-06</v>
      </c>
      <c r="I1264" t="str">
        <f>INDEX(producttable[Category],MATCH(consolidatedsales[[#This Row],[ProductID]],producttable[ProductID],0))</f>
        <v>Urban</v>
      </c>
      <c r="J1264" t="str">
        <f>INDEX(producttable[Segment],MATCH(consolidatedsales[[#This Row],[ProductID]],producttable[ProductID],0))</f>
        <v>Moderation</v>
      </c>
      <c r="K1264">
        <f>INDEX(producttable[ManufacturerID],MATCH(consolidatedsales[[#This Row],[ProductID]],producttable[ProductID],0))</f>
        <v>10</v>
      </c>
      <c r="L1264" s="4" t="str">
        <f>INDEX(locationtable[State],MATCH(consolidatedsales[[#This Row],[Zip]],locationtable[Zip],0))</f>
        <v>British Columbia</v>
      </c>
      <c r="M1264" s="4" t="str">
        <f>INDEX(manufacturertable[Manufacturer Name],MATCH(consolidatedsales[[#This Row],[ManufacturerID]],manufacturertable[ManufacturerID],0))</f>
        <v>Pirum</v>
      </c>
      <c r="N1264" s="4">
        <f>1/COUNTIFS(consolidatedsales[Manufacturer Name],consolidatedsales[[#This Row],[Manufacturer Name]])</f>
        <v>3.8022813688212928E-3</v>
      </c>
    </row>
    <row r="1265" spans="1:14" x14ac:dyDescent="0.25">
      <c r="A1265">
        <v>457</v>
      </c>
      <c r="B1265" s="2">
        <v>42067</v>
      </c>
      <c r="C1265" s="2" t="str">
        <f>TEXT(consolidatedsales[[#This Row],[Date]],"MMMM")</f>
        <v>March</v>
      </c>
      <c r="D1265" t="s">
        <v>1401</v>
      </c>
      <c r="E1265">
        <v>1</v>
      </c>
      <c r="F1265" s="3">
        <v>11969.37</v>
      </c>
      <c r="G1265" t="s">
        <v>20</v>
      </c>
      <c r="H1265" t="str">
        <f>INDEX(producttable[Product Name],MATCH(consolidatedsales[[#This Row],[ProductID]],producttable[ProductID],0))</f>
        <v>Maximus UM-62</v>
      </c>
      <c r="I1265" t="str">
        <f>INDEX(producttable[Category],MATCH(consolidatedsales[[#This Row],[ProductID]],producttable[ProductID],0))</f>
        <v>Urban</v>
      </c>
      <c r="J1265" t="str">
        <f>INDEX(producttable[Segment],MATCH(consolidatedsales[[#This Row],[ProductID]],producttable[ProductID],0))</f>
        <v>Moderation</v>
      </c>
      <c r="K1265">
        <f>INDEX(producttable[ManufacturerID],MATCH(consolidatedsales[[#This Row],[ProductID]],producttable[ProductID],0))</f>
        <v>7</v>
      </c>
      <c r="L1265" s="4" t="str">
        <f>INDEX(locationtable[State],MATCH(consolidatedsales[[#This Row],[Zip]],locationtable[Zip],0))</f>
        <v>Alberta</v>
      </c>
      <c r="M1265" s="4" t="str">
        <f>INDEX(manufacturertable[Manufacturer Name],MATCH(consolidatedsales[[#This Row],[ManufacturerID]],manufacturertable[ManufacturerID],0))</f>
        <v>VanArsdel</v>
      </c>
      <c r="N1265" s="4">
        <f>1/COUNTIFS(consolidatedsales[Manufacturer Name],consolidatedsales[[#This Row],[Manufacturer Name]])</f>
        <v>2.4570024570024569E-3</v>
      </c>
    </row>
    <row r="1266" spans="1:14" x14ac:dyDescent="0.25">
      <c r="A1266">
        <v>927</v>
      </c>
      <c r="B1266" s="2">
        <v>42068</v>
      </c>
      <c r="C1266" s="2" t="str">
        <f>TEXT(consolidatedsales[[#This Row],[Date]],"MMMM")</f>
        <v>March</v>
      </c>
      <c r="D1266" t="s">
        <v>1568</v>
      </c>
      <c r="E1266">
        <v>1</v>
      </c>
      <c r="F1266" s="3">
        <v>6173.37</v>
      </c>
      <c r="G1266" t="s">
        <v>20</v>
      </c>
      <c r="H1266" t="str">
        <f>INDEX(producttable[Product Name],MATCH(consolidatedsales[[#This Row],[ProductID]],producttable[ProductID],0))</f>
        <v>Natura UE-36</v>
      </c>
      <c r="I1266" t="str">
        <f>INDEX(producttable[Category],MATCH(consolidatedsales[[#This Row],[ProductID]],producttable[ProductID],0))</f>
        <v>Urban</v>
      </c>
      <c r="J1266" t="str">
        <f>INDEX(producttable[Segment],MATCH(consolidatedsales[[#This Row],[ProductID]],producttable[ProductID],0))</f>
        <v>Extreme</v>
      </c>
      <c r="K1266">
        <f>INDEX(producttable[ManufacturerID],MATCH(consolidatedsales[[#This Row],[ProductID]],producttable[ProductID],0))</f>
        <v>8</v>
      </c>
      <c r="L1266" s="4" t="str">
        <f>INDEX(locationtable[State],MATCH(consolidatedsales[[#This Row],[Zip]],locationtable[Zip],0))</f>
        <v>British Columbia</v>
      </c>
      <c r="M1266" s="4" t="str">
        <f>INDEX(manufacturertable[Manufacturer Name],MATCH(consolidatedsales[[#This Row],[ManufacturerID]],manufacturertable[ManufacturerID],0))</f>
        <v>Natura</v>
      </c>
      <c r="N1266" s="4">
        <f>1/COUNTIFS(consolidatedsales[Manufacturer Name],consolidatedsales[[#This Row],[Manufacturer Name]])</f>
        <v>3.952569169960474E-3</v>
      </c>
    </row>
    <row r="1267" spans="1:14" x14ac:dyDescent="0.25">
      <c r="A1267">
        <v>487</v>
      </c>
      <c r="B1267" s="2">
        <v>42068</v>
      </c>
      <c r="C1267" s="2" t="str">
        <f>TEXT(consolidatedsales[[#This Row],[Date]],"MMMM")</f>
        <v>March</v>
      </c>
      <c r="D1267" t="s">
        <v>1200</v>
      </c>
      <c r="E1267">
        <v>1</v>
      </c>
      <c r="F1267" s="3">
        <v>13229.37</v>
      </c>
      <c r="G1267" t="s">
        <v>20</v>
      </c>
      <c r="H1267" t="str">
        <f>INDEX(producttable[Product Name],MATCH(consolidatedsales[[#This Row],[ProductID]],producttable[ProductID],0))</f>
        <v>Maximus UM-92</v>
      </c>
      <c r="I1267" t="str">
        <f>INDEX(producttable[Category],MATCH(consolidatedsales[[#This Row],[ProductID]],producttable[ProductID],0))</f>
        <v>Urban</v>
      </c>
      <c r="J1267" t="str">
        <f>INDEX(producttable[Segment],MATCH(consolidatedsales[[#This Row],[ProductID]],producttable[ProductID],0))</f>
        <v>Moderation</v>
      </c>
      <c r="K1267">
        <f>INDEX(producttable[ManufacturerID],MATCH(consolidatedsales[[#This Row],[ProductID]],producttable[ProductID],0))</f>
        <v>7</v>
      </c>
      <c r="L1267" s="4" t="str">
        <f>INDEX(locationtable[State],MATCH(consolidatedsales[[#This Row],[Zip]],locationtable[Zip],0))</f>
        <v>Manitoba</v>
      </c>
      <c r="M1267" s="4" t="str">
        <f>INDEX(manufacturertable[Manufacturer Name],MATCH(consolidatedsales[[#This Row],[ManufacturerID]],manufacturertable[ManufacturerID],0))</f>
        <v>VanArsdel</v>
      </c>
      <c r="N1267" s="4">
        <f>1/COUNTIFS(consolidatedsales[Manufacturer Name],consolidatedsales[[#This Row],[Manufacturer Name]])</f>
        <v>2.4570024570024569E-3</v>
      </c>
    </row>
    <row r="1268" spans="1:14" x14ac:dyDescent="0.25">
      <c r="A1268">
        <v>415</v>
      </c>
      <c r="B1268" s="2">
        <v>42045</v>
      </c>
      <c r="C1268" s="2" t="str">
        <f>TEXT(consolidatedsales[[#This Row],[Date]],"MMMM")</f>
        <v>February</v>
      </c>
      <c r="D1268" t="s">
        <v>1401</v>
      </c>
      <c r="E1268">
        <v>1</v>
      </c>
      <c r="F1268" s="3">
        <v>11496.87</v>
      </c>
      <c r="G1268" t="s">
        <v>20</v>
      </c>
      <c r="H1268" t="str">
        <f>INDEX(producttable[Product Name],MATCH(consolidatedsales[[#This Row],[ProductID]],producttable[ProductID],0))</f>
        <v>Maximus UM-20</v>
      </c>
      <c r="I1268" t="str">
        <f>INDEX(producttable[Category],MATCH(consolidatedsales[[#This Row],[ProductID]],producttable[ProductID],0))</f>
        <v>Urban</v>
      </c>
      <c r="J1268" t="str">
        <f>INDEX(producttable[Segment],MATCH(consolidatedsales[[#This Row],[ProductID]],producttable[ProductID],0))</f>
        <v>Moderation</v>
      </c>
      <c r="K1268">
        <f>INDEX(producttable[ManufacturerID],MATCH(consolidatedsales[[#This Row],[ProductID]],producttable[ProductID],0))</f>
        <v>7</v>
      </c>
      <c r="L1268" s="4" t="str">
        <f>INDEX(locationtable[State],MATCH(consolidatedsales[[#This Row],[Zip]],locationtable[Zip],0))</f>
        <v>Alberta</v>
      </c>
      <c r="M1268" s="4" t="str">
        <f>INDEX(manufacturertable[Manufacturer Name],MATCH(consolidatedsales[[#This Row],[ManufacturerID]],manufacturertable[ManufacturerID],0))</f>
        <v>VanArsdel</v>
      </c>
      <c r="N1268" s="4">
        <f>1/COUNTIFS(consolidatedsales[Manufacturer Name],consolidatedsales[[#This Row],[Manufacturer Name]])</f>
        <v>2.4570024570024569E-3</v>
      </c>
    </row>
    <row r="1269" spans="1:14" x14ac:dyDescent="0.25">
      <c r="A1269">
        <v>1703</v>
      </c>
      <c r="B1269" s="2">
        <v>42045</v>
      </c>
      <c r="C1269" s="2" t="str">
        <f>TEXT(consolidatedsales[[#This Row],[Date]],"MMMM")</f>
        <v>February</v>
      </c>
      <c r="D1269" t="s">
        <v>1578</v>
      </c>
      <c r="E1269">
        <v>1</v>
      </c>
      <c r="F1269" s="3">
        <v>1290.8699999999999</v>
      </c>
      <c r="G1269" t="s">
        <v>20</v>
      </c>
      <c r="H1269" t="str">
        <f>INDEX(producttable[Product Name],MATCH(consolidatedsales[[#This Row],[ProductID]],producttable[ProductID],0))</f>
        <v>Salvus YY-14</v>
      </c>
      <c r="I1269" t="str">
        <f>INDEX(producttable[Category],MATCH(consolidatedsales[[#This Row],[ProductID]],producttable[ProductID],0))</f>
        <v>Youth</v>
      </c>
      <c r="J1269" t="str">
        <f>INDEX(producttable[Segment],MATCH(consolidatedsales[[#This Row],[ProductID]],producttable[ProductID],0))</f>
        <v>Youth</v>
      </c>
      <c r="K1269">
        <f>INDEX(producttable[ManufacturerID],MATCH(consolidatedsales[[#This Row],[ProductID]],producttable[ProductID],0))</f>
        <v>13</v>
      </c>
      <c r="L1269" s="4" t="str">
        <f>INDEX(locationtable[State],MATCH(consolidatedsales[[#This Row],[Zip]],locationtable[Zip],0))</f>
        <v>British Columbia</v>
      </c>
      <c r="M1269" s="4" t="str">
        <f>INDEX(manufacturertable[Manufacturer Name],MATCH(consolidatedsales[[#This Row],[ManufacturerID]],manufacturertable[ManufacturerID],0))</f>
        <v>Salvus</v>
      </c>
      <c r="N1269" s="4">
        <f>1/COUNTIFS(consolidatedsales[Manufacturer Name],consolidatedsales[[#This Row],[Manufacturer Name]])</f>
        <v>4.3478260869565216E-2</v>
      </c>
    </row>
    <row r="1270" spans="1:14" x14ac:dyDescent="0.25">
      <c r="A1270">
        <v>1050</v>
      </c>
      <c r="B1270" s="2">
        <v>42114</v>
      </c>
      <c r="C1270" s="2" t="str">
        <f>TEXT(consolidatedsales[[#This Row],[Date]],"MMMM")</f>
        <v>April</v>
      </c>
      <c r="D1270" t="s">
        <v>1395</v>
      </c>
      <c r="E1270">
        <v>1</v>
      </c>
      <c r="F1270" s="3">
        <v>3338.37</v>
      </c>
      <c r="G1270" t="s">
        <v>20</v>
      </c>
      <c r="H1270" t="str">
        <f>INDEX(producttable[Product Name],MATCH(consolidatedsales[[#This Row],[ProductID]],producttable[ProductID],0))</f>
        <v>Pirum MA-08</v>
      </c>
      <c r="I1270" t="str">
        <f>INDEX(producttable[Category],MATCH(consolidatedsales[[#This Row],[ProductID]],producttable[ProductID],0))</f>
        <v>Mix</v>
      </c>
      <c r="J1270" t="str">
        <f>INDEX(producttable[Segment],MATCH(consolidatedsales[[#This Row],[ProductID]],producttable[ProductID],0))</f>
        <v>All Season</v>
      </c>
      <c r="K1270">
        <f>INDEX(producttable[ManufacturerID],MATCH(consolidatedsales[[#This Row],[ProductID]],producttable[ProductID],0))</f>
        <v>10</v>
      </c>
      <c r="L1270" s="4" t="str">
        <f>INDEX(locationtable[State],MATCH(consolidatedsales[[#This Row],[Zip]],locationtable[Zip],0))</f>
        <v>Alberta</v>
      </c>
      <c r="M1270" s="4" t="str">
        <f>INDEX(manufacturertable[Manufacturer Name],MATCH(consolidatedsales[[#This Row],[ManufacturerID]],manufacturertable[ManufacturerID],0))</f>
        <v>Pirum</v>
      </c>
      <c r="N1270" s="4">
        <f>1/COUNTIFS(consolidatedsales[Manufacturer Name],consolidatedsales[[#This Row],[Manufacturer Name]])</f>
        <v>3.8022813688212928E-3</v>
      </c>
    </row>
    <row r="1271" spans="1:14" x14ac:dyDescent="0.25">
      <c r="A1271">
        <v>1524</v>
      </c>
      <c r="B1271" s="2">
        <v>42106</v>
      </c>
      <c r="C1271" s="2" t="str">
        <f>TEXT(consolidatedsales[[#This Row],[Date]],"MMMM")</f>
        <v>April</v>
      </c>
      <c r="D1271" t="s">
        <v>1577</v>
      </c>
      <c r="E1271">
        <v>1</v>
      </c>
      <c r="F1271" s="3">
        <v>4408.74</v>
      </c>
      <c r="G1271" t="s">
        <v>20</v>
      </c>
      <c r="H1271" t="str">
        <f>INDEX(producttable[Product Name],MATCH(consolidatedsales[[#This Row],[ProductID]],producttable[ProductID],0))</f>
        <v>Quibus RP-16</v>
      </c>
      <c r="I1271" t="str">
        <f>INDEX(producttable[Category],MATCH(consolidatedsales[[#This Row],[ProductID]],producttable[ProductID],0))</f>
        <v>Rural</v>
      </c>
      <c r="J1271" t="str">
        <f>INDEX(producttable[Segment],MATCH(consolidatedsales[[#This Row],[ProductID]],producttable[ProductID],0))</f>
        <v>Productivity</v>
      </c>
      <c r="K1271">
        <f>INDEX(producttable[ManufacturerID],MATCH(consolidatedsales[[#This Row],[ProductID]],producttable[ProductID],0))</f>
        <v>12</v>
      </c>
      <c r="L1271" s="4" t="str">
        <f>INDEX(locationtable[State],MATCH(consolidatedsales[[#This Row],[Zip]],locationtable[Zip],0))</f>
        <v>British Columbia</v>
      </c>
      <c r="M1271" s="4" t="str">
        <f>INDEX(manufacturertable[Manufacturer Name],MATCH(consolidatedsales[[#This Row],[ManufacturerID]],manufacturertable[ManufacturerID],0))</f>
        <v>Quibus</v>
      </c>
      <c r="N1271" s="4">
        <f>1/COUNTIFS(consolidatedsales[Manufacturer Name],consolidatedsales[[#This Row],[Manufacturer Name]])</f>
        <v>1.3333333333333334E-2</v>
      </c>
    </row>
    <row r="1272" spans="1:14" x14ac:dyDescent="0.25">
      <c r="A1272">
        <v>615</v>
      </c>
      <c r="B1272" s="2">
        <v>42099</v>
      </c>
      <c r="C1272" s="2" t="str">
        <f>TEXT(consolidatedsales[[#This Row],[Date]],"MMMM")</f>
        <v>April</v>
      </c>
      <c r="D1272" t="s">
        <v>1382</v>
      </c>
      <c r="E1272">
        <v>1</v>
      </c>
      <c r="F1272" s="3">
        <v>8189.37</v>
      </c>
      <c r="G1272" t="s">
        <v>20</v>
      </c>
      <c r="H1272" t="str">
        <f>INDEX(producttable[Product Name],MATCH(consolidatedsales[[#This Row],[ProductID]],producttable[ProductID],0))</f>
        <v>Maximus UC-80</v>
      </c>
      <c r="I1272" t="str">
        <f>INDEX(producttable[Category],MATCH(consolidatedsales[[#This Row],[ProductID]],producttable[ProductID],0))</f>
        <v>Urban</v>
      </c>
      <c r="J1272" t="str">
        <f>INDEX(producttable[Segment],MATCH(consolidatedsales[[#This Row],[ProductID]],producttable[ProductID],0))</f>
        <v>Convenience</v>
      </c>
      <c r="K1272">
        <f>INDEX(producttable[ManufacturerID],MATCH(consolidatedsales[[#This Row],[ProductID]],producttable[ProductID],0))</f>
        <v>7</v>
      </c>
      <c r="L1272" s="4" t="str">
        <f>INDEX(locationtable[State],MATCH(consolidatedsales[[#This Row],[Zip]],locationtable[Zip],0))</f>
        <v>Alberta</v>
      </c>
      <c r="M1272" s="4" t="str">
        <f>INDEX(manufacturertable[Manufacturer Name],MATCH(consolidatedsales[[#This Row],[ManufacturerID]],manufacturertable[ManufacturerID],0))</f>
        <v>VanArsdel</v>
      </c>
      <c r="N1272" s="4">
        <f>1/COUNTIFS(consolidatedsales[Manufacturer Name],consolidatedsales[[#This Row],[Manufacturer Name]])</f>
        <v>2.4570024570024569E-3</v>
      </c>
    </row>
    <row r="1273" spans="1:14" x14ac:dyDescent="0.25">
      <c r="A1273">
        <v>1348</v>
      </c>
      <c r="B1273" s="2">
        <v>42085</v>
      </c>
      <c r="C1273" s="2" t="str">
        <f>TEXT(consolidatedsales[[#This Row],[Date]],"MMMM")</f>
        <v>March</v>
      </c>
      <c r="D1273" t="s">
        <v>1396</v>
      </c>
      <c r="E1273">
        <v>1</v>
      </c>
      <c r="F1273" s="3">
        <v>4156.74</v>
      </c>
      <c r="G1273" t="s">
        <v>20</v>
      </c>
      <c r="H1273" t="str">
        <f>INDEX(producttable[Product Name],MATCH(consolidatedsales[[#This Row],[ProductID]],producttable[ProductID],0))</f>
        <v>Quibus RP-40</v>
      </c>
      <c r="I1273" t="str">
        <f>INDEX(producttable[Category],MATCH(consolidatedsales[[#This Row],[ProductID]],producttable[ProductID],0))</f>
        <v>Rural</v>
      </c>
      <c r="J1273" t="str">
        <f>INDEX(producttable[Segment],MATCH(consolidatedsales[[#This Row],[ProductID]],producttable[ProductID],0))</f>
        <v>Productivity</v>
      </c>
      <c r="K1273">
        <f>INDEX(producttable[ManufacturerID],MATCH(consolidatedsales[[#This Row],[ProductID]],producttable[ProductID],0))</f>
        <v>12</v>
      </c>
      <c r="L1273" s="4" t="str">
        <f>INDEX(locationtable[State],MATCH(consolidatedsales[[#This Row],[Zip]],locationtable[Zip],0))</f>
        <v>Alberta</v>
      </c>
      <c r="M1273" s="4" t="str">
        <f>INDEX(manufacturertable[Manufacturer Name],MATCH(consolidatedsales[[#This Row],[ManufacturerID]],manufacturertable[ManufacturerID],0))</f>
        <v>Quibus</v>
      </c>
      <c r="N1273" s="4">
        <f>1/COUNTIFS(consolidatedsales[Manufacturer Name],consolidatedsales[[#This Row],[Manufacturer Name]])</f>
        <v>1.3333333333333334E-2</v>
      </c>
    </row>
    <row r="1274" spans="1:14" x14ac:dyDescent="0.25">
      <c r="A1274">
        <v>1391</v>
      </c>
      <c r="B1274" s="2">
        <v>42085</v>
      </c>
      <c r="C1274" s="2" t="str">
        <f>TEXT(consolidatedsales[[#This Row],[Date]],"MMMM")</f>
        <v>March</v>
      </c>
      <c r="D1274" t="s">
        <v>1352</v>
      </c>
      <c r="E1274">
        <v>1</v>
      </c>
      <c r="F1274" s="3">
        <v>2329.7399999999998</v>
      </c>
      <c r="G1274" t="s">
        <v>20</v>
      </c>
      <c r="H1274" t="str">
        <f>INDEX(producttable[Product Name],MATCH(consolidatedsales[[#This Row],[ProductID]],producttable[ProductID],0))</f>
        <v>Quibus RP-83</v>
      </c>
      <c r="I1274" t="str">
        <f>INDEX(producttable[Category],MATCH(consolidatedsales[[#This Row],[ProductID]],producttable[ProductID],0))</f>
        <v>Rural</v>
      </c>
      <c r="J1274" t="str">
        <f>INDEX(producttable[Segment],MATCH(consolidatedsales[[#This Row],[ProductID]],producttable[ProductID],0))</f>
        <v>Productivity</v>
      </c>
      <c r="K1274">
        <f>INDEX(producttable[ManufacturerID],MATCH(consolidatedsales[[#This Row],[ProductID]],producttable[ProductID],0))</f>
        <v>12</v>
      </c>
      <c r="L1274" s="4" t="str">
        <f>INDEX(locationtable[State],MATCH(consolidatedsales[[#This Row],[Zip]],locationtable[Zip],0))</f>
        <v>Alberta</v>
      </c>
      <c r="M1274" s="4" t="str">
        <f>INDEX(manufacturertable[Manufacturer Name],MATCH(consolidatedsales[[#This Row],[ManufacturerID]],manufacturertable[ManufacturerID],0))</f>
        <v>Quibus</v>
      </c>
      <c r="N1274" s="4">
        <f>1/COUNTIFS(consolidatedsales[Manufacturer Name],consolidatedsales[[#This Row],[Manufacturer Name]])</f>
        <v>1.3333333333333334E-2</v>
      </c>
    </row>
    <row r="1275" spans="1:14" x14ac:dyDescent="0.25">
      <c r="A1275">
        <v>1392</v>
      </c>
      <c r="B1275" s="2">
        <v>42085</v>
      </c>
      <c r="C1275" s="2" t="str">
        <f>TEXT(consolidatedsales[[#This Row],[Date]],"MMMM")</f>
        <v>March</v>
      </c>
      <c r="D1275" t="s">
        <v>1352</v>
      </c>
      <c r="E1275">
        <v>1</v>
      </c>
      <c r="F1275" s="3">
        <v>2329.7399999999998</v>
      </c>
      <c r="G1275" t="s">
        <v>20</v>
      </c>
      <c r="H1275" t="str">
        <f>INDEX(producttable[Product Name],MATCH(consolidatedsales[[#This Row],[ProductID]],producttable[ProductID],0))</f>
        <v>Quibus RP-84</v>
      </c>
      <c r="I1275" t="str">
        <f>INDEX(producttable[Category],MATCH(consolidatedsales[[#This Row],[ProductID]],producttable[ProductID],0))</f>
        <v>Rural</v>
      </c>
      <c r="J1275" t="str">
        <f>INDEX(producttable[Segment],MATCH(consolidatedsales[[#This Row],[ProductID]],producttable[ProductID],0))</f>
        <v>Productivity</v>
      </c>
      <c r="K1275">
        <f>INDEX(producttable[ManufacturerID],MATCH(consolidatedsales[[#This Row],[ProductID]],producttable[ProductID],0))</f>
        <v>12</v>
      </c>
      <c r="L1275" s="4" t="str">
        <f>INDEX(locationtable[State],MATCH(consolidatedsales[[#This Row],[Zip]],locationtable[Zip],0))</f>
        <v>Alberta</v>
      </c>
      <c r="M1275" s="4" t="str">
        <f>INDEX(manufacturertable[Manufacturer Name],MATCH(consolidatedsales[[#This Row],[ManufacturerID]],manufacturertable[ManufacturerID],0))</f>
        <v>Quibus</v>
      </c>
      <c r="N1275" s="4">
        <f>1/COUNTIFS(consolidatedsales[Manufacturer Name],consolidatedsales[[#This Row],[Manufacturer Name]])</f>
        <v>1.3333333333333334E-2</v>
      </c>
    </row>
    <row r="1276" spans="1:14" x14ac:dyDescent="0.25">
      <c r="A1276">
        <v>1212</v>
      </c>
      <c r="B1276" s="2">
        <v>42172</v>
      </c>
      <c r="C1276" s="2" t="str">
        <f>TEXT(consolidatedsales[[#This Row],[Date]],"MMMM")</f>
        <v>June</v>
      </c>
      <c r="D1276" t="s">
        <v>1327</v>
      </c>
      <c r="E1276">
        <v>1</v>
      </c>
      <c r="F1276" s="3">
        <v>4850.37</v>
      </c>
      <c r="G1276" t="s">
        <v>20</v>
      </c>
      <c r="H1276" t="str">
        <f>INDEX(producttable[Product Name],MATCH(consolidatedsales[[#This Row],[ProductID]],producttable[ProductID],0))</f>
        <v>Pirum UC-14</v>
      </c>
      <c r="I1276" t="str">
        <f>INDEX(producttable[Category],MATCH(consolidatedsales[[#This Row],[ProductID]],producttable[ProductID],0))</f>
        <v>Urban</v>
      </c>
      <c r="J1276" t="str">
        <f>INDEX(producttable[Segment],MATCH(consolidatedsales[[#This Row],[ProductID]],producttable[ProductID],0))</f>
        <v>Convenience</v>
      </c>
      <c r="K1276">
        <f>INDEX(producttable[ManufacturerID],MATCH(consolidatedsales[[#This Row],[ProductID]],producttable[ProductID],0))</f>
        <v>10</v>
      </c>
      <c r="L1276" s="4" t="str">
        <f>INDEX(locationtable[State],MATCH(consolidatedsales[[#This Row],[Zip]],locationtable[Zip],0))</f>
        <v>Alberta</v>
      </c>
      <c r="M1276" s="4" t="str">
        <f>INDEX(manufacturertable[Manufacturer Name],MATCH(consolidatedsales[[#This Row],[ManufacturerID]],manufacturertable[ManufacturerID],0))</f>
        <v>Pirum</v>
      </c>
      <c r="N1276" s="4">
        <f>1/COUNTIFS(consolidatedsales[Manufacturer Name],consolidatedsales[[#This Row],[Manufacturer Name]])</f>
        <v>3.8022813688212928E-3</v>
      </c>
    </row>
    <row r="1277" spans="1:14" x14ac:dyDescent="0.25">
      <c r="A1277">
        <v>491</v>
      </c>
      <c r="B1277" s="2">
        <v>42173</v>
      </c>
      <c r="C1277" s="2" t="str">
        <f>TEXT(consolidatedsales[[#This Row],[Date]],"MMMM")</f>
        <v>June</v>
      </c>
      <c r="D1277" t="s">
        <v>1409</v>
      </c>
      <c r="E1277">
        <v>1</v>
      </c>
      <c r="F1277" s="3">
        <v>10709.37</v>
      </c>
      <c r="G1277" t="s">
        <v>20</v>
      </c>
      <c r="H1277" t="str">
        <f>INDEX(producttable[Product Name],MATCH(consolidatedsales[[#This Row],[ProductID]],producttable[ProductID],0))</f>
        <v>Maximus UM-96</v>
      </c>
      <c r="I1277" t="str">
        <f>INDEX(producttable[Category],MATCH(consolidatedsales[[#This Row],[ProductID]],producttable[ProductID],0))</f>
        <v>Urban</v>
      </c>
      <c r="J1277" t="str">
        <f>INDEX(producttable[Segment],MATCH(consolidatedsales[[#This Row],[ProductID]],producttable[ProductID],0))</f>
        <v>Moderation</v>
      </c>
      <c r="K1277">
        <f>INDEX(producttable[ManufacturerID],MATCH(consolidatedsales[[#This Row],[ProductID]],producttable[ProductID],0))</f>
        <v>7</v>
      </c>
      <c r="L1277" s="4" t="str">
        <f>INDEX(locationtable[State],MATCH(consolidatedsales[[#This Row],[Zip]],locationtable[Zip],0))</f>
        <v>Alberta</v>
      </c>
      <c r="M1277" s="4" t="str">
        <f>INDEX(manufacturertable[Manufacturer Name],MATCH(consolidatedsales[[#This Row],[ManufacturerID]],manufacturertable[ManufacturerID],0))</f>
        <v>VanArsdel</v>
      </c>
      <c r="N1277" s="4">
        <f>1/COUNTIFS(consolidatedsales[Manufacturer Name],consolidatedsales[[#This Row],[Manufacturer Name]])</f>
        <v>2.4570024570024569E-3</v>
      </c>
    </row>
    <row r="1278" spans="1:14" x14ac:dyDescent="0.25">
      <c r="A1278">
        <v>2369</v>
      </c>
      <c r="B1278" s="2">
        <v>42173</v>
      </c>
      <c r="C1278" s="2" t="str">
        <f>TEXT(consolidatedsales[[#This Row],[Date]],"MMMM")</f>
        <v>June</v>
      </c>
      <c r="D1278" t="s">
        <v>1331</v>
      </c>
      <c r="E1278">
        <v>1</v>
      </c>
      <c r="F1278" s="3">
        <v>5096.7</v>
      </c>
      <c r="G1278" t="s">
        <v>20</v>
      </c>
      <c r="H1278" t="str">
        <f>INDEX(producttable[Product Name],MATCH(consolidatedsales[[#This Row],[ProductID]],producttable[ProductID],0))</f>
        <v>Aliqui UC-17</v>
      </c>
      <c r="I1278" t="str">
        <f>INDEX(producttable[Category],MATCH(consolidatedsales[[#This Row],[ProductID]],producttable[ProductID],0))</f>
        <v>Urban</v>
      </c>
      <c r="J1278" t="str">
        <f>INDEX(producttable[Segment],MATCH(consolidatedsales[[#This Row],[ProductID]],producttable[ProductID],0))</f>
        <v>Convenience</v>
      </c>
      <c r="K1278">
        <f>INDEX(producttable[ManufacturerID],MATCH(consolidatedsales[[#This Row],[ProductID]],producttable[ProductID],0))</f>
        <v>2</v>
      </c>
      <c r="L1278" s="4" t="str">
        <f>INDEX(locationtable[State],MATCH(consolidatedsales[[#This Row],[Zip]],locationtable[Zip],0))</f>
        <v>Alberta</v>
      </c>
      <c r="M1278" s="4" t="str">
        <f>INDEX(manufacturertable[Manufacturer Name],MATCH(consolidatedsales[[#This Row],[ManufacturerID]],manufacturertable[ManufacturerID],0))</f>
        <v>Aliqui</v>
      </c>
      <c r="N1278" s="4">
        <f>1/COUNTIFS(consolidatedsales[Manufacturer Name],consolidatedsales[[#This Row],[Manufacturer Name]])</f>
        <v>4.7169811320754715E-3</v>
      </c>
    </row>
    <row r="1279" spans="1:14" x14ac:dyDescent="0.25">
      <c r="A1279">
        <v>1722</v>
      </c>
      <c r="B1279" s="2">
        <v>42173</v>
      </c>
      <c r="C1279" s="2" t="str">
        <f>TEXT(consolidatedsales[[#This Row],[Date]],"MMMM")</f>
        <v>June</v>
      </c>
      <c r="D1279" t="s">
        <v>1576</v>
      </c>
      <c r="E1279">
        <v>1</v>
      </c>
      <c r="F1279" s="3">
        <v>1007.37</v>
      </c>
      <c r="G1279" t="s">
        <v>20</v>
      </c>
      <c r="H1279" t="str">
        <f>INDEX(producttable[Product Name],MATCH(consolidatedsales[[#This Row],[ProductID]],producttable[ProductID],0))</f>
        <v>Salvus YY-33</v>
      </c>
      <c r="I1279" t="str">
        <f>INDEX(producttable[Category],MATCH(consolidatedsales[[#This Row],[ProductID]],producttable[ProductID],0))</f>
        <v>Youth</v>
      </c>
      <c r="J1279" t="str">
        <f>INDEX(producttable[Segment],MATCH(consolidatedsales[[#This Row],[ProductID]],producttable[ProductID],0))</f>
        <v>Youth</v>
      </c>
      <c r="K1279">
        <f>INDEX(producttable[ManufacturerID],MATCH(consolidatedsales[[#This Row],[ProductID]],producttable[ProductID],0))</f>
        <v>13</v>
      </c>
      <c r="L1279" s="4" t="str">
        <f>INDEX(locationtable[State],MATCH(consolidatedsales[[#This Row],[Zip]],locationtable[Zip],0))</f>
        <v>British Columbia</v>
      </c>
      <c r="M1279" s="4" t="str">
        <f>INDEX(manufacturertable[Manufacturer Name],MATCH(consolidatedsales[[#This Row],[ManufacturerID]],manufacturertable[ManufacturerID],0))</f>
        <v>Salvus</v>
      </c>
      <c r="N1279" s="4">
        <f>1/COUNTIFS(consolidatedsales[Manufacturer Name],consolidatedsales[[#This Row],[Manufacturer Name]])</f>
        <v>4.3478260869565216E-2</v>
      </c>
    </row>
    <row r="1280" spans="1:14" x14ac:dyDescent="0.25">
      <c r="A1280">
        <v>2269</v>
      </c>
      <c r="B1280" s="2">
        <v>42167</v>
      </c>
      <c r="C1280" s="2" t="str">
        <f>TEXT(consolidatedsales[[#This Row],[Date]],"MMMM")</f>
        <v>June</v>
      </c>
      <c r="D1280" t="s">
        <v>1345</v>
      </c>
      <c r="E1280">
        <v>1</v>
      </c>
      <c r="F1280" s="3">
        <v>4466.7</v>
      </c>
      <c r="G1280" t="s">
        <v>20</v>
      </c>
      <c r="H1280" t="str">
        <f>INDEX(producttable[Product Name],MATCH(consolidatedsales[[#This Row],[ProductID]],producttable[ProductID],0))</f>
        <v>Aliqui RS-02</v>
      </c>
      <c r="I1280" t="str">
        <f>INDEX(producttable[Category],MATCH(consolidatedsales[[#This Row],[ProductID]],producttable[ProductID],0))</f>
        <v>Rural</v>
      </c>
      <c r="J1280" t="str">
        <f>INDEX(producttable[Segment],MATCH(consolidatedsales[[#This Row],[ProductID]],producttable[ProductID],0))</f>
        <v>Select</v>
      </c>
      <c r="K1280">
        <f>INDEX(producttable[ManufacturerID],MATCH(consolidatedsales[[#This Row],[ProductID]],producttable[ProductID],0))</f>
        <v>2</v>
      </c>
      <c r="L1280" s="4" t="str">
        <f>INDEX(locationtable[State],MATCH(consolidatedsales[[#This Row],[Zip]],locationtable[Zip],0))</f>
        <v>Alberta</v>
      </c>
      <c r="M1280" s="4" t="str">
        <f>INDEX(manufacturertable[Manufacturer Name],MATCH(consolidatedsales[[#This Row],[ManufacturerID]],manufacturertable[ManufacturerID],0))</f>
        <v>Aliqui</v>
      </c>
      <c r="N1280" s="4">
        <f>1/COUNTIFS(consolidatedsales[Manufacturer Name],consolidatedsales[[#This Row],[Manufacturer Name]])</f>
        <v>4.7169811320754715E-3</v>
      </c>
    </row>
    <row r="1281" spans="1:14" x14ac:dyDescent="0.25">
      <c r="A1281">
        <v>2396</v>
      </c>
      <c r="B1281" s="2">
        <v>42167</v>
      </c>
      <c r="C1281" s="2" t="str">
        <f>TEXT(consolidatedsales[[#This Row],[Date]],"MMMM")</f>
        <v>June</v>
      </c>
      <c r="D1281" t="s">
        <v>1383</v>
      </c>
      <c r="E1281">
        <v>1</v>
      </c>
      <c r="F1281" s="3">
        <v>1442.7</v>
      </c>
      <c r="G1281" t="s">
        <v>20</v>
      </c>
      <c r="H1281" t="str">
        <f>INDEX(producttable[Product Name],MATCH(consolidatedsales[[#This Row],[ProductID]],producttable[ProductID],0))</f>
        <v>Aliqui YY-05</v>
      </c>
      <c r="I1281" t="str">
        <f>INDEX(producttable[Category],MATCH(consolidatedsales[[#This Row],[ProductID]],producttable[ProductID],0))</f>
        <v>Youth</v>
      </c>
      <c r="J1281" t="str">
        <f>INDEX(producttable[Segment],MATCH(consolidatedsales[[#This Row],[ProductID]],producttable[ProductID],0))</f>
        <v>Youth</v>
      </c>
      <c r="K1281">
        <f>INDEX(producttable[ManufacturerID],MATCH(consolidatedsales[[#This Row],[ProductID]],producttable[ProductID],0))</f>
        <v>2</v>
      </c>
      <c r="L1281" s="4" t="str">
        <f>INDEX(locationtable[State],MATCH(consolidatedsales[[#This Row],[Zip]],locationtable[Zip],0))</f>
        <v>Alberta</v>
      </c>
      <c r="M1281" s="4" t="str">
        <f>INDEX(manufacturertable[Manufacturer Name],MATCH(consolidatedsales[[#This Row],[ManufacturerID]],manufacturertable[ManufacturerID],0))</f>
        <v>Aliqui</v>
      </c>
      <c r="N1281" s="4">
        <f>1/COUNTIFS(consolidatedsales[Manufacturer Name],consolidatedsales[[#This Row],[Manufacturer Name]])</f>
        <v>4.7169811320754715E-3</v>
      </c>
    </row>
    <row r="1282" spans="1:14" x14ac:dyDescent="0.25">
      <c r="A1282">
        <v>626</v>
      </c>
      <c r="B1282" s="2">
        <v>42168</v>
      </c>
      <c r="C1282" s="2" t="str">
        <f>TEXT(consolidatedsales[[#This Row],[Date]],"MMMM")</f>
        <v>June</v>
      </c>
      <c r="D1282" t="s">
        <v>1409</v>
      </c>
      <c r="E1282">
        <v>1</v>
      </c>
      <c r="F1282" s="3">
        <v>17009.37</v>
      </c>
      <c r="G1282" t="s">
        <v>20</v>
      </c>
      <c r="H1282" t="str">
        <f>INDEX(producttable[Product Name],MATCH(consolidatedsales[[#This Row],[ProductID]],producttable[ProductID],0))</f>
        <v>Maximus UC-91</v>
      </c>
      <c r="I1282" t="str">
        <f>INDEX(producttable[Category],MATCH(consolidatedsales[[#This Row],[ProductID]],producttable[ProductID],0))</f>
        <v>Urban</v>
      </c>
      <c r="J1282" t="str">
        <f>INDEX(producttable[Segment],MATCH(consolidatedsales[[#This Row],[ProductID]],producttable[ProductID],0))</f>
        <v>Convenience</v>
      </c>
      <c r="K1282">
        <f>INDEX(producttable[ManufacturerID],MATCH(consolidatedsales[[#This Row],[ProductID]],producttable[ProductID],0))</f>
        <v>7</v>
      </c>
      <c r="L1282" s="4" t="str">
        <f>INDEX(locationtable[State],MATCH(consolidatedsales[[#This Row],[Zip]],locationtable[Zip],0))</f>
        <v>Alberta</v>
      </c>
      <c r="M1282" s="4" t="str">
        <f>INDEX(manufacturertable[Manufacturer Name],MATCH(consolidatedsales[[#This Row],[ManufacturerID]],manufacturertable[ManufacturerID],0))</f>
        <v>VanArsdel</v>
      </c>
      <c r="N1282" s="4">
        <f>1/COUNTIFS(consolidatedsales[Manufacturer Name],consolidatedsales[[#This Row],[Manufacturer Name]])</f>
        <v>2.4570024570024569E-3</v>
      </c>
    </row>
    <row r="1283" spans="1:14" x14ac:dyDescent="0.25">
      <c r="A1283">
        <v>2054</v>
      </c>
      <c r="B1283" s="2">
        <v>42169</v>
      </c>
      <c r="C1283" s="2" t="str">
        <f>TEXT(consolidatedsales[[#This Row],[Date]],"MMMM")</f>
        <v>June</v>
      </c>
      <c r="D1283" t="s">
        <v>1346</v>
      </c>
      <c r="E1283">
        <v>1</v>
      </c>
      <c r="F1283" s="3">
        <v>7685.37</v>
      </c>
      <c r="G1283" t="s">
        <v>20</v>
      </c>
      <c r="H1283" t="str">
        <f>INDEX(producttable[Product Name],MATCH(consolidatedsales[[#This Row],[ProductID]],producttable[ProductID],0))</f>
        <v>Currus UE-14</v>
      </c>
      <c r="I1283" t="str">
        <f>INDEX(producttable[Category],MATCH(consolidatedsales[[#This Row],[ProductID]],producttable[ProductID],0))</f>
        <v>Urban</v>
      </c>
      <c r="J1283" t="str">
        <f>INDEX(producttable[Segment],MATCH(consolidatedsales[[#This Row],[ProductID]],producttable[ProductID],0))</f>
        <v>Extreme</v>
      </c>
      <c r="K1283">
        <f>INDEX(producttable[ManufacturerID],MATCH(consolidatedsales[[#This Row],[ProductID]],producttable[ProductID],0))</f>
        <v>4</v>
      </c>
      <c r="L1283" s="4" t="str">
        <f>INDEX(locationtable[State],MATCH(consolidatedsales[[#This Row],[Zip]],locationtable[Zip],0))</f>
        <v>Alberta</v>
      </c>
      <c r="M1283" s="4" t="str">
        <f>INDEX(manufacturertable[Manufacturer Name],MATCH(consolidatedsales[[#This Row],[ManufacturerID]],manufacturertable[ManufacturerID],0))</f>
        <v>Currus</v>
      </c>
      <c r="N1283" s="4">
        <f>1/COUNTIFS(consolidatedsales[Manufacturer Name],consolidatedsales[[#This Row],[Manufacturer Name]])</f>
        <v>1.1764705882352941E-2</v>
      </c>
    </row>
    <row r="1284" spans="1:14" x14ac:dyDescent="0.25">
      <c r="A1284">
        <v>491</v>
      </c>
      <c r="B1284" s="2">
        <v>42169</v>
      </c>
      <c r="C1284" s="2" t="str">
        <f>TEXT(consolidatedsales[[#This Row],[Date]],"MMMM")</f>
        <v>June</v>
      </c>
      <c r="D1284" t="s">
        <v>1559</v>
      </c>
      <c r="E1284">
        <v>1</v>
      </c>
      <c r="F1284" s="3">
        <v>10709.37</v>
      </c>
      <c r="G1284" t="s">
        <v>20</v>
      </c>
      <c r="H1284" t="str">
        <f>INDEX(producttable[Product Name],MATCH(consolidatedsales[[#This Row],[ProductID]],producttable[ProductID],0))</f>
        <v>Maximus UM-96</v>
      </c>
      <c r="I1284" t="str">
        <f>INDEX(producttable[Category],MATCH(consolidatedsales[[#This Row],[ProductID]],producttable[ProductID],0))</f>
        <v>Urban</v>
      </c>
      <c r="J1284" t="str">
        <f>INDEX(producttable[Segment],MATCH(consolidatedsales[[#This Row],[ProductID]],producttable[ProductID],0))</f>
        <v>Moderation</v>
      </c>
      <c r="K1284">
        <f>INDEX(producttable[ManufacturerID],MATCH(consolidatedsales[[#This Row],[ProductID]],producttable[ProductID],0))</f>
        <v>7</v>
      </c>
      <c r="L1284" s="4" t="str">
        <f>INDEX(locationtable[State],MATCH(consolidatedsales[[#This Row],[Zip]],locationtable[Zip],0))</f>
        <v>British Columbia</v>
      </c>
      <c r="M1284" s="4" t="str">
        <f>INDEX(manufacturertable[Manufacturer Name],MATCH(consolidatedsales[[#This Row],[ManufacturerID]],manufacturertable[ManufacturerID],0))</f>
        <v>VanArsdel</v>
      </c>
      <c r="N1284" s="4">
        <f>1/COUNTIFS(consolidatedsales[Manufacturer Name],consolidatedsales[[#This Row],[Manufacturer Name]])</f>
        <v>2.4570024570024569E-3</v>
      </c>
    </row>
    <row r="1285" spans="1:14" x14ac:dyDescent="0.25">
      <c r="A1285">
        <v>549</v>
      </c>
      <c r="B1285" s="2">
        <v>42169</v>
      </c>
      <c r="C1285" s="2" t="str">
        <f>TEXT(consolidatedsales[[#This Row],[Date]],"MMMM")</f>
        <v>June</v>
      </c>
      <c r="D1285" t="s">
        <v>1554</v>
      </c>
      <c r="E1285">
        <v>1</v>
      </c>
      <c r="F1285" s="3">
        <v>6614.37</v>
      </c>
      <c r="G1285" t="s">
        <v>20</v>
      </c>
      <c r="H1285" t="str">
        <f>INDEX(producttable[Product Name],MATCH(consolidatedsales[[#This Row],[ProductID]],producttable[ProductID],0))</f>
        <v>Maximus UC-14</v>
      </c>
      <c r="I1285" t="str">
        <f>INDEX(producttable[Category],MATCH(consolidatedsales[[#This Row],[ProductID]],producttable[ProductID],0))</f>
        <v>Urban</v>
      </c>
      <c r="J1285" t="str">
        <f>INDEX(producttable[Segment],MATCH(consolidatedsales[[#This Row],[ProductID]],producttable[ProductID],0))</f>
        <v>Convenience</v>
      </c>
      <c r="K1285">
        <f>INDEX(producttable[ManufacturerID],MATCH(consolidatedsales[[#This Row],[ProductID]],producttable[ProductID],0))</f>
        <v>7</v>
      </c>
      <c r="L1285" s="4" t="str">
        <f>INDEX(locationtable[State],MATCH(consolidatedsales[[#This Row],[Zip]],locationtable[Zip],0))</f>
        <v>British Columbia</v>
      </c>
      <c r="M1285" s="4" t="str">
        <f>INDEX(manufacturertable[Manufacturer Name],MATCH(consolidatedsales[[#This Row],[ManufacturerID]],manufacturertable[ManufacturerID],0))</f>
        <v>VanArsdel</v>
      </c>
      <c r="N1285" s="4">
        <f>1/COUNTIFS(consolidatedsales[Manufacturer Name],consolidatedsales[[#This Row],[Manufacturer Name]])</f>
        <v>2.4570024570024569E-3</v>
      </c>
    </row>
    <row r="1286" spans="1:14" x14ac:dyDescent="0.25">
      <c r="A1286">
        <v>407</v>
      </c>
      <c r="B1286" s="2">
        <v>42169</v>
      </c>
      <c r="C1286" s="2" t="str">
        <f>TEXT(consolidatedsales[[#This Row],[Date]],"MMMM")</f>
        <v>June</v>
      </c>
      <c r="D1286" t="s">
        <v>1563</v>
      </c>
      <c r="E1286">
        <v>1</v>
      </c>
      <c r="F1286" s="3">
        <v>20505.87</v>
      </c>
      <c r="G1286" t="s">
        <v>20</v>
      </c>
      <c r="H1286" t="str">
        <f>INDEX(producttable[Product Name],MATCH(consolidatedsales[[#This Row],[ProductID]],producttable[ProductID],0))</f>
        <v>Maximus UM-12</v>
      </c>
      <c r="I1286" t="str">
        <f>INDEX(producttable[Category],MATCH(consolidatedsales[[#This Row],[ProductID]],producttable[ProductID],0))</f>
        <v>Urban</v>
      </c>
      <c r="J1286" t="str">
        <f>INDEX(producttable[Segment],MATCH(consolidatedsales[[#This Row],[ProductID]],producttable[ProductID],0))</f>
        <v>Moderation</v>
      </c>
      <c r="K1286">
        <f>INDEX(producttable[ManufacturerID],MATCH(consolidatedsales[[#This Row],[ProductID]],producttable[ProductID],0))</f>
        <v>7</v>
      </c>
      <c r="L1286" s="4" t="str">
        <f>INDEX(locationtable[State],MATCH(consolidatedsales[[#This Row],[Zip]],locationtable[Zip],0))</f>
        <v>British Columbia</v>
      </c>
      <c r="M1286" s="4" t="str">
        <f>INDEX(manufacturertable[Manufacturer Name],MATCH(consolidatedsales[[#This Row],[ManufacturerID]],manufacturertable[ManufacturerID],0))</f>
        <v>VanArsdel</v>
      </c>
      <c r="N1286" s="4">
        <f>1/COUNTIFS(consolidatedsales[Manufacturer Name],consolidatedsales[[#This Row],[Manufacturer Name]])</f>
        <v>2.4570024570024569E-3</v>
      </c>
    </row>
    <row r="1287" spans="1:14" x14ac:dyDescent="0.25">
      <c r="A1287">
        <v>567</v>
      </c>
      <c r="B1287" s="2">
        <v>42169</v>
      </c>
      <c r="C1287" s="2" t="str">
        <f>TEXT(consolidatedsales[[#This Row],[Date]],"MMMM")</f>
        <v>June</v>
      </c>
      <c r="D1287" t="s">
        <v>1602</v>
      </c>
      <c r="E1287">
        <v>1</v>
      </c>
      <c r="F1287" s="3">
        <v>10520.37</v>
      </c>
      <c r="G1287" t="s">
        <v>20</v>
      </c>
      <c r="H1287" t="str">
        <f>INDEX(producttable[Product Name],MATCH(consolidatedsales[[#This Row],[ProductID]],producttable[ProductID],0))</f>
        <v>Maximus UC-32</v>
      </c>
      <c r="I1287" t="str">
        <f>INDEX(producttable[Category],MATCH(consolidatedsales[[#This Row],[ProductID]],producttable[ProductID],0))</f>
        <v>Urban</v>
      </c>
      <c r="J1287" t="str">
        <f>INDEX(producttable[Segment],MATCH(consolidatedsales[[#This Row],[ProductID]],producttable[ProductID],0))</f>
        <v>Convenience</v>
      </c>
      <c r="K1287">
        <f>INDEX(producttable[ManufacturerID],MATCH(consolidatedsales[[#This Row],[ProductID]],producttable[ProductID],0))</f>
        <v>7</v>
      </c>
      <c r="L1287" s="4" t="str">
        <f>INDEX(locationtable[State],MATCH(consolidatedsales[[#This Row],[Zip]],locationtable[Zip],0))</f>
        <v>British Columbia</v>
      </c>
      <c r="M1287" s="4" t="str">
        <f>INDEX(manufacturertable[Manufacturer Name],MATCH(consolidatedsales[[#This Row],[ManufacturerID]],manufacturertable[ManufacturerID],0))</f>
        <v>VanArsdel</v>
      </c>
      <c r="N1287" s="4">
        <f>1/COUNTIFS(consolidatedsales[Manufacturer Name],consolidatedsales[[#This Row],[Manufacturer Name]])</f>
        <v>2.4570024570024569E-3</v>
      </c>
    </row>
    <row r="1288" spans="1:14" x14ac:dyDescent="0.25">
      <c r="A1288">
        <v>1062</v>
      </c>
      <c r="B1288" s="2">
        <v>42185</v>
      </c>
      <c r="C1288" s="2" t="str">
        <f>TEXT(consolidatedsales[[#This Row],[Date]],"MMMM")</f>
        <v>June</v>
      </c>
      <c r="D1288" t="s">
        <v>1382</v>
      </c>
      <c r="E1288">
        <v>1</v>
      </c>
      <c r="F1288" s="3">
        <v>1889.37</v>
      </c>
      <c r="G1288" t="s">
        <v>20</v>
      </c>
      <c r="H1288" t="str">
        <f>INDEX(producttable[Product Name],MATCH(consolidatedsales[[#This Row],[ProductID]],producttable[ProductID],0))</f>
        <v>Pirum RP-08</v>
      </c>
      <c r="I1288" t="str">
        <f>INDEX(producttable[Category],MATCH(consolidatedsales[[#This Row],[ProductID]],producttable[ProductID],0))</f>
        <v>Rural</v>
      </c>
      <c r="J1288" t="str">
        <f>INDEX(producttable[Segment],MATCH(consolidatedsales[[#This Row],[ProductID]],producttable[ProductID],0))</f>
        <v>Productivity</v>
      </c>
      <c r="K1288">
        <f>INDEX(producttable[ManufacturerID],MATCH(consolidatedsales[[#This Row],[ProductID]],producttable[ProductID],0))</f>
        <v>10</v>
      </c>
      <c r="L1288" s="4" t="str">
        <f>INDEX(locationtable[State],MATCH(consolidatedsales[[#This Row],[Zip]],locationtable[Zip],0))</f>
        <v>Alberta</v>
      </c>
      <c r="M1288" s="4" t="str">
        <f>INDEX(manufacturertable[Manufacturer Name],MATCH(consolidatedsales[[#This Row],[ManufacturerID]],manufacturertable[ManufacturerID],0))</f>
        <v>Pirum</v>
      </c>
      <c r="N1288" s="4">
        <f>1/COUNTIFS(consolidatedsales[Manufacturer Name],consolidatedsales[[#This Row],[Manufacturer Name]])</f>
        <v>3.8022813688212928E-3</v>
      </c>
    </row>
    <row r="1289" spans="1:14" x14ac:dyDescent="0.25">
      <c r="A1289">
        <v>1085</v>
      </c>
      <c r="B1289" s="2">
        <v>42185</v>
      </c>
      <c r="C1289" s="2" t="str">
        <f>TEXT(consolidatedsales[[#This Row],[Date]],"MMMM")</f>
        <v>June</v>
      </c>
      <c r="D1289" t="s">
        <v>1382</v>
      </c>
      <c r="E1289">
        <v>1</v>
      </c>
      <c r="F1289" s="3">
        <v>1101.8699999999999</v>
      </c>
      <c r="G1289" t="s">
        <v>20</v>
      </c>
      <c r="H1289" t="str">
        <f>INDEX(producttable[Product Name],MATCH(consolidatedsales[[#This Row],[ProductID]],producttable[ProductID],0))</f>
        <v>Pirum RP-31</v>
      </c>
      <c r="I1289" t="str">
        <f>INDEX(producttable[Category],MATCH(consolidatedsales[[#This Row],[ProductID]],producttable[ProductID],0))</f>
        <v>Rural</v>
      </c>
      <c r="J1289" t="str">
        <f>INDEX(producttable[Segment],MATCH(consolidatedsales[[#This Row],[ProductID]],producttable[ProductID],0))</f>
        <v>Productivity</v>
      </c>
      <c r="K1289">
        <f>INDEX(producttable[ManufacturerID],MATCH(consolidatedsales[[#This Row],[ProductID]],producttable[ProductID],0))</f>
        <v>10</v>
      </c>
      <c r="L1289" s="4" t="str">
        <f>INDEX(locationtable[State],MATCH(consolidatedsales[[#This Row],[Zip]],locationtable[Zip],0))</f>
        <v>Alberta</v>
      </c>
      <c r="M1289" s="4" t="str">
        <f>INDEX(manufacturertable[Manufacturer Name],MATCH(consolidatedsales[[#This Row],[ManufacturerID]],manufacturertable[ManufacturerID],0))</f>
        <v>Pirum</v>
      </c>
      <c r="N1289" s="4">
        <f>1/COUNTIFS(consolidatedsales[Manufacturer Name],consolidatedsales[[#This Row],[Manufacturer Name]])</f>
        <v>3.8022813688212928E-3</v>
      </c>
    </row>
    <row r="1290" spans="1:14" x14ac:dyDescent="0.25">
      <c r="A1290">
        <v>1879</v>
      </c>
      <c r="B1290" s="2">
        <v>42185</v>
      </c>
      <c r="C1290" s="2" t="str">
        <f>TEXT(consolidatedsales[[#This Row],[Date]],"MMMM")</f>
        <v>June</v>
      </c>
      <c r="D1290" t="s">
        <v>1334</v>
      </c>
      <c r="E1290">
        <v>1</v>
      </c>
      <c r="F1290" s="3">
        <v>11339.37</v>
      </c>
      <c r="G1290" t="s">
        <v>20</v>
      </c>
      <c r="H1290" t="str">
        <f>INDEX(producttable[Product Name],MATCH(consolidatedsales[[#This Row],[ProductID]],producttable[ProductID],0))</f>
        <v>Leo UM-17</v>
      </c>
      <c r="I1290" t="str">
        <f>INDEX(producttable[Category],MATCH(consolidatedsales[[#This Row],[ProductID]],producttable[ProductID],0))</f>
        <v>Urban</v>
      </c>
      <c r="J1290" t="str">
        <f>INDEX(producttable[Segment],MATCH(consolidatedsales[[#This Row],[ProductID]],producttable[ProductID],0))</f>
        <v>Moderation</v>
      </c>
      <c r="K1290">
        <f>INDEX(producttable[ManufacturerID],MATCH(consolidatedsales[[#This Row],[ProductID]],producttable[ProductID],0))</f>
        <v>6</v>
      </c>
      <c r="L1290" s="4" t="str">
        <f>INDEX(locationtable[State],MATCH(consolidatedsales[[#This Row],[Zip]],locationtable[Zip],0))</f>
        <v>Alberta</v>
      </c>
      <c r="M1290" s="4" t="str">
        <f>INDEX(manufacturertable[Manufacturer Name],MATCH(consolidatedsales[[#This Row],[ManufacturerID]],manufacturertable[ManufacturerID],0))</f>
        <v>Leo</v>
      </c>
      <c r="N1290" s="4">
        <f>1/COUNTIFS(consolidatedsales[Manufacturer Name],consolidatedsales[[#This Row],[Manufacturer Name]])</f>
        <v>8.3333333333333329E-2</v>
      </c>
    </row>
    <row r="1291" spans="1:14" x14ac:dyDescent="0.25">
      <c r="A1291">
        <v>2277</v>
      </c>
      <c r="B1291" s="2">
        <v>42185</v>
      </c>
      <c r="C1291" s="2" t="str">
        <f>TEXT(consolidatedsales[[#This Row],[Date]],"MMMM")</f>
        <v>June</v>
      </c>
      <c r="D1291" t="s">
        <v>1564</v>
      </c>
      <c r="E1291">
        <v>1</v>
      </c>
      <c r="F1291" s="3">
        <v>3653.37</v>
      </c>
      <c r="G1291" t="s">
        <v>20</v>
      </c>
      <c r="H1291" t="str">
        <f>INDEX(producttable[Product Name],MATCH(consolidatedsales[[#This Row],[ProductID]],producttable[ProductID],0))</f>
        <v>Aliqui RS-10</v>
      </c>
      <c r="I1291" t="str">
        <f>INDEX(producttable[Category],MATCH(consolidatedsales[[#This Row],[ProductID]],producttable[ProductID],0))</f>
        <v>Rural</v>
      </c>
      <c r="J1291" t="str">
        <f>INDEX(producttable[Segment],MATCH(consolidatedsales[[#This Row],[ProductID]],producttable[ProductID],0))</f>
        <v>Select</v>
      </c>
      <c r="K1291">
        <f>INDEX(producttable[ManufacturerID],MATCH(consolidatedsales[[#This Row],[ProductID]],producttable[ProductID],0))</f>
        <v>2</v>
      </c>
      <c r="L1291" s="4" t="str">
        <f>INDEX(locationtable[State],MATCH(consolidatedsales[[#This Row],[Zip]],locationtable[Zip],0))</f>
        <v>British Columbia</v>
      </c>
      <c r="M1291" s="4" t="str">
        <f>INDEX(manufacturertable[Manufacturer Name],MATCH(consolidatedsales[[#This Row],[ManufacturerID]],manufacturertable[ManufacturerID],0))</f>
        <v>Aliqui</v>
      </c>
      <c r="N1291" s="4">
        <f>1/COUNTIFS(consolidatedsales[Manufacturer Name],consolidatedsales[[#This Row],[Manufacturer Name]])</f>
        <v>4.7169811320754715E-3</v>
      </c>
    </row>
    <row r="1292" spans="1:14" x14ac:dyDescent="0.25">
      <c r="A1292">
        <v>1722</v>
      </c>
      <c r="B1292" s="2">
        <v>42185</v>
      </c>
      <c r="C1292" s="2" t="str">
        <f>TEXT(consolidatedsales[[#This Row],[Date]],"MMMM")</f>
        <v>June</v>
      </c>
      <c r="D1292" t="s">
        <v>1578</v>
      </c>
      <c r="E1292">
        <v>1</v>
      </c>
      <c r="F1292" s="3">
        <v>1038.8699999999999</v>
      </c>
      <c r="G1292" t="s">
        <v>20</v>
      </c>
      <c r="H1292" t="str">
        <f>INDEX(producttable[Product Name],MATCH(consolidatedsales[[#This Row],[ProductID]],producttable[ProductID],0))</f>
        <v>Salvus YY-33</v>
      </c>
      <c r="I1292" t="str">
        <f>INDEX(producttable[Category],MATCH(consolidatedsales[[#This Row],[ProductID]],producttable[ProductID],0))</f>
        <v>Youth</v>
      </c>
      <c r="J1292" t="str">
        <f>INDEX(producttable[Segment],MATCH(consolidatedsales[[#This Row],[ProductID]],producttable[ProductID],0))</f>
        <v>Youth</v>
      </c>
      <c r="K1292">
        <f>INDEX(producttable[ManufacturerID],MATCH(consolidatedsales[[#This Row],[ProductID]],producttable[ProductID],0))</f>
        <v>13</v>
      </c>
      <c r="L1292" s="4" t="str">
        <f>INDEX(locationtable[State],MATCH(consolidatedsales[[#This Row],[Zip]],locationtable[Zip],0))</f>
        <v>British Columbia</v>
      </c>
      <c r="M1292" s="4" t="str">
        <f>INDEX(manufacturertable[Manufacturer Name],MATCH(consolidatedsales[[#This Row],[ManufacturerID]],manufacturertable[ManufacturerID],0))</f>
        <v>Salvus</v>
      </c>
      <c r="N1292" s="4">
        <f>1/COUNTIFS(consolidatedsales[Manufacturer Name],consolidatedsales[[#This Row],[Manufacturer Name]])</f>
        <v>4.3478260869565216E-2</v>
      </c>
    </row>
    <row r="1293" spans="1:14" x14ac:dyDescent="0.25">
      <c r="A1293">
        <v>1086</v>
      </c>
      <c r="B1293" s="2">
        <v>42185</v>
      </c>
      <c r="C1293" s="2" t="str">
        <f>TEXT(consolidatedsales[[#This Row],[Date]],"MMMM")</f>
        <v>June</v>
      </c>
      <c r="D1293" t="s">
        <v>1382</v>
      </c>
      <c r="E1293">
        <v>1</v>
      </c>
      <c r="F1293" s="3">
        <v>1101.8699999999999</v>
      </c>
      <c r="G1293" t="s">
        <v>20</v>
      </c>
      <c r="H1293" t="str">
        <f>INDEX(producttable[Product Name],MATCH(consolidatedsales[[#This Row],[ProductID]],producttable[ProductID],0))</f>
        <v>Pirum RP-32</v>
      </c>
      <c r="I1293" t="str">
        <f>INDEX(producttable[Category],MATCH(consolidatedsales[[#This Row],[ProductID]],producttable[ProductID],0))</f>
        <v>Rural</v>
      </c>
      <c r="J1293" t="str">
        <f>INDEX(producttable[Segment],MATCH(consolidatedsales[[#This Row],[ProductID]],producttable[ProductID],0))</f>
        <v>Productivity</v>
      </c>
      <c r="K1293">
        <f>INDEX(producttable[ManufacturerID],MATCH(consolidatedsales[[#This Row],[ProductID]],producttable[ProductID],0))</f>
        <v>10</v>
      </c>
      <c r="L1293" s="4" t="str">
        <f>INDEX(locationtable[State],MATCH(consolidatedsales[[#This Row],[Zip]],locationtable[Zip],0))</f>
        <v>Alberta</v>
      </c>
      <c r="M1293" s="4" t="str">
        <f>INDEX(manufacturertable[Manufacturer Name],MATCH(consolidatedsales[[#This Row],[ManufacturerID]],manufacturertable[ManufacturerID],0))</f>
        <v>Pirum</v>
      </c>
      <c r="N1293" s="4">
        <f>1/COUNTIFS(consolidatedsales[Manufacturer Name],consolidatedsales[[#This Row],[Manufacturer Name]])</f>
        <v>3.8022813688212928E-3</v>
      </c>
    </row>
    <row r="1294" spans="1:14" x14ac:dyDescent="0.25">
      <c r="A1294">
        <v>1707</v>
      </c>
      <c r="B1294" s="2">
        <v>42185</v>
      </c>
      <c r="C1294" s="2" t="str">
        <f>TEXT(consolidatedsales[[#This Row],[Date]],"MMMM")</f>
        <v>June</v>
      </c>
      <c r="D1294" t="s">
        <v>1577</v>
      </c>
      <c r="E1294">
        <v>1</v>
      </c>
      <c r="F1294" s="3">
        <v>1511.37</v>
      </c>
      <c r="G1294" t="s">
        <v>20</v>
      </c>
      <c r="H1294" t="str">
        <f>INDEX(producttable[Product Name],MATCH(consolidatedsales[[#This Row],[ProductID]],producttable[ProductID],0))</f>
        <v>Salvus YY-18</v>
      </c>
      <c r="I1294" t="str">
        <f>INDEX(producttable[Category],MATCH(consolidatedsales[[#This Row],[ProductID]],producttable[ProductID],0))</f>
        <v>Youth</v>
      </c>
      <c r="J1294" t="str">
        <f>INDEX(producttable[Segment],MATCH(consolidatedsales[[#This Row],[ProductID]],producttable[ProductID],0))</f>
        <v>Youth</v>
      </c>
      <c r="K1294">
        <f>INDEX(producttable[ManufacturerID],MATCH(consolidatedsales[[#This Row],[ProductID]],producttable[ProductID],0))</f>
        <v>13</v>
      </c>
      <c r="L1294" s="4" t="str">
        <f>INDEX(locationtable[State],MATCH(consolidatedsales[[#This Row],[Zip]],locationtable[Zip],0))</f>
        <v>British Columbia</v>
      </c>
      <c r="M1294" s="4" t="str">
        <f>INDEX(manufacturertable[Manufacturer Name],MATCH(consolidatedsales[[#This Row],[ManufacturerID]],manufacturertable[ManufacturerID],0))</f>
        <v>Salvus</v>
      </c>
      <c r="N1294" s="4">
        <f>1/COUNTIFS(consolidatedsales[Manufacturer Name],consolidatedsales[[#This Row],[Manufacturer Name]])</f>
        <v>4.3478260869565216E-2</v>
      </c>
    </row>
    <row r="1295" spans="1:14" x14ac:dyDescent="0.25">
      <c r="A1295">
        <v>1129</v>
      </c>
      <c r="B1295" s="2">
        <v>42152</v>
      </c>
      <c r="C1295" s="2" t="str">
        <f>TEXT(consolidatedsales[[#This Row],[Date]],"MMMM")</f>
        <v>May</v>
      </c>
      <c r="D1295" t="s">
        <v>839</v>
      </c>
      <c r="E1295">
        <v>1</v>
      </c>
      <c r="F1295" s="3">
        <v>5448.87</v>
      </c>
      <c r="G1295" t="s">
        <v>20</v>
      </c>
      <c r="H1295" t="str">
        <f>INDEX(producttable[Product Name],MATCH(consolidatedsales[[#This Row],[ProductID]],producttable[ProductID],0))</f>
        <v>Pirum UM-06</v>
      </c>
      <c r="I1295" t="str">
        <f>INDEX(producttable[Category],MATCH(consolidatedsales[[#This Row],[ProductID]],producttable[ProductID],0))</f>
        <v>Urban</v>
      </c>
      <c r="J1295" t="str">
        <f>INDEX(producttable[Segment],MATCH(consolidatedsales[[#This Row],[ProductID]],producttable[ProductID],0))</f>
        <v>Moderation</v>
      </c>
      <c r="K1295">
        <f>INDEX(producttable[ManufacturerID],MATCH(consolidatedsales[[#This Row],[ProductID]],producttable[ProductID],0))</f>
        <v>10</v>
      </c>
      <c r="L1295" s="4" t="str">
        <f>INDEX(locationtable[State],MATCH(consolidatedsales[[#This Row],[Zip]],locationtable[Zip],0))</f>
        <v>Ontario</v>
      </c>
      <c r="M1295" s="4" t="str">
        <f>INDEX(manufacturertable[Manufacturer Name],MATCH(consolidatedsales[[#This Row],[ManufacturerID]],manufacturertable[ManufacturerID],0))</f>
        <v>Pirum</v>
      </c>
      <c r="N1295" s="4">
        <f>1/COUNTIFS(consolidatedsales[Manufacturer Name],consolidatedsales[[#This Row],[Manufacturer Name]])</f>
        <v>3.8022813688212928E-3</v>
      </c>
    </row>
    <row r="1296" spans="1:14" x14ac:dyDescent="0.25">
      <c r="A1296">
        <v>2336</v>
      </c>
      <c r="B1296" s="2">
        <v>42116</v>
      </c>
      <c r="C1296" s="2" t="str">
        <f>TEXT(consolidatedsales[[#This Row],[Date]],"MMMM")</f>
        <v>April</v>
      </c>
      <c r="D1296" t="s">
        <v>391</v>
      </c>
      <c r="E1296">
        <v>1</v>
      </c>
      <c r="F1296" s="3">
        <v>9569.7000000000007</v>
      </c>
      <c r="G1296" t="s">
        <v>20</v>
      </c>
      <c r="H1296" t="str">
        <f>INDEX(producttable[Product Name],MATCH(consolidatedsales[[#This Row],[ProductID]],producttable[ProductID],0))</f>
        <v>Aliqui UE-10</v>
      </c>
      <c r="I1296" t="str">
        <f>INDEX(producttable[Category],MATCH(consolidatedsales[[#This Row],[ProductID]],producttable[ProductID],0))</f>
        <v>Urban</v>
      </c>
      <c r="J1296" t="str">
        <f>INDEX(producttable[Segment],MATCH(consolidatedsales[[#This Row],[ProductID]],producttable[ProductID],0))</f>
        <v>Extreme</v>
      </c>
      <c r="K1296">
        <f>INDEX(producttable[ManufacturerID],MATCH(consolidatedsales[[#This Row],[ProductID]],producttable[ProductID],0))</f>
        <v>2</v>
      </c>
      <c r="L1296" s="4" t="str">
        <f>INDEX(locationtable[State],MATCH(consolidatedsales[[#This Row],[Zip]],locationtable[Zip],0))</f>
        <v>Quebec</v>
      </c>
      <c r="M1296" s="4" t="str">
        <f>INDEX(manufacturertable[Manufacturer Name],MATCH(consolidatedsales[[#This Row],[ManufacturerID]],manufacturertable[ManufacturerID],0))</f>
        <v>Aliqui</v>
      </c>
      <c r="N1296" s="4">
        <f>1/COUNTIFS(consolidatedsales[Manufacturer Name],consolidatedsales[[#This Row],[Manufacturer Name]])</f>
        <v>4.7169811320754715E-3</v>
      </c>
    </row>
    <row r="1297" spans="1:14" x14ac:dyDescent="0.25">
      <c r="A1297">
        <v>183</v>
      </c>
      <c r="B1297" s="2">
        <v>42116</v>
      </c>
      <c r="C1297" s="2" t="str">
        <f>TEXT(consolidatedsales[[#This Row],[Date]],"MMMM")</f>
        <v>April</v>
      </c>
      <c r="D1297" t="s">
        <v>840</v>
      </c>
      <c r="E1297">
        <v>1</v>
      </c>
      <c r="F1297" s="3">
        <v>8694</v>
      </c>
      <c r="G1297" t="s">
        <v>20</v>
      </c>
      <c r="H1297" t="str">
        <f>INDEX(producttable[Product Name],MATCH(consolidatedsales[[#This Row],[ProductID]],producttable[ProductID],0))</f>
        <v>Abbas UE-11</v>
      </c>
      <c r="I1297" t="str">
        <f>INDEX(producttable[Category],MATCH(consolidatedsales[[#This Row],[ProductID]],producttable[ProductID],0))</f>
        <v>Urban</v>
      </c>
      <c r="J1297" t="str">
        <f>INDEX(producttable[Segment],MATCH(consolidatedsales[[#This Row],[ProductID]],producttable[ProductID],0))</f>
        <v>Extreme</v>
      </c>
      <c r="K1297">
        <f>INDEX(producttable[ManufacturerID],MATCH(consolidatedsales[[#This Row],[ProductID]],producttable[ProductID],0))</f>
        <v>1</v>
      </c>
      <c r="L1297" s="4" t="str">
        <f>INDEX(locationtable[State],MATCH(consolidatedsales[[#This Row],[Zip]],locationtable[Zip],0))</f>
        <v>Ontario</v>
      </c>
      <c r="M1297" s="4" t="str">
        <f>INDEX(manufacturertable[Manufacturer Name],MATCH(consolidatedsales[[#This Row],[ManufacturerID]],manufacturertable[ManufacturerID],0))</f>
        <v>Abbas</v>
      </c>
      <c r="N1297" s="4">
        <f>1/COUNTIFS(consolidatedsales[Manufacturer Name],consolidatedsales[[#This Row],[Manufacturer Name]])</f>
        <v>0.04</v>
      </c>
    </row>
    <row r="1298" spans="1:14" x14ac:dyDescent="0.25">
      <c r="A1298">
        <v>1085</v>
      </c>
      <c r="B1298" s="2">
        <v>42093</v>
      </c>
      <c r="C1298" s="2" t="str">
        <f>TEXT(consolidatedsales[[#This Row],[Date]],"MMMM")</f>
        <v>March</v>
      </c>
      <c r="D1298" t="s">
        <v>953</v>
      </c>
      <c r="E1298">
        <v>1</v>
      </c>
      <c r="F1298" s="3">
        <v>1416.87</v>
      </c>
      <c r="G1298" t="s">
        <v>20</v>
      </c>
      <c r="H1298" t="str">
        <f>INDEX(producttable[Product Name],MATCH(consolidatedsales[[#This Row],[ProductID]],producttable[ProductID],0))</f>
        <v>Pirum RP-31</v>
      </c>
      <c r="I1298" t="str">
        <f>INDEX(producttable[Category],MATCH(consolidatedsales[[#This Row],[ProductID]],producttable[ProductID],0))</f>
        <v>Rural</v>
      </c>
      <c r="J1298" t="str">
        <f>INDEX(producttable[Segment],MATCH(consolidatedsales[[#This Row],[ProductID]],producttable[ProductID],0))</f>
        <v>Productivity</v>
      </c>
      <c r="K1298">
        <f>INDEX(producttable[ManufacturerID],MATCH(consolidatedsales[[#This Row],[ProductID]],producttable[ProductID],0))</f>
        <v>10</v>
      </c>
      <c r="L1298" s="4" t="str">
        <f>INDEX(locationtable[State],MATCH(consolidatedsales[[#This Row],[Zip]],locationtable[Zip],0))</f>
        <v>Ontario</v>
      </c>
      <c r="M1298" s="4" t="str">
        <f>INDEX(manufacturertable[Manufacturer Name],MATCH(consolidatedsales[[#This Row],[ManufacturerID]],manufacturertable[ManufacturerID],0))</f>
        <v>Pirum</v>
      </c>
      <c r="N1298" s="4">
        <f>1/COUNTIFS(consolidatedsales[Manufacturer Name],consolidatedsales[[#This Row],[Manufacturer Name]])</f>
        <v>3.8022813688212928E-3</v>
      </c>
    </row>
    <row r="1299" spans="1:14" x14ac:dyDescent="0.25">
      <c r="A1299">
        <v>993</v>
      </c>
      <c r="B1299" s="2">
        <v>42116</v>
      </c>
      <c r="C1299" s="2" t="str">
        <f>TEXT(consolidatedsales[[#This Row],[Date]],"MMMM")</f>
        <v>April</v>
      </c>
      <c r="D1299" t="s">
        <v>994</v>
      </c>
      <c r="E1299">
        <v>1</v>
      </c>
      <c r="F1299" s="3">
        <v>4598.37</v>
      </c>
      <c r="G1299" t="s">
        <v>20</v>
      </c>
      <c r="H1299" t="str">
        <f>INDEX(producttable[Product Name],MATCH(consolidatedsales[[#This Row],[ProductID]],producttable[ProductID],0))</f>
        <v>Natura UC-56</v>
      </c>
      <c r="I1299" t="str">
        <f>INDEX(producttable[Category],MATCH(consolidatedsales[[#This Row],[ProductID]],producttable[ProductID],0))</f>
        <v>Urban</v>
      </c>
      <c r="J1299" t="str">
        <f>INDEX(producttable[Segment],MATCH(consolidatedsales[[#This Row],[ProductID]],producttable[ProductID],0))</f>
        <v>Convenience</v>
      </c>
      <c r="K1299">
        <f>INDEX(producttable[ManufacturerID],MATCH(consolidatedsales[[#This Row],[ProductID]],producttable[ProductID],0))</f>
        <v>8</v>
      </c>
      <c r="L1299" s="4" t="str">
        <f>INDEX(locationtable[State],MATCH(consolidatedsales[[#This Row],[Zip]],locationtable[Zip],0))</f>
        <v>Ontario</v>
      </c>
      <c r="M1299" s="4" t="str">
        <f>INDEX(manufacturertable[Manufacturer Name],MATCH(consolidatedsales[[#This Row],[ManufacturerID]],manufacturertable[ManufacturerID],0))</f>
        <v>Natura</v>
      </c>
      <c r="N1299" s="4">
        <f>1/COUNTIFS(consolidatedsales[Manufacturer Name],consolidatedsales[[#This Row],[Manufacturer Name]])</f>
        <v>3.952569169960474E-3</v>
      </c>
    </row>
    <row r="1300" spans="1:14" x14ac:dyDescent="0.25">
      <c r="A1300">
        <v>604</v>
      </c>
      <c r="B1300" s="2">
        <v>42117</v>
      </c>
      <c r="C1300" s="2" t="str">
        <f>TEXT(consolidatedsales[[#This Row],[Date]],"MMMM")</f>
        <v>April</v>
      </c>
      <c r="D1300" t="s">
        <v>973</v>
      </c>
      <c r="E1300">
        <v>1</v>
      </c>
      <c r="F1300" s="3">
        <v>6299.37</v>
      </c>
      <c r="G1300" t="s">
        <v>20</v>
      </c>
      <c r="H1300" t="str">
        <f>INDEX(producttable[Product Name],MATCH(consolidatedsales[[#This Row],[ProductID]],producttable[ProductID],0))</f>
        <v>Maximus UC-69</v>
      </c>
      <c r="I1300" t="str">
        <f>INDEX(producttable[Category],MATCH(consolidatedsales[[#This Row],[ProductID]],producttable[ProductID],0))</f>
        <v>Urban</v>
      </c>
      <c r="J1300" t="str">
        <f>INDEX(producttable[Segment],MATCH(consolidatedsales[[#This Row],[ProductID]],producttable[ProductID],0))</f>
        <v>Convenience</v>
      </c>
      <c r="K1300">
        <f>INDEX(producttable[ManufacturerID],MATCH(consolidatedsales[[#This Row],[ProductID]],producttable[ProductID],0))</f>
        <v>7</v>
      </c>
      <c r="L1300" s="4" t="str">
        <f>INDEX(locationtable[State],MATCH(consolidatedsales[[#This Row],[Zip]],locationtable[Zip],0))</f>
        <v>Ontario</v>
      </c>
      <c r="M1300" s="4" t="str">
        <f>INDEX(manufacturertable[Manufacturer Name],MATCH(consolidatedsales[[#This Row],[ManufacturerID]],manufacturertable[ManufacturerID],0))</f>
        <v>VanArsdel</v>
      </c>
      <c r="N1300" s="4">
        <f>1/COUNTIFS(consolidatedsales[Manufacturer Name],consolidatedsales[[#This Row],[Manufacturer Name]])</f>
        <v>2.4570024570024569E-3</v>
      </c>
    </row>
    <row r="1301" spans="1:14" x14ac:dyDescent="0.25">
      <c r="A1301">
        <v>939</v>
      </c>
      <c r="B1301" s="2">
        <v>42151</v>
      </c>
      <c r="C1301" s="2" t="str">
        <f>TEXT(consolidatedsales[[#This Row],[Date]],"MMMM")</f>
        <v>May</v>
      </c>
      <c r="D1301" t="s">
        <v>957</v>
      </c>
      <c r="E1301">
        <v>1</v>
      </c>
      <c r="F1301" s="3">
        <v>4598.37</v>
      </c>
      <c r="G1301" t="s">
        <v>20</v>
      </c>
      <c r="H1301" t="str">
        <f>INDEX(producttable[Product Name],MATCH(consolidatedsales[[#This Row],[ProductID]],producttable[ProductID],0))</f>
        <v>Natura UC-02</v>
      </c>
      <c r="I1301" t="str">
        <f>INDEX(producttable[Category],MATCH(consolidatedsales[[#This Row],[ProductID]],producttable[ProductID],0))</f>
        <v>Urban</v>
      </c>
      <c r="J1301" t="str">
        <f>INDEX(producttable[Segment],MATCH(consolidatedsales[[#This Row],[ProductID]],producttable[ProductID],0))</f>
        <v>Convenience</v>
      </c>
      <c r="K1301">
        <f>INDEX(producttable[ManufacturerID],MATCH(consolidatedsales[[#This Row],[ProductID]],producttable[ProductID],0))</f>
        <v>8</v>
      </c>
      <c r="L1301" s="4" t="str">
        <f>INDEX(locationtable[State],MATCH(consolidatedsales[[#This Row],[Zip]],locationtable[Zip],0))</f>
        <v>Ontario</v>
      </c>
      <c r="M1301" s="4" t="str">
        <f>INDEX(manufacturertable[Manufacturer Name],MATCH(consolidatedsales[[#This Row],[ManufacturerID]],manufacturertable[ManufacturerID],0))</f>
        <v>Natura</v>
      </c>
      <c r="N1301" s="4">
        <f>1/COUNTIFS(consolidatedsales[Manufacturer Name],consolidatedsales[[#This Row],[Manufacturer Name]])</f>
        <v>3.952569169960474E-3</v>
      </c>
    </row>
    <row r="1302" spans="1:14" x14ac:dyDescent="0.25">
      <c r="A1302">
        <v>1145</v>
      </c>
      <c r="B1302" s="2">
        <v>42151</v>
      </c>
      <c r="C1302" s="2" t="str">
        <f>TEXT(consolidatedsales[[#This Row],[Date]],"MMMM")</f>
        <v>May</v>
      </c>
      <c r="D1302" t="s">
        <v>984</v>
      </c>
      <c r="E1302">
        <v>1</v>
      </c>
      <c r="F1302" s="3">
        <v>4031.37</v>
      </c>
      <c r="G1302" t="s">
        <v>20</v>
      </c>
      <c r="H1302" t="str">
        <f>INDEX(producttable[Product Name],MATCH(consolidatedsales[[#This Row],[ProductID]],producttable[ProductID],0))</f>
        <v>Pirum UR-02</v>
      </c>
      <c r="I1302" t="str">
        <f>INDEX(producttable[Category],MATCH(consolidatedsales[[#This Row],[ProductID]],producttable[ProductID],0))</f>
        <v>Urban</v>
      </c>
      <c r="J1302" t="str">
        <f>INDEX(producttable[Segment],MATCH(consolidatedsales[[#This Row],[ProductID]],producttable[ProductID],0))</f>
        <v>Regular</v>
      </c>
      <c r="K1302">
        <f>INDEX(producttable[ManufacturerID],MATCH(consolidatedsales[[#This Row],[ProductID]],producttable[ProductID],0))</f>
        <v>10</v>
      </c>
      <c r="L1302" s="4" t="str">
        <f>INDEX(locationtable[State],MATCH(consolidatedsales[[#This Row],[Zip]],locationtable[Zip],0))</f>
        <v>Ontario</v>
      </c>
      <c r="M1302" s="4" t="str">
        <f>INDEX(manufacturertable[Manufacturer Name],MATCH(consolidatedsales[[#This Row],[ManufacturerID]],manufacturertable[ManufacturerID],0))</f>
        <v>Pirum</v>
      </c>
      <c r="N1302" s="4">
        <f>1/COUNTIFS(consolidatedsales[Manufacturer Name],consolidatedsales[[#This Row],[Manufacturer Name]])</f>
        <v>3.8022813688212928E-3</v>
      </c>
    </row>
    <row r="1303" spans="1:14" x14ac:dyDescent="0.25">
      <c r="A1303">
        <v>295</v>
      </c>
      <c r="B1303" s="2">
        <v>42151</v>
      </c>
      <c r="C1303" s="2" t="str">
        <f>TEXT(consolidatedsales[[#This Row],[Date]],"MMMM")</f>
        <v>May</v>
      </c>
      <c r="D1303" t="s">
        <v>984</v>
      </c>
      <c r="E1303">
        <v>1</v>
      </c>
      <c r="F1303" s="3">
        <v>12596.85</v>
      </c>
      <c r="G1303" t="s">
        <v>20</v>
      </c>
      <c r="H1303" t="str">
        <f>INDEX(producttable[Product Name],MATCH(consolidatedsales[[#This Row],[ProductID]],producttable[ProductID],0))</f>
        <v>Fama UE-16</v>
      </c>
      <c r="I1303" t="str">
        <f>INDEX(producttable[Category],MATCH(consolidatedsales[[#This Row],[ProductID]],producttable[ProductID],0))</f>
        <v>Urban</v>
      </c>
      <c r="J1303" t="str">
        <f>INDEX(producttable[Segment],MATCH(consolidatedsales[[#This Row],[ProductID]],producttable[ProductID],0))</f>
        <v>Extreme</v>
      </c>
      <c r="K1303">
        <f>INDEX(producttable[ManufacturerID],MATCH(consolidatedsales[[#This Row],[ProductID]],producttable[ProductID],0))</f>
        <v>5</v>
      </c>
      <c r="L1303" s="4" t="str">
        <f>INDEX(locationtable[State],MATCH(consolidatedsales[[#This Row],[Zip]],locationtable[Zip],0))</f>
        <v>Ontario</v>
      </c>
      <c r="M1303" s="4" t="str">
        <f>INDEX(manufacturertable[Manufacturer Name],MATCH(consolidatedsales[[#This Row],[ManufacturerID]],manufacturertable[ManufacturerID],0))</f>
        <v>Fama</v>
      </c>
      <c r="N1303" s="4">
        <f>1/COUNTIFS(consolidatedsales[Manufacturer Name],consolidatedsales[[#This Row],[Manufacturer Name]])</f>
        <v>7.1428571428571425E-2</v>
      </c>
    </row>
    <row r="1304" spans="1:14" x14ac:dyDescent="0.25">
      <c r="A1304">
        <v>1191</v>
      </c>
      <c r="B1304" s="2">
        <v>42151</v>
      </c>
      <c r="C1304" s="2" t="str">
        <f>TEXT(consolidatedsales[[#This Row],[Date]],"MMMM")</f>
        <v>May</v>
      </c>
      <c r="D1304" t="s">
        <v>984</v>
      </c>
      <c r="E1304">
        <v>1</v>
      </c>
      <c r="F1304" s="3">
        <v>3464.37</v>
      </c>
      <c r="G1304" t="s">
        <v>20</v>
      </c>
      <c r="H1304" t="str">
        <f>INDEX(producttable[Product Name],MATCH(consolidatedsales[[#This Row],[ProductID]],producttable[ProductID],0))</f>
        <v>Pirum UE-27</v>
      </c>
      <c r="I1304" t="str">
        <f>INDEX(producttable[Category],MATCH(consolidatedsales[[#This Row],[ProductID]],producttable[ProductID],0))</f>
        <v>Urban</v>
      </c>
      <c r="J1304" t="str">
        <f>INDEX(producttable[Segment],MATCH(consolidatedsales[[#This Row],[ProductID]],producttable[ProductID],0))</f>
        <v>Extreme</v>
      </c>
      <c r="K1304">
        <f>INDEX(producttable[ManufacturerID],MATCH(consolidatedsales[[#This Row],[ProductID]],producttable[ProductID],0))</f>
        <v>10</v>
      </c>
      <c r="L1304" s="4" t="str">
        <f>INDEX(locationtable[State],MATCH(consolidatedsales[[#This Row],[Zip]],locationtable[Zip],0))</f>
        <v>Ontario</v>
      </c>
      <c r="M1304" s="4" t="str">
        <f>INDEX(manufacturertable[Manufacturer Name],MATCH(consolidatedsales[[#This Row],[ManufacturerID]],manufacturertable[ManufacturerID],0))</f>
        <v>Pirum</v>
      </c>
      <c r="N1304" s="4">
        <f>1/COUNTIFS(consolidatedsales[Manufacturer Name],consolidatedsales[[#This Row],[Manufacturer Name]])</f>
        <v>3.8022813688212928E-3</v>
      </c>
    </row>
    <row r="1305" spans="1:14" x14ac:dyDescent="0.25">
      <c r="A1305">
        <v>548</v>
      </c>
      <c r="B1305" s="2">
        <v>42094</v>
      </c>
      <c r="C1305" s="2" t="str">
        <f>TEXT(consolidatedsales[[#This Row],[Date]],"MMMM")</f>
        <v>March</v>
      </c>
      <c r="D1305" t="s">
        <v>685</v>
      </c>
      <c r="E1305">
        <v>1</v>
      </c>
      <c r="F1305" s="3">
        <v>6236.37</v>
      </c>
      <c r="G1305" t="s">
        <v>20</v>
      </c>
      <c r="H1305" t="str">
        <f>INDEX(producttable[Product Name],MATCH(consolidatedsales[[#This Row],[ProductID]],producttable[ProductID],0))</f>
        <v>Maximus UC-13</v>
      </c>
      <c r="I1305" t="str">
        <f>INDEX(producttable[Category],MATCH(consolidatedsales[[#This Row],[ProductID]],producttable[ProductID],0))</f>
        <v>Urban</v>
      </c>
      <c r="J1305" t="str">
        <f>INDEX(producttable[Segment],MATCH(consolidatedsales[[#This Row],[ProductID]],producttable[ProductID],0))</f>
        <v>Convenience</v>
      </c>
      <c r="K1305">
        <f>INDEX(producttable[ManufacturerID],MATCH(consolidatedsales[[#This Row],[ProductID]],producttable[ProductID],0))</f>
        <v>7</v>
      </c>
      <c r="L1305" s="4" t="str">
        <f>INDEX(locationtable[State],MATCH(consolidatedsales[[#This Row],[Zip]],locationtable[Zip],0))</f>
        <v>Ontario</v>
      </c>
      <c r="M1305" s="4" t="str">
        <f>INDEX(manufacturertable[Manufacturer Name],MATCH(consolidatedsales[[#This Row],[ManufacturerID]],manufacturertable[ManufacturerID],0))</f>
        <v>VanArsdel</v>
      </c>
      <c r="N1305" s="4">
        <f>1/COUNTIFS(consolidatedsales[Manufacturer Name],consolidatedsales[[#This Row],[Manufacturer Name]])</f>
        <v>2.4570024570024569E-3</v>
      </c>
    </row>
    <row r="1306" spans="1:14" x14ac:dyDescent="0.25">
      <c r="A1306">
        <v>1078</v>
      </c>
      <c r="B1306" s="2">
        <v>42094</v>
      </c>
      <c r="C1306" s="2" t="str">
        <f>TEXT(consolidatedsales[[#This Row],[Date]],"MMMM")</f>
        <v>March</v>
      </c>
      <c r="D1306" t="s">
        <v>842</v>
      </c>
      <c r="E1306">
        <v>1</v>
      </c>
      <c r="F1306" s="3">
        <v>4220.37</v>
      </c>
      <c r="G1306" t="s">
        <v>20</v>
      </c>
      <c r="H1306" t="str">
        <f>INDEX(producttable[Product Name],MATCH(consolidatedsales[[#This Row],[ProductID]],producttable[ProductID],0))</f>
        <v>Pirum RP-24</v>
      </c>
      <c r="I1306" t="str">
        <f>INDEX(producttable[Category],MATCH(consolidatedsales[[#This Row],[ProductID]],producttable[ProductID],0))</f>
        <v>Rural</v>
      </c>
      <c r="J1306" t="str">
        <f>INDEX(producttable[Segment],MATCH(consolidatedsales[[#This Row],[ProductID]],producttable[ProductID],0))</f>
        <v>Productivity</v>
      </c>
      <c r="K1306">
        <f>INDEX(producttable[ManufacturerID],MATCH(consolidatedsales[[#This Row],[ProductID]],producttable[ProductID],0))</f>
        <v>10</v>
      </c>
      <c r="L1306" s="4" t="str">
        <f>INDEX(locationtable[State],MATCH(consolidatedsales[[#This Row],[Zip]],locationtable[Zip],0))</f>
        <v>Ontario</v>
      </c>
      <c r="M1306" s="4" t="str">
        <f>INDEX(manufacturertable[Manufacturer Name],MATCH(consolidatedsales[[#This Row],[ManufacturerID]],manufacturertable[ManufacturerID],0))</f>
        <v>Pirum</v>
      </c>
      <c r="N1306" s="4">
        <f>1/COUNTIFS(consolidatedsales[Manufacturer Name],consolidatedsales[[#This Row],[Manufacturer Name]])</f>
        <v>3.8022813688212928E-3</v>
      </c>
    </row>
    <row r="1307" spans="1:14" x14ac:dyDescent="0.25">
      <c r="A1307">
        <v>2396</v>
      </c>
      <c r="B1307" s="2">
        <v>42088</v>
      </c>
      <c r="C1307" s="2" t="str">
        <f>TEXT(consolidatedsales[[#This Row],[Date]],"MMMM")</f>
        <v>March</v>
      </c>
      <c r="D1307" t="s">
        <v>842</v>
      </c>
      <c r="E1307">
        <v>1</v>
      </c>
      <c r="F1307" s="3">
        <v>1385.37</v>
      </c>
      <c r="G1307" t="s">
        <v>20</v>
      </c>
      <c r="H1307" t="str">
        <f>INDEX(producttable[Product Name],MATCH(consolidatedsales[[#This Row],[ProductID]],producttable[ProductID],0))</f>
        <v>Aliqui YY-05</v>
      </c>
      <c r="I1307" t="str">
        <f>INDEX(producttable[Category],MATCH(consolidatedsales[[#This Row],[ProductID]],producttable[ProductID],0))</f>
        <v>Youth</v>
      </c>
      <c r="J1307" t="str">
        <f>INDEX(producttable[Segment],MATCH(consolidatedsales[[#This Row],[ProductID]],producttable[ProductID],0))</f>
        <v>Youth</v>
      </c>
      <c r="K1307">
        <f>INDEX(producttable[ManufacturerID],MATCH(consolidatedsales[[#This Row],[ProductID]],producttable[ProductID],0))</f>
        <v>2</v>
      </c>
      <c r="L1307" s="4" t="str">
        <f>INDEX(locationtable[State],MATCH(consolidatedsales[[#This Row],[Zip]],locationtable[Zip],0))</f>
        <v>Ontario</v>
      </c>
      <c r="M1307" s="4" t="str">
        <f>INDEX(manufacturertable[Manufacturer Name],MATCH(consolidatedsales[[#This Row],[ManufacturerID]],manufacturertable[ManufacturerID],0))</f>
        <v>Aliqui</v>
      </c>
      <c r="N1307" s="4">
        <f>1/COUNTIFS(consolidatedsales[Manufacturer Name],consolidatedsales[[#This Row],[Manufacturer Name]])</f>
        <v>4.7169811320754715E-3</v>
      </c>
    </row>
    <row r="1308" spans="1:14" x14ac:dyDescent="0.25">
      <c r="A1308">
        <v>578</v>
      </c>
      <c r="B1308" s="2">
        <v>42088</v>
      </c>
      <c r="C1308" s="2" t="str">
        <f>TEXT(consolidatedsales[[#This Row],[Date]],"MMMM")</f>
        <v>March</v>
      </c>
      <c r="D1308" t="s">
        <v>1214</v>
      </c>
      <c r="E1308">
        <v>1</v>
      </c>
      <c r="F1308" s="3">
        <v>9449.3700000000008</v>
      </c>
      <c r="G1308" t="s">
        <v>20</v>
      </c>
      <c r="H1308" t="str">
        <f>INDEX(producttable[Product Name],MATCH(consolidatedsales[[#This Row],[ProductID]],producttable[ProductID],0))</f>
        <v>Maximus UC-43</v>
      </c>
      <c r="I1308" t="str">
        <f>INDEX(producttable[Category],MATCH(consolidatedsales[[#This Row],[ProductID]],producttable[ProductID],0))</f>
        <v>Urban</v>
      </c>
      <c r="J1308" t="str">
        <f>INDEX(producttable[Segment],MATCH(consolidatedsales[[#This Row],[ProductID]],producttable[ProductID],0))</f>
        <v>Convenience</v>
      </c>
      <c r="K1308">
        <f>INDEX(producttable[ManufacturerID],MATCH(consolidatedsales[[#This Row],[ProductID]],producttable[ProductID],0))</f>
        <v>7</v>
      </c>
      <c r="L1308" s="4" t="str">
        <f>INDEX(locationtable[State],MATCH(consolidatedsales[[#This Row],[Zip]],locationtable[Zip],0))</f>
        <v>Manitoba</v>
      </c>
      <c r="M1308" s="4" t="str">
        <f>INDEX(manufacturertable[Manufacturer Name],MATCH(consolidatedsales[[#This Row],[ManufacturerID]],manufacturertable[ManufacturerID],0))</f>
        <v>VanArsdel</v>
      </c>
      <c r="N1308" s="4">
        <f>1/COUNTIFS(consolidatedsales[Manufacturer Name],consolidatedsales[[#This Row],[Manufacturer Name]])</f>
        <v>2.4570024570024569E-3</v>
      </c>
    </row>
    <row r="1309" spans="1:14" x14ac:dyDescent="0.25">
      <c r="A1309">
        <v>939</v>
      </c>
      <c r="B1309" s="2">
        <v>42088</v>
      </c>
      <c r="C1309" s="2" t="str">
        <f>TEXT(consolidatedsales[[#This Row],[Date]],"MMMM")</f>
        <v>March</v>
      </c>
      <c r="D1309" t="s">
        <v>983</v>
      </c>
      <c r="E1309">
        <v>1</v>
      </c>
      <c r="F1309" s="3">
        <v>4598.37</v>
      </c>
      <c r="G1309" t="s">
        <v>20</v>
      </c>
      <c r="H1309" t="str">
        <f>INDEX(producttable[Product Name],MATCH(consolidatedsales[[#This Row],[ProductID]],producttable[ProductID],0))</f>
        <v>Natura UC-02</v>
      </c>
      <c r="I1309" t="str">
        <f>INDEX(producttable[Category],MATCH(consolidatedsales[[#This Row],[ProductID]],producttable[ProductID],0))</f>
        <v>Urban</v>
      </c>
      <c r="J1309" t="str">
        <f>INDEX(producttable[Segment],MATCH(consolidatedsales[[#This Row],[ProductID]],producttable[ProductID],0))</f>
        <v>Convenience</v>
      </c>
      <c r="K1309">
        <f>INDEX(producttable[ManufacturerID],MATCH(consolidatedsales[[#This Row],[ProductID]],producttable[ProductID],0))</f>
        <v>8</v>
      </c>
      <c r="L1309" s="4" t="str">
        <f>INDEX(locationtable[State],MATCH(consolidatedsales[[#This Row],[Zip]],locationtable[Zip],0))</f>
        <v>Ontario</v>
      </c>
      <c r="M1309" s="4" t="str">
        <f>INDEX(manufacturertable[Manufacturer Name],MATCH(consolidatedsales[[#This Row],[ManufacturerID]],manufacturertable[ManufacturerID],0))</f>
        <v>Natura</v>
      </c>
      <c r="N1309" s="4">
        <f>1/COUNTIFS(consolidatedsales[Manufacturer Name],consolidatedsales[[#This Row],[Manufacturer Name]])</f>
        <v>3.952569169960474E-3</v>
      </c>
    </row>
    <row r="1310" spans="1:14" x14ac:dyDescent="0.25">
      <c r="A1310">
        <v>615</v>
      </c>
      <c r="B1310" s="2">
        <v>42032</v>
      </c>
      <c r="C1310" s="2" t="str">
        <f>TEXT(consolidatedsales[[#This Row],[Date]],"MMMM")</f>
        <v>January</v>
      </c>
      <c r="D1310" t="s">
        <v>1230</v>
      </c>
      <c r="E1310">
        <v>1</v>
      </c>
      <c r="F1310" s="3">
        <v>8189.37</v>
      </c>
      <c r="G1310" t="s">
        <v>20</v>
      </c>
      <c r="H1310" t="str">
        <f>INDEX(producttable[Product Name],MATCH(consolidatedsales[[#This Row],[ProductID]],producttable[ProductID],0))</f>
        <v>Maximus UC-80</v>
      </c>
      <c r="I1310" t="str">
        <f>INDEX(producttable[Category],MATCH(consolidatedsales[[#This Row],[ProductID]],producttable[ProductID],0))</f>
        <v>Urban</v>
      </c>
      <c r="J1310" t="str">
        <f>INDEX(producttable[Segment],MATCH(consolidatedsales[[#This Row],[ProductID]],producttable[ProductID],0))</f>
        <v>Convenience</v>
      </c>
      <c r="K1310">
        <f>INDEX(producttable[ManufacturerID],MATCH(consolidatedsales[[#This Row],[ProductID]],producttable[ProductID],0))</f>
        <v>7</v>
      </c>
      <c r="L1310" s="4" t="str">
        <f>INDEX(locationtable[State],MATCH(consolidatedsales[[#This Row],[Zip]],locationtable[Zip],0))</f>
        <v>Manitoba</v>
      </c>
      <c r="M1310" s="4" t="str">
        <f>INDEX(manufacturertable[Manufacturer Name],MATCH(consolidatedsales[[#This Row],[ManufacturerID]],manufacturertable[ManufacturerID],0))</f>
        <v>VanArsdel</v>
      </c>
      <c r="N1310" s="4">
        <f>1/COUNTIFS(consolidatedsales[Manufacturer Name],consolidatedsales[[#This Row],[Manufacturer Name]])</f>
        <v>2.4570024570024569E-3</v>
      </c>
    </row>
    <row r="1311" spans="1:14" x14ac:dyDescent="0.25">
      <c r="A1311">
        <v>580</v>
      </c>
      <c r="B1311" s="2">
        <v>42032</v>
      </c>
      <c r="C1311" s="2" t="str">
        <f>TEXT(consolidatedsales[[#This Row],[Date]],"MMMM")</f>
        <v>January</v>
      </c>
      <c r="D1311" t="s">
        <v>1230</v>
      </c>
      <c r="E1311">
        <v>1</v>
      </c>
      <c r="F1311" s="3">
        <v>10013.85</v>
      </c>
      <c r="G1311" t="s">
        <v>20</v>
      </c>
      <c r="H1311" t="str">
        <f>INDEX(producttable[Product Name],MATCH(consolidatedsales[[#This Row],[ProductID]],producttable[ProductID],0))</f>
        <v>Maximus UC-45</v>
      </c>
      <c r="I1311" t="str">
        <f>INDEX(producttable[Category],MATCH(consolidatedsales[[#This Row],[ProductID]],producttable[ProductID],0))</f>
        <v>Urban</v>
      </c>
      <c r="J1311" t="str">
        <f>INDEX(producttable[Segment],MATCH(consolidatedsales[[#This Row],[ProductID]],producttable[ProductID],0))</f>
        <v>Convenience</v>
      </c>
      <c r="K1311">
        <f>INDEX(producttable[ManufacturerID],MATCH(consolidatedsales[[#This Row],[ProductID]],producttable[ProductID],0))</f>
        <v>7</v>
      </c>
      <c r="L1311" s="4" t="str">
        <f>INDEX(locationtable[State],MATCH(consolidatedsales[[#This Row],[Zip]],locationtable[Zip],0))</f>
        <v>Manitoba</v>
      </c>
      <c r="M1311" s="4" t="str">
        <f>INDEX(manufacturertable[Manufacturer Name],MATCH(consolidatedsales[[#This Row],[ManufacturerID]],manufacturertable[ManufacturerID],0))</f>
        <v>VanArsdel</v>
      </c>
      <c r="N1311" s="4">
        <f>1/COUNTIFS(consolidatedsales[Manufacturer Name],consolidatedsales[[#This Row],[Manufacturer Name]])</f>
        <v>2.4570024570024569E-3</v>
      </c>
    </row>
    <row r="1312" spans="1:14" x14ac:dyDescent="0.25">
      <c r="A1312">
        <v>1050</v>
      </c>
      <c r="B1312" s="2">
        <v>42032</v>
      </c>
      <c r="C1312" s="2" t="str">
        <f>TEXT(consolidatedsales[[#This Row],[Date]],"MMMM")</f>
        <v>January</v>
      </c>
      <c r="D1312" t="s">
        <v>983</v>
      </c>
      <c r="E1312">
        <v>1</v>
      </c>
      <c r="F1312" s="3">
        <v>3338.37</v>
      </c>
      <c r="G1312" t="s">
        <v>20</v>
      </c>
      <c r="H1312" t="str">
        <f>INDEX(producttable[Product Name],MATCH(consolidatedsales[[#This Row],[ProductID]],producttable[ProductID],0))</f>
        <v>Pirum MA-08</v>
      </c>
      <c r="I1312" t="str">
        <f>INDEX(producttable[Category],MATCH(consolidatedsales[[#This Row],[ProductID]],producttable[ProductID],0))</f>
        <v>Mix</v>
      </c>
      <c r="J1312" t="str">
        <f>INDEX(producttable[Segment],MATCH(consolidatedsales[[#This Row],[ProductID]],producttable[ProductID],0))</f>
        <v>All Season</v>
      </c>
      <c r="K1312">
        <f>INDEX(producttable[ManufacturerID],MATCH(consolidatedsales[[#This Row],[ProductID]],producttable[ProductID],0))</f>
        <v>10</v>
      </c>
      <c r="L1312" s="4" t="str">
        <f>INDEX(locationtable[State],MATCH(consolidatedsales[[#This Row],[Zip]],locationtable[Zip],0))</f>
        <v>Ontario</v>
      </c>
      <c r="M1312" s="4" t="str">
        <f>INDEX(manufacturertable[Manufacturer Name],MATCH(consolidatedsales[[#This Row],[ManufacturerID]],manufacturertable[ManufacturerID],0))</f>
        <v>Pirum</v>
      </c>
      <c r="N1312" s="4">
        <f>1/COUNTIFS(consolidatedsales[Manufacturer Name],consolidatedsales[[#This Row],[Manufacturer Name]])</f>
        <v>3.8022813688212928E-3</v>
      </c>
    </row>
    <row r="1313" spans="1:14" x14ac:dyDescent="0.25">
      <c r="A1313">
        <v>1145</v>
      </c>
      <c r="B1313" s="2">
        <v>42032</v>
      </c>
      <c r="C1313" s="2" t="str">
        <f>TEXT(consolidatedsales[[#This Row],[Date]],"MMMM")</f>
        <v>January</v>
      </c>
      <c r="D1313" t="s">
        <v>838</v>
      </c>
      <c r="E1313">
        <v>1</v>
      </c>
      <c r="F1313" s="3">
        <v>4031.37</v>
      </c>
      <c r="G1313" t="s">
        <v>20</v>
      </c>
      <c r="H1313" t="str">
        <f>INDEX(producttable[Product Name],MATCH(consolidatedsales[[#This Row],[ProductID]],producttable[ProductID],0))</f>
        <v>Pirum UR-02</v>
      </c>
      <c r="I1313" t="str">
        <f>INDEX(producttable[Category],MATCH(consolidatedsales[[#This Row],[ProductID]],producttable[ProductID],0))</f>
        <v>Urban</v>
      </c>
      <c r="J1313" t="str">
        <f>INDEX(producttable[Segment],MATCH(consolidatedsales[[#This Row],[ProductID]],producttable[ProductID],0))</f>
        <v>Regular</v>
      </c>
      <c r="K1313">
        <f>INDEX(producttable[ManufacturerID],MATCH(consolidatedsales[[#This Row],[ProductID]],producttable[ProductID],0))</f>
        <v>10</v>
      </c>
      <c r="L1313" s="4" t="str">
        <f>INDEX(locationtable[State],MATCH(consolidatedsales[[#This Row],[Zip]],locationtable[Zip],0))</f>
        <v>Ontario</v>
      </c>
      <c r="M1313" s="4" t="str">
        <f>INDEX(manufacturertable[Manufacturer Name],MATCH(consolidatedsales[[#This Row],[ManufacturerID]],manufacturertable[ManufacturerID],0))</f>
        <v>Pirum</v>
      </c>
      <c r="N1313" s="4">
        <f>1/COUNTIFS(consolidatedsales[Manufacturer Name],consolidatedsales[[#This Row],[Manufacturer Name]])</f>
        <v>3.8022813688212928E-3</v>
      </c>
    </row>
    <row r="1314" spans="1:14" x14ac:dyDescent="0.25">
      <c r="A1314">
        <v>1916</v>
      </c>
      <c r="B1314" s="2">
        <v>42032</v>
      </c>
      <c r="C1314" s="2" t="str">
        <f>TEXT(consolidatedsales[[#This Row],[Date]],"MMMM")</f>
        <v>January</v>
      </c>
      <c r="D1314" t="s">
        <v>391</v>
      </c>
      <c r="E1314">
        <v>1</v>
      </c>
      <c r="F1314" s="3">
        <v>3590.37</v>
      </c>
      <c r="G1314" t="s">
        <v>20</v>
      </c>
      <c r="H1314" t="str">
        <f>INDEX(producttable[Product Name],MATCH(consolidatedsales[[#This Row],[ProductID]],producttable[ProductID],0))</f>
        <v>Currus MA-09</v>
      </c>
      <c r="I1314" t="str">
        <f>INDEX(producttable[Category],MATCH(consolidatedsales[[#This Row],[ProductID]],producttable[ProductID],0))</f>
        <v>Mix</v>
      </c>
      <c r="J1314" t="str">
        <f>INDEX(producttable[Segment],MATCH(consolidatedsales[[#This Row],[ProductID]],producttable[ProductID],0))</f>
        <v>All Season</v>
      </c>
      <c r="K1314">
        <f>INDEX(producttable[ManufacturerID],MATCH(consolidatedsales[[#This Row],[ProductID]],producttable[ProductID],0))</f>
        <v>4</v>
      </c>
      <c r="L1314" s="4" t="str">
        <f>INDEX(locationtable[State],MATCH(consolidatedsales[[#This Row],[Zip]],locationtable[Zip],0))</f>
        <v>Quebec</v>
      </c>
      <c r="M1314" s="4" t="str">
        <f>INDEX(manufacturertable[Manufacturer Name],MATCH(consolidatedsales[[#This Row],[ManufacturerID]],manufacturertable[ManufacturerID],0))</f>
        <v>Currus</v>
      </c>
      <c r="N1314" s="4">
        <f>1/COUNTIFS(consolidatedsales[Manufacturer Name],consolidatedsales[[#This Row],[Manufacturer Name]])</f>
        <v>1.1764705882352941E-2</v>
      </c>
    </row>
    <row r="1315" spans="1:14" x14ac:dyDescent="0.25">
      <c r="A1315">
        <v>1182</v>
      </c>
      <c r="B1315" s="2">
        <v>42033</v>
      </c>
      <c r="C1315" s="2" t="str">
        <f>TEXT(consolidatedsales[[#This Row],[Date]],"MMMM")</f>
        <v>January</v>
      </c>
      <c r="D1315" t="s">
        <v>687</v>
      </c>
      <c r="E1315">
        <v>1</v>
      </c>
      <c r="F1315" s="3">
        <v>2582.37</v>
      </c>
      <c r="G1315" t="s">
        <v>20</v>
      </c>
      <c r="H1315" t="str">
        <f>INDEX(producttable[Product Name],MATCH(consolidatedsales[[#This Row],[ProductID]],producttable[ProductID],0))</f>
        <v>Pirum UE-18</v>
      </c>
      <c r="I1315" t="str">
        <f>INDEX(producttable[Category],MATCH(consolidatedsales[[#This Row],[ProductID]],producttable[ProductID],0))</f>
        <v>Urban</v>
      </c>
      <c r="J1315" t="str">
        <f>INDEX(producttable[Segment],MATCH(consolidatedsales[[#This Row],[ProductID]],producttable[ProductID],0))</f>
        <v>Extreme</v>
      </c>
      <c r="K1315">
        <f>INDEX(producttable[ManufacturerID],MATCH(consolidatedsales[[#This Row],[ProductID]],producttable[ProductID],0))</f>
        <v>10</v>
      </c>
      <c r="L1315" s="4" t="str">
        <f>INDEX(locationtable[State],MATCH(consolidatedsales[[#This Row],[Zip]],locationtable[Zip],0))</f>
        <v>Ontario</v>
      </c>
      <c r="M1315" s="4" t="str">
        <f>INDEX(manufacturertable[Manufacturer Name],MATCH(consolidatedsales[[#This Row],[ManufacturerID]],manufacturertable[ManufacturerID],0))</f>
        <v>Pirum</v>
      </c>
      <c r="N1315" s="4">
        <f>1/COUNTIFS(consolidatedsales[Manufacturer Name],consolidatedsales[[#This Row],[Manufacturer Name]])</f>
        <v>3.8022813688212928E-3</v>
      </c>
    </row>
    <row r="1316" spans="1:14" x14ac:dyDescent="0.25">
      <c r="A1316">
        <v>1142</v>
      </c>
      <c r="B1316" s="2">
        <v>42033</v>
      </c>
      <c r="C1316" s="2" t="str">
        <f>TEXT(consolidatedsales[[#This Row],[Date]],"MMMM")</f>
        <v>January</v>
      </c>
      <c r="D1316" t="s">
        <v>832</v>
      </c>
      <c r="E1316">
        <v>1</v>
      </c>
      <c r="F1316" s="3">
        <v>8441.3700000000008</v>
      </c>
      <c r="G1316" t="s">
        <v>20</v>
      </c>
      <c r="H1316" t="str">
        <f>INDEX(producttable[Product Name],MATCH(consolidatedsales[[#This Row],[ProductID]],producttable[ProductID],0))</f>
        <v>Pirum UM-19</v>
      </c>
      <c r="I1316" t="str">
        <f>INDEX(producttable[Category],MATCH(consolidatedsales[[#This Row],[ProductID]],producttable[ProductID],0))</f>
        <v>Urban</v>
      </c>
      <c r="J1316" t="str">
        <f>INDEX(producttable[Segment],MATCH(consolidatedsales[[#This Row],[ProductID]],producttable[ProductID],0))</f>
        <v>Moderation</v>
      </c>
      <c r="K1316">
        <f>INDEX(producttable[ManufacturerID],MATCH(consolidatedsales[[#This Row],[ProductID]],producttable[ProductID],0))</f>
        <v>10</v>
      </c>
      <c r="L1316" s="4" t="str">
        <f>INDEX(locationtable[State],MATCH(consolidatedsales[[#This Row],[Zip]],locationtable[Zip],0))</f>
        <v>Ontario</v>
      </c>
      <c r="M1316" s="4" t="str">
        <f>INDEX(manufacturertable[Manufacturer Name],MATCH(consolidatedsales[[#This Row],[ManufacturerID]],manufacturertable[ManufacturerID],0))</f>
        <v>Pirum</v>
      </c>
      <c r="N1316" s="4">
        <f>1/COUNTIFS(consolidatedsales[Manufacturer Name],consolidatedsales[[#This Row],[Manufacturer Name]])</f>
        <v>3.8022813688212928E-3</v>
      </c>
    </row>
    <row r="1317" spans="1:14" x14ac:dyDescent="0.25">
      <c r="A1317">
        <v>690</v>
      </c>
      <c r="B1317" s="2">
        <v>42033</v>
      </c>
      <c r="C1317" s="2" t="str">
        <f>TEXT(consolidatedsales[[#This Row],[Date]],"MMMM")</f>
        <v>January</v>
      </c>
      <c r="D1317" t="s">
        <v>1222</v>
      </c>
      <c r="E1317">
        <v>1</v>
      </c>
      <c r="F1317" s="3">
        <v>4409.37</v>
      </c>
      <c r="G1317" t="s">
        <v>20</v>
      </c>
      <c r="H1317" t="str">
        <f>INDEX(producttable[Product Name],MATCH(consolidatedsales[[#This Row],[ProductID]],producttable[ProductID],0))</f>
        <v>Maximus UC-55</v>
      </c>
      <c r="I1317" t="str">
        <f>INDEX(producttable[Category],MATCH(consolidatedsales[[#This Row],[ProductID]],producttable[ProductID],0))</f>
        <v>Urban</v>
      </c>
      <c r="J1317" t="str">
        <f>INDEX(producttable[Segment],MATCH(consolidatedsales[[#This Row],[ProductID]],producttable[ProductID],0))</f>
        <v>Convenience</v>
      </c>
      <c r="K1317">
        <f>INDEX(producttable[ManufacturerID],MATCH(consolidatedsales[[#This Row],[ProductID]],producttable[ProductID],0))</f>
        <v>7</v>
      </c>
      <c r="L1317" s="4" t="str">
        <f>INDEX(locationtable[State],MATCH(consolidatedsales[[#This Row],[Zip]],locationtable[Zip],0))</f>
        <v>Manitoba</v>
      </c>
      <c r="M1317" s="4" t="str">
        <f>INDEX(manufacturertable[Manufacturer Name],MATCH(consolidatedsales[[#This Row],[ManufacturerID]],manufacturertable[ManufacturerID],0))</f>
        <v>VanArsdel</v>
      </c>
      <c r="N1317" s="4">
        <f>1/COUNTIFS(consolidatedsales[Manufacturer Name],consolidatedsales[[#This Row],[Manufacturer Name]])</f>
        <v>2.4570024570024569E-3</v>
      </c>
    </row>
    <row r="1318" spans="1:14" x14ac:dyDescent="0.25">
      <c r="A1318">
        <v>412</v>
      </c>
      <c r="B1318" s="2">
        <v>42033</v>
      </c>
      <c r="C1318" s="2" t="str">
        <f>TEXT(consolidatedsales[[#This Row],[Date]],"MMMM")</f>
        <v>January</v>
      </c>
      <c r="D1318" t="s">
        <v>983</v>
      </c>
      <c r="E1318">
        <v>1</v>
      </c>
      <c r="F1318" s="3">
        <v>19529.37</v>
      </c>
      <c r="G1318" t="s">
        <v>20</v>
      </c>
      <c r="H1318" t="str">
        <f>INDEX(producttable[Product Name],MATCH(consolidatedsales[[#This Row],[ProductID]],producttable[ProductID],0))</f>
        <v>Maximus UM-17</v>
      </c>
      <c r="I1318" t="str">
        <f>INDEX(producttable[Category],MATCH(consolidatedsales[[#This Row],[ProductID]],producttable[ProductID],0))</f>
        <v>Urban</v>
      </c>
      <c r="J1318" t="str">
        <f>INDEX(producttable[Segment],MATCH(consolidatedsales[[#This Row],[ProductID]],producttable[ProductID],0))</f>
        <v>Moderation</v>
      </c>
      <c r="K1318">
        <f>INDEX(producttable[ManufacturerID],MATCH(consolidatedsales[[#This Row],[ProductID]],producttable[ProductID],0))</f>
        <v>7</v>
      </c>
      <c r="L1318" s="4" t="str">
        <f>INDEX(locationtable[State],MATCH(consolidatedsales[[#This Row],[Zip]],locationtable[Zip],0))</f>
        <v>Ontario</v>
      </c>
      <c r="M1318" s="4" t="str">
        <f>INDEX(manufacturertable[Manufacturer Name],MATCH(consolidatedsales[[#This Row],[ManufacturerID]],manufacturertable[ManufacturerID],0))</f>
        <v>VanArsdel</v>
      </c>
      <c r="N1318" s="4">
        <f>1/COUNTIFS(consolidatedsales[Manufacturer Name],consolidatedsales[[#This Row],[Manufacturer Name]])</f>
        <v>2.4570024570024569E-3</v>
      </c>
    </row>
    <row r="1319" spans="1:14" x14ac:dyDescent="0.25">
      <c r="A1319">
        <v>1115</v>
      </c>
      <c r="B1319" s="2">
        <v>42113</v>
      </c>
      <c r="C1319" s="2" t="str">
        <f>TEXT(consolidatedsales[[#This Row],[Date]],"MMMM")</f>
        <v>April</v>
      </c>
      <c r="D1319" t="s">
        <v>1223</v>
      </c>
      <c r="E1319">
        <v>1</v>
      </c>
      <c r="F1319" s="3">
        <v>4409.37</v>
      </c>
      <c r="G1319" t="s">
        <v>20</v>
      </c>
      <c r="H1319" t="str">
        <f>INDEX(producttable[Product Name],MATCH(consolidatedsales[[#This Row],[ProductID]],producttable[ProductID],0))</f>
        <v>Pirum RS-03</v>
      </c>
      <c r="I1319" t="str">
        <f>INDEX(producttable[Category],MATCH(consolidatedsales[[#This Row],[ProductID]],producttable[ProductID],0))</f>
        <v>Rural</v>
      </c>
      <c r="J1319" t="str">
        <f>INDEX(producttable[Segment],MATCH(consolidatedsales[[#This Row],[ProductID]],producttable[ProductID],0))</f>
        <v>Select</v>
      </c>
      <c r="K1319">
        <f>INDEX(producttable[ManufacturerID],MATCH(consolidatedsales[[#This Row],[ProductID]],producttable[ProductID],0))</f>
        <v>10</v>
      </c>
      <c r="L1319" s="4" t="str">
        <f>INDEX(locationtable[State],MATCH(consolidatedsales[[#This Row],[Zip]],locationtable[Zip],0))</f>
        <v>Manitoba</v>
      </c>
      <c r="M1319" s="4" t="str">
        <f>INDEX(manufacturertable[Manufacturer Name],MATCH(consolidatedsales[[#This Row],[ManufacturerID]],manufacturertable[ManufacturerID],0))</f>
        <v>Pirum</v>
      </c>
      <c r="N1319" s="4">
        <f>1/COUNTIFS(consolidatedsales[Manufacturer Name],consolidatedsales[[#This Row],[Manufacturer Name]])</f>
        <v>3.8022813688212928E-3</v>
      </c>
    </row>
    <row r="1320" spans="1:14" x14ac:dyDescent="0.25">
      <c r="A1320">
        <v>615</v>
      </c>
      <c r="B1320" s="2">
        <v>42113</v>
      </c>
      <c r="C1320" s="2" t="str">
        <f>TEXT(consolidatedsales[[#This Row],[Date]],"MMMM")</f>
        <v>April</v>
      </c>
      <c r="D1320" t="s">
        <v>984</v>
      </c>
      <c r="E1320">
        <v>1</v>
      </c>
      <c r="F1320" s="3">
        <v>8189.37</v>
      </c>
      <c r="G1320" t="s">
        <v>20</v>
      </c>
      <c r="H1320" t="str">
        <f>INDEX(producttable[Product Name],MATCH(consolidatedsales[[#This Row],[ProductID]],producttable[ProductID],0))</f>
        <v>Maximus UC-80</v>
      </c>
      <c r="I1320" t="str">
        <f>INDEX(producttable[Category],MATCH(consolidatedsales[[#This Row],[ProductID]],producttable[ProductID],0))</f>
        <v>Urban</v>
      </c>
      <c r="J1320" t="str">
        <f>INDEX(producttable[Segment],MATCH(consolidatedsales[[#This Row],[ProductID]],producttable[ProductID],0))</f>
        <v>Convenience</v>
      </c>
      <c r="K1320">
        <f>INDEX(producttable[ManufacturerID],MATCH(consolidatedsales[[#This Row],[ProductID]],producttable[ProductID],0))</f>
        <v>7</v>
      </c>
      <c r="L1320" s="4" t="str">
        <f>INDEX(locationtable[State],MATCH(consolidatedsales[[#This Row],[Zip]],locationtable[Zip],0))</f>
        <v>Ontario</v>
      </c>
      <c r="M1320" s="4" t="str">
        <f>INDEX(manufacturertable[Manufacturer Name],MATCH(consolidatedsales[[#This Row],[ManufacturerID]],manufacturertable[ManufacturerID],0))</f>
        <v>VanArsdel</v>
      </c>
      <c r="N1320" s="4">
        <f>1/COUNTIFS(consolidatedsales[Manufacturer Name],consolidatedsales[[#This Row],[Manufacturer Name]])</f>
        <v>2.4570024570024569E-3</v>
      </c>
    </row>
    <row r="1321" spans="1:14" x14ac:dyDescent="0.25">
      <c r="A1321">
        <v>1005</v>
      </c>
      <c r="B1321" s="2">
        <v>42113</v>
      </c>
      <c r="C1321" s="2" t="str">
        <f>TEXT(consolidatedsales[[#This Row],[Date]],"MMMM")</f>
        <v>April</v>
      </c>
      <c r="D1321" t="s">
        <v>842</v>
      </c>
      <c r="E1321">
        <v>1</v>
      </c>
      <c r="F1321" s="3">
        <v>1511.37</v>
      </c>
      <c r="G1321" t="s">
        <v>20</v>
      </c>
      <c r="H1321" t="str">
        <f>INDEX(producttable[Product Name],MATCH(consolidatedsales[[#This Row],[ProductID]],producttable[ProductID],0))</f>
        <v>Natura YY-06</v>
      </c>
      <c r="I1321" t="str">
        <f>INDEX(producttable[Category],MATCH(consolidatedsales[[#This Row],[ProductID]],producttable[ProductID],0))</f>
        <v>Youth</v>
      </c>
      <c r="J1321" t="str">
        <f>INDEX(producttable[Segment],MATCH(consolidatedsales[[#This Row],[ProductID]],producttable[ProductID],0))</f>
        <v>Youth</v>
      </c>
      <c r="K1321">
        <f>INDEX(producttable[ManufacturerID],MATCH(consolidatedsales[[#This Row],[ProductID]],producttable[ProductID],0))</f>
        <v>8</v>
      </c>
      <c r="L1321" s="4" t="str">
        <f>INDEX(locationtable[State],MATCH(consolidatedsales[[#This Row],[Zip]],locationtable[Zip],0))</f>
        <v>Ontario</v>
      </c>
      <c r="M1321" s="4" t="str">
        <f>INDEX(manufacturertable[Manufacturer Name],MATCH(consolidatedsales[[#This Row],[ManufacturerID]],manufacturertable[ManufacturerID],0))</f>
        <v>Natura</v>
      </c>
      <c r="N1321" s="4">
        <f>1/COUNTIFS(consolidatedsales[Manufacturer Name],consolidatedsales[[#This Row],[Manufacturer Name]])</f>
        <v>3.952569169960474E-3</v>
      </c>
    </row>
    <row r="1322" spans="1:14" x14ac:dyDescent="0.25">
      <c r="A1322">
        <v>1182</v>
      </c>
      <c r="B1322" s="2">
        <v>42113</v>
      </c>
      <c r="C1322" s="2" t="str">
        <f>TEXT(consolidatedsales[[#This Row],[Date]],"MMMM")</f>
        <v>April</v>
      </c>
      <c r="D1322" t="s">
        <v>945</v>
      </c>
      <c r="E1322">
        <v>1</v>
      </c>
      <c r="F1322" s="3">
        <v>2834.37</v>
      </c>
      <c r="G1322" t="s">
        <v>20</v>
      </c>
      <c r="H1322" t="str">
        <f>INDEX(producttable[Product Name],MATCH(consolidatedsales[[#This Row],[ProductID]],producttable[ProductID],0))</f>
        <v>Pirum UE-18</v>
      </c>
      <c r="I1322" t="str">
        <f>INDEX(producttable[Category],MATCH(consolidatedsales[[#This Row],[ProductID]],producttable[ProductID],0))</f>
        <v>Urban</v>
      </c>
      <c r="J1322" t="str">
        <f>INDEX(producttable[Segment],MATCH(consolidatedsales[[#This Row],[ProductID]],producttable[ProductID],0))</f>
        <v>Extreme</v>
      </c>
      <c r="K1322">
        <f>INDEX(producttable[ManufacturerID],MATCH(consolidatedsales[[#This Row],[ProductID]],producttable[ProductID],0))</f>
        <v>10</v>
      </c>
      <c r="L1322" s="4" t="str">
        <f>INDEX(locationtable[State],MATCH(consolidatedsales[[#This Row],[Zip]],locationtable[Zip],0))</f>
        <v>Ontario</v>
      </c>
      <c r="M1322" s="4" t="str">
        <f>INDEX(manufacturertable[Manufacturer Name],MATCH(consolidatedsales[[#This Row],[ManufacturerID]],manufacturertable[ManufacturerID],0))</f>
        <v>Pirum</v>
      </c>
      <c r="N1322" s="4">
        <f>1/COUNTIFS(consolidatedsales[Manufacturer Name],consolidatedsales[[#This Row],[Manufacturer Name]])</f>
        <v>3.8022813688212928E-3</v>
      </c>
    </row>
    <row r="1323" spans="1:14" x14ac:dyDescent="0.25">
      <c r="A1323">
        <v>438</v>
      </c>
      <c r="B1323" s="2">
        <v>42113</v>
      </c>
      <c r="C1323" s="2" t="str">
        <f>TEXT(consolidatedsales[[#This Row],[Date]],"MMMM")</f>
        <v>April</v>
      </c>
      <c r="D1323" t="s">
        <v>983</v>
      </c>
      <c r="E1323">
        <v>1</v>
      </c>
      <c r="F1323" s="3">
        <v>11969.37</v>
      </c>
      <c r="G1323" t="s">
        <v>20</v>
      </c>
      <c r="H1323" t="str">
        <f>INDEX(producttable[Product Name],MATCH(consolidatedsales[[#This Row],[ProductID]],producttable[ProductID],0))</f>
        <v>Maximus UM-43</v>
      </c>
      <c r="I1323" t="str">
        <f>INDEX(producttable[Category],MATCH(consolidatedsales[[#This Row],[ProductID]],producttable[ProductID],0))</f>
        <v>Urban</v>
      </c>
      <c r="J1323" t="str">
        <f>INDEX(producttable[Segment],MATCH(consolidatedsales[[#This Row],[ProductID]],producttable[ProductID],0))</f>
        <v>Moderation</v>
      </c>
      <c r="K1323">
        <f>INDEX(producttable[ManufacturerID],MATCH(consolidatedsales[[#This Row],[ProductID]],producttable[ProductID],0))</f>
        <v>7</v>
      </c>
      <c r="L1323" s="4" t="str">
        <f>INDEX(locationtable[State],MATCH(consolidatedsales[[#This Row],[Zip]],locationtable[Zip],0))</f>
        <v>Ontario</v>
      </c>
      <c r="M1323" s="4" t="str">
        <f>INDEX(manufacturertable[Manufacturer Name],MATCH(consolidatedsales[[#This Row],[ManufacturerID]],manufacturertable[ManufacturerID],0))</f>
        <v>VanArsdel</v>
      </c>
      <c r="N1323" s="4">
        <f>1/COUNTIFS(consolidatedsales[Manufacturer Name],consolidatedsales[[#This Row],[Manufacturer Name]])</f>
        <v>2.4570024570024569E-3</v>
      </c>
    </row>
    <row r="1324" spans="1:14" x14ac:dyDescent="0.25">
      <c r="A1324">
        <v>1217</v>
      </c>
      <c r="B1324" s="2">
        <v>42113</v>
      </c>
      <c r="C1324" s="2" t="str">
        <f>TEXT(consolidatedsales[[#This Row],[Date]],"MMMM")</f>
        <v>April</v>
      </c>
      <c r="D1324" t="s">
        <v>840</v>
      </c>
      <c r="E1324">
        <v>1</v>
      </c>
      <c r="F1324" s="3">
        <v>6992.37</v>
      </c>
      <c r="G1324" t="s">
        <v>20</v>
      </c>
      <c r="H1324" t="str">
        <f>INDEX(producttable[Product Name],MATCH(consolidatedsales[[#This Row],[ProductID]],producttable[ProductID],0))</f>
        <v>Pirum UC-19</v>
      </c>
      <c r="I1324" t="str">
        <f>INDEX(producttable[Category],MATCH(consolidatedsales[[#This Row],[ProductID]],producttable[ProductID],0))</f>
        <v>Urban</v>
      </c>
      <c r="J1324" t="str">
        <f>INDEX(producttable[Segment],MATCH(consolidatedsales[[#This Row],[ProductID]],producttable[ProductID],0))</f>
        <v>Convenience</v>
      </c>
      <c r="K1324">
        <f>INDEX(producttable[ManufacturerID],MATCH(consolidatedsales[[#This Row],[ProductID]],producttable[ProductID],0))</f>
        <v>10</v>
      </c>
      <c r="L1324" s="4" t="str">
        <f>INDEX(locationtable[State],MATCH(consolidatedsales[[#This Row],[Zip]],locationtable[Zip],0))</f>
        <v>Ontario</v>
      </c>
      <c r="M1324" s="4" t="str">
        <f>INDEX(manufacturertable[Manufacturer Name],MATCH(consolidatedsales[[#This Row],[ManufacturerID]],manufacturertable[ManufacturerID],0))</f>
        <v>Pirum</v>
      </c>
      <c r="N1324" s="4">
        <f>1/COUNTIFS(consolidatedsales[Manufacturer Name],consolidatedsales[[#This Row],[Manufacturer Name]])</f>
        <v>3.8022813688212928E-3</v>
      </c>
    </row>
    <row r="1325" spans="1:14" x14ac:dyDescent="0.25">
      <c r="A1325">
        <v>506</v>
      </c>
      <c r="B1325" s="2">
        <v>42113</v>
      </c>
      <c r="C1325" s="2" t="str">
        <f>TEXT(consolidatedsales[[#This Row],[Date]],"MMMM")</f>
        <v>April</v>
      </c>
      <c r="D1325" t="s">
        <v>684</v>
      </c>
      <c r="E1325">
        <v>1</v>
      </c>
      <c r="F1325" s="3">
        <v>15560.37</v>
      </c>
      <c r="G1325" t="s">
        <v>20</v>
      </c>
      <c r="H1325" t="str">
        <f>INDEX(producttable[Product Name],MATCH(consolidatedsales[[#This Row],[ProductID]],producttable[ProductID],0))</f>
        <v>Maximus UM-11</v>
      </c>
      <c r="I1325" t="str">
        <f>INDEX(producttable[Category],MATCH(consolidatedsales[[#This Row],[ProductID]],producttable[ProductID],0))</f>
        <v>Urban</v>
      </c>
      <c r="J1325" t="str">
        <f>INDEX(producttable[Segment],MATCH(consolidatedsales[[#This Row],[ProductID]],producttable[ProductID],0))</f>
        <v>Moderation</v>
      </c>
      <c r="K1325">
        <f>INDEX(producttable[ManufacturerID],MATCH(consolidatedsales[[#This Row],[ProductID]],producttable[ProductID],0))</f>
        <v>7</v>
      </c>
      <c r="L1325" s="4" t="str">
        <f>INDEX(locationtable[State],MATCH(consolidatedsales[[#This Row],[Zip]],locationtable[Zip],0))</f>
        <v>Ontario</v>
      </c>
      <c r="M1325" s="4" t="str">
        <f>INDEX(manufacturertable[Manufacturer Name],MATCH(consolidatedsales[[#This Row],[ManufacturerID]],manufacturertable[ManufacturerID],0))</f>
        <v>VanArsdel</v>
      </c>
      <c r="N1325" s="4">
        <f>1/COUNTIFS(consolidatedsales[Manufacturer Name],consolidatedsales[[#This Row],[Manufacturer Name]])</f>
        <v>2.4570024570024569E-3</v>
      </c>
    </row>
    <row r="1326" spans="1:14" x14ac:dyDescent="0.25">
      <c r="A1326">
        <v>2332</v>
      </c>
      <c r="B1326" s="2">
        <v>42085</v>
      </c>
      <c r="C1326" s="2" t="str">
        <f>TEXT(consolidatedsales[[#This Row],[Date]],"MMMM")</f>
        <v>March</v>
      </c>
      <c r="D1326" t="s">
        <v>1220</v>
      </c>
      <c r="E1326">
        <v>1</v>
      </c>
      <c r="F1326" s="3">
        <v>6419.7</v>
      </c>
      <c r="G1326" t="s">
        <v>20</v>
      </c>
      <c r="H1326" t="str">
        <f>INDEX(producttable[Product Name],MATCH(consolidatedsales[[#This Row],[ProductID]],producttable[ProductID],0))</f>
        <v>Aliqui UE-06</v>
      </c>
      <c r="I1326" t="str">
        <f>INDEX(producttable[Category],MATCH(consolidatedsales[[#This Row],[ProductID]],producttable[ProductID],0))</f>
        <v>Urban</v>
      </c>
      <c r="J1326" t="str">
        <f>INDEX(producttable[Segment],MATCH(consolidatedsales[[#This Row],[ProductID]],producttable[ProductID],0))</f>
        <v>Extreme</v>
      </c>
      <c r="K1326">
        <f>INDEX(producttable[ManufacturerID],MATCH(consolidatedsales[[#This Row],[ProductID]],producttable[ProductID],0))</f>
        <v>2</v>
      </c>
      <c r="L1326" s="4" t="str">
        <f>INDEX(locationtable[State],MATCH(consolidatedsales[[#This Row],[Zip]],locationtable[Zip],0))</f>
        <v>Manitoba</v>
      </c>
      <c r="M1326" s="4" t="str">
        <f>INDEX(manufacturertable[Manufacturer Name],MATCH(consolidatedsales[[#This Row],[ManufacturerID]],manufacturertable[ManufacturerID],0))</f>
        <v>Aliqui</v>
      </c>
      <c r="N1326" s="4">
        <f>1/COUNTIFS(consolidatedsales[Manufacturer Name],consolidatedsales[[#This Row],[Manufacturer Name]])</f>
        <v>4.7169811320754715E-3</v>
      </c>
    </row>
    <row r="1327" spans="1:14" x14ac:dyDescent="0.25">
      <c r="A1327">
        <v>939</v>
      </c>
      <c r="B1327" s="2">
        <v>42124</v>
      </c>
      <c r="C1327" s="2" t="str">
        <f>TEXT(consolidatedsales[[#This Row],[Date]],"MMMM")</f>
        <v>April</v>
      </c>
      <c r="D1327" t="s">
        <v>978</v>
      </c>
      <c r="E1327">
        <v>1</v>
      </c>
      <c r="F1327" s="3">
        <v>4598.37</v>
      </c>
      <c r="G1327" t="s">
        <v>20</v>
      </c>
      <c r="H1327" t="str">
        <f>INDEX(producttable[Product Name],MATCH(consolidatedsales[[#This Row],[ProductID]],producttable[ProductID],0))</f>
        <v>Natura UC-02</v>
      </c>
      <c r="I1327" t="str">
        <f>INDEX(producttable[Category],MATCH(consolidatedsales[[#This Row],[ProductID]],producttable[ProductID],0))</f>
        <v>Urban</v>
      </c>
      <c r="J1327" t="str">
        <f>INDEX(producttable[Segment],MATCH(consolidatedsales[[#This Row],[ProductID]],producttable[ProductID],0))</f>
        <v>Convenience</v>
      </c>
      <c r="K1327">
        <f>INDEX(producttable[ManufacturerID],MATCH(consolidatedsales[[#This Row],[ProductID]],producttable[ProductID],0))</f>
        <v>8</v>
      </c>
      <c r="L1327" s="4" t="str">
        <f>INDEX(locationtable[State],MATCH(consolidatedsales[[#This Row],[Zip]],locationtable[Zip],0))</f>
        <v>Ontario</v>
      </c>
      <c r="M1327" s="4" t="str">
        <f>INDEX(manufacturertable[Manufacturer Name],MATCH(consolidatedsales[[#This Row],[ManufacturerID]],manufacturertable[ManufacturerID],0))</f>
        <v>Natura</v>
      </c>
      <c r="N1327" s="4">
        <f>1/COUNTIFS(consolidatedsales[Manufacturer Name],consolidatedsales[[#This Row],[Manufacturer Name]])</f>
        <v>3.952569169960474E-3</v>
      </c>
    </row>
    <row r="1328" spans="1:14" x14ac:dyDescent="0.25">
      <c r="A1328">
        <v>2332</v>
      </c>
      <c r="B1328" s="2">
        <v>42124</v>
      </c>
      <c r="C1328" s="2" t="str">
        <f>TEXT(consolidatedsales[[#This Row],[Date]],"MMMM")</f>
        <v>April</v>
      </c>
      <c r="D1328" t="s">
        <v>1230</v>
      </c>
      <c r="E1328">
        <v>1</v>
      </c>
      <c r="F1328" s="3">
        <v>6419.7</v>
      </c>
      <c r="G1328" t="s">
        <v>20</v>
      </c>
      <c r="H1328" t="str">
        <f>INDEX(producttable[Product Name],MATCH(consolidatedsales[[#This Row],[ProductID]],producttable[ProductID],0))</f>
        <v>Aliqui UE-06</v>
      </c>
      <c r="I1328" t="str">
        <f>INDEX(producttable[Category],MATCH(consolidatedsales[[#This Row],[ProductID]],producttable[ProductID],0))</f>
        <v>Urban</v>
      </c>
      <c r="J1328" t="str">
        <f>INDEX(producttable[Segment],MATCH(consolidatedsales[[#This Row],[ProductID]],producttable[ProductID],0))</f>
        <v>Extreme</v>
      </c>
      <c r="K1328">
        <f>INDEX(producttable[ManufacturerID],MATCH(consolidatedsales[[#This Row],[ProductID]],producttable[ProductID],0))</f>
        <v>2</v>
      </c>
      <c r="L1328" s="4" t="str">
        <f>INDEX(locationtable[State],MATCH(consolidatedsales[[#This Row],[Zip]],locationtable[Zip],0))</f>
        <v>Manitoba</v>
      </c>
      <c r="M1328" s="4" t="str">
        <f>INDEX(manufacturertable[Manufacturer Name],MATCH(consolidatedsales[[#This Row],[ManufacturerID]],manufacturertable[ManufacturerID],0))</f>
        <v>Aliqui</v>
      </c>
      <c r="N1328" s="4">
        <f>1/COUNTIFS(consolidatedsales[Manufacturer Name],consolidatedsales[[#This Row],[Manufacturer Name]])</f>
        <v>4.7169811320754715E-3</v>
      </c>
    </row>
    <row r="1329" spans="1:14" x14ac:dyDescent="0.25">
      <c r="A1329">
        <v>2064</v>
      </c>
      <c r="B1329" s="2">
        <v>42163</v>
      </c>
      <c r="C1329" s="2" t="str">
        <f>TEXT(consolidatedsales[[#This Row],[Date]],"MMMM")</f>
        <v>June</v>
      </c>
      <c r="D1329" t="s">
        <v>984</v>
      </c>
      <c r="E1329">
        <v>1</v>
      </c>
      <c r="F1329" s="3">
        <v>6929.37</v>
      </c>
      <c r="G1329" t="s">
        <v>20</v>
      </c>
      <c r="H1329" t="str">
        <f>INDEX(producttable[Product Name],MATCH(consolidatedsales[[#This Row],[ProductID]],producttable[ProductID],0))</f>
        <v>Currus UE-24</v>
      </c>
      <c r="I1329" t="str">
        <f>INDEX(producttable[Category],MATCH(consolidatedsales[[#This Row],[ProductID]],producttable[ProductID],0))</f>
        <v>Urban</v>
      </c>
      <c r="J1329" t="str">
        <f>INDEX(producttable[Segment],MATCH(consolidatedsales[[#This Row],[ProductID]],producttable[ProductID],0))</f>
        <v>Extreme</v>
      </c>
      <c r="K1329">
        <f>INDEX(producttable[ManufacturerID],MATCH(consolidatedsales[[#This Row],[ProductID]],producttable[ProductID],0))</f>
        <v>4</v>
      </c>
      <c r="L1329" s="4" t="str">
        <f>INDEX(locationtable[State],MATCH(consolidatedsales[[#This Row],[Zip]],locationtable[Zip],0))</f>
        <v>Ontario</v>
      </c>
      <c r="M1329" s="4" t="str">
        <f>INDEX(manufacturertable[Manufacturer Name],MATCH(consolidatedsales[[#This Row],[ManufacturerID]],manufacturertable[ManufacturerID],0))</f>
        <v>Currus</v>
      </c>
      <c r="N1329" s="4">
        <f>1/COUNTIFS(consolidatedsales[Manufacturer Name],consolidatedsales[[#This Row],[Manufacturer Name]])</f>
        <v>1.1764705882352941E-2</v>
      </c>
    </row>
    <row r="1330" spans="1:14" x14ac:dyDescent="0.25">
      <c r="A1330">
        <v>2015</v>
      </c>
      <c r="B1330" s="2">
        <v>42163</v>
      </c>
      <c r="C1330" s="2" t="str">
        <f>TEXT(consolidatedsales[[#This Row],[Date]],"MMMM")</f>
        <v>June</v>
      </c>
      <c r="D1330" t="s">
        <v>984</v>
      </c>
      <c r="E1330">
        <v>1</v>
      </c>
      <c r="F1330" s="3">
        <v>4094.37</v>
      </c>
      <c r="G1330" t="s">
        <v>20</v>
      </c>
      <c r="H1330" t="str">
        <f>INDEX(producttable[Product Name],MATCH(consolidatedsales[[#This Row],[ProductID]],producttable[ProductID],0))</f>
        <v>Currus UR-18</v>
      </c>
      <c r="I1330" t="str">
        <f>INDEX(producttable[Category],MATCH(consolidatedsales[[#This Row],[ProductID]],producttable[ProductID],0))</f>
        <v>Urban</v>
      </c>
      <c r="J1330" t="str">
        <f>INDEX(producttable[Segment],MATCH(consolidatedsales[[#This Row],[ProductID]],producttable[ProductID],0))</f>
        <v>Regular</v>
      </c>
      <c r="K1330">
        <f>INDEX(producttable[ManufacturerID],MATCH(consolidatedsales[[#This Row],[ProductID]],producttable[ProductID],0))</f>
        <v>4</v>
      </c>
      <c r="L1330" s="4" t="str">
        <f>INDEX(locationtable[State],MATCH(consolidatedsales[[#This Row],[Zip]],locationtable[Zip],0))</f>
        <v>Ontario</v>
      </c>
      <c r="M1330" s="4" t="str">
        <f>INDEX(manufacturertable[Manufacturer Name],MATCH(consolidatedsales[[#This Row],[ManufacturerID]],manufacturertable[ManufacturerID],0))</f>
        <v>Currus</v>
      </c>
      <c r="N1330" s="4">
        <f>1/COUNTIFS(consolidatedsales[Manufacturer Name],consolidatedsales[[#This Row],[Manufacturer Name]])</f>
        <v>1.1764705882352941E-2</v>
      </c>
    </row>
    <row r="1331" spans="1:14" x14ac:dyDescent="0.25">
      <c r="A1331">
        <v>457</v>
      </c>
      <c r="B1331" s="2">
        <v>42163</v>
      </c>
      <c r="C1331" s="2" t="str">
        <f>TEXT(consolidatedsales[[#This Row],[Date]],"MMMM")</f>
        <v>June</v>
      </c>
      <c r="D1331" t="s">
        <v>842</v>
      </c>
      <c r="E1331">
        <v>1</v>
      </c>
      <c r="F1331" s="3">
        <v>11969.37</v>
      </c>
      <c r="G1331" t="s">
        <v>20</v>
      </c>
      <c r="H1331" t="str">
        <f>INDEX(producttable[Product Name],MATCH(consolidatedsales[[#This Row],[ProductID]],producttable[ProductID],0))</f>
        <v>Maximus UM-62</v>
      </c>
      <c r="I1331" t="str">
        <f>INDEX(producttable[Category],MATCH(consolidatedsales[[#This Row],[ProductID]],producttable[ProductID],0))</f>
        <v>Urban</v>
      </c>
      <c r="J1331" t="str">
        <f>INDEX(producttable[Segment],MATCH(consolidatedsales[[#This Row],[ProductID]],producttable[ProductID],0))</f>
        <v>Moderation</v>
      </c>
      <c r="K1331">
        <f>INDEX(producttable[ManufacturerID],MATCH(consolidatedsales[[#This Row],[ProductID]],producttable[ProductID],0))</f>
        <v>7</v>
      </c>
      <c r="L1331" s="4" t="str">
        <f>INDEX(locationtable[State],MATCH(consolidatedsales[[#This Row],[Zip]],locationtable[Zip],0))</f>
        <v>Ontario</v>
      </c>
      <c r="M1331" s="4" t="str">
        <f>INDEX(manufacturertable[Manufacturer Name],MATCH(consolidatedsales[[#This Row],[ManufacturerID]],manufacturertable[ManufacturerID],0))</f>
        <v>VanArsdel</v>
      </c>
      <c r="N1331" s="4">
        <f>1/COUNTIFS(consolidatedsales[Manufacturer Name],consolidatedsales[[#This Row],[Manufacturer Name]])</f>
        <v>2.4570024570024569E-3</v>
      </c>
    </row>
    <row r="1332" spans="1:14" x14ac:dyDescent="0.25">
      <c r="A1332">
        <v>491</v>
      </c>
      <c r="B1332" s="2">
        <v>42164</v>
      </c>
      <c r="C1332" s="2" t="str">
        <f>TEXT(consolidatedsales[[#This Row],[Date]],"MMMM")</f>
        <v>June</v>
      </c>
      <c r="D1332" t="s">
        <v>952</v>
      </c>
      <c r="E1332">
        <v>1</v>
      </c>
      <c r="F1332" s="3">
        <v>10709.37</v>
      </c>
      <c r="G1332" t="s">
        <v>20</v>
      </c>
      <c r="H1332" t="str">
        <f>INDEX(producttable[Product Name],MATCH(consolidatedsales[[#This Row],[ProductID]],producttable[ProductID],0))</f>
        <v>Maximus UM-96</v>
      </c>
      <c r="I1332" t="str">
        <f>INDEX(producttable[Category],MATCH(consolidatedsales[[#This Row],[ProductID]],producttable[ProductID],0))</f>
        <v>Urban</v>
      </c>
      <c r="J1332" t="str">
        <f>INDEX(producttable[Segment],MATCH(consolidatedsales[[#This Row],[ProductID]],producttable[ProductID],0))</f>
        <v>Moderation</v>
      </c>
      <c r="K1332">
        <f>INDEX(producttable[ManufacturerID],MATCH(consolidatedsales[[#This Row],[ProductID]],producttable[ProductID],0))</f>
        <v>7</v>
      </c>
      <c r="L1332" s="4" t="str">
        <f>INDEX(locationtable[State],MATCH(consolidatedsales[[#This Row],[Zip]],locationtable[Zip],0))</f>
        <v>Ontario</v>
      </c>
      <c r="M1332" s="4" t="str">
        <f>INDEX(manufacturertable[Manufacturer Name],MATCH(consolidatedsales[[#This Row],[ManufacturerID]],manufacturertable[ManufacturerID],0))</f>
        <v>VanArsdel</v>
      </c>
      <c r="N1332" s="4">
        <f>1/COUNTIFS(consolidatedsales[Manufacturer Name],consolidatedsales[[#This Row],[Manufacturer Name]])</f>
        <v>2.4570024570024569E-3</v>
      </c>
    </row>
    <row r="1333" spans="1:14" x14ac:dyDescent="0.25">
      <c r="A1333">
        <v>1182</v>
      </c>
      <c r="B1333" s="2">
        <v>42164</v>
      </c>
      <c r="C1333" s="2" t="str">
        <f>TEXT(consolidatedsales[[#This Row],[Date]],"MMMM")</f>
        <v>June</v>
      </c>
      <c r="D1333" t="s">
        <v>1230</v>
      </c>
      <c r="E1333">
        <v>1</v>
      </c>
      <c r="F1333" s="3">
        <v>2708.37</v>
      </c>
      <c r="G1333" t="s">
        <v>20</v>
      </c>
      <c r="H1333" t="str">
        <f>INDEX(producttable[Product Name],MATCH(consolidatedsales[[#This Row],[ProductID]],producttable[ProductID],0))</f>
        <v>Pirum UE-18</v>
      </c>
      <c r="I1333" t="str">
        <f>INDEX(producttable[Category],MATCH(consolidatedsales[[#This Row],[ProductID]],producttable[ProductID],0))</f>
        <v>Urban</v>
      </c>
      <c r="J1333" t="str">
        <f>INDEX(producttable[Segment],MATCH(consolidatedsales[[#This Row],[ProductID]],producttable[ProductID],0))</f>
        <v>Extreme</v>
      </c>
      <c r="K1333">
        <f>INDEX(producttable[ManufacturerID],MATCH(consolidatedsales[[#This Row],[ProductID]],producttable[ProductID],0))</f>
        <v>10</v>
      </c>
      <c r="L1333" s="4" t="str">
        <f>INDEX(locationtable[State],MATCH(consolidatedsales[[#This Row],[Zip]],locationtable[Zip],0))</f>
        <v>Manitoba</v>
      </c>
      <c r="M1333" s="4" t="str">
        <f>INDEX(manufacturertable[Manufacturer Name],MATCH(consolidatedsales[[#This Row],[ManufacturerID]],manufacturertable[ManufacturerID],0))</f>
        <v>Pirum</v>
      </c>
      <c r="N1333" s="4">
        <f>1/COUNTIFS(consolidatedsales[Manufacturer Name],consolidatedsales[[#This Row],[Manufacturer Name]])</f>
        <v>3.8022813688212928E-3</v>
      </c>
    </row>
    <row r="1334" spans="1:14" x14ac:dyDescent="0.25">
      <c r="A1334">
        <v>2350</v>
      </c>
      <c r="B1334" s="2">
        <v>42164</v>
      </c>
      <c r="C1334" s="2" t="str">
        <f>TEXT(consolidatedsales[[#This Row],[Date]],"MMMM")</f>
        <v>June</v>
      </c>
      <c r="D1334" t="s">
        <v>1219</v>
      </c>
      <c r="E1334">
        <v>1</v>
      </c>
      <c r="F1334" s="3">
        <v>4466.7</v>
      </c>
      <c r="G1334" t="s">
        <v>20</v>
      </c>
      <c r="H1334" t="str">
        <f>INDEX(producttable[Product Name],MATCH(consolidatedsales[[#This Row],[ProductID]],producttable[ProductID],0))</f>
        <v>Aliqui UE-24</v>
      </c>
      <c r="I1334" t="str">
        <f>INDEX(producttable[Category],MATCH(consolidatedsales[[#This Row],[ProductID]],producttable[ProductID],0))</f>
        <v>Urban</v>
      </c>
      <c r="J1334" t="str">
        <f>INDEX(producttable[Segment],MATCH(consolidatedsales[[#This Row],[ProductID]],producttable[ProductID],0))</f>
        <v>Extreme</v>
      </c>
      <c r="K1334">
        <f>INDEX(producttable[ManufacturerID],MATCH(consolidatedsales[[#This Row],[ProductID]],producttable[ProductID],0))</f>
        <v>2</v>
      </c>
      <c r="L1334" s="4" t="str">
        <f>INDEX(locationtable[State],MATCH(consolidatedsales[[#This Row],[Zip]],locationtable[Zip],0))</f>
        <v>Manitoba</v>
      </c>
      <c r="M1334" s="4" t="str">
        <f>INDEX(manufacturertable[Manufacturer Name],MATCH(consolidatedsales[[#This Row],[ManufacturerID]],manufacturertable[ManufacturerID],0))</f>
        <v>Aliqui</v>
      </c>
      <c r="N1334" s="4">
        <f>1/COUNTIFS(consolidatedsales[Manufacturer Name],consolidatedsales[[#This Row],[Manufacturer Name]])</f>
        <v>4.7169811320754715E-3</v>
      </c>
    </row>
    <row r="1335" spans="1:14" x14ac:dyDescent="0.25">
      <c r="A1335">
        <v>2133</v>
      </c>
      <c r="B1335" s="2">
        <v>42164</v>
      </c>
      <c r="C1335" s="2" t="str">
        <f>TEXT(consolidatedsales[[#This Row],[Date]],"MMMM")</f>
        <v>June</v>
      </c>
      <c r="D1335" t="s">
        <v>832</v>
      </c>
      <c r="E1335">
        <v>1</v>
      </c>
      <c r="F1335" s="3">
        <v>5480.37</v>
      </c>
      <c r="G1335" t="s">
        <v>20</v>
      </c>
      <c r="H1335" t="str">
        <f>INDEX(producttable[Product Name],MATCH(consolidatedsales[[#This Row],[ProductID]],producttable[ProductID],0))</f>
        <v>Victoria UR-09</v>
      </c>
      <c r="I1335" t="str">
        <f>INDEX(producttable[Category],MATCH(consolidatedsales[[#This Row],[ProductID]],producttable[ProductID],0))</f>
        <v>Urban</v>
      </c>
      <c r="J1335" t="str">
        <f>INDEX(producttable[Segment],MATCH(consolidatedsales[[#This Row],[ProductID]],producttable[ProductID],0))</f>
        <v>Regular</v>
      </c>
      <c r="K1335">
        <f>INDEX(producttable[ManufacturerID],MATCH(consolidatedsales[[#This Row],[ProductID]],producttable[ProductID],0))</f>
        <v>14</v>
      </c>
      <c r="L1335" s="4" t="str">
        <f>INDEX(locationtable[State],MATCH(consolidatedsales[[#This Row],[Zip]],locationtable[Zip],0))</f>
        <v>Ontario</v>
      </c>
      <c r="M1335" s="4" t="str">
        <f>INDEX(manufacturertable[Manufacturer Name],MATCH(consolidatedsales[[#This Row],[ManufacturerID]],manufacturertable[ManufacturerID],0))</f>
        <v>Victoria</v>
      </c>
      <c r="N1335" s="4">
        <f>1/COUNTIFS(consolidatedsales[Manufacturer Name],consolidatedsales[[#This Row],[Manufacturer Name]])</f>
        <v>6.25E-2</v>
      </c>
    </row>
    <row r="1336" spans="1:14" x14ac:dyDescent="0.25">
      <c r="A1336">
        <v>2354</v>
      </c>
      <c r="B1336" s="2">
        <v>42164</v>
      </c>
      <c r="C1336" s="2" t="str">
        <f>TEXT(consolidatedsales[[#This Row],[Date]],"MMMM")</f>
        <v>June</v>
      </c>
      <c r="D1336" t="s">
        <v>391</v>
      </c>
      <c r="E1336">
        <v>1</v>
      </c>
      <c r="F1336" s="3">
        <v>4661.37</v>
      </c>
      <c r="G1336" t="s">
        <v>20</v>
      </c>
      <c r="H1336" t="str">
        <f>INDEX(producttable[Product Name],MATCH(consolidatedsales[[#This Row],[ProductID]],producttable[ProductID],0))</f>
        <v>Aliqui UC-02</v>
      </c>
      <c r="I1336" t="str">
        <f>INDEX(producttable[Category],MATCH(consolidatedsales[[#This Row],[ProductID]],producttable[ProductID],0))</f>
        <v>Urban</v>
      </c>
      <c r="J1336" t="str">
        <f>INDEX(producttable[Segment],MATCH(consolidatedsales[[#This Row],[ProductID]],producttable[ProductID],0))</f>
        <v>Convenience</v>
      </c>
      <c r="K1336">
        <f>INDEX(producttable[ManufacturerID],MATCH(consolidatedsales[[#This Row],[ProductID]],producttable[ProductID],0))</f>
        <v>2</v>
      </c>
      <c r="L1336" s="4" t="str">
        <f>INDEX(locationtable[State],MATCH(consolidatedsales[[#This Row],[Zip]],locationtable[Zip],0))</f>
        <v>Quebec</v>
      </c>
      <c r="M1336" s="4" t="str">
        <f>INDEX(manufacturertable[Manufacturer Name],MATCH(consolidatedsales[[#This Row],[ManufacturerID]],manufacturertable[ManufacturerID],0))</f>
        <v>Aliqui</v>
      </c>
      <c r="N1336" s="4">
        <f>1/COUNTIFS(consolidatedsales[Manufacturer Name],consolidatedsales[[#This Row],[Manufacturer Name]])</f>
        <v>4.7169811320754715E-3</v>
      </c>
    </row>
    <row r="1337" spans="1:14" x14ac:dyDescent="0.25">
      <c r="A1337">
        <v>2269</v>
      </c>
      <c r="B1337" s="2">
        <v>42165</v>
      </c>
      <c r="C1337" s="2" t="str">
        <f>TEXT(consolidatedsales[[#This Row],[Date]],"MMMM")</f>
        <v>June</v>
      </c>
      <c r="D1337" t="s">
        <v>1216</v>
      </c>
      <c r="E1337">
        <v>1</v>
      </c>
      <c r="F1337" s="3">
        <v>4188.87</v>
      </c>
      <c r="G1337" t="s">
        <v>20</v>
      </c>
      <c r="H1337" t="str">
        <f>INDEX(producttable[Product Name],MATCH(consolidatedsales[[#This Row],[ProductID]],producttable[ProductID],0))</f>
        <v>Aliqui RS-02</v>
      </c>
      <c r="I1337" t="str">
        <f>INDEX(producttable[Category],MATCH(consolidatedsales[[#This Row],[ProductID]],producttable[ProductID],0))</f>
        <v>Rural</v>
      </c>
      <c r="J1337" t="str">
        <f>INDEX(producttable[Segment],MATCH(consolidatedsales[[#This Row],[ProductID]],producttable[ProductID],0))</f>
        <v>Select</v>
      </c>
      <c r="K1337">
        <f>INDEX(producttable[ManufacturerID],MATCH(consolidatedsales[[#This Row],[ProductID]],producttable[ProductID],0))</f>
        <v>2</v>
      </c>
      <c r="L1337" s="4" t="str">
        <f>INDEX(locationtable[State],MATCH(consolidatedsales[[#This Row],[Zip]],locationtable[Zip],0))</f>
        <v>Manitoba</v>
      </c>
      <c r="M1337" s="4" t="str">
        <f>INDEX(manufacturertable[Manufacturer Name],MATCH(consolidatedsales[[#This Row],[ManufacturerID]],manufacturertable[ManufacturerID],0))</f>
        <v>Aliqui</v>
      </c>
      <c r="N1337" s="4">
        <f>1/COUNTIFS(consolidatedsales[Manufacturer Name],consolidatedsales[[#This Row],[Manufacturer Name]])</f>
        <v>4.7169811320754715E-3</v>
      </c>
    </row>
    <row r="1338" spans="1:14" x14ac:dyDescent="0.25">
      <c r="A1338">
        <v>977</v>
      </c>
      <c r="B1338" s="2">
        <v>42165</v>
      </c>
      <c r="C1338" s="2" t="str">
        <f>TEXT(consolidatedsales[[#This Row],[Date]],"MMMM")</f>
        <v>June</v>
      </c>
      <c r="D1338" t="s">
        <v>1212</v>
      </c>
      <c r="E1338">
        <v>1</v>
      </c>
      <c r="F1338" s="3">
        <v>6299.37</v>
      </c>
      <c r="G1338" t="s">
        <v>20</v>
      </c>
      <c r="H1338" t="str">
        <f>INDEX(producttable[Product Name],MATCH(consolidatedsales[[#This Row],[ProductID]],producttable[ProductID],0))</f>
        <v>Natura UC-40</v>
      </c>
      <c r="I1338" t="str">
        <f>INDEX(producttable[Category],MATCH(consolidatedsales[[#This Row],[ProductID]],producttable[ProductID],0))</f>
        <v>Urban</v>
      </c>
      <c r="J1338" t="str">
        <f>INDEX(producttable[Segment],MATCH(consolidatedsales[[#This Row],[ProductID]],producttable[ProductID],0))</f>
        <v>Convenience</v>
      </c>
      <c r="K1338">
        <f>INDEX(producttable[ManufacturerID],MATCH(consolidatedsales[[#This Row],[ProductID]],producttable[ProductID],0))</f>
        <v>8</v>
      </c>
      <c r="L1338" s="4" t="str">
        <f>INDEX(locationtable[State],MATCH(consolidatedsales[[#This Row],[Zip]],locationtable[Zip],0))</f>
        <v>Manitoba</v>
      </c>
      <c r="M1338" s="4" t="str">
        <f>INDEX(manufacturertable[Manufacturer Name],MATCH(consolidatedsales[[#This Row],[ManufacturerID]],manufacturertable[ManufacturerID],0))</f>
        <v>Natura</v>
      </c>
      <c r="N1338" s="4">
        <f>1/COUNTIFS(consolidatedsales[Manufacturer Name],consolidatedsales[[#This Row],[Manufacturer Name]])</f>
        <v>3.952569169960474E-3</v>
      </c>
    </row>
    <row r="1339" spans="1:14" x14ac:dyDescent="0.25">
      <c r="A1339">
        <v>674</v>
      </c>
      <c r="B1339" s="2">
        <v>42165</v>
      </c>
      <c r="C1339" s="2" t="str">
        <f>TEXT(consolidatedsales[[#This Row],[Date]],"MMMM")</f>
        <v>June</v>
      </c>
      <c r="D1339" t="s">
        <v>983</v>
      </c>
      <c r="E1339">
        <v>1</v>
      </c>
      <c r="F1339" s="3">
        <v>8189.37</v>
      </c>
      <c r="G1339" t="s">
        <v>20</v>
      </c>
      <c r="H1339" t="str">
        <f>INDEX(producttable[Product Name],MATCH(consolidatedsales[[#This Row],[ProductID]],producttable[ProductID],0))</f>
        <v>Maximus UC-39</v>
      </c>
      <c r="I1339" t="str">
        <f>INDEX(producttable[Category],MATCH(consolidatedsales[[#This Row],[ProductID]],producttable[ProductID],0))</f>
        <v>Urban</v>
      </c>
      <c r="J1339" t="str">
        <f>INDEX(producttable[Segment],MATCH(consolidatedsales[[#This Row],[ProductID]],producttable[ProductID],0))</f>
        <v>Convenience</v>
      </c>
      <c r="K1339">
        <f>INDEX(producttable[ManufacturerID],MATCH(consolidatedsales[[#This Row],[ProductID]],producttable[ProductID],0))</f>
        <v>7</v>
      </c>
      <c r="L1339" s="4" t="str">
        <f>INDEX(locationtable[State],MATCH(consolidatedsales[[#This Row],[Zip]],locationtable[Zip],0))</f>
        <v>Ontario</v>
      </c>
      <c r="M1339" s="4" t="str">
        <f>INDEX(manufacturertable[Manufacturer Name],MATCH(consolidatedsales[[#This Row],[ManufacturerID]],manufacturertable[ManufacturerID],0))</f>
        <v>VanArsdel</v>
      </c>
      <c r="N1339" s="4">
        <f>1/COUNTIFS(consolidatedsales[Manufacturer Name],consolidatedsales[[#This Row],[Manufacturer Name]])</f>
        <v>2.4570024570024569E-3</v>
      </c>
    </row>
    <row r="1340" spans="1:14" x14ac:dyDescent="0.25">
      <c r="A1340">
        <v>548</v>
      </c>
      <c r="B1340" s="2">
        <v>42139</v>
      </c>
      <c r="C1340" s="2" t="str">
        <f>TEXT(consolidatedsales[[#This Row],[Date]],"MMMM")</f>
        <v>May</v>
      </c>
      <c r="D1340" t="s">
        <v>945</v>
      </c>
      <c r="E1340">
        <v>1</v>
      </c>
      <c r="F1340" s="3">
        <v>6236.37</v>
      </c>
      <c r="G1340" t="s">
        <v>20</v>
      </c>
      <c r="H1340" t="str">
        <f>INDEX(producttable[Product Name],MATCH(consolidatedsales[[#This Row],[ProductID]],producttable[ProductID],0))</f>
        <v>Maximus UC-13</v>
      </c>
      <c r="I1340" t="str">
        <f>INDEX(producttable[Category],MATCH(consolidatedsales[[#This Row],[ProductID]],producttable[ProductID],0))</f>
        <v>Urban</v>
      </c>
      <c r="J1340" t="str">
        <f>INDEX(producttable[Segment],MATCH(consolidatedsales[[#This Row],[ProductID]],producttable[ProductID],0))</f>
        <v>Convenience</v>
      </c>
      <c r="K1340">
        <f>INDEX(producttable[ManufacturerID],MATCH(consolidatedsales[[#This Row],[ProductID]],producttable[ProductID],0))</f>
        <v>7</v>
      </c>
      <c r="L1340" s="4" t="str">
        <f>INDEX(locationtable[State],MATCH(consolidatedsales[[#This Row],[Zip]],locationtable[Zip],0))</f>
        <v>Ontario</v>
      </c>
      <c r="M1340" s="4" t="str">
        <f>INDEX(manufacturertable[Manufacturer Name],MATCH(consolidatedsales[[#This Row],[ManufacturerID]],manufacturertable[ManufacturerID],0))</f>
        <v>VanArsdel</v>
      </c>
      <c r="N1340" s="4">
        <f>1/COUNTIFS(consolidatedsales[Manufacturer Name],consolidatedsales[[#This Row],[Manufacturer Name]])</f>
        <v>2.4570024570024569E-3</v>
      </c>
    </row>
    <row r="1341" spans="1:14" x14ac:dyDescent="0.25">
      <c r="A1341">
        <v>1129</v>
      </c>
      <c r="B1341" s="2">
        <v>42085</v>
      </c>
      <c r="C1341" s="2" t="str">
        <f>TEXT(consolidatedsales[[#This Row],[Date]],"MMMM")</f>
        <v>March</v>
      </c>
      <c r="D1341" t="s">
        <v>394</v>
      </c>
      <c r="E1341">
        <v>1</v>
      </c>
      <c r="F1341" s="3">
        <v>5543.37</v>
      </c>
      <c r="G1341" t="s">
        <v>20</v>
      </c>
      <c r="H1341" t="str">
        <f>INDEX(producttable[Product Name],MATCH(consolidatedsales[[#This Row],[ProductID]],producttable[ProductID],0))</f>
        <v>Pirum UM-06</v>
      </c>
      <c r="I1341" t="str">
        <f>INDEX(producttable[Category],MATCH(consolidatedsales[[#This Row],[ProductID]],producttable[ProductID],0))</f>
        <v>Urban</v>
      </c>
      <c r="J1341" t="str">
        <f>INDEX(producttable[Segment],MATCH(consolidatedsales[[#This Row],[ProductID]],producttable[ProductID],0))</f>
        <v>Moderation</v>
      </c>
      <c r="K1341">
        <f>INDEX(producttable[ManufacturerID],MATCH(consolidatedsales[[#This Row],[ProductID]],producttable[ProductID],0))</f>
        <v>10</v>
      </c>
      <c r="L1341" s="4" t="str">
        <f>INDEX(locationtable[State],MATCH(consolidatedsales[[#This Row],[Zip]],locationtable[Zip],0))</f>
        <v>Quebec</v>
      </c>
      <c r="M1341" s="4" t="str">
        <f>INDEX(manufacturertable[Manufacturer Name],MATCH(consolidatedsales[[#This Row],[ManufacturerID]],manufacturertable[ManufacturerID],0))</f>
        <v>Pirum</v>
      </c>
      <c r="N1341" s="4">
        <f>1/COUNTIFS(consolidatedsales[Manufacturer Name],consolidatedsales[[#This Row],[Manufacturer Name]])</f>
        <v>3.8022813688212928E-3</v>
      </c>
    </row>
    <row r="1342" spans="1:14" x14ac:dyDescent="0.25">
      <c r="A1342">
        <v>1180</v>
      </c>
      <c r="B1342" s="2">
        <v>42085</v>
      </c>
      <c r="C1342" s="2" t="str">
        <f>TEXT(consolidatedsales[[#This Row],[Date]],"MMMM")</f>
        <v>March</v>
      </c>
      <c r="D1342" t="s">
        <v>838</v>
      </c>
      <c r="E1342">
        <v>2</v>
      </c>
      <c r="F1342" s="3">
        <v>12472.74</v>
      </c>
      <c r="G1342" t="s">
        <v>20</v>
      </c>
      <c r="H1342" t="str">
        <f>INDEX(producttable[Product Name],MATCH(consolidatedsales[[#This Row],[ProductID]],producttable[ProductID],0))</f>
        <v>Pirum UE-16</v>
      </c>
      <c r="I1342" t="str">
        <f>INDEX(producttable[Category],MATCH(consolidatedsales[[#This Row],[ProductID]],producttable[ProductID],0))</f>
        <v>Urban</v>
      </c>
      <c r="J1342" t="str">
        <f>INDEX(producttable[Segment],MATCH(consolidatedsales[[#This Row],[ProductID]],producttable[ProductID],0))</f>
        <v>Extreme</v>
      </c>
      <c r="K1342">
        <f>INDEX(producttable[ManufacturerID],MATCH(consolidatedsales[[#This Row],[ProductID]],producttable[ProductID],0))</f>
        <v>10</v>
      </c>
      <c r="L1342" s="4" t="str">
        <f>INDEX(locationtable[State],MATCH(consolidatedsales[[#This Row],[Zip]],locationtable[Zip],0))</f>
        <v>Ontario</v>
      </c>
      <c r="M1342" s="4" t="str">
        <f>INDEX(manufacturertable[Manufacturer Name],MATCH(consolidatedsales[[#This Row],[ManufacturerID]],manufacturertable[ManufacturerID],0))</f>
        <v>Pirum</v>
      </c>
      <c r="N1342" s="4">
        <f>1/COUNTIFS(consolidatedsales[Manufacturer Name],consolidatedsales[[#This Row],[Manufacturer Name]])</f>
        <v>3.8022813688212928E-3</v>
      </c>
    </row>
    <row r="1343" spans="1:14" x14ac:dyDescent="0.25">
      <c r="A1343">
        <v>438</v>
      </c>
      <c r="B1343" s="2">
        <v>42086</v>
      </c>
      <c r="C1343" s="2" t="str">
        <f>TEXT(consolidatedsales[[#This Row],[Date]],"MMMM")</f>
        <v>March</v>
      </c>
      <c r="D1343" t="s">
        <v>826</v>
      </c>
      <c r="E1343">
        <v>1</v>
      </c>
      <c r="F1343" s="3">
        <v>11969.37</v>
      </c>
      <c r="G1343" t="s">
        <v>20</v>
      </c>
      <c r="H1343" t="str">
        <f>INDEX(producttable[Product Name],MATCH(consolidatedsales[[#This Row],[ProductID]],producttable[ProductID],0))</f>
        <v>Maximus UM-43</v>
      </c>
      <c r="I1343" t="str">
        <f>INDEX(producttable[Category],MATCH(consolidatedsales[[#This Row],[ProductID]],producttable[ProductID],0))</f>
        <v>Urban</v>
      </c>
      <c r="J1343" t="str">
        <f>INDEX(producttable[Segment],MATCH(consolidatedsales[[#This Row],[ProductID]],producttable[ProductID],0))</f>
        <v>Moderation</v>
      </c>
      <c r="K1343">
        <f>INDEX(producttable[ManufacturerID],MATCH(consolidatedsales[[#This Row],[ProductID]],producttable[ProductID],0))</f>
        <v>7</v>
      </c>
      <c r="L1343" s="4" t="str">
        <f>INDEX(locationtable[State],MATCH(consolidatedsales[[#This Row],[Zip]],locationtable[Zip],0))</f>
        <v>Ontario</v>
      </c>
      <c r="M1343" s="4" t="str">
        <f>INDEX(manufacturertable[Manufacturer Name],MATCH(consolidatedsales[[#This Row],[ManufacturerID]],manufacturertable[ManufacturerID],0))</f>
        <v>VanArsdel</v>
      </c>
      <c r="N1343" s="4">
        <f>1/COUNTIFS(consolidatedsales[Manufacturer Name],consolidatedsales[[#This Row],[Manufacturer Name]])</f>
        <v>2.4570024570024569E-3</v>
      </c>
    </row>
    <row r="1344" spans="1:14" x14ac:dyDescent="0.25">
      <c r="A1344">
        <v>1959</v>
      </c>
      <c r="B1344" s="2">
        <v>42086</v>
      </c>
      <c r="C1344" s="2" t="str">
        <f>TEXT(consolidatedsales[[#This Row],[Date]],"MMMM")</f>
        <v>March</v>
      </c>
      <c r="D1344" t="s">
        <v>959</v>
      </c>
      <c r="E1344">
        <v>1</v>
      </c>
      <c r="F1344" s="3">
        <v>944.37</v>
      </c>
      <c r="G1344" t="s">
        <v>20</v>
      </c>
      <c r="H1344" t="str">
        <f>INDEX(producttable[Product Name],MATCH(consolidatedsales[[#This Row],[ProductID]],producttable[ProductID],0))</f>
        <v>Currus RP-34</v>
      </c>
      <c r="I1344" t="str">
        <f>INDEX(producttable[Category],MATCH(consolidatedsales[[#This Row],[ProductID]],producttable[ProductID],0))</f>
        <v>Rural</v>
      </c>
      <c r="J1344" t="str">
        <f>INDEX(producttable[Segment],MATCH(consolidatedsales[[#This Row],[ProductID]],producttable[ProductID],0))</f>
        <v>Productivity</v>
      </c>
      <c r="K1344">
        <f>INDEX(producttable[ManufacturerID],MATCH(consolidatedsales[[#This Row],[ProductID]],producttable[ProductID],0))</f>
        <v>4</v>
      </c>
      <c r="L1344" s="4" t="str">
        <f>INDEX(locationtable[State],MATCH(consolidatedsales[[#This Row],[Zip]],locationtable[Zip],0))</f>
        <v>Ontario</v>
      </c>
      <c r="M1344" s="4" t="str">
        <f>INDEX(manufacturertable[Manufacturer Name],MATCH(consolidatedsales[[#This Row],[ManufacturerID]],manufacturertable[ManufacturerID],0))</f>
        <v>Currus</v>
      </c>
      <c r="N1344" s="4">
        <f>1/COUNTIFS(consolidatedsales[Manufacturer Name],consolidatedsales[[#This Row],[Manufacturer Name]])</f>
        <v>1.1764705882352941E-2</v>
      </c>
    </row>
    <row r="1345" spans="1:14" x14ac:dyDescent="0.25">
      <c r="A1345">
        <v>995</v>
      </c>
      <c r="B1345" s="2">
        <v>42089</v>
      </c>
      <c r="C1345" s="2" t="str">
        <f>TEXT(consolidatedsales[[#This Row],[Date]],"MMMM")</f>
        <v>March</v>
      </c>
      <c r="D1345" t="s">
        <v>1227</v>
      </c>
      <c r="E1345">
        <v>1</v>
      </c>
      <c r="F1345" s="3">
        <v>7181.37</v>
      </c>
      <c r="G1345" t="s">
        <v>20</v>
      </c>
      <c r="H1345" t="str">
        <f>INDEX(producttable[Product Name],MATCH(consolidatedsales[[#This Row],[ProductID]],producttable[ProductID],0))</f>
        <v>Natura UC-58</v>
      </c>
      <c r="I1345" t="str">
        <f>INDEX(producttable[Category],MATCH(consolidatedsales[[#This Row],[ProductID]],producttable[ProductID],0))</f>
        <v>Urban</v>
      </c>
      <c r="J1345" t="str">
        <f>INDEX(producttable[Segment],MATCH(consolidatedsales[[#This Row],[ProductID]],producttable[ProductID],0))</f>
        <v>Convenience</v>
      </c>
      <c r="K1345">
        <f>INDEX(producttable[ManufacturerID],MATCH(consolidatedsales[[#This Row],[ProductID]],producttable[ProductID],0))</f>
        <v>8</v>
      </c>
      <c r="L1345" s="4" t="str">
        <f>INDEX(locationtable[State],MATCH(consolidatedsales[[#This Row],[Zip]],locationtable[Zip],0))</f>
        <v>Manitoba</v>
      </c>
      <c r="M1345" s="4" t="str">
        <f>INDEX(manufacturertable[Manufacturer Name],MATCH(consolidatedsales[[#This Row],[ManufacturerID]],manufacturertable[ManufacturerID],0))</f>
        <v>Natura</v>
      </c>
      <c r="N1345" s="4">
        <f>1/COUNTIFS(consolidatedsales[Manufacturer Name],consolidatedsales[[#This Row],[Manufacturer Name]])</f>
        <v>3.952569169960474E-3</v>
      </c>
    </row>
    <row r="1346" spans="1:14" x14ac:dyDescent="0.25">
      <c r="A1346">
        <v>907</v>
      </c>
      <c r="B1346" s="2">
        <v>42090</v>
      </c>
      <c r="C1346" s="2" t="str">
        <f>TEXT(consolidatedsales[[#This Row],[Date]],"MMMM")</f>
        <v>March</v>
      </c>
      <c r="D1346" t="s">
        <v>840</v>
      </c>
      <c r="E1346">
        <v>1</v>
      </c>
      <c r="F1346" s="3">
        <v>7307.37</v>
      </c>
      <c r="G1346" t="s">
        <v>20</v>
      </c>
      <c r="H1346" t="str">
        <f>INDEX(producttable[Product Name],MATCH(consolidatedsales[[#This Row],[ProductID]],producttable[ProductID],0))</f>
        <v>Natura UE-16</v>
      </c>
      <c r="I1346" t="str">
        <f>INDEX(producttable[Category],MATCH(consolidatedsales[[#This Row],[ProductID]],producttable[ProductID],0))</f>
        <v>Urban</v>
      </c>
      <c r="J1346" t="str">
        <f>INDEX(producttable[Segment],MATCH(consolidatedsales[[#This Row],[ProductID]],producttable[ProductID],0))</f>
        <v>Extreme</v>
      </c>
      <c r="K1346">
        <f>INDEX(producttable[ManufacturerID],MATCH(consolidatedsales[[#This Row],[ProductID]],producttable[ProductID],0))</f>
        <v>8</v>
      </c>
      <c r="L1346" s="4" t="str">
        <f>INDEX(locationtable[State],MATCH(consolidatedsales[[#This Row],[Zip]],locationtable[Zip],0))</f>
        <v>Ontario</v>
      </c>
      <c r="M1346" s="4" t="str">
        <f>INDEX(manufacturertable[Manufacturer Name],MATCH(consolidatedsales[[#This Row],[ManufacturerID]],manufacturertable[ManufacturerID],0))</f>
        <v>Natura</v>
      </c>
      <c r="N1346" s="4">
        <f>1/COUNTIFS(consolidatedsales[Manufacturer Name],consolidatedsales[[#This Row],[Manufacturer Name]])</f>
        <v>3.952569169960474E-3</v>
      </c>
    </row>
    <row r="1347" spans="1:14" x14ac:dyDescent="0.25">
      <c r="A1347">
        <v>977</v>
      </c>
      <c r="B1347" s="2">
        <v>42090</v>
      </c>
      <c r="C1347" s="2" t="str">
        <f>TEXT(consolidatedsales[[#This Row],[Date]],"MMMM")</f>
        <v>March</v>
      </c>
      <c r="D1347" t="s">
        <v>978</v>
      </c>
      <c r="E1347">
        <v>1</v>
      </c>
      <c r="F1347" s="3">
        <v>6047.37</v>
      </c>
      <c r="G1347" t="s">
        <v>20</v>
      </c>
      <c r="H1347" t="str">
        <f>INDEX(producttable[Product Name],MATCH(consolidatedsales[[#This Row],[ProductID]],producttable[ProductID],0))</f>
        <v>Natura UC-40</v>
      </c>
      <c r="I1347" t="str">
        <f>INDEX(producttable[Category],MATCH(consolidatedsales[[#This Row],[ProductID]],producttable[ProductID],0))</f>
        <v>Urban</v>
      </c>
      <c r="J1347" t="str">
        <f>INDEX(producttable[Segment],MATCH(consolidatedsales[[#This Row],[ProductID]],producttable[ProductID],0))</f>
        <v>Convenience</v>
      </c>
      <c r="K1347">
        <f>INDEX(producttable[ManufacturerID],MATCH(consolidatedsales[[#This Row],[ProductID]],producttable[ProductID],0))</f>
        <v>8</v>
      </c>
      <c r="L1347" s="4" t="str">
        <f>INDEX(locationtable[State],MATCH(consolidatedsales[[#This Row],[Zip]],locationtable[Zip],0))</f>
        <v>Ontario</v>
      </c>
      <c r="M1347" s="4" t="str">
        <f>INDEX(manufacturertable[Manufacturer Name],MATCH(consolidatedsales[[#This Row],[ManufacturerID]],manufacturertable[ManufacturerID],0))</f>
        <v>Natura</v>
      </c>
      <c r="N1347" s="4">
        <f>1/COUNTIFS(consolidatedsales[Manufacturer Name],consolidatedsales[[#This Row],[Manufacturer Name]])</f>
        <v>3.952569169960474E-3</v>
      </c>
    </row>
    <row r="1348" spans="1:14" x14ac:dyDescent="0.25">
      <c r="A1348">
        <v>2332</v>
      </c>
      <c r="B1348" s="2">
        <v>42090</v>
      </c>
      <c r="C1348" s="2" t="str">
        <f>TEXT(consolidatedsales[[#This Row],[Date]],"MMMM")</f>
        <v>March</v>
      </c>
      <c r="D1348" t="s">
        <v>838</v>
      </c>
      <c r="E1348">
        <v>1</v>
      </c>
      <c r="F1348" s="3">
        <v>5858.37</v>
      </c>
      <c r="G1348" t="s">
        <v>20</v>
      </c>
      <c r="H1348" t="str">
        <f>INDEX(producttable[Product Name],MATCH(consolidatedsales[[#This Row],[ProductID]],producttable[ProductID],0))</f>
        <v>Aliqui UE-06</v>
      </c>
      <c r="I1348" t="str">
        <f>INDEX(producttable[Category],MATCH(consolidatedsales[[#This Row],[ProductID]],producttable[ProductID],0))</f>
        <v>Urban</v>
      </c>
      <c r="J1348" t="str">
        <f>INDEX(producttable[Segment],MATCH(consolidatedsales[[#This Row],[ProductID]],producttable[ProductID],0))</f>
        <v>Extreme</v>
      </c>
      <c r="K1348">
        <f>INDEX(producttable[ManufacturerID],MATCH(consolidatedsales[[#This Row],[ProductID]],producttable[ProductID],0))</f>
        <v>2</v>
      </c>
      <c r="L1348" s="4" t="str">
        <f>INDEX(locationtable[State],MATCH(consolidatedsales[[#This Row],[Zip]],locationtable[Zip],0))</f>
        <v>Ontario</v>
      </c>
      <c r="M1348" s="4" t="str">
        <f>INDEX(manufacturertable[Manufacturer Name],MATCH(consolidatedsales[[#This Row],[ManufacturerID]],manufacturertable[ManufacturerID],0))</f>
        <v>Aliqui</v>
      </c>
      <c r="N1348" s="4">
        <f>1/COUNTIFS(consolidatedsales[Manufacturer Name],consolidatedsales[[#This Row],[Manufacturer Name]])</f>
        <v>4.7169811320754715E-3</v>
      </c>
    </row>
    <row r="1349" spans="1:14" x14ac:dyDescent="0.25">
      <c r="A1349">
        <v>659</v>
      </c>
      <c r="B1349" s="2">
        <v>42140</v>
      </c>
      <c r="C1349" s="2" t="str">
        <f>TEXT(consolidatedsales[[#This Row],[Date]],"MMMM")</f>
        <v>May</v>
      </c>
      <c r="D1349" t="s">
        <v>394</v>
      </c>
      <c r="E1349">
        <v>1</v>
      </c>
      <c r="F1349" s="3">
        <v>17639.37</v>
      </c>
      <c r="G1349" t="s">
        <v>20</v>
      </c>
      <c r="H1349" t="str">
        <f>INDEX(producttable[Product Name],MATCH(consolidatedsales[[#This Row],[ProductID]],producttable[ProductID],0))</f>
        <v>Maximus UC-24</v>
      </c>
      <c r="I1349" t="str">
        <f>INDEX(producttable[Category],MATCH(consolidatedsales[[#This Row],[ProductID]],producttable[ProductID],0))</f>
        <v>Urban</v>
      </c>
      <c r="J1349" t="str">
        <f>INDEX(producttable[Segment],MATCH(consolidatedsales[[#This Row],[ProductID]],producttable[ProductID],0))</f>
        <v>Convenience</v>
      </c>
      <c r="K1349">
        <f>INDEX(producttable[ManufacturerID],MATCH(consolidatedsales[[#This Row],[ProductID]],producttable[ProductID],0))</f>
        <v>7</v>
      </c>
      <c r="L1349" s="4" t="str">
        <f>INDEX(locationtable[State],MATCH(consolidatedsales[[#This Row],[Zip]],locationtable[Zip],0))</f>
        <v>Quebec</v>
      </c>
      <c r="M1349" s="4" t="str">
        <f>INDEX(manufacturertable[Manufacturer Name],MATCH(consolidatedsales[[#This Row],[ManufacturerID]],manufacturertable[ManufacturerID],0))</f>
        <v>VanArsdel</v>
      </c>
      <c r="N1349" s="4">
        <f>1/COUNTIFS(consolidatedsales[Manufacturer Name],consolidatedsales[[#This Row],[Manufacturer Name]])</f>
        <v>2.4570024570024569E-3</v>
      </c>
    </row>
    <row r="1350" spans="1:14" x14ac:dyDescent="0.25">
      <c r="A1350">
        <v>2084</v>
      </c>
      <c r="B1350" s="2">
        <v>42122</v>
      </c>
      <c r="C1350" s="2" t="str">
        <f>TEXT(consolidatedsales[[#This Row],[Date]],"MMMM")</f>
        <v>April</v>
      </c>
      <c r="D1350" t="s">
        <v>972</v>
      </c>
      <c r="E1350">
        <v>1</v>
      </c>
      <c r="F1350" s="3">
        <v>8252.3700000000008</v>
      </c>
      <c r="G1350" t="s">
        <v>20</v>
      </c>
      <c r="H1350" t="str">
        <f>INDEX(producttable[Product Name],MATCH(consolidatedsales[[#This Row],[ProductID]],producttable[ProductID],0))</f>
        <v>Currus UC-19</v>
      </c>
      <c r="I1350" t="str">
        <f>INDEX(producttable[Category],MATCH(consolidatedsales[[#This Row],[ProductID]],producttable[ProductID],0))</f>
        <v>Urban</v>
      </c>
      <c r="J1350" t="str">
        <f>INDEX(producttable[Segment],MATCH(consolidatedsales[[#This Row],[ProductID]],producttable[ProductID],0))</f>
        <v>Convenience</v>
      </c>
      <c r="K1350">
        <f>INDEX(producttable[ManufacturerID],MATCH(consolidatedsales[[#This Row],[ProductID]],producttable[ProductID],0))</f>
        <v>4</v>
      </c>
      <c r="L1350" s="4" t="str">
        <f>INDEX(locationtable[State],MATCH(consolidatedsales[[#This Row],[Zip]],locationtable[Zip],0))</f>
        <v>Ontario</v>
      </c>
      <c r="M1350" s="4" t="str">
        <f>INDEX(manufacturertable[Manufacturer Name],MATCH(consolidatedsales[[#This Row],[ManufacturerID]],manufacturertable[ManufacturerID],0))</f>
        <v>Currus</v>
      </c>
      <c r="N1350" s="4">
        <f>1/COUNTIFS(consolidatedsales[Manufacturer Name],consolidatedsales[[#This Row],[Manufacturer Name]])</f>
        <v>1.1764705882352941E-2</v>
      </c>
    </row>
    <row r="1351" spans="1:14" x14ac:dyDescent="0.25">
      <c r="A1351">
        <v>487</v>
      </c>
      <c r="B1351" s="2">
        <v>42122</v>
      </c>
      <c r="C1351" s="2" t="str">
        <f>TEXT(consolidatedsales[[#This Row],[Date]],"MMMM")</f>
        <v>April</v>
      </c>
      <c r="D1351" t="s">
        <v>984</v>
      </c>
      <c r="E1351">
        <v>1</v>
      </c>
      <c r="F1351" s="3">
        <v>13229.37</v>
      </c>
      <c r="G1351" t="s">
        <v>20</v>
      </c>
      <c r="H1351" t="str">
        <f>INDEX(producttable[Product Name],MATCH(consolidatedsales[[#This Row],[ProductID]],producttable[ProductID],0))</f>
        <v>Maximus UM-92</v>
      </c>
      <c r="I1351" t="str">
        <f>INDEX(producttable[Category],MATCH(consolidatedsales[[#This Row],[ProductID]],producttable[ProductID],0))</f>
        <v>Urban</v>
      </c>
      <c r="J1351" t="str">
        <f>INDEX(producttable[Segment],MATCH(consolidatedsales[[#This Row],[ProductID]],producttable[ProductID],0))</f>
        <v>Moderation</v>
      </c>
      <c r="K1351">
        <f>INDEX(producttable[ManufacturerID],MATCH(consolidatedsales[[#This Row],[ProductID]],producttable[ProductID],0))</f>
        <v>7</v>
      </c>
      <c r="L1351" s="4" t="str">
        <f>INDEX(locationtable[State],MATCH(consolidatedsales[[#This Row],[Zip]],locationtable[Zip],0))</f>
        <v>Ontario</v>
      </c>
      <c r="M1351" s="4" t="str">
        <f>INDEX(manufacturertable[Manufacturer Name],MATCH(consolidatedsales[[#This Row],[ManufacturerID]],manufacturertable[ManufacturerID],0))</f>
        <v>VanArsdel</v>
      </c>
      <c r="N1351" s="4">
        <f>1/COUNTIFS(consolidatedsales[Manufacturer Name],consolidatedsales[[#This Row],[Manufacturer Name]])</f>
        <v>2.4570024570024569E-3</v>
      </c>
    </row>
    <row r="1352" spans="1:14" x14ac:dyDescent="0.25">
      <c r="A1352">
        <v>993</v>
      </c>
      <c r="B1352" s="2">
        <v>42122</v>
      </c>
      <c r="C1352" s="2" t="str">
        <f>TEXT(consolidatedsales[[#This Row],[Date]],"MMMM")</f>
        <v>April</v>
      </c>
      <c r="D1352" t="s">
        <v>1230</v>
      </c>
      <c r="E1352">
        <v>2</v>
      </c>
      <c r="F1352" s="3">
        <v>9007.74</v>
      </c>
      <c r="G1352" t="s">
        <v>20</v>
      </c>
      <c r="H1352" t="str">
        <f>INDEX(producttable[Product Name],MATCH(consolidatedsales[[#This Row],[ProductID]],producttable[ProductID],0))</f>
        <v>Natura UC-56</v>
      </c>
      <c r="I1352" t="str">
        <f>INDEX(producttable[Category],MATCH(consolidatedsales[[#This Row],[ProductID]],producttable[ProductID],0))</f>
        <v>Urban</v>
      </c>
      <c r="J1352" t="str">
        <f>INDEX(producttable[Segment],MATCH(consolidatedsales[[#This Row],[ProductID]],producttable[ProductID],0))</f>
        <v>Convenience</v>
      </c>
      <c r="K1352">
        <f>INDEX(producttable[ManufacturerID],MATCH(consolidatedsales[[#This Row],[ProductID]],producttable[ProductID],0))</f>
        <v>8</v>
      </c>
      <c r="L1352" s="4" t="str">
        <f>INDEX(locationtable[State],MATCH(consolidatedsales[[#This Row],[Zip]],locationtable[Zip],0))</f>
        <v>Manitoba</v>
      </c>
      <c r="M1352" s="4" t="str">
        <f>INDEX(manufacturertable[Manufacturer Name],MATCH(consolidatedsales[[#This Row],[ManufacturerID]],manufacturertable[ManufacturerID],0))</f>
        <v>Natura</v>
      </c>
      <c r="N1352" s="4">
        <f>1/COUNTIFS(consolidatedsales[Manufacturer Name],consolidatedsales[[#This Row],[Manufacturer Name]])</f>
        <v>3.952569169960474E-3</v>
      </c>
    </row>
    <row r="1353" spans="1:14" x14ac:dyDescent="0.25">
      <c r="A1353">
        <v>1180</v>
      </c>
      <c r="B1353" s="2">
        <v>42123</v>
      </c>
      <c r="C1353" s="2" t="str">
        <f>TEXT(consolidatedsales[[#This Row],[Date]],"MMMM")</f>
        <v>April</v>
      </c>
      <c r="D1353" t="s">
        <v>839</v>
      </c>
      <c r="E1353">
        <v>1</v>
      </c>
      <c r="F1353" s="3">
        <v>6173.37</v>
      </c>
      <c r="G1353" t="s">
        <v>20</v>
      </c>
      <c r="H1353" t="str">
        <f>INDEX(producttable[Product Name],MATCH(consolidatedsales[[#This Row],[ProductID]],producttable[ProductID],0))</f>
        <v>Pirum UE-16</v>
      </c>
      <c r="I1353" t="str">
        <f>INDEX(producttable[Category],MATCH(consolidatedsales[[#This Row],[ProductID]],producttable[ProductID],0))</f>
        <v>Urban</v>
      </c>
      <c r="J1353" t="str">
        <f>INDEX(producttable[Segment],MATCH(consolidatedsales[[#This Row],[ProductID]],producttable[ProductID],0))</f>
        <v>Extreme</v>
      </c>
      <c r="K1353">
        <f>INDEX(producttable[ManufacturerID],MATCH(consolidatedsales[[#This Row],[ProductID]],producttable[ProductID],0))</f>
        <v>10</v>
      </c>
      <c r="L1353" s="4" t="str">
        <f>INDEX(locationtable[State],MATCH(consolidatedsales[[#This Row],[Zip]],locationtable[Zip],0))</f>
        <v>Ontario</v>
      </c>
      <c r="M1353" s="4" t="str">
        <f>INDEX(manufacturertable[Manufacturer Name],MATCH(consolidatedsales[[#This Row],[ManufacturerID]],manufacturertable[ManufacturerID],0))</f>
        <v>Pirum</v>
      </c>
      <c r="N1353" s="4">
        <f>1/COUNTIFS(consolidatedsales[Manufacturer Name],consolidatedsales[[#This Row],[Manufacturer Name]])</f>
        <v>3.8022813688212928E-3</v>
      </c>
    </row>
    <row r="1354" spans="1:14" x14ac:dyDescent="0.25">
      <c r="A1354">
        <v>1175</v>
      </c>
      <c r="B1354" s="2">
        <v>42170</v>
      </c>
      <c r="C1354" s="2" t="str">
        <f>TEXT(consolidatedsales[[#This Row],[Date]],"MMMM")</f>
        <v>June</v>
      </c>
      <c r="D1354" t="s">
        <v>983</v>
      </c>
      <c r="E1354">
        <v>1</v>
      </c>
      <c r="F1354" s="3">
        <v>7811.37</v>
      </c>
      <c r="G1354" t="s">
        <v>20</v>
      </c>
      <c r="H1354" t="str">
        <f>INDEX(producttable[Product Name],MATCH(consolidatedsales[[#This Row],[ProductID]],producttable[ProductID],0))</f>
        <v>Pirum UE-11</v>
      </c>
      <c r="I1354" t="str">
        <f>INDEX(producttable[Category],MATCH(consolidatedsales[[#This Row],[ProductID]],producttable[ProductID],0))</f>
        <v>Urban</v>
      </c>
      <c r="J1354" t="str">
        <f>INDEX(producttable[Segment],MATCH(consolidatedsales[[#This Row],[ProductID]],producttable[ProductID],0))</f>
        <v>Extreme</v>
      </c>
      <c r="K1354">
        <f>INDEX(producttable[ManufacturerID],MATCH(consolidatedsales[[#This Row],[ProductID]],producttable[ProductID],0))</f>
        <v>10</v>
      </c>
      <c r="L1354" s="4" t="str">
        <f>INDEX(locationtable[State],MATCH(consolidatedsales[[#This Row],[Zip]],locationtable[Zip],0))</f>
        <v>Ontario</v>
      </c>
      <c r="M1354" s="4" t="str">
        <f>INDEX(manufacturertable[Manufacturer Name],MATCH(consolidatedsales[[#This Row],[ManufacturerID]],manufacturertable[ManufacturerID],0))</f>
        <v>Pirum</v>
      </c>
      <c r="N1354" s="4">
        <f>1/COUNTIFS(consolidatedsales[Manufacturer Name],consolidatedsales[[#This Row],[Manufacturer Name]])</f>
        <v>3.8022813688212928E-3</v>
      </c>
    </row>
    <row r="1355" spans="1:14" x14ac:dyDescent="0.25">
      <c r="A1355">
        <v>2331</v>
      </c>
      <c r="B1355" s="2">
        <v>42170</v>
      </c>
      <c r="C1355" s="2" t="str">
        <f>TEXT(consolidatedsales[[#This Row],[Date]],"MMMM")</f>
        <v>June</v>
      </c>
      <c r="D1355" t="s">
        <v>842</v>
      </c>
      <c r="E1355">
        <v>1</v>
      </c>
      <c r="F1355" s="3">
        <v>7868.7</v>
      </c>
      <c r="G1355" t="s">
        <v>20</v>
      </c>
      <c r="H1355" t="str">
        <f>INDEX(producttable[Product Name],MATCH(consolidatedsales[[#This Row],[ProductID]],producttable[ProductID],0))</f>
        <v>Aliqui UE-05</v>
      </c>
      <c r="I1355" t="str">
        <f>INDEX(producttable[Category],MATCH(consolidatedsales[[#This Row],[ProductID]],producttable[ProductID],0))</f>
        <v>Urban</v>
      </c>
      <c r="J1355" t="str">
        <f>INDEX(producttable[Segment],MATCH(consolidatedsales[[#This Row],[ProductID]],producttable[ProductID],0))</f>
        <v>Extreme</v>
      </c>
      <c r="K1355">
        <f>INDEX(producttable[ManufacturerID],MATCH(consolidatedsales[[#This Row],[ProductID]],producttable[ProductID],0))</f>
        <v>2</v>
      </c>
      <c r="L1355" s="4" t="str">
        <f>INDEX(locationtable[State],MATCH(consolidatedsales[[#This Row],[Zip]],locationtable[Zip],0))</f>
        <v>Ontario</v>
      </c>
      <c r="M1355" s="4" t="str">
        <f>INDEX(manufacturertable[Manufacturer Name],MATCH(consolidatedsales[[#This Row],[ManufacturerID]],manufacturertable[ManufacturerID],0))</f>
        <v>Aliqui</v>
      </c>
      <c r="N1355" s="4">
        <f>1/COUNTIFS(consolidatedsales[Manufacturer Name],consolidatedsales[[#This Row],[Manufacturer Name]])</f>
        <v>4.7169811320754715E-3</v>
      </c>
    </row>
    <row r="1356" spans="1:14" x14ac:dyDescent="0.25">
      <c r="A1356">
        <v>2055</v>
      </c>
      <c r="B1356" s="2">
        <v>42171</v>
      </c>
      <c r="C1356" s="2" t="str">
        <f>TEXT(consolidatedsales[[#This Row],[Date]],"MMMM")</f>
        <v>June</v>
      </c>
      <c r="D1356" t="s">
        <v>994</v>
      </c>
      <c r="E1356">
        <v>1</v>
      </c>
      <c r="F1356" s="3">
        <v>7874.37</v>
      </c>
      <c r="G1356" t="s">
        <v>20</v>
      </c>
      <c r="H1356" t="str">
        <f>INDEX(producttable[Product Name],MATCH(consolidatedsales[[#This Row],[ProductID]],producttable[ProductID],0))</f>
        <v>Currus UE-15</v>
      </c>
      <c r="I1356" t="str">
        <f>INDEX(producttable[Category],MATCH(consolidatedsales[[#This Row],[ProductID]],producttable[ProductID],0))</f>
        <v>Urban</v>
      </c>
      <c r="J1356" t="str">
        <f>INDEX(producttable[Segment],MATCH(consolidatedsales[[#This Row],[ProductID]],producttable[ProductID],0))</f>
        <v>Extreme</v>
      </c>
      <c r="K1356">
        <f>INDEX(producttable[ManufacturerID],MATCH(consolidatedsales[[#This Row],[ProductID]],producttable[ProductID],0))</f>
        <v>4</v>
      </c>
      <c r="L1356" s="4" t="str">
        <f>INDEX(locationtable[State],MATCH(consolidatedsales[[#This Row],[Zip]],locationtable[Zip],0))</f>
        <v>Ontario</v>
      </c>
      <c r="M1356" s="4" t="str">
        <f>INDEX(manufacturertable[Manufacturer Name],MATCH(consolidatedsales[[#This Row],[ManufacturerID]],manufacturertable[ManufacturerID],0))</f>
        <v>Currus</v>
      </c>
      <c r="N1356" s="4">
        <f>1/COUNTIFS(consolidatedsales[Manufacturer Name],consolidatedsales[[#This Row],[Manufacturer Name]])</f>
        <v>1.1764705882352941E-2</v>
      </c>
    </row>
    <row r="1357" spans="1:14" x14ac:dyDescent="0.25">
      <c r="A1357">
        <v>926</v>
      </c>
      <c r="B1357" s="2">
        <v>42171</v>
      </c>
      <c r="C1357" s="2" t="str">
        <f>TEXT(consolidatedsales[[#This Row],[Date]],"MMMM")</f>
        <v>June</v>
      </c>
      <c r="D1357" t="s">
        <v>1230</v>
      </c>
      <c r="E1357">
        <v>1</v>
      </c>
      <c r="F1357" s="3">
        <v>6803.37</v>
      </c>
      <c r="G1357" t="s">
        <v>20</v>
      </c>
      <c r="H1357" t="str">
        <f>INDEX(producttable[Product Name],MATCH(consolidatedsales[[#This Row],[ProductID]],producttable[ProductID],0))</f>
        <v>Natura UE-35</v>
      </c>
      <c r="I1357" t="str">
        <f>INDEX(producttable[Category],MATCH(consolidatedsales[[#This Row],[ProductID]],producttable[ProductID],0))</f>
        <v>Urban</v>
      </c>
      <c r="J1357" t="str">
        <f>INDEX(producttable[Segment],MATCH(consolidatedsales[[#This Row],[ProductID]],producttable[ProductID],0))</f>
        <v>Extreme</v>
      </c>
      <c r="K1357">
        <f>INDEX(producttable[ManufacturerID],MATCH(consolidatedsales[[#This Row],[ProductID]],producttable[ProductID],0))</f>
        <v>8</v>
      </c>
      <c r="L1357" s="4" t="str">
        <f>INDEX(locationtable[State],MATCH(consolidatedsales[[#This Row],[Zip]],locationtable[Zip],0))</f>
        <v>Manitoba</v>
      </c>
      <c r="M1357" s="4" t="str">
        <f>INDEX(manufacturertable[Manufacturer Name],MATCH(consolidatedsales[[#This Row],[ManufacturerID]],manufacturertable[ManufacturerID],0))</f>
        <v>Natura</v>
      </c>
      <c r="N1357" s="4">
        <f>1/COUNTIFS(consolidatedsales[Manufacturer Name],consolidatedsales[[#This Row],[Manufacturer Name]])</f>
        <v>3.952569169960474E-3</v>
      </c>
    </row>
    <row r="1358" spans="1:14" x14ac:dyDescent="0.25">
      <c r="A1358">
        <v>945</v>
      </c>
      <c r="B1358" s="2">
        <v>42171</v>
      </c>
      <c r="C1358" s="2" t="str">
        <f>TEXT(consolidatedsales[[#This Row],[Date]],"MMMM")</f>
        <v>June</v>
      </c>
      <c r="D1358" t="s">
        <v>1229</v>
      </c>
      <c r="E1358">
        <v>1</v>
      </c>
      <c r="F1358" s="3">
        <v>8189.37</v>
      </c>
      <c r="G1358" t="s">
        <v>20</v>
      </c>
      <c r="H1358" t="str">
        <f>INDEX(producttable[Product Name],MATCH(consolidatedsales[[#This Row],[ProductID]],producttable[ProductID],0))</f>
        <v>Natura UC-08</v>
      </c>
      <c r="I1358" t="str">
        <f>INDEX(producttable[Category],MATCH(consolidatedsales[[#This Row],[ProductID]],producttable[ProductID],0))</f>
        <v>Urban</v>
      </c>
      <c r="J1358" t="str">
        <f>INDEX(producttable[Segment],MATCH(consolidatedsales[[#This Row],[ProductID]],producttable[ProductID],0))</f>
        <v>Convenience</v>
      </c>
      <c r="K1358">
        <f>INDEX(producttable[ManufacturerID],MATCH(consolidatedsales[[#This Row],[ProductID]],producttable[ProductID],0))</f>
        <v>8</v>
      </c>
      <c r="L1358" s="4" t="str">
        <f>INDEX(locationtable[State],MATCH(consolidatedsales[[#This Row],[Zip]],locationtable[Zip],0))</f>
        <v>Manitoba</v>
      </c>
      <c r="M1358" s="4" t="str">
        <f>INDEX(manufacturertable[Manufacturer Name],MATCH(consolidatedsales[[#This Row],[ManufacturerID]],manufacturertable[ManufacturerID],0))</f>
        <v>Natura</v>
      </c>
      <c r="N1358" s="4">
        <f>1/COUNTIFS(consolidatedsales[Manufacturer Name],consolidatedsales[[#This Row],[Manufacturer Name]])</f>
        <v>3.952569169960474E-3</v>
      </c>
    </row>
    <row r="1359" spans="1:14" x14ac:dyDescent="0.25">
      <c r="A1359">
        <v>26</v>
      </c>
      <c r="B1359" s="2">
        <v>42183</v>
      </c>
      <c r="C1359" s="2" t="str">
        <f>TEXT(consolidatedsales[[#This Row],[Date]],"MMMM")</f>
        <v>June</v>
      </c>
      <c r="D1359" t="s">
        <v>832</v>
      </c>
      <c r="E1359">
        <v>1</v>
      </c>
      <c r="F1359" s="3">
        <v>9292.5</v>
      </c>
      <c r="G1359" t="s">
        <v>20</v>
      </c>
      <c r="H1359" t="str">
        <f>INDEX(producttable[Product Name],MATCH(consolidatedsales[[#This Row],[ProductID]],producttable[ProductID],0))</f>
        <v>Abbas MA-26</v>
      </c>
      <c r="I1359" t="str">
        <f>INDEX(producttable[Category],MATCH(consolidatedsales[[#This Row],[ProductID]],producttable[ProductID],0))</f>
        <v>Mix</v>
      </c>
      <c r="J1359" t="str">
        <f>INDEX(producttable[Segment],MATCH(consolidatedsales[[#This Row],[ProductID]],producttable[ProductID],0))</f>
        <v>All Season</v>
      </c>
      <c r="K1359">
        <f>INDEX(producttable[ManufacturerID],MATCH(consolidatedsales[[#This Row],[ProductID]],producttable[ProductID],0))</f>
        <v>1</v>
      </c>
      <c r="L1359" s="4" t="str">
        <f>INDEX(locationtable[State],MATCH(consolidatedsales[[#This Row],[Zip]],locationtable[Zip],0))</f>
        <v>Ontario</v>
      </c>
      <c r="M1359" s="4" t="str">
        <f>INDEX(manufacturertable[Manufacturer Name],MATCH(consolidatedsales[[#This Row],[ManufacturerID]],manufacturertable[ManufacturerID],0))</f>
        <v>Abbas</v>
      </c>
      <c r="N1359" s="4">
        <f>1/COUNTIFS(consolidatedsales[Manufacturer Name],consolidatedsales[[#This Row],[Manufacturer Name]])</f>
        <v>0.04</v>
      </c>
    </row>
    <row r="1360" spans="1:14" x14ac:dyDescent="0.25">
      <c r="A1360">
        <v>1077</v>
      </c>
      <c r="B1360" s="2">
        <v>42183</v>
      </c>
      <c r="C1360" s="2" t="str">
        <f>TEXT(consolidatedsales[[#This Row],[Date]],"MMMM")</f>
        <v>June</v>
      </c>
      <c r="D1360" t="s">
        <v>945</v>
      </c>
      <c r="E1360">
        <v>1</v>
      </c>
      <c r="F1360" s="3">
        <v>4220.37</v>
      </c>
      <c r="G1360" t="s">
        <v>20</v>
      </c>
      <c r="H1360" t="str">
        <f>INDEX(producttable[Product Name],MATCH(consolidatedsales[[#This Row],[ProductID]],producttable[ProductID],0))</f>
        <v>Pirum RP-23</v>
      </c>
      <c r="I1360" t="str">
        <f>INDEX(producttable[Category],MATCH(consolidatedsales[[#This Row],[ProductID]],producttable[ProductID],0))</f>
        <v>Rural</v>
      </c>
      <c r="J1360" t="str">
        <f>INDEX(producttable[Segment],MATCH(consolidatedsales[[#This Row],[ProductID]],producttable[ProductID],0))</f>
        <v>Productivity</v>
      </c>
      <c r="K1360">
        <f>INDEX(producttable[ManufacturerID],MATCH(consolidatedsales[[#This Row],[ProductID]],producttable[ProductID],0))</f>
        <v>10</v>
      </c>
      <c r="L1360" s="4" t="str">
        <f>INDEX(locationtable[State],MATCH(consolidatedsales[[#This Row],[Zip]],locationtable[Zip],0))</f>
        <v>Ontario</v>
      </c>
      <c r="M1360" s="4" t="str">
        <f>INDEX(manufacturertable[Manufacturer Name],MATCH(consolidatedsales[[#This Row],[ManufacturerID]],manufacturertable[ManufacturerID],0))</f>
        <v>Pirum</v>
      </c>
      <c r="N1360" s="4">
        <f>1/COUNTIFS(consolidatedsales[Manufacturer Name],consolidatedsales[[#This Row],[Manufacturer Name]])</f>
        <v>3.8022813688212928E-3</v>
      </c>
    </row>
    <row r="1361" spans="1:14" x14ac:dyDescent="0.25">
      <c r="A1361">
        <v>1809</v>
      </c>
      <c r="B1361" s="2">
        <v>42119</v>
      </c>
      <c r="C1361" s="2" t="str">
        <f>TEXT(consolidatedsales[[#This Row],[Date]],"MMMM")</f>
        <v>April</v>
      </c>
      <c r="D1361" t="s">
        <v>840</v>
      </c>
      <c r="E1361">
        <v>1</v>
      </c>
      <c r="F1361" s="3">
        <v>2771.37</v>
      </c>
      <c r="G1361" t="s">
        <v>20</v>
      </c>
      <c r="H1361" t="str">
        <f>INDEX(producttable[Product Name],MATCH(consolidatedsales[[#This Row],[ProductID]],producttable[ProductID],0))</f>
        <v>Pomum YY-04</v>
      </c>
      <c r="I1361" t="str">
        <f>INDEX(producttable[Category],MATCH(consolidatedsales[[#This Row],[ProductID]],producttable[ProductID],0))</f>
        <v>Youth</v>
      </c>
      <c r="J1361" t="str">
        <f>INDEX(producttable[Segment],MATCH(consolidatedsales[[#This Row],[ProductID]],producttable[ProductID],0))</f>
        <v>Youth</v>
      </c>
      <c r="K1361">
        <f>INDEX(producttable[ManufacturerID],MATCH(consolidatedsales[[#This Row],[ProductID]],producttable[ProductID],0))</f>
        <v>11</v>
      </c>
      <c r="L1361" s="4" t="str">
        <f>INDEX(locationtable[State],MATCH(consolidatedsales[[#This Row],[Zip]],locationtable[Zip],0))</f>
        <v>Ontario</v>
      </c>
      <c r="M1361" s="4" t="str">
        <f>INDEX(manufacturertable[Manufacturer Name],MATCH(consolidatedsales[[#This Row],[ManufacturerID]],manufacturertable[ManufacturerID],0))</f>
        <v>Pomum</v>
      </c>
      <c r="N1361" s="4">
        <f>1/COUNTIFS(consolidatedsales[Manufacturer Name],consolidatedsales[[#This Row],[Manufacturer Name]])</f>
        <v>5.5555555555555552E-2</v>
      </c>
    </row>
    <row r="1362" spans="1:14" x14ac:dyDescent="0.25">
      <c r="A1362">
        <v>520</v>
      </c>
      <c r="B1362" s="2">
        <v>42119</v>
      </c>
      <c r="C1362" s="2" t="str">
        <f>TEXT(consolidatedsales[[#This Row],[Date]],"MMMM")</f>
        <v>April</v>
      </c>
      <c r="D1362" t="s">
        <v>1218</v>
      </c>
      <c r="E1362">
        <v>1</v>
      </c>
      <c r="F1362" s="3">
        <v>7367.85</v>
      </c>
      <c r="G1362" t="s">
        <v>20</v>
      </c>
      <c r="H1362" t="str">
        <f>INDEX(producttable[Product Name],MATCH(consolidatedsales[[#This Row],[ProductID]],producttable[ProductID],0))</f>
        <v>Maximus UE-08</v>
      </c>
      <c r="I1362" t="str">
        <f>INDEX(producttable[Category],MATCH(consolidatedsales[[#This Row],[ProductID]],producttable[ProductID],0))</f>
        <v>Urban</v>
      </c>
      <c r="J1362" t="str">
        <f>INDEX(producttable[Segment],MATCH(consolidatedsales[[#This Row],[ProductID]],producttable[ProductID],0))</f>
        <v>Extreme</v>
      </c>
      <c r="K1362">
        <f>INDEX(producttable[ManufacturerID],MATCH(consolidatedsales[[#This Row],[ProductID]],producttable[ProductID],0))</f>
        <v>7</v>
      </c>
      <c r="L1362" s="4" t="str">
        <f>INDEX(locationtable[State],MATCH(consolidatedsales[[#This Row],[Zip]],locationtable[Zip],0))</f>
        <v>Manitoba</v>
      </c>
      <c r="M1362" s="4" t="str">
        <f>INDEX(manufacturertable[Manufacturer Name],MATCH(consolidatedsales[[#This Row],[ManufacturerID]],manufacturertable[ManufacturerID],0))</f>
        <v>VanArsdel</v>
      </c>
      <c r="N1362" s="4">
        <f>1/COUNTIFS(consolidatedsales[Manufacturer Name],consolidatedsales[[#This Row],[Manufacturer Name]])</f>
        <v>2.4570024570024569E-3</v>
      </c>
    </row>
    <row r="1363" spans="1:14" x14ac:dyDescent="0.25">
      <c r="A1363">
        <v>1077</v>
      </c>
      <c r="B1363" s="2">
        <v>42120</v>
      </c>
      <c r="C1363" s="2" t="str">
        <f>TEXT(consolidatedsales[[#This Row],[Date]],"MMMM")</f>
        <v>April</v>
      </c>
      <c r="D1363" t="s">
        <v>952</v>
      </c>
      <c r="E1363">
        <v>1</v>
      </c>
      <c r="F1363" s="3">
        <v>4220.37</v>
      </c>
      <c r="G1363" t="s">
        <v>20</v>
      </c>
      <c r="H1363" t="str">
        <f>INDEX(producttable[Product Name],MATCH(consolidatedsales[[#This Row],[ProductID]],producttable[ProductID],0))</f>
        <v>Pirum RP-23</v>
      </c>
      <c r="I1363" t="str">
        <f>INDEX(producttable[Category],MATCH(consolidatedsales[[#This Row],[ProductID]],producttable[ProductID],0))</f>
        <v>Rural</v>
      </c>
      <c r="J1363" t="str">
        <f>INDEX(producttable[Segment],MATCH(consolidatedsales[[#This Row],[ProductID]],producttable[ProductID],0))</f>
        <v>Productivity</v>
      </c>
      <c r="K1363">
        <f>INDEX(producttable[ManufacturerID],MATCH(consolidatedsales[[#This Row],[ProductID]],producttable[ProductID],0))</f>
        <v>10</v>
      </c>
      <c r="L1363" s="4" t="str">
        <f>INDEX(locationtable[State],MATCH(consolidatedsales[[#This Row],[Zip]],locationtable[Zip],0))</f>
        <v>Ontario</v>
      </c>
      <c r="M1363" s="4" t="str">
        <f>INDEX(manufacturertable[Manufacturer Name],MATCH(consolidatedsales[[#This Row],[ManufacturerID]],manufacturertable[ManufacturerID],0))</f>
        <v>Pirum</v>
      </c>
      <c r="N1363" s="4">
        <f>1/COUNTIFS(consolidatedsales[Manufacturer Name],consolidatedsales[[#This Row],[Manufacturer Name]])</f>
        <v>3.8022813688212928E-3</v>
      </c>
    </row>
    <row r="1364" spans="1:14" x14ac:dyDescent="0.25">
      <c r="A1364">
        <v>590</v>
      </c>
      <c r="B1364" s="2">
        <v>42120</v>
      </c>
      <c r="C1364" s="2" t="str">
        <f>TEXT(consolidatedsales[[#This Row],[Date]],"MMMM")</f>
        <v>April</v>
      </c>
      <c r="D1364" t="s">
        <v>1217</v>
      </c>
      <c r="E1364">
        <v>1</v>
      </c>
      <c r="F1364" s="3">
        <v>10709.37</v>
      </c>
      <c r="G1364" t="s">
        <v>20</v>
      </c>
      <c r="H1364" t="str">
        <f>INDEX(producttable[Product Name],MATCH(consolidatedsales[[#This Row],[ProductID]],producttable[ProductID],0))</f>
        <v>Maximus UC-55</v>
      </c>
      <c r="I1364" t="str">
        <f>INDEX(producttable[Category],MATCH(consolidatedsales[[#This Row],[ProductID]],producttable[ProductID],0))</f>
        <v>Urban</v>
      </c>
      <c r="J1364" t="str">
        <f>INDEX(producttable[Segment],MATCH(consolidatedsales[[#This Row],[ProductID]],producttable[ProductID],0))</f>
        <v>Convenience</v>
      </c>
      <c r="K1364">
        <f>INDEX(producttable[ManufacturerID],MATCH(consolidatedsales[[#This Row],[ProductID]],producttable[ProductID],0))</f>
        <v>7</v>
      </c>
      <c r="L1364" s="4" t="str">
        <f>INDEX(locationtable[State],MATCH(consolidatedsales[[#This Row],[Zip]],locationtable[Zip],0))</f>
        <v>Manitoba</v>
      </c>
      <c r="M1364" s="4" t="str">
        <f>INDEX(manufacturertable[Manufacturer Name],MATCH(consolidatedsales[[#This Row],[ManufacturerID]],manufacturertable[ManufacturerID],0))</f>
        <v>VanArsdel</v>
      </c>
      <c r="N1364" s="4">
        <f>1/COUNTIFS(consolidatedsales[Manufacturer Name],consolidatedsales[[#This Row],[Manufacturer Name]])</f>
        <v>2.4570024570024569E-3</v>
      </c>
    </row>
    <row r="1365" spans="1:14" x14ac:dyDescent="0.25">
      <c r="A1365">
        <v>1115</v>
      </c>
      <c r="B1365" s="2">
        <v>42120</v>
      </c>
      <c r="C1365" s="2" t="str">
        <f>TEXT(consolidatedsales[[#This Row],[Date]],"MMMM")</f>
        <v>April</v>
      </c>
      <c r="D1365" t="s">
        <v>984</v>
      </c>
      <c r="E1365">
        <v>1</v>
      </c>
      <c r="F1365" s="3">
        <v>4409.37</v>
      </c>
      <c r="G1365" t="s">
        <v>20</v>
      </c>
      <c r="H1365" t="str">
        <f>INDEX(producttable[Product Name],MATCH(consolidatedsales[[#This Row],[ProductID]],producttable[ProductID],0))</f>
        <v>Pirum RS-03</v>
      </c>
      <c r="I1365" t="str">
        <f>INDEX(producttable[Category],MATCH(consolidatedsales[[#This Row],[ProductID]],producttable[ProductID],0))</f>
        <v>Rural</v>
      </c>
      <c r="J1365" t="str">
        <f>INDEX(producttable[Segment],MATCH(consolidatedsales[[#This Row],[ProductID]],producttable[ProductID],0))</f>
        <v>Select</v>
      </c>
      <c r="K1365">
        <f>INDEX(producttable[ManufacturerID],MATCH(consolidatedsales[[#This Row],[ProductID]],producttable[ProductID],0))</f>
        <v>10</v>
      </c>
      <c r="L1365" s="4" t="str">
        <f>INDEX(locationtable[State],MATCH(consolidatedsales[[#This Row],[Zip]],locationtable[Zip],0))</f>
        <v>Ontario</v>
      </c>
      <c r="M1365" s="4" t="str">
        <f>INDEX(manufacturertable[Manufacturer Name],MATCH(consolidatedsales[[#This Row],[ManufacturerID]],manufacturertable[ManufacturerID],0))</f>
        <v>Pirum</v>
      </c>
      <c r="N1365" s="4">
        <f>1/COUNTIFS(consolidatedsales[Manufacturer Name],consolidatedsales[[#This Row],[Manufacturer Name]])</f>
        <v>3.8022813688212928E-3</v>
      </c>
    </row>
    <row r="1366" spans="1:14" x14ac:dyDescent="0.25">
      <c r="A1366">
        <v>1114</v>
      </c>
      <c r="B1366" s="2">
        <v>42120</v>
      </c>
      <c r="C1366" s="2" t="str">
        <f>TEXT(consolidatedsales[[#This Row],[Date]],"MMMM")</f>
        <v>April</v>
      </c>
      <c r="D1366" t="s">
        <v>952</v>
      </c>
      <c r="E1366">
        <v>1</v>
      </c>
      <c r="F1366" s="3">
        <v>2204.37</v>
      </c>
      <c r="G1366" t="s">
        <v>20</v>
      </c>
      <c r="H1366" t="str">
        <f>INDEX(producttable[Product Name],MATCH(consolidatedsales[[#This Row],[ProductID]],producttable[ProductID],0))</f>
        <v>Pirum RS-02</v>
      </c>
      <c r="I1366" t="str">
        <f>INDEX(producttable[Category],MATCH(consolidatedsales[[#This Row],[ProductID]],producttable[ProductID],0))</f>
        <v>Rural</v>
      </c>
      <c r="J1366" t="str">
        <f>INDEX(producttable[Segment],MATCH(consolidatedsales[[#This Row],[ProductID]],producttable[ProductID],0))</f>
        <v>Select</v>
      </c>
      <c r="K1366">
        <f>INDEX(producttable[ManufacturerID],MATCH(consolidatedsales[[#This Row],[ProductID]],producttable[ProductID],0))</f>
        <v>10</v>
      </c>
      <c r="L1366" s="4" t="str">
        <f>INDEX(locationtable[State],MATCH(consolidatedsales[[#This Row],[Zip]],locationtable[Zip],0))</f>
        <v>Ontario</v>
      </c>
      <c r="M1366" s="4" t="str">
        <f>INDEX(manufacturertable[Manufacturer Name],MATCH(consolidatedsales[[#This Row],[ManufacturerID]],manufacturertable[ManufacturerID],0))</f>
        <v>Pirum</v>
      </c>
      <c r="N1366" s="4">
        <f>1/COUNTIFS(consolidatedsales[Manufacturer Name],consolidatedsales[[#This Row],[Manufacturer Name]])</f>
        <v>3.8022813688212928E-3</v>
      </c>
    </row>
    <row r="1367" spans="1:14" x14ac:dyDescent="0.25">
      <c r="A1367">
        <v>1114</v>
      </c>
      <c r="B1367" s="2">
        <v>42120</v>
      </c>
      <c r="C1367" s="2" t="str">
        <f>TEXT(consolidatedsales[[#This Row],[Date]],"MMMM")</f>
        <v>April</v>
      </c>
      <c r="D1367" t="s">
        <v>994</v>
      </c>
      <c r="E1367">
        <v>1</v>
      </c>
      <c r="F1367" s="3">
        <v>2424.87</v>
      </c>
      <c r="G1367" t="s">
        <v>20</v>
      </c>
      <c r="H1367" t="str">
        <f>INDEX(producttable[Product Name],MATCH(consolidatedsales[[#This Row],[ProductID]],producttable[ProductID],0))</f>
        <v>Pirum RS-02</v>
      </c>
      <c r="I1367" t="str">
        <f>INDEX(producttable[Category],MATCH(consolidatedsales[[#This Row],[ProductID]],producttable[ProductID],0))</f>
        <v>Rural</v>
      </c>
      <c r="J1367" t="str">
        <f>INDEX(producttable[Segment],MATCH(consolidatedsales[[#This Row],[ProductID]],producttable[ProductID],0))</f>
        <v>Select</v>
      </c>
      <c r="K1367">
        <f>INDEX(producttable[ManufacturerID],MATCH(consolidatedsales[[#This Row],[ProductID]],producttable[ProductID],0))</f>
        <v>10</v>
      </c>
      <c r="L1367" s="4" t="str">
        <f>INDEX(locationtable[State],MATCH(consolidatedsales[[#This Row],[Zip]],locationtable[Zip],0))</f>
        <v>Ontario</v>
      </c>
      <c r="M1367" s="4" t="str">
        <f>INDEX(manufacturertable[Manufacturer Name],MATCH(consolidatedsales[[#This Row],[ManufacturerID]],manufacturertable[ManufacturerID],0))</f>
        <v>Pirum</v>
      </c>
      <c r="N1367" s="4">
        <f>1/COUNTIFS(consolidatedsales[Manufacturer Name],consolidatedsales[[#This Row],[Manufacturer Name]])</f>
        <v>3.8022813688212928E-3</v>
      </c>
    </row>
    <row r="1368" spans="1:14" x14ac:dyDescent="0.25">
      <c r="A1368">
        <v>1078</v>
      </c>
      <c r="B1368" s="2">
        <v>42120</v>
      </c>
      <c r="C1368" s="2" t="str">
        <f>TEXT(consolidatedsales[[#This Row],[Date]],"MMMM")</f>
        <v>April</v>
      </c>
      <c r="D1368" t="s">
        <v>952</v>
      </c>
      <c r="E1368">
        <v>1</v>
      </c>
      <c r="F1368" s="3">
        <v>4220.37</v>
      </c>
      <c r="G1368" t="s">
        <v>20</v>
      </c>
      <c r="H1368" t="str">
        <f>INDEX(producttable[Product Name],MATCH(consolidatedsales[[#This Row],[ProductID]],producttable[ProductID],0))</f>
        <v>Pirum RP-24</v>
      </c>
      <c r="I1368" t="str">
        <f>INDEX(producttable[Category],MATCH(consolidatedsales[[#This Row],[ProductID]],producttable[ProductID],0))</f>
        <v>Rural</v>
      </c>
      <c r="J1368" t="str">
        <f>INDEX(producttable[Segment],MATCH(consolidatedsales[[#This Row],[ProductID]],producttable[ProductID],0))</f>
        <v>Productivity</v>
      </c>
      <c r="K1368">
        <f>INDEX(producttable[ManufacturerID],MATCH(consolidatedsales[[#This Row],[ProductID]],producttable[ProductID],0))</f>
        <v>10</v>
      </c>
      <c r="L1368" s="4" t="str">
        <f>INDEX(locationtable[State],MATCH(consolidatedsales[[#This Row],[Zip]],locationtable[Zip],0))</f>
        <v>Ontario</v>
      </c>
      <c r="M1368" s="4" t="str">
        <f>INDEX(manufacturertable[Manufacturer Name],MATCH(consolidatedsales[[#This Row],[ManufacturerID]],manufacturertable[ManufacturerID],0))</f>
        <v>Pirum</v>
      </c>
      <c r="N1368" s="4">
        <f>1/COUNTIFS(consolidatedsales[Manufacturer Name],consolidatedsales[[#This Row],[Manufacturer Name]])</f>
        <v>3.8022813688212928E-3</v>
      </c>
    </row>
    <row r="1369" spans="1:14" x14ac:dyDescent="0.25">
      <c r="A1369">
        <v>2087</v>
      </c>
      <c r="B1369" s="2">
        <v>42170</v>
      </c>
      <c r="C1369" s="2" t="str">
        <f>TEXT(consolidatedsales[[#This Row],[Date]],"MMMM")</f>
        <v>June</v>
      </c>
      <c r="D1369" t="s">
        <v>945</v>
      </c>
      <c r="E1369">
        <v>1</v>
      </c>
      <c r="F1369" s="3">
        <v>8693.3700000000008</v>
      </c>
      <c r="G1369" t="s">
        <v>20</v>
      </c>
      <c r="H1369" t="str">
        <f>INDEX(producttable[Product Name],MATCH(consolidatedsales[[#This Row],[ProductID]],producttable[ProductID],0))</f>
        <v>Currus UC-22</v>
      </c>
      <c r="I1369" t="str">
        <f>INDEX(producttable[Category],MATCH(consolidatedsales[[#This Row],[ProductID]],producttable[ProductID],0))</f>
        <v>Urban</v>
      </c>
      <c r="J1369" t="str">
        <f>INDEX(producttable[Segment],MATCH(consolidatedsales[[#This Row],[ProductID]],producttable[ProductID],0))</f>
        <v>Convenience</v>
      </c>
      <c r="K1369">
        <f>INDEX(producttable[ManufacturerID],MATCH(consolidatedsales[[#This Row],[ProductID]],producttable[ProductID],0))</f>
        <v>4</v>
      </c>
      <c r="L1369" s="4" t="str">
        <f>INDEX(locationtable[State],MATCH(consolidatedsales[[#This Row],[Zip]],locationtable[Zip],0))</f>
        <v>Ontario</v>
      </c>
      <c r="M1369" s="4" t="str">
        <f>INDEX(manufacturertable[Manufacturer Name],MATCH(consolidatedsales[[#This Row],[ManufacturerID]],manufacturertable[ManufacturerID],0))</f>
        <v>Currus</v>
      </c>
      <c r="N1369" s="4">
        <f>1/COUNTIFS(consolidatedsales[Manufacturer Name],consolidatedsales[[#This Row],[Manufacturer Name]])</f>
        <v>1.1764705882352941E-2</v>
      </c>
    </row>
    <row r="1370" spans="1:14" x14ac:dyDescent="0.25">
      <c r="A1370">
        <v>615</v>
      </c>
      <c r="B1370" s="2">
        <v>42121</v>
      </c>
      <c r="C1370" s="2" t="str">
        <f>TEXT(consolidatedsales[[#This Row],[Date]],"MMMM")</f>
        <v>April</v>
      </c>
      <c r="D1370" t="s">
        <v>685</v>
      </c>
      <c r="E1370">
        <v>1</v>
      </c>
      <c r="F1370" s="3">
        <v>8189.37</v>
      </c>
      <c r="G1370" t="s">
        <v>20</v>
      </c>
      <c r="H1370" t="str">
        <f>INDEX(producttable[Product Name],MATCH(consolidatedsales[[#This Row],[ProductID]],producttable[ProductID],0))</f>
        <v>Maximus UC-80</v>
      </c>
      <c r="I1370" t="str">
        <f>INDEX(producttable[Category],MATCH(consolidatedsales[[#This Row],[ProductID]],producttable[ProductID],0))</f>
        <v>Urban</v>
      </c>
      <c r="J1370" t="str">
        <f>INDEX(producttable[Segment],MATCH(consolidatedsales[[#This Row],[ProductID]],producttable[ProductID],0))</f>
        <v>Convenience</v>
      </c>
      <c r="K1370">
        <f>INDEX(producttable[ManufacturerID],MATCH(consolidatedsales[[#This Row],[ProductID]],producttable[ProductID],0))</f>
        <v>7</v>
      </c>
      <c r="L1370" s="4" t="str">
        <f>INDEX(locationtable[State],MATCH(consolidatedsales[[#This Row],[Zip]],locationtable[Zip],0))</f>
        <v>Ontario</v>
      </c>
      <c r="M1370" s="4" t="str">
        <f>INDEX(manufacturertable[Manufacturer Name],MATCH(consolidatedsales[[#This Row],[ManufacturerID]],manufacturertable[ManufacturerID],0))</f>
        <v>VanArsdel</v>
      </c>
      <c r="N1370" s="4">
        <f>1/COUNTIFS(consolidatedsales[Manufacturer Name],consolidatedsales[[#This Row],[Manufacturer Name]])</f>
        <v>2.4570024570024569E-3</v>
      </c>
    </row>
    <row r="1371" spans="1:14" x14ac:dyDescent="0.25">
      <c r="A1371">
        <v>1343</v>
      </c>
      <c r="B1371" s="2">
        <v>42148</v>
      </c>
      <c r="C1371" s="2" t="str">
        <f>TEXT(consolidatedsales[[#This Row],[Date]],"MMMM")</f>
        <v>May</v>
      </c>
      <c r="D1371" t="s">
        <v>994</v>
      </c>
      <c r="E1371">
        <v>1</v>
      </c>
      <c r="F1371" s="3">
        <v>4408.74</v>
      </c>
      <c r="G1371" t="s">
        <v>20</v>
      </c>
      <c r="H1371" t="str">
        <f>INDEX(producttable[Product Name],MATCH(consolidatedsales[[#This Row],[ProductID]],producttable[ProductID],0))</f>
        <v>Quibus RP-35</v>
      </c>
      <c r="I1371" t="str">
        <f>INDEX(producttable[Category],MATCH(consolidatedsales[[#This Row],[ProductID]],producttable[ProductID],0))</f>
        <v>Rural</v>
      </c>
      <c r="J1371" t="str">
        <f>INDEX(producttable[Segment],MATCH(consolidatedsales[[#This Row],[ProductID]],producttable[ProductID],0))</f>
        <v>Productivity</v>
      </c>
      <c r="K1371">
        <f>INDEX(producttable[ManufacturerID],MATCH(consolidatedsales[[#This Row],[ProductID]],producttable[ProductID],0))</f>
        <v>12</v>
      </c>
      <c r="L1371" s="4" t="str">
        <f>INDEX(locationtable[State],MATCH(consolidatedsales[[#This Row],[Zip]],locationtable[Zip],0))</f>
        <v>Ontario</v>
      </c>
      <c r="M1371" s="4" t="str">
        <f>INDEX(manufacturertable[Manufacturer Name],MATCH(consolidatedsales[[#This Row],[ManufacturerID]],manufacturertable[ManufacturerID],0))</f>
        <v>Quibus</v>
      </c>
      <c r="N1371" s="4">
        <f>1/COUNTIFS(consolidatedsales[Manufacturer Name],consolidatedsales[[#This Row],[Manufacturer Name]])</f>
        <v>1.3333333333333334E-2</v>
      </c>
    </row>
    <row r="1372" spans="1:14" x14ac:dyDescent="0.25">
      <c r="A1372">
        <v>1826</v>
      </c>
      <c r="B1372" s="2">
        <v>42148</v>
      </c>
      <c r="C1372" s="2" t="str">
        <f>TEXT(consolidatedsales[[#This Row],[Date]],"MMMM")</f>
        <v>May</v>
      </c>
      <c r="D1372" t="s">
        <v>840</v>
      </c>
      <c r="E1372">
        <v>1</v>
      </c>
      <c r="F1372" s="3">
        <v>2645.37</v>
      </c>
      <c r="G1372" t="s">
        <v>20</v>
      </c>
      <c r="H1372" t="str">
        <f>INDEX(producttable[Product Name],MATCH(consolidatedsales[[#This Row],[ProductID]],producttable[ProductID],0))</f>
        <v>Pomum YY-21</v>
      </c>
      <c r="I1372" t="str">
        <f>INDEX(producttable[Category],MATCH(consolidatedsales[[#This Row],[ProductID]],producttable[ProductID],0))</f>
        <v>Youth</v>
      </c>
      <c r="J1372" t="str">
        <f>INDEX(producttable[Segment],MATCH(consolidatedsales[[#This Row],[ProductID]],producttable[ProductID],0))</f>
        <v>Youth</v>
      </c>
      <c r="K1372">
        <f>INDEX(producttable[ManufacturerID],MATCH(consolidatedsales[[#This Row],[ProductID]],producttable[ProductID],0))</f>
        <v>11</v>
      </c>
      <c r="L1372" s="4" t="str">
        <f>INDEX(locationtable[State],MATCH(consolidatedsales[[#This Row],[Zip]],locationtable[Zip],0))</f>
        <v>Ontario</v>
      </c>
      <c r="M1372" s="4" t="str">
        <f>INDEX(manufacturertable[Manufacturer Name],MATCH(consolidatedsales[[#This Row],[ManufacturerID]],manufacturertable[ManufacturerID],0))</f>
        <v>Pomum</v>
      </c>
      <c r="N1372" s="4">
        <f>1/COUNTIFS(consolidatedsales[Manufacturer Name],consolidatedsales[[#This Row],[Manufacturer Name]])</f>
        <v>5.5555555555555552E-2</v>
      </c>
    </row>
    <row r="1373" spans="1:14" x14ac:dyDescent="0.25">
      <c r="A1373">
        <v>1809</v>
      </c>
      <c r="B1373" s="2">
        <v>42148</v>
      </c>
      <c r="C1373" s="2" t="str">
        <f>TEXT(consolidatedsales[[#This Row],[Date]],"MMMM")</f>
        <v>May</v>
      </c>
      <c r="D1373" t="s">
        <v>840</v>
      </c>
      <c r="E1373">
        <v>2</v>
      </c>
      <c r="F1373" s="3">
        <v>5542.74</v>
      </c>
      <c r="G1373" t="s">
        <v>20</v>
      </c>
      <c r="H1373" t="str">
        <f>INDEX(producttable[Product Name],MATCH(consolidatedsales[[#This Row],[ProductID]],producttable[ProductID],0))</f>
        <v>Pomum YY-04</v>
      </c>
      <c r="I1373" t="str">
        <f>INDEX(producttable[Category],MATCH(consolidatedsales[[#This Row],[ProductID]],producttable[ProductID],0))</f>
        <v>Youth</v>
      </c>
      <c r="J1373" t="str">
        <f>INDEX(producttable[Segment],MATCH(consolidatedsales[[#This Row],[ProductID]],producttable[ProductID],0))</f>
        <v>Youth</v>
      </c>
      <c r="K1373">
        <f>INDEX(producttable[ManufacturerID],MATCH(consolidatedsales[[#This Row],[ProductID]],producttable[ProductID],0))</f>
        <v>11</v>
      </c>
      <c r="L1373" s="4" t="str">
        <f>INDEX(locationtable[State],MATCH(consolidatedsales[[#This Row],[Zip]],locationtable[Zip],0))</f>
        <v>Ontario</v>
      </c>
      <c r="M1373" s="4" t="str">
        <f>INDEX(manufacturertable[Manufacturer Name],MATCH(consolidatedsales[[#This Row],[ManufacturerID]],manufacturertable[ManufacturerID],0))</f>
        <v>Pomum</v>
      </c>
      <c r="N1373" s="4">
        <f>1/COUNTIFS(consolidatedsales[Manufacturer Name],consolidatedsales[[#This Row],[Manufacturer Name]])</f>
        <v>5.5555555555555552E-2</v>
      </c>
    </row>
    <row r="1374" spans="1:14" x14ac:dyDescent="0.25">
      <c r="A1374">
        <v>1714</v>
      </c>
      <c r="B1374" s="2">
        <v>42144</v>
      </c>
      <c r="C1374" s="2" t="str">
        <f>TEXT(consolidatedsales[[#This Row],[Date]],"MMMM")</f>
        <v>May</v>
      </c>
      <c r="D1374" t="s">
        <v>680</v>
      </c>
      <c r="E1374">
        <v>1</v>
      </c>
      <c r="F1374" s="3">
        <v>1259.3699999999999</v>
      </c>
      <c r="G1374" t="s">
        <v>20</v>
      </c>
      <c r="H1374" t="str">
        <f>INDEX(producttable[Product Name],MATCH(consolidatedsales[[#This Row],[ProductID]],producttable[ProductID],0))</f>
        <v>Salvus YY-25</v>
      </c>
      <c r="I1374" t="str">
        <f>INDEX(producttable[Category],MATCH(consolidatedsales[[#This Row],[ProductID]],producttable[ProductID],0))</f>
        <v>Youth</v>
      </c>
      <c r="J1374" t="str">
        <f>INDEX(producttable[Segment],MATCH(consolidatedsales[[#This Row],[ProductID]],producttable[ProductID],0))</f>
        <v>Youth</v>
      </c>
      <c r="K1374">
        <f>INDEX(producttable[ManufacturerID],MATCH(consolidatedsales[[#This Row],[ProductID]],producttable[ProductID],0))</f>
        <v>13</v>
      </c>
      <c r="L1374" s="4" t="str">
        <f>INDEX(locationtable[State],MATCH(consolidatedsales[[#This Row],[Zip]],locationtable[Zip],0))</f>
        <v>Ontario</v>
      </c>
      <c r="M1374" s="4" t="str">
        <f>INDEX(manufacturertable[Manufacturer Name],MATCH(consolidatedsales[[#This Row],[ManufacturerID]],manufacturertable[ManufacturerID],0))</f>
        <v>Salvus</v>
      </c>
      <c r="N1374" s="4">
        <f>1/COUNTIFS(consolidatedsales[Manufacturer Name],consolidatedsales[[#This Row],[Manufacturer Name]])</f>
        <v>4.3478260869565216E-2</v>
      </c>
    </row>
    <row r="1375" spans="1:14" x14ac:dyDescent="0.25">
      <c r="A1375">
        <v>1667</v>
      </c>
      <c r="B1375" s="2">
        <v>42135</v>
      </c>
      <c r="C1375" s="2" t="str">
        <f>TEXT(consolidatedsales[[#This Row],[Date]],"MMMM")</f>
        <v>May</v>
      </c>
      <c r="D1375" t="s">
        <v>1220</v>
      </c>
      <c r="E1375">
        <v>1</v>
      </c>
      <c r="F1375" s="3">
        <v>4409.37</v>
      </c>
      <c r="G1375" t="s">
        <v>20</v>
      </c>
      <c r="H1375" t="str">
        <f>INDEX(producttable[Product Name],MATCH(consolidatedsales[[#This Row],[ProductID]],producttable[ProductID],0))</f>
        <v>Quibus RS-05</v>
      </c>
      <c r="I1375" t="str">
        <f>INDEX(producttable[Category],MATCH(consolidatedsales[[#This Row],[ProductID]],producttable[ProductID],0))</f>
        <v>Rural</v>
      </c>
      <c r="J1375" t="str">
        <f>INDEX(producttable[Segment],MATCH(consolidatedsales[[#This Row],[ProductID]],producttable[ProductID],0))</f>
        <v>Select</v>
      </c>
      <c r="K1375">
        <f>INDEX(producttable[ManufacturerID],MATCH(consolidatedsales[[#This Row],[ProductID]],producttable[ProductID],0))</f>
        <v>12</v>
      </c>
      <c r="L1375" s="4" t="str">
        <f>INDEX(locationtable[State],MATCH(consolidatedsales[[#This Row],[Zip]],locationtable[Zip],0))</f>
        <v>Manitoba</v>
      </c>
      <c r="M1375" s="4" t="str">
        <f>INDEX(manufacturertable[Manufacturer Name],MATCH(consolidatedsales[[#This Row],[ManufacturerID]],manufacturertable[ManufacturerID],0))</f>
        <v>Quibus</v>
      </c>
      <c r="N1375" s="4">
        <f>1/COUNTIFS(consolidatedsales[Manufacturer Name],consolidatedsales[[#This Row],[Manufacturer Name]])</f>
        <v>1.3333333333333334E-2</v>
      </c>
    </row>
    <row r="1376" spans="1:14" x14ac:dyDescent="0.25">
      <c r="A1376">
        <v>1053</v>
      </c>
      <c r="B1376" s="2">
        <v>42067</v>
      </c>
      <c r="C1376" s="2" t="str">
        <f>TEXT(consolidatedsales[[#This Row],[Date]],"MMMM")</f>
        <v>March</v>
      </c>
      <c r="D1376" t="s">
        <v>969</v>
      </c>
      <c r="E1376">
        <v>1</v>
      </c>
      <c r="F1376" s="3">
        <v>3527.37</v>
      </c>
      <c r="G1376" t="s">
        <v>20</v>
      </c>
      <c r="H1376" t="str">
        <f>INDEX(producttable[Product Name],MATCH(consolidatedsales[[#This Row],[ProductID]],producttable[ProductID],0))</f>
        <v>Pirum MA-11</v>
      </c>
      <c r="I1376" t="str">
        <f>INDEX(producttable[Category],MATCH(consolidatedsales[[#This Row],[ProductID]],producttable[ProductID],0))</f>
        <v>Mix</v>
      </c>
      <c r="J1376" t="str">
        <f>INDEX(producttable[Segment],MATCH(consolidatedsales[[#This Row],[ProductID]],producttable[ProductID],0))</f>
        <v>All Season</v>
      </c>
      <c r="K1376">
        <f>INDEX(producttable[ManufacturerID],MATCH(consolidatedsales[[#This Row],[ProductID]],producttable[ProductID],0))</f>
        <v>10</v>
      </c>
      <c r="L1376" s="4" t="str">
        <f>INDEX(locationtable[State],MATCH(consolidatedsales[[#This Row],[Zip]],locationtable[Zip],0))</f>
        <v>Ontario</v>
      </c>
      <c r="M1376" s="4" t="str">
        <f>INDEX(manufacturertable[Manufacturer Name],MATCH(consolidatedsales[[#This Row],[ManufacturerID]],manufacturertable[ManufacturerID],0))</f>
        <v>Pirum</v>
      </c>
      <c r="N1376" s="4">
        <f>1/COUNTIFS(consolidatedsales[Manufacturer Name],consolidatedsales[[#This Row],[Manufacturer Name]])</f>
        <v>3.8022813688212928E-3</v>
      </c>
    </row>
    <row r="1377" spans="1:14" x14ac:dyDescent="0.25">
      <c r="A1377">
        <v>1140</v>
      </c>
      <c r="B1377" s="2">
        <v>42067</v>
      </c>
      <c r="C1377" s="2" t="str">
        <f>TEXT(consolidatedsales[[#This Row],[Date]],"MMMM")</f>
        <v>March</v>
      </c>
      <c r="D1377" t="s">
        <v>839</v>
      </c>
      <c r="E1377">
        <v>1</v>
      </c>
      <c r="F1377" s="3">
        <v>9575.3700000000008</v>
      </c>
      <c r="G1377" t="s">
        <v>20</v>
      </c>
      <c r="H1377" t="str">
        <f>INDEX(producttable[Product Name],MATCH(consolidatedsales[[#This Row],[ProductID]],producttable[ProductID],0))</f>
        <v>Pirum UM-17</v>
      </c>
      <c r="I1377" t="str">
        <f>INDEX(producttable[Category],MATCH(consolidatedsales[[#This Row],[ProductID]],producttable[ProductID],0))</f>
        <v>Urban</v>
      </c>
      <c r="J1377" t="str">
        <f>INDEX(producttable[Segment],MATCH(consolidatedsales[[#This Row],[ProductID]],producttable[ProductID],0))</f>
        <v>Moderation</v>
      </c>
      <c r="K1377">
        <f>INDEX(producttable[ManufacturerID],MATCH(consolidatedsales[[#This Row],[ProductID]],producttable[ProductID],0))</f>
        <v>10</v>
      </c>
      <c r="L1377" s="4" t="str">
        <f>INDEX(locationtable[State],MATCH(consolidatedsales[[#This Row],[Zip]],locationtable[Zip],0))</f>
        <v>Ontario</v>
      </c>
      <c r="M1377" s="4" t="str">
        <f>INDEX(manufacturertable[Manufacturer Name],MATCH(consolidatedsales[[#This Row],[ManufacturerID]],manufacturertable[ManufacturerID],0))</f>
        <v>Pirum</v>
      </c>
      <c r="N1377" s="4">
        <f>1/COUNTIFS(consolidatedsales[Manufacturer Name],consolidatedsales[[#This Row],[Manufacturer Name]])</f>
        <v>3.8022813688212928E-3</v>
      </c>
    </row>
    <row r="1378" spans="1:14" x14ac:dyDescent="0.25">
      <c r="A1378">
        <v>440</v>
      </c>
      <c r="B1378" s="2">
        <v>42068</v>
      </c>
      <c r="C1378" s="2" t="str">
        <f>TEXT(consolidatedsales[[#This Row],[Date]],"MMMM")</f>
        <v>March</v>
      </c>
      <c r="D1378" t="s">
        <v>960</v>
      </c>
      <c r="E1378">
        <v>1</v>
      </c>
      <c r="F1378" s="3">
        <v>19529.37</v>
      </c>
      <c r="G1378" t="s">
        <v>20</v>
      </c>
      <c r="H1378" t="str">
        <f>INDEX(producttable[Product Name],MATCH(consolidatedsales[[#This Row],[ProductID]],producttable[ProductID],0))</f>
        <v>Maximus UM-45</v>
      </c>
      <c r="I1378" t="str">
        <f>INDEX(producttable[Category],MATCH(consolidatedsales[[#This Row],[ProductID]],producttable[ProductID],0))</f>
        <v>Urban</v>
      </c>
      <c r="J1378" t="str">
        <f>INDEX(producttable[Segment],MATCH(consolidatedsales[[#This Row],[ProductID]],producttable[ProductID],0))</f>
        <v>Moderation</v>
      </c>
      <c r="K1378">
        <f>INDEX(producttable[ManufacturerID],MATCH(consolidatedsales[[#This Row],[ProductID]],producttable[ProductID],0))</f>
        <v>7</v>
      </c>
      <c r="L1378" s="4" t="str">
        <f>INDEX(locationtable[State],MATCH(consolidatedsales[[#This Row],[Zip]],locationtable[Zip],0))</f>
        <v>Ontario</v>
      </c>
      <c r="M1378" s="4" t="str">
        <f>INDEX(manufacturertable[Manufacturer Name],MATCH(consolidatedsales[[#This Row],[ManufacturerID]],manufacturertable[ManufacturerID],0))</f>
        <v>VanArsdel</v>
      </c>
      <c r="N1378" s="4">
        <f>1/COUNTIFS(consolidatedsales[Manufacturer Name],consolidatedsales[[#This Row],[Manufacturer Name]])</f>
        <v>2.4570024570024569E-3</v>
      </c>
    </row>
    <row r="1379" spans="1:14" x14ac:dyDescent="0.25">
      <c r="A1379">
        <v>2239</v>
      </c>
      <c r="B1379" s="2">
        <v>42068</v>
      </c>
      <c r="C1379" s="2" t="str">
        <f>TEXT(consolidatedsales[[#This Row],[Date]],"MMMM")</f>
        <v>March</v>
      </c>
      <c r="D1379" t="s">
        <v>685</v>
      </c>
      <c r="E1379">
        <v>1</v>
      </c>
      <c r="F1379" s="3">
        <v>1637.37</v>
      </c>
      <c r="G1379" t="s">
        <v>20</v>
      </c>
      <c r="H1379" t="str">
        <f>INDEX(producttable[Product Name],MATCH(consolidatedsales[[#This Row],[ProductID]],producttable[ProductID],0))</f>
        <v>Aliqui RP-36</v>
      </c>
      <c r="I1379" t="str">
        <f>INDEX(producttable[Category],MATCH(consolidatedsales[[#This Row],[ProductID]],producttable[ProductID],0))</f>
        <v>Rural</v>
      </c>
      <c r="J1379" t="str">
        <f>INDEX(producttable[Segment],MATCH(consolidatedsales[[#This Row],[ProductID]],producttable[ProductID],0))</f>
        <v>Productivity</v>
      </c>
      <c r="K1379">
        <f>INDEX(producttable[ManufacturerID],MATCH(consolidatedsales[[#This Row],[ProductID]],producttable[ProductID],0))</f>
        <v>2</v>
      </c>
      <c r="L1379" s="4" t="str">
        <f>INDEX(locationtable[State],MATCH(consolidatedsales[[#This Row],[Zip]],locationtable[Zip],0))</f>
        <v>Ontario</v>
      </c>
      <c r="M1379" s="4" t="str">
        <f>INDEX(manufacturertable[Manufacturer Name],MATCH(consolidatedsales[[#This Row],[ManufacturerID]],manufacturertable[ManufacturerID],0))</f>
        <v>Aliqui</v>
      </c>
      <c r="N1379" s="4">
        <f>1/COUNTIFS(consolidatedsales[Manufacturer Name],consolidatedsales[[#This Row],[Manufacturer Name]])</f>
        <v>4.7169811320754715E-3</v>
      </c>
    </row>
    <row r="1380" spans="1:14" x14ac:dyDescent="0.25">
      <c r="A1380">
        <v>2238</v>
      </c>
      <c r="B1380" s="2">
        <v>42068</v>
      </c>
      <c r="C1380" s="2" t="str">
        <f>TEXT(consolidatedsales[[#This Row],[Date]],"MMMM")</f>
        <v>March</v>
      </c>
      <c r="D1380" t="s">
        <v>685</v>
      </c>
      <c r="E1380">
        <v>1</v>
      </c>
      <c r="F1380" s="3">
        <v>1637.37</v>
      </c>
      <c r="G1380" t="s">
        <v>20</v>
      </c>
      <c r="H1380" t="str">
        <f>INDEX(producttable[Product Name],MATCH(consolidatedsales[[#This Row],[ProductID]],producttable[ProductID],0))</f>
        <v>Aliqui RP-35</v>
      </c>
      <c r="I1380" t="str">
        <f>INDEX(producttable[Category],MATCH(consolidatedsales[[#This Row],[ProductID]],producttable[ProductID],0))</f>
        <v>Rural</v>
      </c>
      <c r="J1380" t="str">
        <f>INDEX(producttable[Segment],MATCH(consolidatedsales[[#This Row],[ProductID]],producttable[ProductID],0))</f>
        <v>Productivity</v>
      </c>
      <c r="K1380">
        <f>INDEX(producttable[ManufacturerID],MATCH(consolidatedsales[[#This Row],[ProductID]],producttable[ProductID],0))</f>
        <v>2</v>
      </c>
      <c r="L1380" s="4" t="str">
        <f>INDEX(locationtable[State],MATCH(consolidatedsales[[#This Row],[Zip]],locationtable[Zip],0))</f>
        <v>Ontario</v>
      </c>
      <c r="M1380" s="4" t="str">
        <f>INDEX(manufacturertable[Manufacturer Name],MATCH(consolidatedsales[[#This Row],[ManufacturerID]],manufacturertable[ManufacturerID],0))</f>
        <v>Aliqui</v>
      </c>
      <c r="N1380" s="4">
        <f>1/COUNTIFS(consolidatedsales[Manufacturer Name],consolidatedsales[[#This Row],[Manufacturer Name]])</f>
        <v>4.7169811320754715E-3</v>
      </c>
    </row>
    <row r="1381" spans="1:14" x14ac:dyDescent="0.25">
      <c r="A1381">
        <v>2197</v>
      </c>
      <c r="B1381" s="2">
        <v>42068</v>
      </c>
      <c r="C1381" s="2" t="str">
        <f>TEXT(consolidatedsales[[#This Row],[Date]],"MMMM")</f>
        <v>March</v>
      </c>
      <c r="D1381" t="s">
        <v>687</v>
      </c>
      <c r="E1381">
        <v>1</v>
      </c>
      <c r="F1381" s="3">
        <v>2865.87</v>
      </c>
      <c r="G1381" t="s">
        <v>20</v>
      </c>
      <c r="H1381" t="str">
        <f>INDEX(producttable[Product Name],MATCH(consolidatedsales[[#This Row],[ProductID]],producttable[ProductID],0))</f>
        <v>Aliqui MA-11</v>
      </c>
      <c r="I1381" t="str">
        <f>INDEX(producttable[Category],MATCH(consolidatedsales[[#This Row],[ProductID]],producttable[ProductID],0))</f>
        <v>Mix</v>
      </c>
      <c r="J1381" t="str">
        <f>INDEX(producttable[Segment],MATCH(consolidatedsales[[#This Row],[ProductID]],producttable[ProductID],0))</f>
        <v>All Season</v>
      </c>
      <c r="K1381">
        <f>INDEX(producttable[ManufacturerID],MATCH(consolidatedsales[[#This Row],[ProductID]],producttable[ProductID],0))</f>
        <v>2</v>
      </c>
      <c r="L1381" s="4" t="str">
        <f>INDEX(locationtable[State],MATCH(consolidatedsales[[#This Row],[Zip]],locationtable[Zip],0))</f>
        <v>Ontario</v>
      </c>
      <c r="M1381" s="4" t="str">
        <f>INDEX(manufacturertable[Manufacturer Name],MATCH(consolidatedsales[[#This Row],[ManufacturerID]],manufacturertable[ManufacturerID],0))</f>
        <v>Aliqui</v>
      </c>
      <c r="N1381" s="4">
        <f>1/COUNTIFS(consolidatedsales[Manufacturer Name],consolidatedsales[[#This Row],[Manufacturer Name]])</f>
        <v>4.7169811320754715E-3</v>
      </c>
    </row>
    <row r="1382" spans="1:14" x14ac:dyDescent="0.25">
      <c r="A1382">
        <v>615</v>
      </c>
      <c r="B1382" s="2">
        <v>42045</v>
      </c>
      <c r="C1382" s="2" t="str">
        <f>TEXT(consolidatedsales[[#This Row],[Date]],"MMMM")</f>
        <v>February</v>
      </c>
      <c r="D1382" t="s">
        <v>953</v>
      </c>
      <c r="E1382">
        <v>1</v>
      </c>
      <c r="F1382" s="3">
        <v>8189.37</v>
      </c>
      <c r="G1382" t="s">
        <v>20</v>
      </c>
      <c r="H1382" t="str">
        <f>INDEX(producttable[Product Name],MATCH(consolidatedsales[[#This Row],[ProductID]],producttable[ProductID],0))</f>
        <v>Maximus UC-80</v>
      </c>
      <c r="I1382" t="str">
        <f>INDEX(producttable[Category],MATCH(consolidatedsales[[#This Row],[ProductID]],producttable[ProductID],0))</f>
        <v>Urban</v>
      </c>
      <c r="J1382" t="str">
        <f>INDEX(producttable[Segment],MATCH(consolidatedsales[[#This Row],[ProductID]],producttable[ProductID],0))</f>
        <v>Convenience</v>
      </c>
      <c r="K1382">
        <f>INDEX(producttable[ManufacturerID],MATCH(consolidatedsales[[#This Row],[ProductID]],producttable[ProductID],0))</f>
        <v>7</v>
      </c>
      <c r="L1382" s="4" t="str">
        <f>INDEX(locationtable[State],MATCH(consolidatedsales[[#This Row],[Zip]],locationtable[Zip],0))</f>
        <v>Ontario</v>
      </c>
      <c r="M1382" s="4" t="str">
        <f>INDEX(manufacturertable[Manufacturer Name],MATCH(consolidatedsales[[#This Row],[ManufacturerID]],manufacturertable[ManufacturerID],0))</f>
        <v>VanArsdel</v>
      </c>
      <c r="N1382" s="4">
        <f>1/COUNTIFS(consolidatedsales[Manufacturer Name],consolidatedsales[[#This Row],[Manufacturer Name]])</f>
        <v>2.4570024570024569E-3</v>
      </c>
    </row>
    <row r="1383" spans="1:14" x14ac:dyDescent="0.25">
      <c r="A1383">
        <v>1182</v>
      </c>
      <c r="B1383" s="2">
        <v>42045</v>
      </c>
      <c r="C1383" s="2" t="str">
        <f>TEXT(consolidatedsales[[#This Row],[Date]],"MMMM")</f>
        <v>February</v>
      </c>
      <c r="D1383" t="s">
        <v>1230</v>
      </c>
      <c r="E1383">
        <v>1</v>
      </c>
      <c r="F1383" s="3">
        <v>2708.37</v>
      </c>
      <c r="G1383" t="s">
        <v>20</v>
      </c>
      <c r="H1383" t="str">
        <f>INDEX(producttable[Product Name],MATCH(consolidatedsales[[#This Row],[ProductID]],producttable[ProductID],0))</f>
        <v>Pirum UE-18</v>
      </c>
      <c r="I1383" t="str">
        <f>INDEX(producttable[Category],MATCH(consolidatedsales[[#This Row],[ProductID]],producttable[ProductID],0))</f>
        <v>Urban</v>
      </c>
      <c r="J1383" t="str">
        <f>INDEX(producttable[Segment],MATCH(consolidatedsales[[#This Row],[ProductID]],producttable[ProductID],0))</f>
        <v>Extreme</v>
      </c>
      <c r="K1383">
        <f>INDEX(producttable[ManufacturerID],MATCH(consolidatedsales[[#This Row],[ProductID]],producttable[ProductID],0))</f>
        <v>10</v>
      </c>
      <c r="L1383" s="4" t="str">
        <f>INDEX(locationtable[State],MATCH(consolidatedsales[[#This Row],[Zip]],locationtable[Zip],0))</f>
        <v>Manitoba</v>
      </c>
      <c r="M1383" s="4" t="str">
        <f>INDEX(manufacturertable[Manufacturer Name],MATCH(consolidatedsales[[#This Row],[ManufacturerID]],manufacturertable[ManufacturerID],0))</f>
        <v>Pirum</v>
      </c>
      <c r="N1383" s="4">
        <f>1/COUNTIFS(consolidatedsales[Manufacturer Name],consolidatedsales[[#This Row],[Manufacturer Name]])</f>
        <v>3.8022813688212928E-3</v>
      </c>
    </row>
    <row r="1384" spans="1:14" x14ac:dyDescent="0.25">
      <c r="A1384">
        <v>993</v>
      </c>
      <c r="B1384" s="2">
        <v>42111</v>
      </c>
      <c r="C1384" s="2" t="str">
        <f>TEXT(consolidatedsales[[#This Row],[Date]],"MMMM")</f>
        <v>April</v>
      </c>
      <c r="D1384" t="s">
        <v>1220</v>
      </c>
      <c r="E1384">
        <v>1</v>
      </c>
      <c r="F1384" s="3">
        <v>4409.37</v>
      </c>
      <c r="G1384" t="s">
        <v>20</v>
      </c>
      <c r="H1384" t="str">
        <f>INDEX(producttable[Product Name],MATCH(consolidatedsales[[#This Row],[ProductID]],producttable[ProductID],0))</f>
        <v>Natura UC-56</v>
      </c>
      <c r="I1384" t="str">
        <f>INDEX(producttable[Category],MATCH(consolidatedsales[[#This Row],[ProductID]],producttable[ProductID],0))</f>
        <v>Urban</v>
      </c>
      <c r="J1384" t="str">
        <f>INDEX(producttable[Segment],MATCH(consolidatedsales[[#This Row],[ProductID]],producttable[ProductID],0))</f>
        <v>Convenience</v>
      </c>
      <c r="K1384">
        <f>INDEX(producttable[ManufacturerID],MATCH(consolidatedsales[[#This Row],[ProductID]],producttable[ProductID],0))</f>
        <v>8</v>
      </c>
      <c r="L1384" s="4" t="str">
        <f>INDEX(locationtable[State],MATCH(consolidatedsales[[#This Row],[Zip]],locationtable[Zip],0))</f>
        <v>Manitoba</v>
      </c>
      <c r="M1384" s="4" t="str">
        <f>INDEX(manufacturertable[Manufacturer Name],MATCH(consolidatedsales[[#This Row],[ManufacturerID]],manufacturertable[ManufacturerID],0))</f>
        <v>Natura</v>
      </c>
      <c r="N1384" s="4">
        <f>1/COUNTIFS(consolidatedsales[Manufacturer Name],consolidatedsales[[#This Row],[Manufacturer Name]])</f>
        <v>3.952569169960474E-3</v>
      </c>
    </row>
    <row r="1385" spans="1:14" x14ac:dyDescent="0.25">
      <c r="A1385">
        <v>1145</v>
      </c>
      <c r="B1385" s="2">
        <v>42106</v>
      </c>
      <c r="C1385" s="2" t="str">
        <f>TEXT(consolidatedsales[[#This Row],[Date]],"MMMM")</f>
        <v>April</v>
      </c>
      <c r="D1385" t="s">
        <v>687</v>
      </c>
      <c r="E1385">
        <v>1</v>
      </c>
      <c r="F1385" s="3">
        <v>4031.37</v>
      </c>
      <c r="G1385" t="s">
        <v>20</v>
      </c>
      <c r="H1385" t="str">
        <f>INDEX(producttable[Product Name],MATCH(consolidatedsales[[#This Row],[ProductID]],producttable[ProductID],0))</f>
        <v>Pirum UR-02</v>
      </c>
      <c r="I1385" t="str">
        <f>INDEX(producttable[Category],MATCH(consolidatedsales[[#This Row],[ProductID]],producttable[ProductID],0))</f>
        <v>Urban</v>
      </c>
      <c r="J1385" t="str">
        <f>INDEX(producttable[Segment],MATCH(consolidatedsales[[#This Row],[ProductID]],producttable[ProductID],0))</f>
        <v>Regular</v>
      </c>
      <c r="K1385">
        <f>INDEX(producttable[ManufacturerID],MATCH(consolidatedsales[[#This Row],[ProductID]],producttable[ProductID],0))</f>
        <v>10</v>
      </c>
      <c r="L1385" s="4" t="str">
        <f>INDEX(locationtable[State],MATCH(consolidatedsales[[#This Row],[Zip]],locationtable[Zip],0))</f>
        <v>Ontario</v>
      </c>
      <c r="M1385" s="4" t="str">
        <f>INDEX(manufacturertable[Manufacturer Name],MATCH(consolidatedsales[[#This Row],[ManufacturerID]],manufacturertable[ManufacturerID],0))</f>
        <v>Pirum</v>
      </c>
      <c r="N1385" s="4">
        <f>1/COUNTIFS(consolidatedsales[Manufacturer Name],consolidatedsales[[#This Row],[Manufacturer Name]])</f>
        <v>3.8022813688212928E-3</v>
      </c>
    </row>
    <row r="1386" spans="1:14" x14ac:dyDescent="0.25">
      <c r="A1386">
        <v>826</v>
      </c>
      <c r="B1386" s="2">
        <v>42106</v>
      </c>
      <c r="C1386" s="2" t="str">
        <f>TEXT(consolidatedsales[[#This Row],[Date]],"MMMM")</f>
        <v>April</v>
      </c>
      <c r="D1386" t="s">
        <v>687</v>
      </c>
      <c r="E1386">
        <v>1</v>
      </c>
      <c r="F1386" s="3">
        <v>13922.37</v>
      </c>
      <c r="G1386" t="s">
        <v>20</v>
      </c>
      <c r="H1386" t="str">
        <f>INDEX(producttable[Product Name],MATCH(consolidatedsales[[#This Row],[ProductID]],producttable[ProductID],0))</f>
        <v>Natura UM-10</v>
      </c>
      <c r="I1386" t="str">
        <f>INDEX(producttable[Category],MATCH(consolidatedsales[[#This Row],[ProductID]],producttable[ProductID],0))</f>
        <v>Urban</v>
      </c>
      <c r="J1386" t="str">
        <f>INDEX(producttable[Segment],MATCH(consolidatedsales[[#This Row],[ProductID]],producttable[ProductID],0))</f>
        <v>Moderation</v>
      </c>
      <c r="K1386">
        <f>INDEX(producttable[ManufacturerID],MATCH(consolidatedsales[[#This Row],[ProductID]],producttable[ProductID],0))</f>
        <v>8</v>
      </c>
      <c r="L1386" s="4" t="str">
        <f>INDEX(locationtable[State],MATCH(consolidatedsales[[#This Row],[Zip]],locationtable[Zip],0))</f>
        <v>Ontario</v>
      </c>
      <c r="M1386" s="4" t="str">
        <f>INDEX(manufacturertable[Manufacturer Name],MATCH(consolidatedsales[[#This Row],[ManufacturerID]],manufacturertable[ManufacturerID],0))</f>
        <v>Natura</v>
      </c>
      <c r="N1386" s="4">
        <f>1/COUNTIFS(consolidatedsales[Manufacturer Name],consolidatedsales[[#This Row],[Manufacturer Name]])</f>
        <v>3.952569169960474E-3</v>
      </c>
    </row>
    <row r="1387" spans="1:14" x14ac:dyDescent="0.25">
      <c r="A1387">
        <v>438</v>
      </c>
      <c r="B1387" s="2">
        <v>42106</v>
      </c>
      <c r="C1387" s="2" t="str">
        <f>TEXT(consolidatedsales[[#This Row],[Date]],"MMMM")</f>
        <v>April</v>
      </c>
      <c r="D1387" t="s">
        <v>969</v>
      </c>
      <c r="E1387">
        <v>1</v>
      </c>
      <c r="F1387" s="3">
        <v>11969.37</v>
      </c>
      <c r="G1387" t="s">
        <v>20</v>
      </c>
      <c r="H1387" t="str">
        <f>INDEX(producttable[Product Name],MATCH(consolidatedsales[[#This Row],[ProductID]],producttable[ProductID],0))</f>
        <v>Maximus UM-43</v>
      </c>
      <c r="I1387" t="str">
        <f>INDEX(producttable[Category],MATCH(consolidatedsales[[#This Row],[ProductID]],producttable[ProductID],0))</f>
        <v>Urban</v>
      </c>
      <c r="J1387" t="str">
        <f>INDEX(producttable[Segment],MATCH(consolidatedsales[[#This Row],[ProductID]],producttable[ProductID],0))</f>
        <v>Moderation</v>
      </c>
      <c r="K1387">
        <f>INDEX(producttable[ManufacturerID],MATCH(consolidatedsales[[#This Row],[ProductID]],producttable[ProductID],0))</f>
        <v>7</v>
      </c>
      <c r="L1387" s="4" t="str">
        <f>INDEX(locationtable[State],MATCH(consolidatedsales[[#This Row],[Zip]],locationtable[Zip],0))</f>
        <v>Ontario</v>
      </c>
      <c r="M1387" s="4" t="str">
        <f>INDEX(manufacturertable[Manufacturer Name],MATCH(consolidatedsales[[#This Row],[ManufacturerID]],manufacturertable[ManufacturerID],0))</f>
        <v>VanArsdel</v>
      </c>
      <c r="N1387" s="4">
        <f>1/COUNTIFS(consolidatedsales[Manufacturer Name],consolidatedsales[[#This Row],[Manufacturer Name]])</f>
        <v>2.4570024570024569E-3</v>
      </c>
    </row>
    <row r="1388" spans="1:14" x14ac:dyDescent="0.25">
      <c r="A1388">
        <v>578</v>
      </c>
      <c r="B1388" s="2">
        <v>42106</v>
      </c>
      <c r="C1388" s="2" t="str">
        <f>TEXT(consolidatedsales[[#This Row],[Date]],"MMMM")</f>
        <v>April</v>
      </c>
      <c r="D1388" t="s">
        <v>994</v>
      </c>
      <c r="E1388">
        <v>1</v>
      </c>
      <c r="F1388" s="3">
        <v>9449.3700000000008</v>
      </c>
      <c r="G1388" t="s">
        <v>20</v>
      </c>
      <c r="H1388" t="str">
        <f>INDEX(producttable[Product Name],MATCH(consolidatedsales[[#This Row],[ProductID]],producttable[ProductID],0))</f>
        <v>Maximus UC-43</v>
      </c>
      <c r="I1388" t="str">
        <f>INDEX(producttable[Category],MATCH(consolidatedsales[[#This Row],[ProductID]],producttable[ProductID],0))</f>
        <v>Urban</v>
      </c>
      <c r="J1388" t="str">
        <f>INDEX(producttable[Segment],MATCH(consolidatedsales[[#This Row],[ProductID]],producttable[ProductID],0))</f>
        <v>Convenience</v>
      </c>
      <c r="K1388">
        <f>INDEX(producttable[ManufacturerID],MATCH(consolidatedsales[[#This Row],[ProductID]],producttable[ProductID],0))</f>
        <v>7</v>
      </c>
      <c r="L1388" s="4" t="str">
        <f>INDEX(locationtable[State],MATCH(consolidatedsales[[#This Row],[Zip]],locationtable[Zip],0))</f>
        <v>Ontario</v>
      </c>
      <c r="M1388" s="4" t="str">
        <f>INDEX(manufacturertable[Manufacturer Name],MATCH(consolidatedsales[[#This Row],[ManufacturerID]],manufacturertable[ManufacturerID],0))</f>
        <v>VanArsdel</v>
      </c>
      <c r="N1388" s="4">
        <f>1/COUNTIFS(consolidatedsales[Manufacturer Name],consolidatedsales[[#This Row],[Manufacturer Name]])</f>
        <v>2.4570024570024569E-3</v>
      </c>
    </row>
    <row r="1389" spans="1:14" x14ac:dyDescent="0.25">
      <c r="A1389">
        <v>927</v>
      </c>
      <c r="B1389" s="2">
        <v>42106</v>
      </c>
      <c r="C1389" s="2" t="str">
        <f>TEXT(consolidatedsales[[#This Row],[Date]],"MMMM")</f>
        <v>April</v>
      </c>
      <c r="D1389" t="s">
        <v>832</v>
      </c>
      <c r="E1389">
        <v>1</v>
      </c>
      <c r="F1389" s="3">
        <v>6173.37</v>
      </c>
      <c r="G1389" t="s">
        <v>20</v>
      </c>
      <c r="H1389" t="str">
        <f>INDEX(producttable[Product Name],MATCH(consolidatedsales[[#This Row],[ProductID]],producttable[ProductID],0))</f>
        <v>Natura UE-36</v>
      </c>
      <c r="I1389" t="str">
        <f>INDEX(producttable[Category],MATCH(consolidatedsales[[#This Row],[ProductID]],producttable[ProductID],0))</f>
        <v>Urban</v>
      </c>
      <c r="J1389" t="str">
        <f>INDEX(producttable[Segment],MATCH(consolidatedsales[[#This Row],[ProductID]],producttable[ProductID],0))</f>
        <v>Extreme</v>
      </c>
      <c r="K1389">
        <f>INDEX(producttable[ManufacturerID],MATCH(consolidatedsales[[#This Row],[ProductID]],producttable[ProductID],0))</f>
        <v>8</v>
      </c>
      <c r="L1389" s="4" t="str">
        <f>INDEX(locationtable[State],MATCH(consolidatedsales[[#This Row],[Zip]],locationtable[Zip],0))</f>
        <v>Ontario</v>
      </c>
      <c r="M1389" s="4" t="str">
        <f>INDEX(manufacturertable[Manufacturer Name],MATCH(consolidatedsales[[#This Row],[ManufacturerID]],manufacturertable[ManufacturerID],0))</f>
        <v>Natura</v>
      </c>
      <c r="N1389" s="4">
        <f>1/COUNTIFS(consolidatedsales[Manufacturer Name],consolidatedsales[[#This Row],[Manufacturer Name]])</f>
        <v>3.952569169960474E-3</v>
      </c>
    </row>
    <row r="1390" spans="1:14" x14ac:dyDescent="0.25">
      <c r="A1390">
        <v>1347</v>
      </c>
      <c r="B1390" s="2">
        <v>42106</v>
      </c>
      <c r="C1390" s="2" t="str">
        <f>TEXT(consolidatedsales[[#This Row],[Date]],"MMMM")</f>
        <v>April</v>
      </c>
      <c r="D1390" t="s">
        <v>705</v>
      </c>
      <c r="E1390">
        <v>1</v>
      </c>
      <c r="F1390" s="3">
        <v>4156.74</v>
      </c>
      <c r="G1390" t="s">
        <v>20</v>
      </c>
      <c r="H1390" t="str">
        <f>INDEX(producttable[Product Name],MATCH(consolidatedsales[[#This Row],[ProductID]],producttable[ProductID],0))</f>
        <v>Quibus RP-39</v>
      </c>
      <c r="I1390" t="str">
        <f>INDEX(producttable[Category],MATCH(consolidatedsales[[#This Row],[ProductID]],producttable[ProductID],0))</f>
        <v>Rural</v>
      </c>
      <c r="J1390" t="str">
        <f>INDEX(producttable[Segment],MATCH(consolidatedsales[[#This Row],[ProductID]],producttable[ProductID],0))</f>
        <v>Productivity</v>
      </c>
      <c r="K1390">
        <f>INDEX(producttable[ManufacturerID],MATCH(consolidatedsales[[#This Row],[ProductID]],producttable[ProductID],0))</f>
        <v>12</v>
      </c>
      <c r="L1390" s="4" t="str">
        <f>INDEX(locationtable[State],MATCH(consolidatedsales[[#This Row],[Zip]],locationtable[Zip],0))</f>
        <v>Ontario</v>
      </c>
      <c r="M1390" s="4" t="str">
        <f>INDEX(manufacturertable[Manufacturer Name],MATCH(consolidatedsales[[#This Row],[ManufacturerID]],manufacturertable[ManufacturerID],0))</f>
        <v>Quibus</v>
      </c>
      <c r="N1390" s="4">
        <f>1/COUNTIFS(consolidatedsales[Manufacturer Name],consolidatedsales[[#This Row],[Manufacturer Name]])</f>
        <v>1.3333333333333334E-2</v>
      </c>
    </row>
    <row r="1391" spans="1:14" x14ac:dyDescent="0.25">
      <c r="A1391">
        <v>2054</v>
      </c>
      <c r="B1391" s="2">
        <v>42085</v>
      </c>
      <c r="C1391" s="2" t="str">
        <f>TEXT(consolidatedsales[[#This Row],[Date]],"MMMM")</f>
        <v>March</v>
      </c>
      <c r="D1391" t="s">
        <v>391</v>
      </c>
      <c r="E1391">
        <v>1</v>
      </c>
      <c r="F1391" s="3">
        <v>7244.37</v>
      </c>
      <c r="G1391" t="s">
        <v>20</v>
      </c>
      <c r="H1391" t="str">
        <f>INDEX(producttable[Product Name],MATCH(consolidatedsales[[#This Row],[ProductID]],producttable[ProductID],0))</f>
        <v>Currus UE-14</v>
      </c>
      <c r="I1391" t="str">
        <f>INDEX(producttable[Category],MATCH(consolidatedsales[[#This Row],[ProductID]],producttable[ProductID],0))</f>
        <v>Urban</v>
      </c>
      <c r="J1391" t="str">
        <f>INDEX(producttable[Segment],MATCH(consolidatedsales[[#This Row],[ProductID]],producttable[ProductID],0))</f>
        <v>Extreme</v>
      </c>
      <c r="K1391">
        <f>INDEX(producttable[ManufacturerID],MATCH(consolidatedsales[[#This Row],[ProductID]],producttable[ProductID],0))</f>
        <v>4</v>
      </c>
      <c r="L1391" s="4" t="str">
        <f>INDEX(locationtable[State],MATCH(consolidatedsales[[#This Row],[Zip]],locationtable[Zip],0))</f>
        <v>Quebec</v>
      </c>
      <c r="M1391" s="4" t="str">
        <f>INDEX(manufacturertable[Manufacturer Name],MATCH(consolidatedsales[[#This Row],[ManufacturerID]],manufacturertable[ManufacturerID],0))</f>
        <v>Currus</v>
      </c>
      <c r="N1391" s="4">
        <f>1/COUNTIFS(consolidatedsales[Manufacturer Name],consolidatedsales[[#This Row],[Manufacturer Name]])</f>
        <v>1.1764705882352941E-2</v>
      </c>
    </row>
    <row r="1392" spans="1:14" x14ac:dyDescent="0.25">
      <c r="A1392">
        <v>2334</v>
      </c>
      <c r="B1392" s="2">
        <v>42085</v>
      </c>
      <c r="C1392" s="2" t="str">
        <f>TEXT(consolidatedsales[[#This Row],[Date]],"MMMM")</f>
        <v>March</v>
      </c>
      <c r="D1392" t="s">
        <v>838</v>
      </c>
      <c r="E1392">
        <v>1</v>
      </c>
      <c r="F1392" s="3">
        <v>4592.7</v>
      </c>
      <c r="G1392" t="s">
        <v>20</v>
      </c>
      <c r="H1392" t="str">
        <f>INDEX(producttable[Product Name],MATCH(consolidatedsales[[#This Row],[ProductID]],producttable[ProductID],0))</f>
        <v>Aliqui UE-08</v>
      </c>
      <c r="I1392" t="str">
        <f>INDEX(producttable[Category],MATCH(consolidatedsales[[#This Row],[ProductID]],producttable[ProductID],0))</f>
        <v>Urban</v>
      </c>
      <c r="J1392" t="str">
        <f>INDEX(producttable[Segment],MATCH(consolidatedsales[[#This Row],[ProductID]],producttable[ProductID],0))</f>
        <v>Extreme</v>
      </c>
      <c r="K1392">
        <f>INDEX(producttable[ManufacturerID],MATCH(consolidatedsales[[#This Row],[ProductID]],producttable[ProductID],0))</f>
        <v>2</v>
      </c>
      <c r="L1392" s="4" t="str">
        <f>INDEX(locationtable[State],MATCH(consolidatedsales[[#This Row],[Zip]],locationtable[Zip],0))</f>
        <v>Ontario</v>
      </c>
      <c r="M1392" s="4" t="str">
        <f>INDEX(manufacturertable[Manufacturer Name],MATCH(consolidatedsales[[#This Row],[ManufacturerID]],manufacturertable[ManufacturerID],0))</f>
        <v>Aliqui</v>
      </c>
      <c r="N1392" s="4">
        <f>1/COUNTIFS(consolidatedsales[Manufacturer Name],consolidatedsales[[#This Row],[Manufacturer Name]])</f>
        <v>4.7169811320754715E-3</v>
      </c>
    </row>
    <row r="1393" spans="1:14" x14ac:dyDescent="0.25">
      <c r="A1393">
        <v>689</v>
      </c>
      <c r="B1393" s="2">
        <v>42085</v>
      </c>
      <c r="C1393" s="2" t="str">
        <f>TEXT(consolidatedsales[[#This Row],[Date]],"MMMM")</f>
        <v>March</v>
      </c>
      <c r="D1393" t="s">
        <v>1219</v>
      </c>
      <c r="E1393">
        <v>1</v>
      </c>
      <c r="F1393" s="3">
        <v>2516.85</v>
      </c>
      <c r="G1393" t="s">
        <v>20</v>
      </c>
      <c r="H1393" t="str">
        <f>INDEX(producttable[Product Name],MATCH(consolidatedsales[[#This Row],[ProductID]],producttable[ProductID],0))</f>
        <v>Maximus UC-54</v>
      </c>
      <c r="I1393" t="str">
        <f>INDEX(producttable[Category],MATCH(consolidatedsales[[#This Row],[ProductID]],producttable[ProductID],0))</f>
        <v>Urban</v>
      </c>
      <c r="J1393" t="str">
        <f>INDEX(producttable[Segment],MATCH(consolidatedsales[[#This Row],[ProductID]],producttable[ProductID],0))</f>
        <v>Convenience</v>
      </c>
      <c r="K1393">
        <f>INDEX(producttable[ManufacturerID],MATCH(consolidatedsales[[#This Row],[ProductID]],producttable[ProductID],0))</f>
        <v>7</v>
      </c>
      <c r="L1393" s="4" t="str">
        <f>INDEX(locationtable[State],MATCH(consolidatedsales[[#This Row],[Zip]],locationtable[Zip],0))</f>
        <v>Manitoba</v>
      </c>
      <c r="M1393" s="4" t="str">
        <f>INDEX(manufacturertable[Manufacturer Name],MATCH(consolidatedsales[[#This Row],[ManufacturerID]],manufacturertable[ManufacturerID],0))</f>
        <v>VanArsdel</v>
      </c>
      <c r="N1393" s="4">
        <f>1/COUNTIFS(consolidatedsales[Manufacturer Name],consolidatedsales[[#This Row],[Manufacturer Name]])</f>
        <v>2.4570024570024569E-3</v>
      </c>
    </row>
    <row r="1394" spans="1:14" x14ac:dyDescent="0.25">
      <c r="A1394">
        <v>778</v>
      </c>
      <c r="B1394" s="2">
        <v>42172</v>
      </c>
      <c r="C1394" s="2" t="str">
        <f>TEXT(consolidatedsales[[#This Row],[Date]],"MMMM")</f>
        <v>June</v>
      </c>
      <c r="D1394" t="s">
        <v>1219</v>
      </c>
      <c r="E1394">
        <v>1</v>
      </c>
      <c r="F1394" s="3">
        <v>1542.87</v>
      </c>
      <c r="G1394" t="s">
        <v>20</v>
      </c>
      <c r="H1394" t="str">
        <f>INDEX(producttable[Product Name],MATCH(consolidatedsales[[#This Row],[ProductID]],producttable[ProductID],0))</f>
        <v>Natura RP-66</v>
      </c>
      <c r="I1394" t="str">
        <f>INDEX(producttable[Category],MATCH(consolidatedsales[[#This Row],[ProductID]],producttable[ProductID],0))</f>
        <v>Rural</v>
      </c>
      <c r="J1394" t="str">
        <f>INDEX(producttable[Segment],MATCH(consolidatedsales[[#This Row],[ProductID]],producttable[ProductID],0))</f>
        <v>Productivity</v>
      </c>
      <c r="K1394">
        <f>INDEX(producttable[ManufacturerID],MATCH(consolidatedsales[[#This Row],[ProductID]],producttable[ProductID],0))</f>
        <v>8</v>
      </c>
      <c r="L1394" s="4" t="str">
        <f>INDEX(locationtable[State],MATCH(consolidatedsales[[#This Row],[Zip]],locationtable[Zip],0))</f>
        <v>Manitoba</v>
      </c>
      <c r="M1394" s="4" t="str">
        <f>INDEX(manufacturertable[Manufacturer Name],MATCH(consolidatedsales[[#This Row],[ManufacturerID]],manufacturertable[ManufacturerID],0))</f>
        <v>Natura</v>
      </c>
      <c r="N1394" s="4">
        <f>1/COUNTIFS(consolidatedsales[Manufacturer Name],consolidatedsales[[#This Row],[Manufacturer Name]])</f>
        <v>3.952569169960474E-3</v>
      </c>
    </row>
    <row r="1395" spans="1:14" x14ac:dyDescent="0.25">
      <c r="A1395">
        <v>1145</v>
      </c>
      <c r="B1395" s="2">
        <v>42173</v>
      </c>
      <c r="C1395" s="2" t="str">
        <f>TEXT(consolidatedsales[[#This Row],[Date]],"MMMM")</f>
        <v>June</v>
      </c>
      <c r="D1395" t="s">
        <v>983</v>
      </c>
      <c r="E1395">
        <v>1</v>
      </c>
      <c r="F1395" s="3">
        <v>4031.37</v>
      </c>
      <c r="G1395" t="s">
        <v>20</v>
      </c>
      <c r="H1395" t="str">
        <f>INDEX(producttable[Product Name],MATCH(consolidatedsales[[#This Row],[ProductID]],producttable[ProductID],0))</f>
        <v>Pirum UR-02</v>
      </c>
      <c r="I1395" t="str">
        <f>INDEX(producttable[Category],MATCH(consolidatedsales[[#This Row],[ProductID]],producttable[ProductID],0))</f>
        <v>Urban</v>
      </c>
      <c r="J1395" t="str">
        <f>INDEX(producttable[Segment],MATCH(consolidatedsales[[#This Row],[ProductID]],producttable[ProductID],0))</f>
        <v>Regular</v>
      </c>
      <c r="K1395">
        <f>INDEX(producttable[ManufacturerID],MATCH(consolidatedsales[[#This Row],[ProductID]],producttable[ProductID],0))</f>
        <v>10</v>
      </c>
      <c r="L1395" s="4" t="str">
        <f>INDEX(locationtable[State],MATCH(consolidatedsales[[#This Row],[Zip]],locationtable[Zip],0))</f>
        <v>Ontario</v>
      </c>
      <c r="M1395" s="4" t="str">
        <f>INDEX(manufacturertable[Manufacturer Name],MATCH(consolidatedsales[[#This Row],[ManufacturerID]],manufacturertable[ManufacturerID],0))</f>
        <v>Pirum</v>
      </c>
      <c r="N1395" s="4">
        <f>1/COUNTIFS(consolidatedsales[Manufacturer Name],consolidatedsales[[#This Row],[Manufacturer Name]])</f>
        <v>3.8022813688212928E-3</v>
      </c>
    </row>
    <row r="1396" spans="1:14" x14ac:dyDescent="0.25">
      <c r="A1396">
        <v>506</v>
      </c>
      <c r="B1396" s="2">
        <v>42173</v>
      </c>
      <c r="C1396" s="2" t="str">
        <f>TEXT(consolidatedsales[[#This Row],[Date]],"MMMM")</f>
        <v>June</v>
      </c>
      <c r="D1396" t="s">
        <v>1220</v>
      </c>
      <c r="E1396">
        <v>1</v>
      </c>
      <c r="F1396" s="3">
        <v>15560.37</v>
      </c>
      <c r="G1396" t="s">
        <v>20</v>
      </c>
      <c r="H1396" t="str">
        <f>INDEX(producttable[Product Name],MATCH(consolidatedsales[[#This Row],[ProductID]],producttable[ProductID],0))</f>
        <v>Maximus UM-11</v>
      </c>
      <c r="I1396" t="str">
        <f>INDEX(producttable[Category],MATCH(consolidatedsales[[#This Row],[ProductID]],producttable[ProductID],0))</f>
        <v>Urban</v>
      </c>
      <c r="J1396" t="str">
        <f>INDEX(producttable[Segment],MATCH(consolidatedsales[[#This Row],[ProductID]],producttable[ProductID],0))</f>
        <v>Moderation</v>
      </c>
      <c r="K1396">
        <f>INDEX(producttable[ManufacturerID],MATCH(consolidatedsales[[#This Row],[ProductID]],producttable[ProductID],0))</f>
        <v>7</v>
      </c>
      <c r="L1396" s="4" t="str">
        <f>INDEX(locationtable[State],MATCH(consolidatedsales[[#This Row],[Zip]],locationtable[Zip],0))</f>
        <v>Manitoba</v>
      </c>
      <c r="M1396" s="4" t="str">
        <f>INDEX(manufacturertable[Manufacturer Name],MATCH(consolidatedsales[[#This Row],[ManufacturerID]],manufacturertable[ManufacturerID],0))</f>
        <v>VanArsdel</v>
      </c>
      <c r="N1396" s="4">
        <f>1/COUNTIFS(consolidatedsales[Manufacturer Name],consolidatedsales[[#This Row],[Manufacturer Name]])</f>
        <v>2.4570024570024569E-3</v>
      </c>
    </row>
    <row r="1397" spans="1:14" x14ac:dyDescent="0.25">
      <c r="A1397">
        <v>2269</v>
      </c>
      <c r="B1397" s="2">
        <v>42173</v>
      </c>
      <c r="C1397" s="2" t="str">
        <f>TEXT(consolidatedsales[[#This Row],[Date]],"MMMM")</f>
        <v>June</v>
      </c>
      <c r="D1397" t="s">
        <v>1230</v>
      </c>
      <c r="E1397">
        <v>1</v>
      </c>
      <c r="F1397" s="3">
        <v>4466.7</v>
      </c>
      <c r="G1397" t="s">
        <v>20</v>
      </c>
      <c r="H1397" t="str">
        <f>INDEX(producttable[Product Name],MATCH(consolidatedsales[[#This Row],[ProductID]],producttable[ProductID],0))</f>
        <v>Aliqui RS-02</v>
      </c>
      <c r="I1397" t="str">
        <f>INDEX(producttable[Category],MATCH(consolidatedsales[[#This Row],[ProductID]],producttable[ProductID],0))</f>
        <v>Rural</v>
      </c>
      <c r="J1397" t="str">
        <f>INDEX(producttable[Segment],MATCH(consolidatedsales[[#This Row],[ProductID]],producttable[ProductID],0))</f>
        <v>Select</v>
      </c>
      <c r="K1397">
        <f>INDEX(producttable[ManufacturerID],MATCH(consolidatedsales[[#This Row],[ProductID]],producttable[ProductID],0))</f>
        <v>2</v>
      </c>
      <c r="L1397" s="4" t="str">
        <f>INDEX(locationtable[State],MATCH(consolidatedsales[[#This Row],[Zip]],locationtable[Zip],0))</f>
        <v>Manitoba</v>
      </c>
      <c r="M1397" s="4" t="str">
        <f>INDEX(manufacturertable[Manufacturer Name],MATCH(consolidatedsales[[#This Row],[ManufacturerID]],manufacturertable[ManufacturerID],0))</f>
        <v>Aliqui</v>
      </c>
      <c r="N1397" s="4">
        <f>1/COUNTIFS(consolidatedsales[Manufacturer Name],consolidatedsales[[#This Row],[Manufacturer Name]])</f>
        <v>4.7169811320754715E-3</v>
      </c>
    </row>
    <row r="1398" spans="1:14" x14ac:dyDescent="0.25">
      <c r="A1398">
        <v>491</v>
      </c>
      <c r="B1398" s="2">
        <v>42174</v>
      </c>
      <c r="C1398" s="2" t="str">
        <f>TEXT(consolidatedsales[[#This Row],[Date]],"MMMM")</f>
        <v>June</v>
      </c>
      <c r="D1398" t="s">
        <v>972</v>
      </c>
      <c r="E1398">
        <v>1</v>
      </c>
      <c r="F1398" s="3">
        <v>10709.37</v>
      </c>
      <c r="G1398" t="s">
        <v>20</v>
      </c>
      <c r="H1398" t="str">
        <f>INDEX(producttable[Product Name],MATCH(consolidatedsales[[#This Row],[ProductID]],producttable[ProductID],0))</f>
        <v>Maximus UM-96</v>
      </c>
      <c r="I1398" t="str">
        <f>INDEX(producttable[Category],MATCH(consolidatedsales[[#This Row],[ProductID]],producttable[ProductID],0))</f>
        <v>Urban</v>
      </c>
      <c r="J1398" t="str">
        <f>INDEX(producttable[Segment],MATCH(consolidatedsales[[#This Row],[ProductID]],producttable[ProductID],0))</f>
        <v>Moderation</v>
      </c>
      <c r="K1398">
        <f>INDEX(producttable[ManufacturerID],MATCH(consolidatedsales[[#This Row],[ProductID]],producttable[ProductID],0))</f>
        <v>7</v>
      </c>
      <c r="L1398" s="4" t="str">
        <f>INDEX(locationtable[State],MATCH(consolidatedsales[[#This Row],[Zip]],locationtable[Zip],0))</f>
        <v>Ontario</v>
      </c>
      <c r="M1398" s="4" t="str">
        <f>INDEX(manufacturertable[Manufacturer Name],MATCH(consolidatedsales[[#This Row],[ManufacturerID]],manufacturertable[ManufacturerID],0))</f>
        <v>VanArsdel</v>
      </c>
      <c r="N1398" s="4">
        <f>1/COUNTIFS(consolidatedsales[Manufacturer Name],consolidatedsales[[#This Row],[Manufacturer Name]])</f>
        <v>2.4570024570024569E-3</v>
      </c>
    </row>
    <row r="1399" spans="1:14" x14ac:dyDescent="0.25">
      <c r="A1399">
        <v>415</v>
      </c>
      <c r="B1399" s="2">
        <v>42174</v>
      </c>
      <c r="C1399" s="2" t="str">
        <f>TEXT(consolidatedsales[[#This Row],[Date]],"MMMM")</f>
        <v>June</v>
      </c>
      <c r="D1399" t="s">
        <v>839</v>
      </c>
      <c r="E1399">
        <v>1</v>
      </c>
      <c r="F1399" s="3">
        <v>10709.37</v>
      </c>
      <c r="G1399" t="s">
        <v>20</v>
      </c>
      <c r="H1399" t="str">
        <f>INDEX(producttable[Product Name],MATCH(consolidatedsales[[#This Row],[ProductID]],producttable[ProductID],0))</f>
        <v>Maximus UM-20</v>
      </c>
      <c r="I1399" t="str">
        <f>INDEX(producttable[Category],MATCH(consolidatedsales[[#This Row],[ProductID]],producttable[ProductID],0))</f>
        <v>Urban</v>
      </c>
      <c r="J1399" t="str">
        <f>INDEX(producttable[Segment],MATCH(consolidatedsales[[#This Row],[ProductID]],producttable[ProductID],0))</f>
        <v>Moderation</v>
      </c>
      <c r="K1399">
        <f>INDEX(producttable[ManufacturerID],MATCH(consolidatedsales[[#This Row],[ProductID]],producttable[ProductID],0))</f>
        <v>7</v>
      </c>
      <c r="L1399" s="4" t="str">
        <f>INDEX(locationtable[State],MATCH(consolidatedsales[[#This Row],[Zip]],locationtable[Zip],0))</f>
        <v>Ontario</v>
      </c>
      <c r="M1399" s="4" t="str">
        <f>INDEX(manufacturertable[Manufacturer Name],MATCH(consolidatedsales[[#This Row],[ManufacturerID]],manufacturertable[ManufacturerID],0))</f>
        <v>VanArsdel</v>
      </c>
      <c r="N1399" s="4">
        <f>1/COUNTIFS(consolidatedsales[Manufacturer Name],consolidatedsales[[#This Row],[Manufacturer Name]])</f>
        <v>2.4570024570024569E-3</v>
      </c>
    </row>
    <row r="1400" spans="1:14" x14ac:dyDescent="0.25">
      <c r="A1400">
        <v>2295</v>
      </c>
      <c r="B1400" s="2">
        <v>42174</v>
      </c>
      <c r="C1400" s="2" t="str">
        <f>TEXT(consolidatedsales[[#This Row],[Date]],"MMMM")</f>
        <v>June</v>
      </c>
      <c r="D1400" t="s">
        <v>838</v>
      </c>
      <c r="E1400">
        <v>1</v>
      </c>
      <c r="F1400" s="3">
        <v>10898.37</v>
      </c>
      <c r="G1400" t="s">
        <v>20</v>
      </c>
      <c r="H1400" t="str">
        <f>INDEX(producttable[Product Name],MATCH(consolidatedsales[[#This Row],[ProductID]],producttable[ProductID],0))</f>
        <v>Aliqui UM-10</v>
      </c>
      <c r="I1400" t="str">
        <f>INDEX(producttable[Category],MATCH(consolidatedsales[[#This Row],[ProductID]],producttable[ProductID],0))</f>
        <v>Urban</v>
      </c>
      <c r="J1400" t="str">
        <f>INDEX(producttable[Segment],MATCH(consolidatedsales[[#This Row],[ProductID]],producttable[ProductID],0))</f>
        <v>Moderation</v>
      </c>
      <c r="K1400">
        <f>INDEX(producttable[ManufacturerID],MATCH(consolidatedsales[[#This Row],[ProductID]],producttable[ProductID],0))</f>
        <v>2</v>
      </c>
      <c r="L1400" s="4" t="str">
        <f>INDEX(locationtable[State],MATCH(consolidatedsales[[#This Row],[Zip]],locationtable[Zip],0))</f>
        <v>Ontario</v>
      </c>
      <c r="M1400" s="4" t="str">
        <f>INDEX(manufacturertable[Manufacturer Name],MATCH(consolidatedsales[[#This Row],[ManufacturerID]],manufacturertable[ManufacturerID],0))</f>
        <v>Aliqui</v>
      </c>
      <c r="N1400" s="4">
        <f>1/COUNTIFS(consolidatedsales[Manufacturer Name],consolidatedsales[[#This Row],[Manufacturer Name]])</f>
        <v>4.7169811320754715E-3</v>
      </c>
    </row>
    <row r="1401" spans="1:14" x14ac:dyDescent="0.25">
      <c r="A1401">
        <v>927</v>
      </c>
      <c r="B1401" s="2">
        <v>42167</v>
      </c>
      <c r="C1401" s="2" t="str">
        <f>TEXT(consolidatedsales[[#This Row],[Date]],"MMMM")</f>
        <v>June</v>
      </c>
      <c r="D1401" t="s">
        <v>838</v>
      </c>
      <c r="E1401">
        <v>1</v>
      </c>
      <c r="F1401" s="3">
        <v>6173.37</v>
      </c>
      <c r="G1401" t="s">
        <v>20</v>
      </c>
      <c r="H1401" t="str">
        <f>INDEX(producttable[Product Name],MATCH(consolidatedsales[[#This Row],[ProductID]],producttable[ProductID],0))</f>
        <v>Natura UE-36</v>
      </c>
      <c r="I1401" t="str">
        <f>INDEX(producttable[Category],MATCH(consolidatedsales[[#This Row],[ProductID]],producttable[ProductID],0))</f>
        <v>Urban</v>
      </c>
      <c r="J1401" t="str">
        <f>INDEX(producttable[Segment],MATCH(consolidatedsales[[#This Row],[ProductID]],producttable[ProductID],0))</f>
        <v>Extreme</v>
      </c>
      <c r="K1401">
        <f>INDEX(producttable[ManufacturerID],MATCH(consolidatedsales[[#This Row],[ProductID]],producttable[ProductID],0))</f>
        <v>8</v>
      </c>
      <c r="L1401" s="4" t="str">
        <f>INDEX(locationtable[State],MATCH(consolidatedsales[[#This Row],[Zip]],locationtable[Zip],0))</f>
        <v>Ontario</v>
      </c>
      <c r="M1401" s="4" t="str">
        <f>INDEX(manufacturertable[Manufacturer Name],MATCH(consolidatedsales[[#This Row],[ManufacturerID]],manufacturertable[ManufacturerID],0))</f>
        <v>Natura</v>
      </c>
      <c r="N1401" s="4">
        <f>1/COUNTIFS(consolidatedsales[Manufacturer Name],consolidatedsales[[#This Row],[Manufacturer Name]])</f>
        <v>3.952569169960474E-3</v>
      </c>
    </row>
    <row r="1402" spans="1:14" x14ac:dyDescent="0.25">
      <c r="A1402">
        <v>826</v>
      </c>
      <c r="B1402" s="2">
        <v>42167</v>
      </c>
      <c r="C1402" s="2" t="str">
        <f>TEXT(consolidatedsales[[#This Row],[Date]],"MMMM")</f>
        <v>June</v>
      </c>
      <c r="D1402" t="s">
        <v>1220</v>
      </c>
      <c r="E1402">
        <v>1</v>
      </c>
      <c r="F1402" s="3">
        <v>14426.37</v>
      </c>
      <c r="G1402" t="s">
        <v>20</v>
      </c>
      <c r="H1402" t="str">
        <f>INDEX(producttable[Product Name],MATCH(consolidatedsales[[#This Row],[ProductID]],producttable[ProductID],0))</f>
        <v>Natura UM-10</v>
      </c>
      <c r="I1402" t="str">
        <f>INDEX(producttable[Category],MATCH(consolidatedsales[[#This Row],[ProductID]],producttable[ProductID],0))</f>
        <v>Urban</v>
      </c>
      <c r="J1402" t="str">
        <f>INDEX(producttable[Segment],MATCH(consolidatedsales[[#This Row],[ProductID]],producttable[ProductID],0))</f>
        <v>Moderation</v>
      </c>
      <c r="K1402">
        <f>INDEX(producttable[ManufacturerID],MATCH(consolidatedsales[[#This Row],[ProductID]],producttable[ProductID],0))</f>
        <v>8</v>
      </c>
      <c r="L1402" s="4" t="str">
        <f>INDEX(locationtable[State],MATCH(consolidatedsales[[#This Row],[Zip]],locationtable[Zip],0))</f>
        <v>Manitoba</v>
      </c>
      <c r="M1402" s="4" t="str">
        <f>INDEX(manufacturertable[Manufacturer Name],MATCH(consolidatedsales[[#This Row],[ManufacturerID]],manufacturertable[ManufacturerID],0))</f>
        <v>Natura</v>
      </c>
      <c r="N1402" s="4">
        <f>1/COUNTIFS(consolidatedsales[Manufacturer Name],consolidatedsales[[#This Row],[Manufacturer Name]])</f>
        <v>3.952569169960474E-3</v>
      </c>
    </row>
    <row r="1403" spans="1:14" x14ac:dyDescent="0.25">
      <c r="A1403">
        <v>939</v>
      </c>
      <c r="B1403" s="2">
        <v>42167</v>
      </c>
      <c r="C1403" s="2" t="str">
        <f>TEXT(consolidatedsales[[#This Row],[Date]],"MMMM")</f>
        <v>June</v>
      </c>
      <c r="D1403" t="s">
        <v>838</v>
      </c>
      <c r="E1403">
        <v>1</v>
      </c>
      <c r="F1403" s="3">
        <v>4598.37</v>
      </c>
      <c r="G1403" t="s">
        <v>20</v>
      </c>
      <c r="H1403" t="str">
        <f>INDEX(producttable[Product Name],MATCH(consolidatedsales[[#This Row],[ProductID]],producttable[ProductID],0))</f>
        <v>Natura UC-02</v>
      </c>
      <c r="I1403" t="str">
        <f>INDEX(producttable[Category],MATCH(consolidatedsales[[#This Row],[ProductID]],producttable[ProductID],0))</f>
        <v>Urban</v>
      </c>
      <c r="J1403" t="str">
        <f>INDEX(producttable[Segment],MATCH(consolidatedsales[[#This Row],[ProductID]],producttable[ProductID],0))</f>
        <v>Convenience</v>
      </c>
      <c r="K1403">
        <f>INDEX(producttable[ManufacturerID],MATCH(consolidatedsales[[#This Row],[ProductID]],producttable[ProductID],0))</f>
        <v>8</v>
      </c>
      <c r="L1403" s="4" t="str">
        <f>INDEX(locationtable[State],MATCH(consolidatedsales[[#This Row],[Zip]],locationtable[Zip],0))</f>
        <v>Ontario</v>
      </c>
      <c r="M1403" s="4" t="str">
        <f>INDEX(manufacturertable[Manufacturer Name],MATCH(consolidatedsales[[#This Row],[ManufacturerID]],manufacturertable[ManufacturerID],0))</f>
        <v>Natura</v>
      </c>
      <c r="N1403" s="4">
        <f>1/COUNTIFS(consolidatedsales[Manufacturer Name],consolidatedsales[[#This Row],[Manufacturer Name]])</f>
        <v>3.952569169960474E-3</v>
      </c>
    </row>
    <row r="1404" spans="1:14" x14ac:dyDescent="0.25">
      <c r="A1404">
        <v>609</v>
      </c>
      <c r="B1404" s="2">
        <v>42168</v>
      </c>
      <c r="C1404" s="2" t="str">
        <f>TEXT(consolidatedsales[[#This Row],[Date]],"MMMM")</f>
        <v>June</v>
      </c>
      <c r="D1404" t="s">
        <v>391</v>
      </c>
      <c r="E1404">
        <v>1</v>
      </c>
      <c r="F1404" s="3">
        <v>10079.370000000001</v>
      </c>
      <c r="G1404" t="s">
        <v>20</v>
      </c>
      <c r="H1404" t="str">
        <f>INDEX(producttable[Product Name],MATCH(consolidatedsales[[#This Row],[ProductID]],producttable[ProductID],0))</f>
        <v>Maximus UC-74</v>
      </c>
      <c r="I1404" t="str">
        <f>INDEX(producttable[Category],MATCH(consolidatedsales[[#This Row],[ProductID]],producttable[ProductID],0))</f>
        <v>Urban</v>
      </c>
      <c r="J1404" t="str">
        <f>INDEX(producttable[Segment],MATCH(consolidatedsales[[#This Row],[ProductID]],producttable[ProductID],0))</f>
        <v>Convenience</v>
      </c>
      <c r="K1404">
        <f>INDEX(producttable[ManufacturerID],MATCH(consolidatedsales[[#This Row],[ProductID]],producttable[ProductID],0))</f>
        <v>7</v>
      </c>
      <c r="L1404" s="4" t="str">
        <f>INDEX(locationtable[State],MATCH(consolidatedsales[[#This Row],[Zip]],locationtable[Zip],0))</f>
        <v>Quebec</v>
      </c>
      <c r="M1404" s="4" t="str">
        <f>INDEX(manufacturertable[Manufacturer Name],MATCH(consolidatedsales[[#This Row],[ManufacturerID]],manufacturertable[ManufacturerID],0))</f>
        <v>VanArsdel</v>
      </c>
      <c r="N1404" s="4">
        <f>1/COUNTIFS(consolidatedsales[Manufacturer Name],consolidatedsales[[#This Row],[Manufacturer Name]])</f>
        <v>2.4570024570024569E-3</v>
      </c>
    </row>
    <row r="1405" spans="1:14" x14ac:dyDescent="0.25">
      <c r="A1405">
        <v>1183</v>
      </c>
      <c r="B1405" s="2">
        <v>42169</v>
      </c>
      <c r="C1405" s="2" t="str">
        <f>TEXT(consolidatedsales[[#This Row],[Date]],"MMMM")</f>
        <v>June</v>
      </c>
      <c r="D1405" t="s">
        <v>838</v>
      </c>
      <c r="E1405">
        <v>1</v>
      </c>
      <c r="F1405" s="3">
        <v>7275.87</v>
      </c>
      <c r="G1405" t="s">
        <v>20</v>
      </c>
      <c r="H1405" t="str">
        <f>INDEX(producttable[Product Name],MATCH(consolidatedsales[[#This Row],[ProductID]],producttable[ProductID],0))</f>
        <v>Pirum UE-19</v>
      </c>
      <c r="I1405" t="str">
        <f>INDEX(producttable[Category],MATCH(consolidatedsales[[#This Row],[ProductID]],producttable[ProductID],0))</f>
        <v>Urban</v>
      </c>
      <c r="J1405" t="str">
        <f>INDEX(producttable[Segment],MATCH(consolidatedsales[[#This Row],[ProductID]],producttable[ProductID],0))</f>
        <v>Extreme</v>
      </c>
      <c r="K1405">
        <f>INDEX(producttable[ManufacturerID],MATCH(consolidatedsales[[#This Row],[ProductID]],producttable[ProductID],0))</f>
        <v>10</v>
      </c>
      <c r="L1405" s="4" t="str">
        <f>INDEX(locationtable[State],MATCH(consolidatedsales[[#This Row],[Zip]],locationtable[Zip],0))</f>
        <v>Ontario</v>
      </c>
      <c r="M1405" s="4" t="str">
        <f>INDEX(manufacturertable[Manufacturer Name],MATCH(consolidatedsales[[#This Row],[ManufacturerID]],manufacturertable[ManufacturerID],0))</f>
        <v>Pirum</v>
      </c>
      <c r="N1405" s="4">
        <f>1/COUNTIFS(consolidatedsales[Manufacturer Name],consolidatedsales[[#This Row],[Manufacturer Name]])</f>
        <v>3.8022813688212928E-3</v>
      </c>
    </row>
    <row r="1406" spans="1:14" x14ac:dyDescent="0.25">
      <c r="A1406">
        <v>676</v>
      </c>
      <c r="B1406" s="2">
        <v>42169</v>
      </c>
      <c r="C1406" s="2" t="str">
        <f>TEXT(consolidatedsales[[#This Row],[Date]],"MMMM")</f>
        <v>June</v>
      </c>
      <c r="D1406" t="s">
        <v>992</v>
      </c>
      <c r="E1406">
        <v>1</v>
      </c>
      <c r="F1406" s="3">
        <v>9134.3700000000008</v>
      </c>
      <c r="G1406" t="s">
        <v>20</v>
      </c>
      <c r="H1406" t="str">
        <f>INDEX(producttable[Product Name],MATCH(consolidatedsales[[#This Row],[ProductID]],producttable[ProductID],0))</f>
        <v>Maximus UC-41</v>
      </c>
      <c r="I1406" t="str">
        <f>INDEX(producttable[Category],MATCH(consolidatedsales[[#This Row],[ProductID]],producttable[ProductID],0))</f>
        <v>Urban</v>
      </c>
      <c r="J1406" t="str">
        <f>INDEX(producttable[Segment],MATCH(consolidatedsales[[#This Row],[ProductID]],producttable[ProductID],0))</f>
        <v>Convenience</v>
      </c>
      <c r="K1406">
        <f>INDEX(producttable[ManufacturerID],MATCH(consolidatedsales[[#This Row],[ProductID]],producttable[ProductID],0))</f>
        <v>7</v>
      </c>
      <c r="L1406" s="4" t="str">
        <f>INDEX(locationtable[State],MATCH(consolidatedsales[[#This Row],[Zip]],locationtable[Zip],0))</f>
        <v>Ontario</v>
      </c>
      <c r="M1406" s="4" t="str">
        <f>INDEX(manufacturertable[Manufacturer Name],MATCH(consolidatedsales[[#This Row],[ManufacturerID]],manufacturertable[ManufacturerID],0))</f>
        <v>VanArsdel</v>
      </c>
      <c r="N1406" s="4">
        <f>1/COUNTIFS(consolidatedsales[Manufacturer Name],consolidatedsales[[#This Row],[Manufacturer Name]])</f>
        <v>2.4570024570024569E-3</v>
      </c>
    </row>
    <row r="1407" spans="1:14" x14ac:dyDescent="0.25">
      <c r="A1407">
        <v>2365</v>
      </c>
      <c r="B1407" s="2">
        <v>42184</v>
      </c>
      <c r="C1407" s="2" t="str">
        <f>TEXT(consolidatedsales[[#This Row],[Date]],"MMMM")</f>
        <v>June</v>
      </c>
      <c r="D1407" t="s">
        <v>1219</v>
      </c>
      <c r="E1407">
        <v>1</v>
      </c>
      <c r="F1407" s="3">
        <v>6356.7</v>
      </c>
      <c r="G1407" t="s">
        <v>20</v>
      </c>
      <c r="H1407" t="str">
        <f>INDEX(producttable[Product Name],MATCH(consolidatedsales[[#This Row],[ProductID]],producttable[ProductID],0))</f>
        <v>Aliqui UC-13</v>
      </c>
      <c r="I1407" t="str">
        <f>INDEX(producttable[Category],MATCH(consolidatedsales[[#This Row],[ProductID]],producttable[ProductID],0))</f>
        <v>Urban</v>
      </c>
      <c r="J1407" t="str">
        <f>INDEX(producttable[Segment],MATCH(consolidatedsales[[#This Row],[ProductID]],producttable[ProductID],0))</f>
        <v>Convenience</v>
      </c>
      <c r="K1407">
        <f>INDEX(producttable[ManufacturerID],MATCH(consolidatedsales[[#This Row],[ProductID]],producttable[ProductID],0))</f>
        <v>2</v>
      </c>
      <c r="L1407" s="4" t="str">
        <f>INDEX(locationtable[State],MATCH(consolidatedsales[[#This Row],[Zip]],locationtable[Zip],0))</f>
        <v>Manitoba</v>
      </c>
      <c r="M1407" s="4" t="str">
        <f>INDEX(manufacturertable[Manufacturer Name],MATCH(consolidatedsales[[#This Row],[ManufacturerID]],manufacturertable[ManufacturerID],0))</f>
        <v>Aliqui</v>
      </c>
      <c r="N1407" s="4">
        <f>1/COUNTIFS(consolidatedsales[Manufacturer Name],consolidatedsales[[#This Row],[Manufacturer Name]])</f>
        <v>4.7169811320754715E-3</v>
      </c>
    </row>
    <row r="1408" spans="1:14" x14ac:dyDescent="0.25">
      <c r="A1408">
        <v>782</v>
      </c>
      <c r="B1408" s="2">
        <v>42185</v>
      </c>
      <c r="C1408" s="2" t="str">
        <f>TEXT(consolidatedsales[[#This Row],[Date]],"MMMM")</f>
        <v>June</v>
      </c>
      <c r="D1408" t="s">
        <v>825</v>
      </c>
      <c r="E1408">
        <v>1</v>
      </c>
      <c r="F1408" s="3">
        <v>1303.47</v>
      </c>
      <c r="G1408" t="s">
        <v>20</v>
      </c>
      <c r="H1408" t="str">
        <f>INDEX(producttable[Product Name],MATCH(consolidatedsales[[#This Row],[ProductID]],producttable[ProductID],0))</f>
        <v>Natura RP-70</v>
      </c>
      <c r="I1408" t="str">
        <f>INDEX(producttable[Category],MATCH(consolidatedsales[[#This Row],[ProductID]],producttable[ProductID],0))</f>
        <v>Rural</v>
      </c>
      <c r="J1408" t="str">
        <f>INDEX(producttable[Segment],MATCH(consolidatedsales[[#This Row],[ProductID]],producttable[ProductID],0))</f>
        <v>Productivity</v>
      </c>
      <c r="K1408">
        <f>INDEX(producttable[ManufacturerID],MATCH(consolidatedsales[[#This Row],[ProductID]],producttable[ProductID],0))</f>
        <v>8</v>
      </c>
      <c r="L1408" s="4" t="str">
        <f>INDEX(locationtable[State],MATCH(consolidatedsales[[#This Row],[Zip]],locationtable[Zip],0))</f>
        <v>Ontario</v>
      </c>
      <c r="M1408" s="4" t="str">
        <f>INDEX(manufacturertable[Manufacturer Name],MATCH(consolidatedsales[[#This Row],[ManufacturerID]],manufacturertable[ManufacturerID],0))</f>
        <v>Natura</v>
      </c>
      <c r="N1408" s="4">
        <f>1/COUNTIFS(consolidatedsales[Manufacturer Name],consolidatedsales[[#This Row],[Manufacturer Name]])</f>
        <v>3.952569169960474E-3</v>
      </c>
    </row>
    <row r="1409" spans="1:14" x14ac:dyDescent="0.25">
      <c r="A1409">
        <v>1009</v>
      </c>
      <c r="B1409" s="2">
        <v>42185</v>
      </c>
      <c r="C1409" s="2" t="str">
        <f>TEXT(consolidatedsales[[#This Row],[Date]],"MMMM")</f>
        <v>June</v>
      </c>
      <c r="D1409" t="s">
        <v>842</v>
      </c>
      <c r="E1409">
        <v>1</v>
      </c>
      <c r="F1409" s="3">
        <v>1353.87</v>
      </c>
      <c r="G1409" t="s">
        <v>20</v>
      </c>
      <c r="H1409" t="str">
        <f>INDEX(producttable[Product Name],MATCH(consolidatedsales[[#This Row],[ProductID]],producttable[ProductID],0))</f>
        <v>Natura YY-10</v>
      </c>
      <c r="I1409" t="str">
        <f>INDEX(producttable[Category],MATCH(consolidatedsales[[#This Row],[ProductID]],producttable[ProductID],0))</f>
        <v>Youth</v>
      </c>
      <c r="J1409" t="str">
        <f>INDEX(producttable[Segment],MATCH(consolidatedsales[[#This Row],[ProductID]],producttable[ProductID],0))</f>
        <v>Youth</v>
      </c>
      <c r="K1409">
        <f>INDEX(producttable[ManufacturerID],MATCH(consolidatedsales[[#This Row],[ProductID]],producttable[ProductID],0))</f>
        <v>8</v>
      </c>
      <c r="L1409" s="4" t="str">
        <f>INDEX(locationtable[State],MATCH(consolidatedsales[[#This Row],[Zip]],locationtable[Zip],0))</f>
        <v>Ontario</v>
      </c>
      <c r="M1409" s="4" t="str">
        <f>INDEX(manufacturertable[Manufacturer Name],MATCH(consolidatedsales[[#This Row],[ManufacturerID]],manufacturertable[ManufacturerID],0))</f>
        <v>Natura</v>
      </c>
      <c r="N1409" s="4">
        <f>1/COUNTIFS(consolidatedsales[Manufacturer Name],consolidatedsales[[#This Row],[Manufacturer Name]])</f>
        <v>3.952569169960474E-3</v>
      </c>
    </row>
    <row r="1410" spans="1:14" x14ac:dyDescent="0.25">
      <c r="A1410">
        <v>2091</v>
      </c>
      <c r="B1410" s="2">
        <v>42185</v>
      </c>
      <c r="C1410" s="2" t="str">
        <f>TEXT(consolidatedsales[[#This Row],[Date]],"MMMM")</f>
        <v>June</v>
      </c>
      <c r="D1410" t="s">
        <v>838</v>
      </c>
      <c r="E1410">
        <v>1</v>
      </c>
      <c r="F1410" s="3">
        <v>2204.37</v>
      </c>
      <c r="G1410" t="s">
        <v>20</v>
      </c>
      <c r="H1410" t="str">
        <f>INDEX(producttable[Product Name],MATCH(consolidatedsales[[#This Row],[ProductID]],producttable[ProductID],0))</f>
        <v>Currus UC-26</v>
      </c>
      <c r="I1410" t="str">
        <f>INDEX(producttable[Category],MATCH(consolidatedsales[[#This Row],[ProductID]],producttable[ProductID],0))</f>
        <v>Urban</v>
      </c>
      <c r="J1410" t="str">
        <f>INDEX(producttable[Segment],MATCH(consolidatedsales[[#This Row],[ProductID]],producttable[ProductID],0))</f>
        <v>Convenience</v>
      </c>
      <c r="K1410">
        <f>INDEX(producttable[ManufacturerID],MATCH(consolidatedsales[[#This Row],[ProductID]],producttable[ProductID],0))</f>
        <v>4</v>
      </c>
      <c r="L1410" s="4" t="str">
        <f>INDEX(locationtable[State],MATCH(consolidatedsales[[#This Row],[Zip]],locationtable[Zip],0))</f>
        <v>Ontario</v>
      </c>
      <c r="M1410" s="4" t="str">
        <f>INDEX(manufacturertable[Manufacturer Name],MATCH(consolidatedsales[[#This Row],[ManufacturerID]],manufacturertable[ManufacturerID],0))</f>
        <v>Currus</v>
      </c>
      <c r="N1410" s="4">
        <f>1/COUNTIFS(consolidatedsales[Manufacturer Name],consolidatedsales[[#This Row],[Manufacturer Name]])</f>
        <v>1.1764705882352941E-2</v>
      </c>
    </row>
    <row r="1411" spans="1:14" x14ac:dyDescent="0.25">
      <c r="A1411">
        <v>2186</v>
      </c>
      <c r="B1411" s="2">
        <v>42185</v>
      </c>
      <c r="C1411" s="2" t="str">
        <f>TEXT(consolidatedsales[[#This Row],[Date]],"MMMM")</f>
        <v>June</v>
      </c>
      <c r="D1411" t="s">
        <v>687</v>
      </c>
      <c r="E1411">
        <v>1</v>
      </c>
      <c r="F1411" s="3">
        <v>5480.37</v>
      </c>
      <c r="G1411" t="s">
        <v>20</v>
      </c>
      <c r="H1411" t="str">
        <f>INDEX(producttable[Product Name],MATCH(consolidatedsales[[#This Row],[ProductID]],producttable[ProductID],0))</f>
        <v>Victoria UC-16</v>
      </c>
      <c r="I1411" t="str">
        <f>INDEX(producttable[Category],MATCH(consolidatedsales[[#This Row],[ProductID]],producttable[ProductID],0))</f>
        <v>Urban</v>
      </c>
      <c r="J1411" t="str">
        <f>INDEX(producttable[Segment],MATCH(consolidatedsales[[#This Row],[ProductID]],producttable[ProductID],0))</f>
        <v>Convenience</v>
      </c>
      <c r="K1411">
        <f>INDEX(producttable[ManufacturerID],MATCH(consolidatedsales[[#This Row],[ProductID]],producttable[ProductID],0))</f>
        <v>14</v>
      </c>
      <c r="L1411" s="4" t="str">
        <f>INDEX(locationtable[State],MATCH(consolidatedsales[[#This Row],[Zip]],locationtable[Zip],0))</f>
        <v>Ontario</v>
      </c>
      <c r="M1411" s="4" t="str">
        <f>INDEX(manufacturertable[Manufacturer Name],MATCH(consolidatedsales[[#This Row],[ManufacturerID]],manufacturertable[ManufacturerID],0))</f>
        <v>Victoria</v>
      </c>
      <c r="N1411" s="4">
        <f>1/COUNTIFS(consolidatedsales[Manufacturer Name],consolidatedsales[[#This Row],[Manufacturer Name]])</f>
        <v>6.25E-2</v>
      </c>
    </row>
    <row r="1412" spans="1:14" x14ac:dyDescent="0.25">
      <c r="A1412">
        <v>993</v>
      </c>
      <c r="B1412" s="2">
        <v>42185</v>
      </c>
      <c r="C1412" s="2" t="str">
        <f>TEXT(consolidatedsales[[#This Row],[Date]],"MMMM")</f>
        <v>June</v>
      </c>
      <c r="D1412" t="s">
        <v>687</v>
      </c>
      <c r="E1412">
        <v>1</v>
      </c>
      <c r="F1412" s="3">
        <v>4598.37</v>
      </c>
      <c r="G1412" t="s">
        <v>20</v>
      </c>
      <c r="H1412" t="str">
        <f>INDEX(producttable[Product Name],MATCH(consolidatedsales[[#This Row],[ProductID]],producttable[ProductID],0))</f>
        <v>Natura UC-56</v>
      </c>
      <c r="I1412" t="str">
        <f>INDEX(producttable[Category],MATCH(consolidatedsales[[#This Row],[ProductID]],producttable[ProductID],0))</f>
        <v>Urban</v>
      </c>
      <c r="J1412" t="str">
        <f>INDEX(producttable[Segment],MATCH(consolidatedsales[[#This Row],[ProductID]],producttable[ProductID],0))</f>
        <v>Convenience</v>
      </c>
      <c r="K1412">
        <f>INDEX(producttable[ManufacturerID],MATCH(consolidatedsales[[#This Row],[ProductID]],producttable[ProductID],0))</f>
        <v>8</v>
      </c>
      <c r="L1412" s="4" t="str">
        <f>INDEX(locationtable[State],MATCH(consolidatedsales[[#This Row],[Zip]],locationtable[Zip],0))</f>
        <v>Ontario</v>
      </c>
      <c r="M1412" s="4" t="str">
        <f>INDEX(manufacturertable[Manufacturer Name],MATCH(consolidatedsales[[#This Row],[ManufacturerID]],manufacturertable[ManufacturerID],0))</f>
        <v>Natura</v>
      </c>
      <c r="N1412" s="4">
        <f>1/COUNTIFS(consolidatedsales[Manufacturer Name],consolidatedsales[[#This Row],[Manufacturer Name]])</f>
        <v>3.952569169960474E-3</v>
      </c>
    </row>
    <row r="1413" spans="1:14" x14ac:dyDescent="0.25">
      <c r="A1413">
        <v>1171</v>
      </c>
      <c r="B1413" s="2">
        <v>42185</v>
      </c>
      <c r="C1413" s="2" t="str">
        <f>TEXT(consolidatedsales[[#This Row],[Date]],"MMMM")</f>
        <v>June</v>
      </c>
      <c r="D1413" t="s">
        <v>1218</v>
      </c>
      <c r="E1413">
        <v>1</v>
      </c>
      <c r="F1413" s="3">
        <v>4283.37</v>
      </c>
      <c r="G1413" t="s">
        <v>20</v>
      </c>
      <c r="H1413" t="str">
        <f>INDEX(producttable[Product Name],MATCH(consolidatedsales[[#This Row],[ProductID]],producttable[ProductID],0))</f>
        <v>Pirum UE-07</v>
      </c>
      <c r="I1413" t="str">
        <f>INDEX(producttable[Category],MATCH(consolidatedsales[[#This Row],[ProductID]],producttable[ProductID],0))</f>
        <v>Urban</v>
      </c>
      <c r="J1413" t="str">
        <f>INDEX(producttable[Segment],MATCH(consolidatedsales[[#This Row],[ProductID]],producttable[ProductID],0))</f>
        <v>Extreme</v>
      </c>
      <c r="K1413">
        <f>INDEX(producttable[ManufacturerID],MATCH(consolidatedsales[[#This Row],[ProductID]],producttable[ProductID],0))</f>
        <v>10</v>
      </c>
      <c r="L1413" s="4" t="str">
        <f>INDEX(locationtable[State],MATCH(consolidatedsales[[#This Row],[Zip]],locationtable[Zip],0))</f>
        <v>Manitoba</v>
      </c>
      <c r="M1413" s="4" t="str">
        <f>INDEX(manufacturertable[Manufacturer Name],MATCH(consolidatedsales[[#This Row],[ManufacturerID]],manufacturertable[ManufacturerID],0))</f>
        <v>Pirum</v>
      </c>
      <c r="N1413" s="4">
        <f>1/COUNTIFS(consolidatedsales[Manufacturer Name],consolidatedsales[[#This Row],[Manufacturer Name]])</f>
        <v>3.8022813688212928E-3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D608B-83F9-40C9-8F7E-7A1F27FF8E65}">
  <dimension ref="A3:F27"/>
  <sheetViews>
    <sheetView workbookViewId="0">
      <selection activeCell="A4" sqref="A4"/>
    </sheetView>
  </sheetViews>
  <sheetFormatPr defaultRowHeight="15" x14ac:dyDescent="0.25"/>
  <cols>
    <col min="1" max="1" width="12.28515625" bestFit="1" customWidth="1"/>
    <col min="2" max="2" width="15.5703125" bestFit="1" customWidth="1"/>
    <col min="3" max="3" width="12.28515625" bestFit="1" customWidth="1"/>
    <col min="4" max="5" width="16.42578125" bestFit="1" customWidth="1"/>
  </cols>
  <sheetData>
    <row r="3" spans="1:6" x14ac:dyDescent="0.25">
      <c r="A3" t="s">
        <v>3844</v>
      </c>
    </row>
    <row r="4" spans="1:6" x14ac:dyDescent="0.25">
      <c r="A4" s="7">
        <v>673778.69999999867</v>
      </c>
    </row>
    <row r="7" spans="1:6" x14ac:dyDescent="0.25">
      <c r="A7" t="s">
        <v>3846</v>
      </c>
    </row>
    <row r="8" spans="1:6" x14ac:dyDescent="0.25">
      <c r="A8" s="7">
        <v>252</v>
      </c>
    </row>
    <row r="10" spans="1:6" x14ac:dyDescent="0.25">
      <c r="A10" t="s">
        <v>3847</v>
      </c>
    </row>
    <row r="11" spans="1:6" x14ac:dyDescent="0.25">
      <c r="A11" s="7">
        <v>2738.9378048780436</v>
      </c>
    </row>
    <row r="12" spans="1:6" x14ac:dyDescent="0.25">
      <c r="E12" t="s">
        <v>3848</v>
      </c>
      <c r="F12" t="s">
        <v>3848</v>
      </c>
    </row>
    <row r="14" spans="1:6" x14ac:dyDescent="0.25">
      <c r="A14" t="s">
        <v>3850</v>
      </c>
    </row>
    <row r="15" spans="1:6" x14ac:dyDescent="0.25">
      <c r="A15" s="7">
        <v>1.7201029823388174</v>
      </c>
    </row>
    <row r="16" spans="1:6" x14ac:dyDescent="0.25">
      <c r="A16" s="7"/>
    </row>
    <row r="17" spans="1:4" x14ac:dyDescent="0.25">
      <c r="A17" s="7"/>
    </row>
    <row r="19" spans="1:4" x14ac:dyDescent="0.25">
      <c r="D19" t="s">
        <v>3848</v>
      </c>
    </row>
    <row r="20" spans="1:4" x14ac:dyDescent="0.25">
      <c r="A20" s="5" t="s">
        <v>3857</v>
      </c>
      <c r="B20" t="s">
        <v>3844</v>
      </c>
      <c r="C20" t="s">
        <v>3846</v>
      </c>
    </row>
    <row r="21" spans="1:4" x14ac:dyDescent="0.25">
      <c r="A21" s="6" t="s">
        <v>3851</v>
      </c>
      <c r="B21" s="7">
        <v>86876.999999999956</v>
      </c>
      <c r="C21" s="7">
        <v>30</v>
      </c>
    </row>
    <row r="22" spans="1:4" x14ac:dyDescent="0.25">
      <c r="A22" s="6" t="s">
        <v>3852</v>
      </c>
      <c r="B22" s="7">
        <v>97962.480000000025</v>
      </c>
      <c r="C22" s="7">
        <v>36</v>
      </c>
    </row>
    <row r="23" spans="1:4" x14ac:dyDescent="0.25">
      <c r="A23" s="6" t="s">
        <v>3853</v>
      </c>
      <c r="B23" s="7">
        <v>130305.41999999993</v>
      </c>
      <c r="C23" s="7">
        <v>54</v>
      </c>
    </row>
    <row r="24" spans="1:4" x14ac:dyDescent="0.25">
      <c r="A24" s="6" t="s">
        <v>3854</v>
      </c>
      <c r="B24" s="7">
        <v>148008.41999999993</v>
      </c>
      <c r="C24" s="7">
        <v>52</v>
      </c>
    </row>
    <row r="25" spans="1:4" x14ac:dyDescent="0.25">
      <c r="A25" s="6" t="s">
        <v>3855</v>
      </c>
      <c r="B25" s="7">
        <v>149825.34000000011</v>
      </c>
      <c r="C25" s="7">
        <v>50</v>
      </c>
    </row>
    <row r="26" spans="1:4" x14ac:dyDescent="0.25">
      <c r="A26" s="6" t="s">
        <v>3856</v>
      </c>
      <c r="B26" s="7">
        <v>60800.04000000003</v>
      </c>
      <c r="C26" s="7">
        <v>30</v>
      </c>
    </row>
    <row r="27" spans="1:4" x14ac:dyDescent="0.25">
      <c r="A27" s="8" t="s">
        <v>3845</v>
      </c>
      <c r="B27" s="9">
        <v>673778.7</v>
      </c>
      <c r="C27" s="9">
        <v>252</v>
      </c>
    </row>
  </sheetData>
  <pageMargins left="0.7" right="0.7" top="0.75" bottom="0.75" header="0.3" footer="0.3"/>
  <pageSetup paperSize="0" orientation="portrait" horizontalDpi="203" verticalDpi="203"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36C11-0E79-4984-8CC0-7B2C19108830}">
  <dimension ref="B2:C9"/>
  <sheetViews>
    <sheetView workbookViewId="0">
      <selection activeCell="R10" sqref="R10"/>
    </sheetView>
  </sheetViews>
  <sheetFormatPr defaultRowHeight="15" x14ac:dyDescent="0.25"/>
  <cols>
    <col min="2" max="2" width="13.140625" bestFit="1" customWidth="1"/>
    <col min="3" max="3" width="15.5703125" bestFit="1" customWidth="1"/>
  </cols>
  <sheetData>
    <row r="2" spans="2:3" x14ac:dyDescent="0.25">
      <c r="B2" s="5" t="s">
        <v>3843</v>
      </c>
      <c r="C2" t="s">
        <v>3844</v>
      </c>
    </row>
    <row r="3" spans="2:3" x14ac:dyDescent="0.25">
      <c r="B3" s="6" t="s">
        <v>3851</v>
      </c>
      <c r="C3" s="10">
        <v>86876.999999999956</v>
      </c>
    </row>
    <row r="4" spans="2:3" x14ac:dyDescent="0.25">
      <c r="B4" s="6" t="s">
        <v>3852</v>
      </c>
      <c r="C4" s="10">
        <v>97962.480000000025</v>
      </c>
    </row>
    <row r="5" spans="2:3" x14ac:dyDescent="0.25">
      <c r="B5" s="6" t="s">
        <v>3853</v>
      </c>
      <c r="C5" s="10">
        <v>130305.41999999993</v>
      </c>
    </row>
    <row r="6" spans="2:3" x14ac:dyDescent="0.25">
      <c r="B6" s="6" t="s">
        <v>3854</v>
      </c>
      <c r="C6" s="10">
        <v>148008.41999999993</v>
      </c>
    </row>
    <row r="7" spans="2:3" x14ac:dyDescent="0.25">
      <c r="B7" s="6" t="s">
        <v>3855</v>
      </c>
      <c r="C7" s="10">
        <v>149825.34000000011</v>
      </c>
    </row>
    <row r="8" spans="2:3" x14ac:dyDescent="0.25">
      <c r="B8" s="6" t="s">
        <v>3856</v>
      </c>
      <c r="C8" s="10">
        <v>60800.04000000003</v>
      </c>
    </row>
    <row r="9" spans="2:3" x14ac:dyDescent="0.25">
      <c r="B9" s="6" t="s">
        <v>3845</v>
      </c>
      <c r="C9" s="10">
        <v>673778.7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CA1E8-3148-454C-BB11-A4CB2C874200}">
  <dimension ref="B2:C13"/>
  <sheetViews>
    <sheetView workbookViewId="0">
      <selection activeCell="M11" sqref="M11"/>
    </sheetView>
  </sheetViews>
  <sheetFormatPr defaultRowHeight="15" x14ac:dyDescent="0.25"/>
  <cols>
    <col min="2" max="2" width="13.140625" bestFit="1" customWidth="1"/>
    <col min="3" max="3" width="15.5703125" bestFit="1" customWidth="1"/>
  </cols>
  <sheetData>
    <row r="2" spans="2:3" x14ac:dyDescent="0.25">
      <c r="B2" s="5" t="s">
        <v>3843</v>
      </c>
      <c r="C2" t="s">
        <v>3844</v>
      </c>
    </row>
    <row r="3" spans="2:3" x14ac:dyDescent="0.25">
      <c r="B3" s="6" t="s">
        <v>2320</v>
      </c>
      <c r="C3" s="7">
        <v>24251.85</v>
      </c>
    </row>
    <row r="4" spans="2:3" x14ac:dyDescent="0.25">
      <c r="B4" s="6" t="s">
        <v>2321</v>
      </c>
      <c r="C4" s="7">
        <v>24251.85</v>
      </c>
    </row>
    <row r="5" spans="2:3" x14ac:dyDescent="0.25">
      <c r="B5" s="6" t="s">
        <v>2664</v>
      </c>
      <c r="C5" s="7">
        <v>20975.85</v>
      </c>
    </row>
    <row r="6" spans="2:3" x14ac:dyDescent="0.25">
      <c r="B6" s="6" t="s">
        <v>2665</v>
      </c>
      <c r="C6" s="7">
        <v>20975.85</v>
      </c>
    </row>
    <row r="7" spans="2:3" x14ac:dyDescent="0.25">
      <c r="B7" s="6" t="s">
        <v>2917</v>
      </c>
      <c r="C7" s="7">
        <v>19398.96</v>
      </c>
    </row>
    <row r="8" spans="2:3" x14ac:dyDescent="0.25">
      <c r="B8" s="6" t="s">
        <v>2916</v>
      </c>
      <c r="C8" s="7">
        <v>19398.96</v>
      </c>
    </row>
    <row r="9" spans="2:3" x14ac:dyDescent="0.25">
      <c r="B9" s="6" t="s">
        <v>2909</v>
      </c>
      <c r="C9" s="7">
        <v>18896.22</v>
      </c>
    </row>
    <row r="10" spans="2:3" x14ac:dyDescent="0.25">
      <c r="B10" s="6" t="s">
        <v>2908</v>
      </c>
      <c r="C10" s="7">
        <v>18896.22</v>
      </c>
    </row>
    <row r="11" spans="2:3" x14ac:dyDescent="0.25">
      <c r="B11" s="6" t="s">
        <v>2931</v>
      </c>
      <c r="C11" s="7">
        <v>17004.96</v>
      </c>
    </row>
    <row r="12" spans="2:3" x14ac:dyDescent="0.25">
      <c r="B12" s="6" t="s">
        <v>2930</v>
      </c>
      <c r="C12" s="7">
        <v>17004.96</v>
      </c>
    </row>
    <row r="13" spans="2:3" x14ac:dyDescent="0.25">
      <c r="B13" s="6" t="s">
        <v>3845</v>
      </c>
      <c r="C13" s="7">
        <v>201055.67999999996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EC66C-0386-4A4F-AD04-A98EA3765204}">
  <dimension ref="B2:C6"/>
  <sheetViews>
    <sheetView workbookViewId="0">
      <selection activeCell="L2" sqref="L2"/>
    </sheetView>
  </sheetViews>
  <sheetFormatPr defaultRowHeight="15" x14ac:dyDescent="0.25"/>
  <cols>
    <col min="2" max="2" width="13.140625" bestFit="1" customWidth="1"/>
    <col min="3" max="3" width="15.5703125" bestFit="1" customWidth="1"/>
  </cols>
  <sheetData>
    <row r="2" spans="2:3" x14ac:dyDescent="0.25">
      <c r="B2" s="5" t="s">
        <v>3843</v>
      </c>
      <c r="C2" t="s">
        <v>3844</v>
      </c>
    </row>
    <row r="3" spans="2:3" x14ac:dyDescent="0.25">
      <c r="B3" s="6" t="s">
        <v>665</v>
      </c>
      <c r="C3" s="7">
        <v>221936.39999999985</v>
      </c>
    </row>
    <row r="4" spans="2:3" x14ac:dyDescent="0.25">
      <c r="B4" s="6" t="s">
        <v>1187</v>
      </c>
      <c r="C4" s="7">
        <v>160229.16</v>
      </c>
    </row>
    <row r="5" spans="2:3" x14ac:dyDescent="0.25">
      <c r="B5" s="6" t="s">
        <v>1300</v>
      </c>
      <c r="C5" s="7">
        <v>152303.76</v>
      </c>
    </row>
    <row r="6" spans="2:3" x14ac:dyDescent="0.25">
      <c r="B6" s="6" t="s">
        <v>3845</v>
      </c>
      <c r="C6" s="7">
        <v>534469.31999999983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Product</vt:lpstr>
      <vt:lpstr>Location</vt:lpstr>
      <vt:lpstr>Sales</vt:lpstr>
      <vt:lpstr>ConsolidateData</vt:lpstr>
      <vt:lpstr>KPI</vt:lpstr>
      <vt:lpstr>SalesTrend</vt:lpstr>
      <vt:lpstr>Top 10 Products</vt:lpstr>
      <vt:lpstr>Top 3 States</vt:lpstr>
      <vt:lpstr>ProductsTrend</vt:lpstr>
      <vt:lpstr>Contr.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deremmy</cp:lastModifiedBy>
  <cp:lastPrinted>2022-07-21T04:43:01Z</cp:lastPrinted>
  <dcterms:created xsi:type="dcterms:W3CDTF">2019-11-01T19:14:20Z</dcterms:created>
  <dcterms:modified xsi:type="dcterms:W3CDTF">2022-07-21T11:40:16Z</dcterms:modified>
</cp:coreProperties>
</file>