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19425" windowHeight="10305" tabRatio="946"/>
  </bookViews>
  <sheets>
    <sheet name="Lembar konversi" sheetId="65" r:id="rId1"/>
    <sheet name="Lembar konversi (2)" sheetId="66" r:id="rId2"/>
    <sheet name="Lembar konversi (3)" sheetId="67" r:id="rId3"/>
    <sheet name="Lembar konversi (4)" sheetId="68" r:id="rId4"/>
    <sheet name="Lembar konversi (5)" sheetId="69" r:id="rId5"/>
    <sheet name="Lembar konversi (6)" sheetId="70" r:id="rId6"/>
    <sheet name="Lembar konversi (7)" sheetId="71" r:id="rId7"/>
    <sheet name="Lembar konversi (8)" sheetId="72" r:id="rId8"/>
    <sheet name="Lembar konversi (9)" sheetId="73" r:id="rId9"/>
    <sheet name="Lembar konversi (10)" sheetId="74" r:id="rId10"/>
  </sheets>
  <definedNames>
    <definedName name="_xlnm._FilterDatabase" localSheetId="0" hidden="1">'Lembar konversi'!$D$16:$D$71</definedName>
    <definedName name="_xlnm._FilterDatabase" localSheetId="9" hidden="1">'Lembar konversi (10)'!$D$16:$D$69</definedName>
    <definedName name="_xlnm._FilterDatabase" localSheetId="1" hidden="1">'Lembar konversi (2)'!$D$16:$D$71</definedName>
    <definedName name="_xlnm._FilterDatabase" localSheetId="2" hidden="1">'Lembar konversi (3)'!$D$16:$D$69</definedName>
    <definedName name="_xlnm._FilterDatabase" localSheetId="3" hidden="1">'Lembar konversi (4)'!$D$16:$D$69</definedName>
    <definedName name="_xlnm._FilterDatabase" localSheetId="4" hidden="1">'Lembar konversi (5)'!$D$16:$D$69</definedName>
    <definedName name="_xlnm._FilterDatabase" localSheetId="5" hidden="1">'Lembar konversi (6)'!$D$16:$D$69</definedName>
    <definedName name="_xlnm._FilterDatabase" localSheetId="6" hidden="1">'Lembar konversi (7)'!$D$16:$D$70</definedName>
    <definedName name="_xlnm._FilterDatabase" localSheetId="7" hidden="1">'Lembar konversi (8)'!$D$16:$D$70</definedName>
    <definedName name="_xlnm._FilterDatabase" localSheetId="8" hidden="1">'Lembar konversi (9)'!$D$16:$D$69</definedName>
    <definedName name="_TGL1" localSheetId="0">#REF!</definedName>
    <definedName name="_TGL1" localSheetId="9">#REF!</definedName>
    <definedName name="_TGL1" localSheetId="1">#REF!</definedName>
    <definedName name="_TGL1" localSheetId="2">#REF!</definedName>
    <definedName name="_TGL1" localSheetId="3">#REF!</definedName>
    <definedName name="_TGL1" localSheetId="4">#REF!</definedName>
    <definedName name="_TGL1" localSheetId="5">#REF!</definedName>
    <definedName name="_TGL1" localSheetId="6">#REF!</definedName>
    <definedName name="_TGL1" localSheetId="7">#REF!</definedName>
    <definedName name="_TGL1" localSheetId="8">#REF!</definedName>
    <definedName name="_TGL1">#REF!</definedName>
    <definedName name="_TGL2" localSheetId="0">#REF!</definedName>
    <definedName name="_TGL2" localSheetId="9">#REF!</definedName>
    <definedName name="_TGL2" localSheetId="1">#REF!</definedName>
    <definedName name="_TGL2" localSheetId="2">#REF!</definedName>
    <definedName name="_TGL2" localSheetId="3">#REF!</definedName>
    <definedName name="_TGL2" localSheetId="4">#REF!</definedName>
    <definedName name="_TGL2" localSheetId="5">#REF!</definedName>
    <definedName name="_TGL2" localSheetId="6">#REF!</definedName>
    <definedName name="_TGL2" localSheetId="7">#REF!</definedName>
    <definedName name="_TGL2" localSheetId="8">#REF!</definedName>
    <definedName name="_TGL2">#REF!</definedName>
    <definedName name="ALAMAT" localSheetId="0">#REF!</definedName>
    <definedName name="ALAMAT" localSheetId="9">#REF!</definedName>
    <definedName name="ALAMAT" localSheetId="1">#REF!</definedName>
    <definedName name="ALAMAT" localSheetId="2">#REF!</definedName>
    <definedName name="ALAMAT" localSheetId="3">#REF!</definedName>
    <definedName name="ALAMAT" localSheetId="4">#REF!</definedName>
    <definedName name="ALAMAT" localSheetId="5">#REF!</definedName>
    <definedName name="ALAMAT" localSheetId="6">#REF!</definedName>
    <definedName name="ALAMAT" localSheetId="7">#REF!</definedName>
    <definedName name="ALAMAT" localSheetId="8">#REF!</definedName>
    <definedName name="ALAMAT">#REF!</definedName>
    <definedName name="ba" localSheetId="0">#REF!</definedName>
    <definedName name="ba" localSheetId="9">#REF!</definedName>
    <definedName name="ba" localSheetId="1">#REF!</definedName>
    <definedName name="ba" localSheetId="2">#REF!</definedName>
    <definedName name="ba" localSheetId="3">#REF!</definedName>
    <definedName name="ba" localSheetId="4">#REF!</definedName>
    <definedName name="ba" localSheetId="5">#REF!</definedName>
    <definedName name="ba" localSheetId="6">#REF!</definedName>
    <definedName name="ba" localSheetId="7">#REF!</definedName>
    <definedName name="ba" localSheetId="8">#REF!</definedName>
    <definedName name="ba">#REF!</definedName>
    <definedName name="baru" localSheetId="0">#REF!</definedName>
    <definedName name="baru" localSheetId="9">#REF!</definedName>
    <definedName name="baru" localSheetId="1">#REF!</definedName>
    <definedName name="baru" localSheetId="2">#REF!</definedName>
    <definedName name="baru" localSheetId="3">#REF!</definedName>
    <definedName name="baru" localSheetId="4">#REF!</definedName>
    <definedName name="baru" localSheetId="5">#REF!</definedName>
    <definedName name="baru" localSheetId="6">#REF!</definedName>
    <definedName name="baru" localSheetId="7">#REF!</definedName>
    <definedName name="baru" localSheetId="8">#REF!</definedName>
    <definedName name="baru">#REF!</definedName>
    <definedName name="halo" localSheetId="0">#REF!</definedName>
    <definedName name="halo" localSheetId="9">#REF!</definedName>
    <definedName name="halo" localSheetId="1">#REF!</definedName>
    <definedName name="halo" localSheetId="2">#REF!</definedName>
    <definedName name="halo" localSheetId="3">#REF!</definedName>
    <definedName name="halo" localSheetId="4">#REF!</definedName>
    <definedName name="halo" localSheetId="5">#REF!</definedName>
    <definedName name="halo" localSheetId="6">#REF!</definedName>
    <definedName name="halo" localSheetId="7">#REF!</definedName>
    <definedName name="halo" localSheetId="8">#REF!</definedName>
    <definedName name="halo">#REF!</definedName>
    <definedName name="JUMLAH" localSheetId="0">#REF!</definedName>
    <definedName name="JUMLAH" localSheetId="9">#REF!</definedName>
    <definedName name="JUMLAH" localSheetId="1">#REF!</definedName>
    <definedName name="JUMLAH" localSheetId="2">#REF!</definedName>
    <definedName name="JUMLAH" localSheetId="3">#REF!</definedName>
    <definedName name="JUMLAH" localSheetId="4">#REF!</definedName>
    <definedName name="JUMLAH" localSheetId="5">#REF!</definedName>
    <definedName name="JUMLAH" localSheetId="6">#REF!</definedName>
    <definedName name="JUMLAH" localSheetId="7">#REF!</definedName>
    <definedName name="JUMLAH" localSheetId="8">#REF!</definedName>
    <definedName name="JUMLAH">#REF!</definedName>
    <definedName name="KOTA" localSheetId="0">#REF!</definedName>
    <definedName name="KOTA" localSheetId="9">#REF!</definedName>
    <definedName name="KOTA" localSheetId="1">#REF!</definedName>
    <definedName name="KOTA" localSheetId="2">#REF!</definedName>
    <definedName name="KOTA" localSheetId="3">#REF!</definedName>
    <definedName name="KOTA" localSheetId="4">#REF!</definedName>
    <definedName name="KOTA" localSheetId="5">#REF!</definedName>
    <definedName name="KOTA" localSheetId="6">#REF!</definedName>
    <definedName name="KOTA" localSheetId="7">#REF!</definedName>
    <definedName name="KOTA" localSheetId="8">#REF!</definedName>
    <definedName name="KOTA">#REF!</definedName>
    <definedName name="KPP" localSheetId="0">#REF!</definedName>
    <definedName name="KPP" localSheetId="9">#REF!</definedName>
    <definedName name="KPP" localSheetId="1">#REF!</definedName>
    <definedName name="KPP" localSheetId="2">#REF!</definedName>
    <definedName name="KPP" localSheetId="3">#REF!</definedName>
    <definedName name="KPP" localSheetId="4">#REF!</definedName>
    <definedName name="KPP" localSheetId="5">#REF!</definedName>
    <definedName name="KPP" localSheetId="6">#REF!</definedName>
    <definedName name="KPP" localSheetId="7">#REF!</definedName>
    <definedName name="KPP" localSheetId="8">#REF!</definedName>
    <definedName name="KPP">#REF!</definedName>
    <definedName name="NAMA" localSheetId="0">#REF!</definedName>
    <definedName name="NAMA" localSheetId="9">#REF!</definedName>
    <definedName name="NAMA" localSheetId="1">#REF!</definedName>
    <definedName name="NAMA" localSheetId="2">#REF!</definedName>
    <definedName name="NAMA" localSheetId="3">#REF!</definedName>
    <definedName name="NAMA" localSheetId="4">#REF!</definedName>
    <definedName name="NAMA" localSheetId="5">#REF!</definedName>
    <definedName name="NAMA" localSheetId="6">#REF!</definedName>
    <definedName name="NAMA" localSheetId="7">#REF!</definedName>
    <definedName name="NAMA" localSheetId="8">#REF!</definedName>
    <definedName name="NAMA">#REF!</definedName>
    <definedName name="NAMA1" localSheetId="0">#REF!</definedName>
    <definedName name="NAMA1" localSheetId="9">#REF!</definedName>
    <definedName name="NAMA1" localSheetId="1">#REF!</definedName>
    <definedName name="NAMA1" localSheetId="2">#REF!</definedName>
    <definedName name="NAMA1" localSheetId="3">#REF!</definedName>
    <definedName name="NAMA1" localSheetId="4">#REF!</definedName>
    <definedName name="NAMA1" localSheetId="5">#REF!</definedName>
    <definedName name="NAMA1" localSheetId="6">#REF!</definedName>
    <definedName name="NAMA1" localSheetId="7">#REF!</definedName>
    <definedName name="NAMA1" localSheetId="8">#REF!</definedName>
    <definedName name="NAMA1">#REF!</definedName>
    <definedName name="NAMA2" localSheetId="0">#REF!</definedName>
    <definedName name="NAMA2" localSheetId="9">#REF!</definedName>
    <definedName name="NAMA2" localSheetId="1">#REF!</definedName>
    <definedName name="NAMA2" localSheetId="2">#REF!</definedName>
    <definedName name="NAMA2" localSheetId="3">#REF!</definedName>
    <definedName name="NAMA2" localSheetId="4">#REF!</definedName>
    <definedName name="NAMA2" localSheetId="5">#REF!</definedName>
    <definedName name="NAMA2" localSheetId="6">#REF!</definedName>
    <definedName name="NAMA2" localSheetId="7">#REF!</definedName>
    <definedName name="NAMA2" localSheetId="8">#REF!</definedName>
    <definedName name="NAMA2">#REF!</definedName>
    <definedName name="ss" localSheetId="0">#REF!</definedName>
    <definedName name="ss" localSheetId="9">#REF!</definedName>
    <definedName name="ss" localSheetId="1">#REF!</definedName>
    <definedName name="ss" localSheetId="2">#REF!</definedName>
    <definedName name="ss" localSheetId="3">#REF!</definedName>
    <definedName name="ss" localSheetId="4">#REF!</definedName>
    <definedName name="ss" localSheetId="5">#REF!</definedName>
    <definedName name="ss" localSheetId="6">#REF!</definedName>
    <definedName name="ss" localSheetId="7">#REF!</definedName>
    <definedName name="ss" localSheetId="8">#REF!</definedName>
    <definedName name="ss">#REF!</definedName>
    <definedName name="TERBILANG" localSheetId="0">#REF!</definedName>
    <definedName name="TERBILANG" localSheetId="9">#REF!</definedName>
    <definedName name="TERBILANG" localSheetId="1">#REF!</definedName>
    <definedName name="TERBILANG" localSheetId="2">#REF!</definedName>
    <definedName name="TERBILANG" localSheetId="3">#REF!</definedName>
    <definedName name="TERBILANG" localSheetId="4">#REF!</definedName>
    <definedName name="TERBILANG" localSheetId="5">#REF!</definedName>
    <definedName name="TERBILANG" localSheetId="6">#REF!</definedName>
    <definedName name="TERBILANG" localSheetId="7">#REF!</definedName>
    <definedName name="TERBILANG" localSheetId="8">#REF!</definedName>
    <definedName name="TERBILANG">#REF!</definedName>
    <definedName name="URAIAN" localSheetId="0">#REF!</definedName>
    <definedName name="URAIAN" localSheetId="9">#REF!</definedName>
    <definedName name="URAIAN" localSheetId="1">#REF!</definedName>
    <definedName name="URAIAN" localSheetId="2">#REF!</definedName>
    <definedName name="URAIAN" localSheetId="3">#REF!</definedName>
    <definedName name="URAIAN" localSheetId="4">#REF!</definedName>
    <definedName name="URAIAN" localSheetId="5">#REF!</definedName>
    <definedName name="URAIAN" localSheetId="6">#REF!</definedName>
    <definedName name="URAIAN" localSheetId="7">#REF!</definedName>
    <definedName name="URAIAN" localSheetId="8">#REF!</definedName>
    <definedName name="URAIAN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7" i="65" l="1"/>
  <c r="U47" i="65" s="1"/>
  <c r="W73" i="74"/>
  <c r="R73" i="74"/>
  <c r="P69" i="74"/>
  <c r="Y69" i="74" s="1"/>
  <c r="P68" i="74"/>
  <c r="Y68" i="74" s="1"/>
  <c r="P67" i="74"/>
  <c r="U67" i="74" s="1"/>
  <c r="P66" i="74"/>
  <c r="U66" i="74" s="1"/>
  <c r="P65" i="74"/>
  <c r="U65" i="74" s="1"/>
  <c r="P64" i="74"/>
  <c r="Y64" i="74" s="1"/>
  <c r="P63" i="74"/>
  <c r="Y63" i="74" s="1"/>
  <c r="P62" i="74"/>
  <c r="Y62" i="74" s="1"/>
  <c r="P61" i="74"/>
  <c r="U61" i="74" s="1"/>
  <c r="P60" i="74"/>
  <c r="U60" i="74" s="1"/>
  <c r="Y59" i="74"/>
  <c r="U59" i="74"/>
  <c r="P59" i="74"/>
  <c r="P58" i="74"/>
  <c r="U58" i="74" s="1"/>
  <c r="P57" i="74"/>
  <c r="U57" i="74" s="1"/>
  <c r="P56" i="74"/>
  <c r="U56" i="74" s="1"/>
  <c r="P55" i="74"/>
  <c r="Y55" i="74" s="1"/>
  <c r="P54" i="74"/>
  <c r="Y54" i="74" s="1"/>
  <c r="Y53" i="74"/>
  <c r="P53" i="74"/>
  <c r="U53" i="74" s="1"/>
  <c r="P52" i="74"/>
  <c r="Y52" i="74" s="1"/>
  <c r="P51" i="74"/>
  <c r="U51" i="74" s="1"/>
  <c r="P50" i="74"/>
  <c r="U50" i="74" s="1"/>
  <c r="P49" i="74"/>
  <c r="U49" i="74" s="1"/>
  <c r="P48" i="74"/>
  <c r="Y48" i="74" s="1"/>
  <c r="P47" i="74"/>
  <c r="Y47" i="74" s="1"/>
  <c r="P46" i="74"/>
  <c r="Y46" i="74" s="1"/>
  <c r="P45" i="74"/>
  <c r="U45" i="74" s="1"/>
  <c r="U44" i="74"/>
  <c r="P44" i="74"/>
  <c r="Y44" i="74" s="1"/>
  <c r="P43" i="74"/>
  <c r="U43" i="74" s="1"/>
  <c r="P42" i="74"/>
  <c r="U42" i="74" s="1"/>
  <c r="P41" i="74"/>
  <c r="U41" i="74" s="1"/>
  <c r="P40" i="74"/>
  <c r="Y40" i="74" s="1"/>
  <c r="P39" i="74"/>
  <c r="Y39" i="74" s="1"/>
  <c r="P38" i="74"/>
  <c r="Y38" i="74" s="1"/>
  <c r="P37" i="74"/>
  <c r="Y37" i="74" s="1"/>
  <c r="P36" i="74"/>
  <c r="Y36" i="74" s="1"/>
  <c r="P35" i="74"/>
  <c r="U35" i="74" s="1"/>
  <c r="P34" i="74"/>
  <c r="U34" i="74" s="1"/>
  <c r="P33" i="74"/>
  <c r="U33" i="74" s="1"/>
  <c r="P32" i="74"/>
  <c r="Y32" i="74" s="1"/>
  <c r="P31" i="74"/>
  <c r="Y31" i="74" s="1"/>
  <c r="P30" i="74"/>
  <c r="Y30" i="74" s="1"/>
  <c r="P29" i="74"/>
  <c r="U29" i="74" s="1"/>
  <c r="P28" i="74"/>
  <c r="U28" i="74" s="1"/>
  <c r="P27" i="74"/>
  <c r="Y27" i="74" s="1"/>
  <c r="P26" i="74"/>
  <c r="U26" i="74" s="1"/>
  <c r="P25" i="74"/>
  <c r="U25" i="74" s="1"/>
  <c r="P24" i="74"/>
  <c r="U24" i="74" s="1"/>
  <c r="U23" i="74"/>
  <c r="P23" i="74"/>
  <c r="Y23" i="74" s="1"/>
  <c r="U22" i="74"/>
  <c r="P22" i="74"/>
  <c r="Y22" i="74" s="1"/>
  <c r="P21" i="74"/>
  <c r="U21" i="74" s="1"/>
  <c r="P20" i="74"/>
  <c r="Y20" i="74" s="1"/>
  <c r="P19" i="74"/>
  <c r="U19" i="74" s="1"/>
  <c r="P18" i="74"/>
  <c r="U18" i="74" s="1"/>
  <c r="P17" i="74"/>
  <c r="U17" i="74" s="1"/>
  <c r="P13" i="74"/>
  <c r="U13" i="74" s="1"/>
  <c r="W73" i="73"/>
  <c r="R73" i="73"/>
  <c r="P69" i="73"/>
  <c r="U69" i="73" s="1"/>
  <c r="P68" i="73"/>
  <c r="U68" i="73" s="1"/>
  <c r="P67" i="73"/>
  <c r="Y67" i="73" s="1"/>
  <c r="P66" i="73"/>
  <c r="U66" i="73" s="1"/>
  <c r="P65" i="73"/>
  <c r="U65" i="73" s="1"/>
  <c r="U64" i="73"/>
  <c r="P64" i="73"/>
  <c r="Y64" i="73" s="1"/>
  <c r="P63" i="73"/>
  <c r="U63" i="73" s="1"/>
  <c r="P62" i="73"/>
  <c r="U62" i="73" s="1"/>
  <c r="P61" i="73"/>
  <c r="U61" i="73" s="1"/>
  <c r="P60" i="73"/>
  <c r="U60" i="73" s="1"/>
  <c r="P59" i="73"/>
  <c r="Y59" i="73" s="1"/>
  <c r="P58" i="73"/>
  <c r="Y58" i="73" s="1"/>
  <c r="P57" i="73"/>
  <c r="U57" i="73" s="1"/>
  <c r="P56" i="73"/>
  <c r="Y56" i="73" s="1"/>
  <c r="P55" i="73"/>
  <c r="U55" i="73" s="1"/>
  <c r="P54" i="73"/>
  <c r="U54" i="73" s="1"/>
  <c r="P53" i="73"/>
  <c r="U53" i="73" s="1"/>
  <c r="P52" i="73"/>
  <c r="U52" i="73" s="1"/>
  <c r="P51" i="73"/>
  <c r="Y51" i="73" s="1"/>
  <c r="P50" i="73"/>
  <c r="Y50" i="73" s="1"/>
  <c r="P49" i="73"/>
  <c r="U49" i="73" s="1"/>
  <c r="P48" i="73"/>
  <c r="U48" i="73" s="1"/>
  <c r="Y47" i="73"/>
  <c r="P47" i="73"/>
  <c r="U47" i="73" s="1"/>
  <c r="P46" i="73"/>
  <c r="U46" i="73" s="1"/>
  <c r="P45" i="73"/>
  <c r="U45" i="73" s="1"/>
  <c r="P44" i="73"/>
  <c r="U44" i="73" s="1"/>
  <c r="P43" i="73"/>
  <c r="Y43" i="73" s="1"/>
  <c r="P42" i="73"/>
  <c r="U42" i="73" s="1"/>
  <c r="P41" i="73"/>
  <c r="U41" i="73" s="1"/>
  <c r="P40" i="73"/>
  <c r="Y40" i="73" s="1"/>
  <c r="P39" i="73"/>
  <c r="U39" i="73" s="1"/>
  <c r="P38" i="73"/>
  <c r="U38" i="73" s="1"/>
  <c r="P37" i="73"/>
  <c r="U37" i="73" s="1"/>
  <c r="P36" i="73"/>
  <c r="U36" i="73" s="1"/>
  <c r="P35" i="73"/>
  <c r="Y35" i="73" s="1"/>
  <c r="P34" i="73"/>
  <c r="U34" i="73" s="1"/>
  <c r="P33" i="73"/>
  <c r="U33" i="73" s="1"/>
  <c r="U32" i="73"/>
  <c r="P32" i="73"/>
  <c r="Y32" i="73" s="1"/>
  <c r="Y31" i="73"/>
  <c r="P31" i="73"/>
  <c r="U31" i="73" s="1"/>
  <c r="P30" i="73"/>
  <c r="U30" i="73" s="1"/>
  <c r="P29" i="73"/>
  <c r="U29" i="73" s="1"/>
  <c r="P28" i="73"/>
  <c r="U28" i="73" s="1"/>
  <c r="P27" i="73"/>
  <c r="Y27" i="73" s="1"/>
  <c r="P26" i="73"/>
  <c r="Y26" i="73" s="1"/>
  <c r="P25" i="73"/>
  <c r="U25" i="73" s="1"/>
  <c r="U24" i="73"/>
  <c r="P24" i="73"/>
  <c r="Y24" i="73" s="1"/>
  <c r="P23" i="73"/>
  <c r="U23" i="73" s="1"/>
  <c r="P22" i="73"/>
  <c r="U22" i="73" s="1"/>
  <c r="P21" i="73"/>
  <c r="U21" i="73" s="1"/>
  <c r="P20" i="73"/>
  <c r="U20" i="73" s="1"/>
  <c r="P19" i="73"/>
  <c r="Y19" i="73" s="1"/>
  <c r="Y18" i="73"/>
  <c r="U18" i="73"/>
  <c r="P18" i="73"/>
  <c r="P17" i="73"/>
  <c r="U17" i="73" s="1"/>
  <c r="P13" i="73"/>
  <c r="U13" i="73" s="1"/>
  <c r="W74" i="72"/>
  <c r="R74" i="72"/>
  <c r="P70" i="72"/>
  <c r="Y70" i="72" s="1"/>
  <c r="P69" i="72"/>
  <c r="Y69" i="72" s="1"/>
  <c r="P68" i="72"/>
  <c r="U68" i="72" s="1"/>
  <c r="P67" i="72"/>
  <c r="U67" i="72" s="1"/>
  <c r="P66" i="72"/>
  <c r="U66" i="72" s="1"/>
  <c r="P65" i="72"/>
  <c r="U65" i="72" s="1"/>
  <c r="P64" i="72"/>
  <c r="Y64" i="72" s="1"/>
  <c r="P63" i="72"/>
  <c r="Y63" i="72" s="1"/>
  <c r="P62" i="72"/>
  <c r="Y62" i="72" s="1"/>
  <c r="P61" i="72"/>
  <c r="U61" i="72" s="1"/>
  <c r="P60" i="72"/>
  <c r="Y60" i="72" s="1"/>
  <c r="P59" i="72"/>
  <c r="U59" i="72" s="1"/>
  <c r="P58" i="72"/>
  <c r="U58" i="72" s="1"/>
  <c r="P57" i="72"/>
  <c r="U57" i="72" s="1"/>
  <c r="P56" i="72"/>
  <c r="Y56" i="72" s="1"/>
  <c r="P55" i="72"/>
  <c r="Y55" i="72" s="1"/>
  <c r="P54" i="72"/>
  <c r="Y54" i="72" s="1"/>
  <c r="U53" i="72"/>
  <c r="P53" i="72"/>
  <c r="Y53" i="72" s="1"/>
  <c r="P52" i="72"/>
  <c r="U52" i="72" s="1"/>
  <c r="P51" i="72"/>
  <c r="U51" i="72" s="1"/>
  <c r="P50" i="72"/>
  <c r="U50" i="72" s="1"/>
  <c r="P49" i="72"/>
  <c r="U49" i="72" s="1"/>
  <c r="P48" i="72"/>
  <c r="Y48" i="72" s="1"/>
  <c r="P47" i="72"/>
  <c r="Y47" i="72" s="1"/>
  <c r="P46" i="72"/>
  <c r="Y46" i="72" s="1"/>
  <c r="P45" i="72"/>
  <c r="U45" i="72" s="1"/>
  <c r="P44" i="72"/>
  <c r="Y44" i="72" s="1"/>
  <c r="P43" i="72"/>
  <c r="U43" i="72" s="1"/>
  <c r="P42" i="72"/>
  <c r="U42" i="72" s="1"/>
  <c r="P41" i="72"/>
  <c r="U41" i="72" s="1"/>
  <c r="P40" i="72"/>
  <c r="Y40" i="72" s="1"/>
  <c r="P39" i="72"/>
  <c r="Y39" i="72" s="1"/>
  <c r="P38" i="72"/>
  <c r="Y38" i="72" s="1"/>
  <c r="P37" i="72"/>
  <c r="U37" i="72" s="1"/>
  <c r="P36" i="72"/>
  <c r="U36" i="72" s="1"/>
  <c r="P35" i="72"/>
  <c r="U35" i="72" s="1"/>
  <c r="P34" i="72"/>
  <c r="U34" i="72" s="1"/>
  <c r="P33" i="72"/>
  <c r="U33" i="72" s="1"/>
  <c r="P32" i="72"/>
  <c r="Y32" i="72" s="1"/>
  <c r="P31" i="72"/>
  <c r="Y31" i="72" s="1"/>
  <c r="P30" i="72"/>
  <c r="Y30" i="72" s="1"/>
  <c r="P29" i="72"/>
  <c r="U29" i="72" s="1"/>
  <c r="P28" i="72"/>
  <c r="U28" i="72" s="1"/>
  <c r="P27" i="72"/>
  <c r="U27" i="72" s="1"/>
  <c r="P26" i="72"/>
  <c r="U26" i="72" s="1"/>
  <c r="P25" i="72"/>
  <c r="U25" i="72" s="1"/>
  <c r="P24" i="72"/>
  <c r="Y24" i="72" s="1"/>
  <c r="P23" i="72"/>
  <c r="Y23" i="72" s="1"/>
  <c r="P22" i="72"/>
  <c r="Y22" i="72" s="1"/>
  <c r="P21" i="72"/>
  <c r="Y21" i="72" s="1"/>
  <c r="P20" i="72"/>
  <c r="U20" i="72" s="1"/>
  <c r="P19" i="72"/>
  <c r="U19" i="72" s="1"/>
  <c r="P18" i="72"/>
  <c r="U18" i="72" s="1"/>
  <c r="P17" i="72"/>
  <c r="U17" i="72" s="1"/>
  <c r="P13" i="72"/>
  <c r="U13" i="72" s="1"/>
  <c r="W74" i="71"/>
  <c r="R74" i="71"/>
  <c r="P70" i="71"/>
  <c r="U70" i="71" s="1"/>
  <c r="P69" i="71"/>
  <c r="U69" i="71" s="1"/>
  <c r="P68" i="71"/>
  <c r="U68" i="71" s="1"/>
  <c r="P67" i="71"/>
  <c r="U67" i="71" s="1"/>
  <c r="P66" i="71"/>
  <c r="Y66" i="71" s="1"/>
  <c r="P65" i="71"/>
  <c r="U65" i="71" s="1"/>
  <c r="P64" i="71"/>
  <c r="U64" i="71" s="1"/>
  <c r="P63" i="71"/>
  <c r="U63" i="71" s="1"/>
  <c r="P62" i="71"/>
  <c r="Y62" i="71" s="1"/>
  <c r="P61" i="71"/>
  <c r="U61" i="71" s="1"/>
  <c r="P60" i="71"/>
  <c r="U60" i="71" s="1"/>
  <c r="P59" i="71"/>
  <c r="U59" i="71" s="1"/>
  <c r="P58" i="71"/>
  <c r="Y58" i="71" s="1"/>
  <c r="P57" i="71"/>
  <c r="U57" i="71" s="1"/>
  <c r="P56" i="71"/>
  <c r="U56" i="71" s="1"/>
  <c r="P55" i="71"/>
  <c r="U55" i="71" s="1"/>
  <c r="P54" i="71"/>
  <c r="U54" i="71" s="1"/>
  <c r="P53" i="71"/>
  <c r="U53" i="71" s="1"/>
  <c r="P52" i="71"/>
  <c r="U52" i="71" s="1"/>
  <c r="P51" i="71"/>
  <c r="U51" i="71" s="1"/>
  <c r="P50" i="71"/>
  <c r="Y50" i="71" s="1"/>
  <c r="P49" i="71"/>
  <c r="U49" i="71" s="1"/>
  <c r="U48" i="71"/>
  <c r="P48" i="71"/>
  <c r="Y48" i="71" s="1"/>
  <c r="P47" i="71"/>
  <c r="U47" i="71" s="1"/>
  <c r="P46" i="71"/>
  <c r="Y46" i="71" s="1"/>
  <c r="P45" i="71"/>
  <c r="U45" i="71" s="1"/>
  <c r="P44" i="71"/>
  <c r="U44" i="71" s="1"/>
  <c r="Y43" i="71"/>
  <c r="P43" i="71"/>
  <c r="U43" i="71" s="1"/>
  <c r="U42" i="71"/>
  <c r="P42" i="71"/>
  <c r="Y42" i="71" s="1"/>
  <c r="P41" i="71"/>
  <c r="U41" i="71" s="1"/>
  <c r="P40" i="71"/>
  <c r="Y40" i="71" s="1"/>
  <c r="P39" i="71"/>
  <c r="U39" i="71" s="1"/>
  <c r="Y38" i="71"/>
  <c r="P38" i="71"/>
  <c r="U38" i="71" s="1"/>
  <c r="P37" i="71"/>
  <c r="U37" i="71" s="1"/>
  <c r="P36" i="71"/>
  <c r="U36" i="71" s="1"/>
  <c r="P35" i="71"/>
  <c r="U35" i="71" s="1"/>
  <c r="P34" i="71"/>
  <c r="Y34" i="71" s="1"/>
  <c r="P33" i="71"/>
  <c r="U33" i="71" s="1"/>
  <c r="P32" i="71"/>
  <c r="U32" i="71" s="1"/>
  <c r="P31" i="71"/>
  <c r="U31" i="71" s="1"/>
  <c r="U30" i="71"/>
  <c r="P30" i="71"/>
  <c r="Y30" i="71" s="1"/>
  <c r="P29" i="71"/>
  <c r="U29" i="71" s="1"/>
  <c r="P28" i="71"/>
  <c r="U28" i="71" s="1"/>
  <c r="P27" i="71"/>
  <c r="U27" i="71" s="1"/>
  <c r="P26" i="71"/>
  <c r="Y26" i="71" s="1"/>
  <c r="P25" i="71"/>
  <c r="U25" i="71" s="1"/>
  <c r="P24" i="71"/>
  <c r="Y24" i="71" s="1"/>
  <c r="P23" i="71"/>
  <c r="U23" i="71" s="1"/>
  <c r="P22" i="71"/>
  <c r="U22" i="71" s="1"/>
  <c r="P21" i="71"/>
  <c r="U21" i="71" s="1"/>
  <c r="P20" i="71"/>
  <c r="U20" i="71" s="1"/>
  <c r="P19" i="71"/>
  <c r="U19" i="71" s="1"/>
  <c r="P18" i="71"/>
  <c r="Y18" i="71" s="1"/>
  <c r="P17" i="71"/>
  <c r="U17" i="71" s="1"/>
  <c r="U13" i="71"/>
  <c r="P13" i="71"/>
  <c r="W73" i="70"/>
  <c r="R73" i="70"/>
  <c r="P69" i="70"/>
  <c r="U69" i="70" s="1"/>
  <c r="Y68" i="70"/>
  <c r="U68" i="70"/>
  <c r="P68" i="70"/>
  <c r="P67" i="70"/>
  <c r="U67" i="70" s="1"/>
  <c r="P66" i="70"/>
  <c r="Y66" i="70" s="1"/>
  <c r="P65" i="70"/>
  <c r="U65" i="70" s="1"/>
  <c r="P64" i="70"/>
  <c r="U64" i="70" s="1"/>
  <c r="P63" i="70"/>
  <c r="U63" i="70" s="1"/>
  <c r="P62" i="70"/>
  <c r="Y62" i="70" s="1"/>
  <c r="P61" i="70"/>
  <c r="U61" i="70" s="1"/>
  <c r="P60" i="70"/>
  <c r="Y60" i="70" s="1"/>
  <c r="P59" i="70"/>
  <c r="U59" i="70" s="1"/>
  <c r="P58" i="70"/>
  <c r="Y58" i="70" s="1"/>
  <c r="P57" i="70"/>
  <c r="U57" i="70" s="1"/>
  <c r="P56" i="70"/>
  <c r="Y56" i="70" s="1"/>
  <c r="P55" i="70"/>
  <c r="Y55" i="70" s="1"/>
  <c r="P54" i="70"/>
  <c r="Y54" i="70" s="1"/>
  <c r="P53" i="70"/>
  <c r="U53" i="70" s="1"/>
  <c r="P52" i="70"/>
  <c r="U52" i="70" s="1"/>
  <c r="P51" i="70"/>
  <c r="U51" i="70" s="1"/>
  <c r="P50" i="70"/>
  <c r="Y50" i="70" s="1"/>
  <c r="P49" i="70"/>
  <c r="U49" i="70" s="1"/>
  <c r="P48" i="70"/>
  <c r="U48" i="70" s="1"/>
  <c r="P47" i="70"/>
  <c r="Y47" i="70" s="1"/>
  <c r="P46" i="70"/>
  <c r="Y46" i="70" s="1"/>
  <c r="P45" i="70"/>
  <c r="U45" i="70" s="1"/>
  <c r="P44" i="70"/>
  <c r="Y44" i="70" s="1"/>
  <c r="P43" i="70"/>
  <c r="U43" i="70" s="1"/>
  <c r="P42" i="70"/>
  <c r="Y42" i="70" s="1"/>
  <c r="P41" i="70"/>
  <c r="U41" i="70" s="1"/>
  <c r="P40" i="70"/>
  <c r="Y40" i="70" s="1"/>
  <c r="P39" i="70"/>
  <c r="Y39" i="70" s="1"/>
  <c r="P38" i="70"/>
  <c r="Y38" i="70" s="1"/>
  <c r="P37" i="70"/>
  <c r="U37" i="70" s="1"/>
  <c r="P36" i="70"/>
  <c r="Y36" i="70" s="1"/>
  <c r="P35" i="70"/>
  <c r="Y35" i="70" s="1"/>
  <c r="P34" i="70"/>
  <c r="Y34" i="70" s="1"/>
  <c r="P33" i="70"/>
  <c r="U33" i="70" s="1"/>
  <c r="P32" i="70"/>
  <c r="U32" i="70" s="1"/>
  <c r="P31" i="70"/>
  <c r="U31" i="70" s="1"/>
  <c r="P30" i="70"/>
  <c r="Y30" i="70" s="1"/>
  <c r="P29" i="70"/>
  <c r="U29" i="70" s="1"/>
  <c r="P28" i="70"/>
  <c r="Y28" i="70" s="1"/>
  <c r="P27" i="70"/>
  <c r="U27" i="70" s="1"/>
  <c r="P26" i="70"/>
  <c r="Y26" i="70" s="1"/>
  <c r="P25" i="70"/>
  <c r="U25" i="70" s="1"/>
  <c r="Y24" i="70"/>
  <c r="P24" i="70"/>
  <c r="U24" i="70" s="1"/>
  <c r="P23" i="70"/>
  <c r="Y23" i="70" s="1"/>
  <c r="P22" i="70"/>
  <c r="Y22" i="70" s="1"/>
  <c r="P21" i="70"/>
  <c r="U21" i="70" s="1"/>
  <c r="P20" i="70"/>
  <c r="U20" i="70" s="1"/>
  <c r="P19" i="70"/>
  <c r="Y19" i="70" s="1"/>
  <c r="P18" i="70"/>
  <c r="Y18" i="70" s="1"/>
  <c r="P17" i="70"/>
  <c r="U17" i="70" s="1"/>
  <c r="P13" i="70"/>
  <c r="U13" i="70" s="1"/>
  <c r="W73" i="69"/>
  <c r="R73" i="69"/>
  <c r="P69" i="69"/>
  <c r="Y69" i="69" s="1"/>
  <c r="P68" i="69"/>
  <c r="U68" i="69" s="1"/>
  <c r="P67" i="69"/>
  <c r="U67" i="69" s="1"/>
  <c r="P66" i="69"/>
  <c r="U66" i="69" s="1"/>
  <c r="P65" i="69"/>
  <c r="Y65" i="69" s="1"/>
  <c r="P64" i="69"/>
  <c r="U64" i="69" s="1"/>
  <c r="P63" i="69"/>
  <c r="U63" i="69" s="1"/>
  <c r="P62" i="69"/>
  <c r="U62" i="69" s="1"/>
  <c r="P61" i="69"/>
  <c r="Y61" i="69" s="1"/>
  <c r="P60" i="69"/>
  <c r="U60" i="69" s="1"/>
  <c r="P59" i="69"/>
  <c r="U59" i="69" s="1"/>
  <c r="P58" i="69"/>
  <c r="Y58" i="69" s="1"/>
  <c r="P57" i="69"/>
  <c r="Y57" i="69" s="1"/>
  <c r="P56" i="69"/>
  <c r="U56" i="69" s="1"/>
  <c r="P55" i="69"/>
  <c r="U55" i="69" s="1"/>
  <c r="P54" i="69"/>
  <c r="U54" i="69" s="1"/>
  <c r="P53" i="69"/>
  <c r="Y53" i="69" s="1"/>
  <c r="P52" i="69"/>
  <c r="U52" i="69" s="1"/>
  <c r="P51" i="69"/>
  <c r="U51" i="69" s="1"/>
  <c r="U50" i="69"/>
  <c r="P50" i="69"/>
  <c r="Y50" i="69" s="1"/>
  <c r="P49" i="69"/>
  <c r="Y49" i="69" s="1"/>
  <c r="P48" i="69"/>
  <c r="U48" i="69" s="1"/>
  <c r="Y47" i="69"/>
  <c r="P47" i="69"/>
  <c r="U47" i="69" s="1"/>
  <c r="P46" i="69"/>
  <c r="U46" i="69" s="1"/>
  <c r="P45" i="69"/>
  <c r="Y45" i="69" s="1"/>
  <c r="P44" i="69"/>
  <c r="U44" i="69" s="1"/>
  <c r="P43" i="69"/>
  <c r="U43" i="69" s="1"/>
  <c r="P42" i="69"/>
  <c r="Y42" i="69" s="1"/>
  <c r="P41" i="69"/>
  <c r="Y41" i="69" s="1"/>
  <c r="P40" i="69"/>
  <c r="U40" i="69" s="1"/>
  <c r="P39" i="69"/>
  <c r="U39" i="69" s="1"/>
  <c r="P38" i="69"/>
  <c r="U38" i="69" s="1"/>
  <c r="P37" i="69"/>
  <c r="Y37" i="69" s="1"/>
  <c r="P36" i="69"/>
  <c r="U36" i="69" s="1"/>
  <c r="P35" i="69"/>
  <c r="Y35" i="69" s="1"/>
  <c r="P34" i="69"/>
  <c r="U34" i="69" s="1"/>
  <c r="P33" i="69"/>
  <c r="Y33" i="69" s="1"/>
  <c r="P32" i="69"/>
  <c r="U32" i="69" s="1"/>
  <c r="P31" i="69"/>
  <c r="U31" i="69" s="1"/>
  <c r="P30" i="69"/>
  <c r="U30" i="69" s="1"/>
  <c r="P29" i="69"/>
  <c r="Y29" i="69" s="1"/>
  <c r="P28" i="69"/>
  <c r="U28" i="69" s="1"/>
  <c r="P27" i="69"/>
  <c r="Y27" i="69" s="1"/>
  <c r="P26" i="69"/>
  <c r="Y26" i="69" s="1"/>
  <c r="P25" i="69"/>
  <c r="Y25" i="69" s="1"/>
  <c r="P24" i="69"/>
  <c r="U24" i="69" s="1"/>
  <c r="P23" i="69"/>
  <c r="U23" i="69" s="1"/>
  <c r="P22" i="69"/>
  <c r="Y22" i="69" s="1"/>
  <c r="P21" i="69"/>
  <c r="Y21" i="69" s="1"/>
  <c r="P20" i="69"/>
  <c r="U20" i="69" s="1"/>
  <c r="P19" i="69"/>
  <c r="Y19" i="69" s="1"/>
  <c r="P18" i="69"/>
  <c r="Y18" i="69" s="1"/>
  <c r="P17" i="69"/>
  <c r="Y17" i="69" s="1"/>
  <c r="P13" i="69"/>
  <c r="U13" i="69" s="1"/>
  <c r="W73" i="68"/>
  <c r="R73" i="68"/>
  <c r="P69" i="68"/>
  <c r="U69" i="68" s="1"/>
  <c r="P68" i="68"/>
  <c r="Y68" i="68" s="1"/>
  <c r="P67" i="68"/>
  <c r="U67" i="68" s="1"/>
  <c r="P66" i="68"/>
  <c r="U66" i="68" s="1"/>
  <c r="P65" i="68"/>
  <c r="U65" i="68" s="1"/>
  <c r="P64" i="68"/>
  <c r="Y64" i="68" s="1"/>
  <c r="P63" i="68"/>
  <c r="Y63" i="68" s="1"/>
  <c r="P62" i="68"/>
  <c r="U62" i="68" s="1"/>
  <c r="P61" i="68"/>
  <c r="Y61" i="68" s="1"/>
  <c r="P60" i="68"/>
  <c r="Y60" i="68" s="1"/>
  <c r="P59" i="68"/>
  <c r="U59" i="68" s="1"/>
  <c r="P58" i="68"/>
  <c r="U58" i="68" s="1"/>
  <c r="P57" i="68"/>
  <c r="U57" i="68" s="1"/>
  <c r="P56" i="68"/>
  <c r="Y56" i="68" s="1"/>
  <c r="P55" i="68"/>
  <c r="Y55" i="68" s="1"/>
  <c r="P54" i="68"/>
  <c r="Y54" i="68" s="1"/>
  <c r="P53" i="68"/>
  <c r="U53" i="68" s="1"/>
  <c r="P52" i="68"/>
  <c r="Y52" i="68" s="1"/>
  <c r="P51" i="68"/>
  <c r="U51" i="68" s="1"/>
  <c r="P50" i="68"/>
  <c r="U50" i="68" s="1"/>
  <c r="P49" i="68"/>
  <c r="U49" i="68" s="1"/>
  <c r="P48" i="68"/>
  <c r="Y48" i="68" s="1"/>
  <c r="P47" i="68"/>
  <c r="Y47" i="68" s="1"/>
  <c r="P46" i="68"/>
  <c r="U46" i="68" s="1"/>
  <c r="P45" i="68"/>
  <c r="Y45" i="68" s="1"/>
  <c r="P44" i="68"/>
  <c r="Y44" i="68" s="1"/>
  <c r="P43" i="68"/>
  <c r="U43" i="68" s="1"/>
  <c r="P42" i="68"/>
  <c r="U42" i="68" s="1"/>
  <c r="P41" i="68"/>
  <c r="U41" i="68" s="1"/>
  <c r="P40" i="68"/>
  <c r="Y40" i="68" s="1"/>
  <c r="U39" i="68"/>
  <c r="P39" i="68"/>
  <c r="Y39" i="68" s="1"/>
  <c r="P38" i="68"/>
  <c r="Y38" i="68" s="1"/>
  <c r="P37" i="68"/>
  <c r="U37" i="68" s="1"/>
  <c r="U36" i="68"/>
  <c r="P36" i="68"/>
  <c r="Y36" i="68" s="1"/>
  <c r="P35" i="68"/>
  <c r="U35" i="68" s="1"/>
  <c r="P34" i="68"/>
  <c r="U34" i="68" s="1"/>
  <c r="P33" i="68"/>
  <c r="U33" i="68" s="1"/>
  <c r="P32" i="68"/>
  <c r="Y32" i="68" s="1"/>
  <c r="P31" i="68"/>
  <c r="Y31" i="68" s="1"/>
  <c r="P30" i="68"/>
  <c r="U30" i="68" s="1"/>
  <c r="P29" i="68"/>
  <c r="Y29" i="68" s="1"/>
  <c r="P28" i="68"/>
  <c r="Y28" i="68" s="1"/>
  <c r="P27" i="68"/>
  <c r="U27" i="68" s="1"/>
  <c r="P26" i="68"/>
  <c r="U26" i="68" s="1"/>
  <c r="P25" i="68"/>
  <c r="U25" i="68" s="1"/>
  <c r="P24" i="68"/>
  <c r="Y24" i="68" s="1"/>
  <c r="P23" i="68"/>
  <c r="Y23" i="68" s="1"/>
  <c r="P22" i="68"/>
  <c r="Y22" i="68" s="1"/>
  <c r="P21" i="68"/>
  <c r="U21" i="68" s="1"/>
  <c r="P20" i="68"/>
  <c r="Y20" i="68" s="1"/>
  <c r="P19" i="68"/>
  <c r="U19" i="68" s="1"/>
  <c r="P18" i="68"/>
  <c r="U18" i="68" s="1"/>
  <c r="P17" i="68"/>
  <c r="P13" i="68"/>
  <c r="U13" i="68" s="1"/>
  <c r="W73" i="67"/>
  <c r="R73" i="67"/>
  <c r="P69" i="67"/>
  <c r="Y69" i="67" s="1"/>
  <c r="P68" i="67"/>
  <c r="Y68" i="67" s="1"/>
  <c r="P67" i="67"/>
  <c r="U67" i="67" s="1"/>
  <c r="P66" i="67"/>
  <c r="Y66" i="67" s="1"/>
  <c r="P65" i="67"/>
  <c r="U65" i="67" s="1"/>
  <c r="P64" i="67"/>
  <c r="Y64" i="67" s="1"/>
  <c r="P63" i="67"/>
  <c r="U63" i="67" s="1"/>
  <c r="P62" i="67"/>
  <c r="U62" i="67" s="1"/>
  <c r="P61" i="67"/>
  <c r="Y61" i="67" s="1"/>
  <c r="P60" i="67"/>
  <c r="Y60" i="67" s="1"/>
  <c r="P59" i="67"/>
  <c r="U59" i="67" s="1"/>
  <c r="P58" i="67"/>
  <c r="Y58" i="67" s="1"/>
  <c r="U57" i="67"/>
  <c r="P57" i="67"/>
  <c r="Y57" i="67" s="1"/>
  <c r="P56" i="67"/>
  <c r="Y56" i="67" s="1"/>
  <c r="P55" i="67"/>
  <c r="U55" i="67" s="1"/>
  <c r="P54" i="67"/>
  <c r="U54" i="67" s="1"/>
  <c r="P53" i="67"/>
  <c r="U53" i="67" s="1"/>
  <c r="P52" i="67"/>
  <c r="Y52" i="67" s="1"/>
  <c r="P51" i="67"/>
  <c r="U51" i="67" s="1"/>
  <c r="U50" i="67"/>
  <c r="P50" i="67"/>
  <c r="Y50" i="67" s="1"/>
  <c r="P49" i="67"/>
  <c r="Y49" i="67" s="1"/>
  <c r="P48" i="67"/>
  <c r="Y48" i="67" s="1"/>
  <c r="P47" i="67"/>
  <c r="U47" i="67" s="1"/>
  <c r="P46" i="67"/>
  <c r="Y46" i="67" s="1"/>
  <c r="P45" i="67"/>
  <c r="Y45" i="67" s="1"/>
  <c r="P44" i="67"/>
  <c r="Y44" i="67" s="1"/>
  <c r="P43" i="67"/>
  <c r="U43" i="67" s="1"/>
  <c r="P42" i="67"/>
  <c r="U42" i="67" s="1"/>
  <c r="P41" i="67"/>
  <c r="U41" i="67" s="1"/>
  <c r="P40" i="67"/>
  <c r="Y40" i="67" s="1"/>
  <c r="P39" i="67"/>
  <c r="U39" i="67" s="1"/>
  <c r="U38" i="67"/>
  <c r="P38" i="67"/>
  <c r="Y38" i="67" s="1"/>
  <c r="P37" i="67"/>
  <c r="U37" i="67" s="1"/>
  <c r="P36" i="67"/>
  <c r="Y36" i="67" s="1"/>
  <c r="P35" i="67"/>
  <c r="U35" i="67" s="1"/>
  <c r="P34" i="67"/>
  <c r="U34" i="67" s="1"/>
  <c r="P33" i="67"/>
  <c r="U33" i="67" s="1"/>
  <c r="P32" i="67"/>
  <c r="Y32" i="67" s="1"/>
  <c r="P31" i="67"/>
  <c r="U31" i="67" s="1"/>
  <c r="P30" i="67"/>
  <c r="U30" i="67" s="1"/>
  <c r="P29" i="67"/>
  <c r="Y29" i="67" s="1"/>
  <c r="P28" i="67"/>
  <c r="Y28" i="67" s="1"/>
  <c r="P27" i="67"/>
  <c r="U27" i="67" s="1"/>
  <c r="P26" i="67"/>
  <c r="Y26" i="67" s="1"/>
  <c r="P25" i="67"/>
  <c r="Y25" i="67" s="1"/>
  <c r="P24" i="67"/>
  <c r="Y24" i="67" s="1"/>
  <c r="P23" i="67"/>
  <c r="U23" i="67" s="1"/>
  <c r="P22" i="67"/>
  <c r="U22" i="67" s="1"/>
  <c r="P21" i="67"/>
  <c r="U21" i="67" s="1"/>
  <c r="P20" i="67"/>
  <c r="Y20" i="67" s="1"/>
  <c r="P19" i="67"/>
  <c r="U19" i="67" s="1"/>
  <c r="P18" i="67"/>
  <c r="Y18" i="67" s="1"/>
  <c r="P17" i="67"/>
  <c r="U17" i="67" s="1"/>
  <c r="U13" i="67"/>
  <c r="P13" i="67"/>
  <c r="W75" i="66"/>
  <c r="R75" i="66"/>
  <c r="P71" i="66"/>
  <c r="U71" i="66" s="1"/>
  <c r="P70" i="66"/>
  <c r="Y70" i="66" s="1"/>
  <c r="P69" i="66"/>
  <c r="U69" i="66" s="1"/>
  <c r="P68" i="66"/>
  <c r="Y68" i="66" s="1"/>
  <c r="P67" i="66"/>
  <c r="Y67" i="66" s="1"/>
  <c r="P66" i="66"/>
  <c r="U66" i="66" s="1"/>
  <c r="P65" i="66"/>
  <c r="U65" i="66" s="1"/>
  <c r="P64" i="66"/>
  <c r="Y64" i="66" s="1"/>
  <c r="P63" i="66"/>
  <c r="Y63" i="66" s="1"/>
  <c r="P62" i="66"/>
  <c r="Y62" i="66" s="1"/>
  <c r="P61" i="66"/>
  <c r="U61" i="66" s="1"/>
  <c r="P60" i="66"/>
  <c r="U60" i="66" s="1"/>
  <c r="Y59" i="66"/>
  <c r="P59" i="66"/>
  <c r="U59" i="66" s="1"/>
  <c r="P58" i="66"/>
  <c r="Y58" i="66" s="1"/>
  <c r="P57" i="66"/>
  <c r="U57" i="66" s="1"/>
  <c r="P56" i="66"/>
  <c r="Y56" i="66" s="1"/>
  <c r="P55" i="66"/>
  <c r="U55" i="66" s="1"/>
  <c r="P54" i="66"/>
  <c r="Y54" i="66" s="1"/>
  <c r="P53" i="66"/>
  <c r="U53" i="66" s="1"/>
  <c r="U52" i="66"/>
  <c r="P52" i="66"/>
  <c r="Y52" i="66" s="1"/>
  <c r="P51" i="66"/>
  <c r="U51" i="66" s="1"/>
  <c r="P50" i="66"/>
  <c r="Y50" i="66" s="1"/>
  <c r="P49" i="66"/>
  <c r="U49" i="66" s="1"/>
  <c r="P48" i="66"/>
  <c r="U48" i="66" s="1"/>
  <c r="P47" i="66"/>
  <c r="Y47" i="66" s="1"/>
  <c r="P46" i="66"/>
  <c r="Y46" i="66" s="1"/>
  <c r="P45" i="66"/>
  <c r="U45" i="66" s="1"/>
  <c r="P44" i="66"/>
  <c r="Y44" i="66" s="1"/>
  <c r="Y43" i="66"/>
  <c r="P43" i="66"/>
  <c r="U43" i="66" s="1"/>
  <c r="P42" i="66"/>
  <c r="Y42" i="66" s="1"/>
  <c r="P41" i="66"/>
  <c r="U41" i="66" s="1"/>
  <c r="P40" i="66"/>
  <c r="U40" i="66" s="1"/>
  <c r="P39" i="66"/>
  <c r="U39" i="66" s="1"/>
  <c r="P38" i="66"/>
  <c r="Y38" i="66" s="1"/>
  <c r="P37" i="66"/>
  <c r="U37" i="66" s="1"/>
  <c r="P36" i="66"/>
  <c r="Y36" i="66" s="1"/>
  <c r="P35" i="66"/>
  <c r="Y35" i="66" s="1"/>
  <c r="P34" i="66"/>
  <c r="Y34" i="66" s="1"/>
  <c r="P33" i="66"/>
  <c r="U33" i="66" s="1"/>
  <c r="P32" i="66"/>
  <c r="U32" i="66" s="1"/>
  <c r="P31" i="66"/>
  <c r="U31" i="66" s="1"/>
  <c r="P30" i="66"/>
  <c r="Y30" i="66" s="1"/>
  <c r="P29" i="66"/>
  <c r="U29" i="66" s="1"/>
  <c r="P28" i="66"/>
  <c r="U28" i="66" s="1"/>
  <c r="P27" i="66"/>
  <c r="U27" i="66" s="1"/>
  <c r="P26" i="66"/>
  <c r="Y26" i="66" s="1"/>
  <c r="P25" i="66"/>
  <c r="U25" i="66" s="1"/>
  <c r="P24" i="66"/>
  <c r="Y24" i="66" s="1"/>
  <c r="P23" i="66"/>
  <c r="U23" i="66" s="1"/>
  <c r="P22" i="66"/>
  <c r="Y22" i="66" s="1"/>
  <c r="P21" i="66"/>
  <c r="U21" i="66" s="1"/>
  <c r="P20" i="66"/>
  <c r="U20" i="66" s="1"/>
  <c r="P19" i="66"/>
  <c r="U19" i="66" s="1"/>
  <c r="P18" i="66"/>
  <c r="Y18" i="66" s="1"/>
  <c r="P17" i="66"/>
  <c r="U17" i="66" s="1"/>
  <c r="P13" i="66"/>
  <c r="U13" i="66" s="1"/>
  <c r="P71" i="65"/>
  <c r="U71" i="65" s="1"/>
  <c r="P70" i="65"/>
  <c r="Y70" i="65" s="1"/>
  <c r="P69" i="65"/>
  <c r="Y69" i="65" s="1"/>
  <c r="P68" i="65"/>
  <c r="Y68" i="65" s="1"/>
  <c r="P67" i="65"/>
  <c r="U67" i="65" s="1"/>
  <c r="P66" i="65"/>
  <c r="U66" i="65" s="1"/>
  <c r="P65" i="65"/>
  <c r="Y65" i="65" s="1"/>
  <c r="P64" i="65"/>
  <c r="U64" i="65" s="1"/>
  <c r="P63" i="65"/>
  <c r="U63" i="65" s="1"/>
  <c r="P62" i="65"/>
  <c r="U62" i="65" s="1"/>
  <c r="P61" i="65"/>
  <c r="Y61" i="65" s="1"/>
  <c r="P60" i="65"/>
  <c r="Y60" i="65" s="1"/>
  <c r="P59" i="65"/>
  <c r="Y59" i="65" s="1"/>
  <c r="P58" i="65"/>
  <c r="Y58" i="65" s="1"/>
  <c r="P57" i="65"/>
  <c r="U57" i="65" s="1"/>
  <c r="P56" i="65"/>
  <c r="U56" i="65" s="1"/>
  <c r="P55" i="65"/>
  <c r="U55" i="65" s="1"/>
  <c r="P54" i="65"/>
  <c r="Y54" i="65" s="1"/>
  <c r="P53" i="65"/>
  <c r="Y53" i="65" s="1"/>
  <c r="P52" i="65"/>
  <c r="Y52" i="65" s="1"/>
  <c r="P51" i="65"/>
  <c r="U51" i="65" s="1"/>
  <c r="P50" i="65"/>
  <c r="U50" i="65" s="1"/>
  <c r="P49" i="65"/>
  <c r="U49" i="65" s="1"/>
  <c r="P48" i="65"/>
  <c r="U48" i="65" s="1"/>
  <c r="P46" i="65"/>
  <c r="U46" i="65" s="1"/>
  <c r="P45" i="65"/>
  <c r="Y45" i="65" s="1"/>
  <c r="P44" i="65"/>
  <c r="Y44" i="65" s="1"/>
  <c r="P43" i="65"/>
  <c r="U43" i="65" s="1"/>
  <c r="P42" i="65"/>
  <c r="Y42" i="65" s="1"/>
  <c r="P41" i="65"/>
  <c r="U41" i="65" s="1"/>
  <c r="P40" i="65"/>
  <c r="U40" i="65" s="1"/>
  <c r="P39" i="65"/>
  <c r="U39" i="65" s="1"/>
  <c r="P38" i="65"/>
  <c r="Y38" i="65" s="1"/>
  <c r="P37" i="65"/>
  <c r="Y37" i="65" s="1"/>
  <c r="P36" i="65"/>
  <c r="Y36" i="65" s="1"/>
  <c r="P35" i="65"/>
  <c r="U35" i="65" s="1"/>
  <c r="P34" i="65"/>
  <c r="U34" i="65" s="1"/>
  <c r="P33" i="65"/>
  <c r="Y33" i="65" s="1"/>
  <c r="P32" i="65"/>
  <c r="U32" i="65" s="1"/>
  <c r="P31" i="65"/>
  <c r="U31" i="65" s="1"/>
  <c r="P30" i="65"/>
  <c r="U30" i="65" s="1"/>
  <c r="P29" i="65"/>
  <c r="Y29" i="65" s="1"/>
  <c r="P28" i="65"/>
  <c r="Y28" i="65" s="1"/>
  <c r="P27" i="65"/>
  <c r="U27" i="65" s="1"/>
  <c r="P26" i="65"/>
  <c r="Y26" i="65" s="1"/>
  <c r="P25" i="65"/>
  <c r="U25" i="65" s="1"/>
  <c r="P24" i="65"/>
  <c r="U24" i="65" s="1"/>
  <c r="P23" i="65"/>
  <c r="U23" i="65" s="1"/>
  <c r="P22" i="65"/>
  <c r="Y22" i="65" s="1"/>
  <c r="P21" i="65"/>
  <c r="Y21" i="65" s="1"/>
  <c r="P20" i="65"/>
  <c r="Y20" i="65" s="1"/>
  <c r="P19" i="65"/>
  <c r="U19" i="65" s="1"/>
  <c r="P18" i="65"/>
  <c r="U18" i="65" s="1"/>
  <c r="U18" i="71" l="1"/>
  <c r="U24" i="71"/>
  <c r="U50" i="71"/>
  <c r="Y56" i="71"/>
  <c r="Y59" i="71"/>
  <c r="U62" i="71"/>
  <c r="U23" i="72"/>
  <c r="Y42" i="73"/>
  <c r="U27" i="74"/>
  <c r="U30" i="74"/>
  <c r="U36" i="74"/>
  <c r="U38" i="74"/>
  <c r="U40" i="74"/>
  <c r="U46" i="74"/>
  <c r="U48" i="74"/>
  <c r="U59" i="65"/>
  <c r="U66" i="67"/>
  <c r="U69" i="67"/>
  <c r="U19" i="70"/>
  <c r="U35" i="70"/>
  <c r="U38" i="66"/>
  <c r="U20" i="68"/>
  <c r="U61" i="68"/>
  <c r="U68" i="68"/>
  <c r="U19" i="69"/>
  <c r="U25" i="69"/>
  <c r="Y46" i="69"/>
  <c r="Y55" i="69"/>
  <c r="U20" i="65"/>
  <c r="U18" i="66"/>
  <c r="U47" i="66"/>
  <c r="U50" i="66"/>
  <c r="U45" i="67"/>
  <c r="U42" i="69"/>
  <c r="U40" i="70"/>
  <c r="U47" i="70"/>
  <c r="U58" i="67"/>
  <c r="U23" i="68"/>
  <c r="U54" i="65"/>
  <c r="U26" i="67"/>
  <c r="U44" i="67"/>
  <c r="U46" i="67"/>
  <c r="U61" i="67"/>
  <c r="U45" i="68"/>
  <c r="U52" i="68"/>
  <c r="U55" i="68"/>
  <c r="U29" i="69"/>
  <c r="Y59" i="69"/>
  <c r="Y62" i="69"/>
  <c r="U30" i="70"/>
  <c r="U39" i="70"/>
  <c r="U56" i="70"/>
  <c r="Y23" i="71"/>
  <c r="Y32" i="71"/>
  <c r="Y35" i="71"/>
  <c r="U40" i="71"/>
  <c r="Y55" i="71"/>
  <c r="Y67" i="71"/>
  <c r="U55" i="72"/>
  <c r="U20" i="74"/>
  <c r="U31" i="74"/>
  <c r="U37" i="74"/>
  <c r="U39" i="74"/>
  <c r="U47" i="74"/>
  <c r="U55" i="74"/>
  <c r="U68" i="74"/>
  <c r="U63" i="74"/>
  <c r="U69" i="74"/>
  <c r="Y43" i="74"/>
  <c r="Y56" i="74"/>
  <c r="Y60" i="74"/>
  <c r="U52" i="74"/>
  <c r="U64" i="74"/>
  <c r="Y21" i="74"/>
  <c r="U62" i="74"/>
  <c r="Y24" i="74"/>
  <c r="Y28" i="74"/>
  <c r="U32" i="74"/>
  <c r="U54" i="74"/>
  <c r="Y19" i="74"/>
  <c r="Y29" i="74"/>
  <c r="Y51" i="74"/>
  <c r="Y61" i="74"/>
  <c r="Y35" i="74"/>
  <c r="Y45" i="74"/>
  <c r="Y67" i="74"/>
  <c r="Y18" i="74"/>
  <c r="Y26" i="74"/>
  <c r="Y34" i="74"/>
  <c r="Y42" i="74"/>
  <c r="Y50" i="74"/>
  <c r="Y58" i="74"/>
  <c r="Y66" i="74"/>
  <c r="P73" i="74"/>
  <c r="Y17" i="74"/>
  <c r="Y25" i="74"/>
  <c r="Y33" i="74"/>
  <c r="Y41" i="74"/>
  <c r="Y49" i="74"/>
  <c r="Y57" i="74"/>
  <c r="Y65" i="74"/>
  <c r="U43" i="73"/>
  <c r="Y68" i="73"/>
  <c r="U56" i="73"/>
  <c r="Y29" i="73"/>
  <c r="U58" i="73"/>
  <c r="Y63" i="73"/>
  <c r="U40" i="73"/>
  <c r="Y45" i="73"/>
  <c r="U50" i="73"/>
  <c r="Y61" i="73"/>
  <c r="Y21" i="73"/>
  <c r="U26" i="73"/>
  <c r="Y36" i="73"/>
  <c r="Y39" i="73"/>
  <c r="Y53" i="73"/>
  <c r="Y28" i="73"/>
  <c r="U35" i="73"/>
  <c r="Y60" i="73"/>
  <c r="U67" i="73"/>
  <c r="Y20" i="73"/>
  <c r="U27" i="73"/>
  <c r="Y34" i="73"/>
  <c r="Y48" i="73"/>
  <c r="Y52" i="73"/>
  <c r="U59" i="73"/>
  <c r="Y66" i="73"/>
  <c r="Y23" i="73"/>
  <c r="Y37" i="73"/>
  <c r="Y55" i="73"/>
  <c r="Y69" i="73"/>
  <c r="U19" i="73"/>
  <c r="Y44" i="73"/>
  <c r="U51" i="73"/>
  <c r="P73" i="73"/>
  <c r="Y17" i="73"/>
  <c r="Y25" i="73"/>
  <c r="Y33" i="73"/>
  <c r="Y41" i="73"/>
  <c r="Y49" i="73"/>
  <c r="Y57" i="73"/>
  <c r="Y65" i="73"/>
  <c r="Y22" i="73"/>
  <c r="Y30" i="73"/>
  <c r="Y38" i="73"/>
  <c r="Y46" i="73"/>
  <c r="Y54" i="73"/>
  <c r="Y62" i="73"/>
  <c r="Y28" i="72"/>
  <c r="U63" i="72"/>
  <c r="U21" i="72"/>
  <c r="Y33" i="72"/>
  <c r="U40" i="72"/>
  <c r="U60" i="72"/>
  <c r="Y25" i="72"/>
  <c r="Y57" i="72"/>
  <c r="U69" i="72"/>
  <c r="Y37" i="72"/>
  <c r="Y41" i="72"/>
  <c r="Y29" i="72"/>
  <c r="Y68" i="72"/>
  <c r="U24" i="72"/>
  <c r="U39" i="72"/>
  <c r="U44" i="72"/>
  <c r="U56" i="72"/>
  <c r="Y20" i="72"/>
  <c r="Y45" i="72"/>
  <c r="U32" i="72"/>
  <c r="Y49" i="72"/>
  <c r="Y36" i="72"/>
  <c r="Y61" i="72"/>
  <c r="U31" i="72"/>
  <c r="U48" i="72"/>
  <c r="Y65" i="72"/>
  <c r="Y52" i="72"/>
  <c r="Y17" i="72"/>
  <c r="U47" i="72"/>
  <c r="U64" i="72"/>
  <c r="Y27" i="71"/>
  <c r="U26" i="71"/>
  <c r="Y31" i="71"/>
  <c r="Y70" i="71"/>
  <c r="U46" i="71"/>
  <c r="U58" i="71"/>
  <c r="Y63" i="71"/>
  <c r="Y39" i="71"/>
  <c r="Y54" i="71"/>
  <c r="Y19" i="71"/>
  <c r="U66" i="71"/>
  <c r="Y22" i="71"/>
  <c r="Y64" i="71"/>
  <c r="U34" i="71"/>
  <c r="Y47" i="71"/>
  <c r="Y51" i="71"/>
  <c r="Y21" i="71"/>
  <c r="Y29" i="71"/>
  <c r="Y37" i="71"/>
  <c r="Y45" i="71"/>
  <c r="Y53" i="71"/>
  <c r="Y61" i="71"/>
  <c r="Y69" i="71"/>
  <c r="P74" i="71"/>
  <c r="Y20" i="71"/>
  <c r="Y28" i="71"/>
  <c r="Y36" i="71"/>
  <c r="Y44" i="71"/>
  <c r="Y52" i="71"/>
  <c r="Y60" i="71"/>
  <c r="Y68" i="71"/>
  <c r="Y17" i="71"/>
  <c r="Y25" i="71"/>
  <c r="Y33" i="71"/>
  <c r="Y41" i="71"/>
  <c r="Y49" i="71"/>
  <c r="Y57" i="71"/>
  <c r="Y65" i="71"/>
  <c r="U28" i="70"/>
  <c r="Y52" i="70"/>
  <c r="U38" i="70"/>
  <c r="U42" i="70"/>
  <c r="Y20" i="70"/>
  <c r="Y51" i="70"/>
  <c r="U36" i="70"/>
  <c r="U46" i="70"/>
  <c r="U55" i="70"/>
  <c r="U60" i="70"/>
  <c r="Y63" i="70"/>
  <c r="U23" i="70"/>
  <c r="U54" i="70"/>
  <c r="U58" i="70"/>
  <c r="Y31" i="70"/>
  <c r="Y67" i="70"/>
  <c r="U22" i="70"/>
  <c r="U26" i="70"/>
  <c r="U44" i="70"/>
  <c r="U62" i="70"/>
  <c r="Y32" i="70"/>
  <c r="Y43" i="70"/>
  <c r="Y64" i="70"/>
  <c r="U18" i="70"/>
  <c r="U50" i="70"/>
  <c r="Y27" i="70"/>
  <c r="Y48" i="70"/>
  <c r="Y59" i="70"/>
  <c r="U34" i="70"/>
  <c r="U66" i="70"/>
  <c r="P73" i="70"/>
  <c r="Y17" i="70"/>
  <c r="Y25" i="70"/>
  <c r="Y33" i="70"/>
  <c r="Y41" i="70"/>
  <c r="Y49" i="70"/>
  <c r="Y57" i="70"/>
  <c r="Y65" i="70"/>
  <c r="Y21" i="70"/>
  <c r="Y29" i="70"/>
  <c r="Y37" i="70"/>
  <c r="Y45" i="70"/>
  <c r="Y53" i="70"/>
  <c r="Y61" i="70"/>
  <c r="Y69" i="70"/>
  <c r="U27" i="69"/>
  <c r="U58" i="69"/>
  <c r="Y66" i="69"/>
  <c r="U18" i="69"/>
  <c r="Y23" i="69"/>
  <c r="U33" i="69"/>
  <c r="U26" i="69"/>
  <c r="U37" i="69"/>
  <c r="Y63" i="69"/>
  <c r="Y67" i="69"/>
  <c r="Y51" i="69"/>
  <c r="Y38" i="69"/>
  <c r="U22" i="69"/>
  <c r="Y31" i="69"/>
  <c r="U41" i="69"/>
  <c r="Y54" i="69"/>
  <c r="U21" i="69"/>
  <c r="U35" i="69"/>
  <c r="Y30" i="69"/>
  <c r="Y34" i="69"/>
  <c r="U45" i="69"/>
  <c r="U49" i="69"/>
  <c r="U53" i="69"/>
  <c r="U57" i="69"/>
  <c r="U61" i="69"/>
  <c r="U65" i="69"/>
  <c r="U69" i="69"/>
  <c r="Y43" i="69"/>
  <c r="U17" i="69"/>
  <c r="Y39" i="69"/>
  <c r="P73" i="69"/>
  <c r="Y20" i="69"/>
  <c r="Y28" i="69"/>
  <c r="Y36" i="69"/>
  <c r="Y44" i="69"/>
  <c r="Y52" i="69"/>
  <c r="Y60" i="69"/>
  <c r="Y68" i="69"/>
  <c r="Y24" i="69"/>
  <c r="Y32" i="69"/>
  <c r="Y40" i="69"/>
  <c r="Y48" i="69"/>
  <c r="Y56" i="69"/>
  <c r="Y64" i="69"/>
  <c r="U29" i="68"/>
  <c r="Y30" i="68"/>
  <c r="Y46" i="68"/>
  <c r="Y62" i="68"/>
  <c r="U22" i="68"/>
  <c r="U28" i="68"/>
  <c r="U32" i="68"/>
  <c r="U38" i="68"/>
  <c r="U44" i="68"/>
  <c r="U48" i="68"/>
  <c r="U54" i="68"/>
  <c r="U60" i="68"/>
  <c r="U64" i="68"/>
  <c r="Y57" i="68"/>
  <c r="P73" i="68"/>
  <c r="Y25" i="68"/>
  <c r="Y41" i="68"/>
  <c r="Y17" i="68"/>
  <c r="Y21" i="68"/>
  <c r="Y49" i="68"/>
  <c r="Y53" i="68"/>
  <c r="U17" i="68"/>
  <c r="U24" i="68"/>
  <c r="U31" i="68"/>
  <c r="U56" i="68"/>
  <c r="U63" i="68"/>
  <c r="Y33" i="68"/>
  <c r="Y37" i="68"/>
  <c r="Y65" i="68"/>
  <c r="Y69" i="68"/>
  <c r="U40" i="68"/>
  <c r="U47" i="68"/>
  <c r="Y19" i="68"/>
  <c r="Y27" i="68"/>
  <c r="Y35" i="68"/>
  <c r="Y43" i="68"/>
  <c r="Y51" i="68"/>
  <c r="Y59" i="68"/>
  <c r="Y67" i="68"/>
  <c r="Y18" i="68"/>
  <c r="Y26" i="68"/>
  <c r="Y34" i="68"/>
  <c r="Y42" i="68"/>
  <c r="Y50" i="68"/>
  <c r="Y58" i="68"/>
  <c r="Y66" i="68"/>
  <c r="U29" i="67"/>
  <c r="U25" i="67"/>
  <c r="Y30" i="67"/>
  <c r="Y37" i="67"/>
  <c r="U68" i="67"/>
  <c r="U64" i="67"/>
  <c r="Y62" i="67"/>
  <c r="U56" i="67"/>
  <c r="Y41" i="67"/>
  <c r="U18" i="67"/>
  <c r="U24" i="67"/>
  <c r="U32" i="67"/>
  <c r="U49" i="67"/>
  <c r="U36" i="67"/>
  <c r="U48" i="67"/>
  <c r="U52" i="67"/>
  <c r="Y34" i="67"/>
  <c r="U20" i="67"/>
  <c r="Y22" i="67"/>
  <c r="Y33" i="67"/>
  <c r="Y54" i="67"/>
  <c r="Y65" i="67"/>
  <c r="U40" i="67"/>
  <c r="P73" i="67"/>
  <c r="Y21" i="67"/>
  <c r="Y42" i="67"/>
  <c r="Y53" i="67"/>
  <c r="Y17" i="67"/>
  <c r="U28" i="67"/>
  <c r="U60" i="67"/>
  <c r="Y35" i="67"/>
  <c r="Y19" i="67"/>
  <c r="Y27" i="67"/>
  <c r="Y43" i="67"/>
  <c r="Y51" i="67"/>
  <c r="Y59" i="67"/>
  <c r="Y67" i="67"/>
  <c r="Y23" i="67"/>
  <c r="Y31" i="67"/>
  <c r="Y39" i="67"/>
  <c r="Y47" i="67"/>
  <c r="Y55" i="67"/>
  <c r="Y63" i="67"/>
  <c r="Y31" i="66"/>
  <c r="U63" i="66"/>
  <c r="U68" i="66"/>
  <c r="U67" i="66"/>
  <c r="U64" i="66"/>
  <c r="Y48" i="66"/>
  <c r="U35" i="66"/>
  <c r="Y20" i="66"/>
  <c r="U62" i="66"/>
  <c r="U36" i="66"/>
  <c r="U42" i="66"/>
  <c r="U56" i="66"/>
  <c r="U24" i="66"/>
  <c r="U44" i="66"/>
  <c r="U54" i="66"/>
  <c r="U22" i="66"/>
  <c r="Y32" i="66"/>
  <c r="Y27" i="66"/>
  <c r="Y23" i="66"/>
  <c r="U34" i="66"/>
  <c r="Y55" i="66"/>
  <c r="U70" i="66"/>
  <c r="Y19" i="66"/>
  <c r="U30" i="66"/>
  <c r="Y40" i="66"/>
  <c r="Y51" i="66"/>
  <c r="U26" i="66"/>
  <c r="U58" i="66"/>
  <c r="Y28" i="66"/>
  <c r="Y39" i="66"/>
  <c r="Y60" i="66"/>
  <c r="U46" i="66"/>
  <c r="Y71" i="66"/>
  <c r="Y21" i="66"/>
  <c r="Y29" i="66"/>
  <c r="Y37" i="66"/>
  <c r="Y45" i="66"/>
  <c r="Y53" i="66"/>
  <c r="Y61" i="66"/>
  <c r="Y69" i="66"/>
  <c r="Y66" i="66"/>
  <c r="P75" i="66"/>
  <c r="Y17" i="66"/>
  <c r="Y25" i="66"/>
  <c r="Y33" i="66"/>
  <c r="Y41" i="66"/>
  <c r="Y49" i="66"/>
  <c r="Y57" i="66"/>
  <c r="Y65" i="66"/>
  <c r="Y30" i="65"/>
  <c r="Y62" i="65"/>
  <c r="U68" i="65"/>
  <c r="U65" i="65"/>
  <c r="Y66" i="65"/>
  <c r="U26" i="65"/>
  <c r="U37" i="65"/>
  <c r="U42" i="65"/>
  <c r="Y34" i="65"/>
  <c r="Y46" i="65"/>
  <c r="U33" i="65"/>
  <c r="Y50" i="65"/>
  <c r="U38" i="65"/>
  <c r="Y43" i="65"/>
  <c r="U29" i="65"/>
  <c r="Y27" i="65"/>
  <c r="U21" i="65"/>
  <c r="U60" i="65"/>
  <c r="U28" i="65"/>
  <c r="U36" i="65"/>
  <c r="U45" i="65"/>
  <c r="Y49" i="65"/>
  <c r="U53" i="65"/>
  <c r="U70" i="65"/>
  <c r="Y18" i="65"/>
  <c r="U58" i="65"/>
  <c r="U22" i="65"/>
  <c r="U44" i="65"/>
  <c r="U52" i="65"/>
  <c r="U61" i="65"/>
  <c r="U69" i="65"/>
  <c r="Y25" i="65"/>
  <c r="Y35" i="65"/>
  <c r="Y57" i="65"/>
  <c r="Y67" i="65"/>
  <c r="Y19" i="65"/>
  <c r="Y41" i="65"/>
  <c r="Y51" i="65"/>
  <c r="Y19" i="72"/>
  <c r="U22" i="72"/>
  <c r="Y27" i="72"/>
  <c r="U30" i="72"/>
  <c r="Y35" i="72"/>
  <c r="U38" i="72"/>
  <c r="Y43" i="72"/>
  <c r="U46" i="72"/>
  <c r="Y51" i="72"/>
  <c r="U54" i="72"/>
  <c r="Y59" i="72"/>
  <c r="U62" i="72"/>
  <c r="Y67" i="72"/>
  <c r="U70" i="72"/>
  <c r="Y18" i="72"/>
  <c r="Y26" i="72"/>
  <c r="Y34" i="72"/>
  <c r="Y42" i="72"/>
  <c r="Y50" i="72"/>
  <c r="Y58" i="72"/>
  <c r="Y66" i="72"/>
  <c r="P74" i="72"/>
  <c r="Y23" i="65"/>
  <c r="Y31" i="65"/>
  <c r="Y39" i="65"/>
  <c r="Y47" i="65"/>
  <c r="Y55" i="65"/>
  <c r="Y63" i="65"/>
  <c r="Y71" i="65"/>
  <c r="Y48" i="65"/>
  <c r="Y56" i="65"/>
  <c r="Y64" i="65"/>
  <c r="Y24" i="65"/>
  <c r="Y32" i="65"/>
  <c r="Y40" i="65"/>
  <c r="W75" i="65"/>
  <c r="R75" i="65"/>
  <c r="P17" i="65"/>
  <c r="Y17" i="65" s="1"/>
  <c r="P13" i="65"/>
  <c r="U13" i="65" s="1"/>
  <c r="U73" i="74" l="1"/>
  <c r="Y73" i="74"/>
  <c r="U73" i="73"/>
  <c r="Y73" i="73"/>
  <c r="Y74" i="72"/>
  <c r="U74" i="72"/>
  <c r="U74" i="71"/>
  <c r="Y74" i="71"/>
  <c r="U73" i="70"/>
  <c r="Y73" i="70"/>
  <c r="U73" i="69"/>
  <c r="Y73" i="69"/>
  <c r="U73" i="68"/>
  <c r="Y73" i="68"/>
  <c r="U73" i="67"/>
  <c r="Y73" i="67"/>
  <c r="U75" i="66"/>
  <c r="Y75" i="66"/>
  <c r="P75" i="65"/>
  <c r="U17" i="65"/>
  <c r="Y75" i="65" l="1"/>
  <c r="U75" i="65"/>
</calcChain>
</file>

<file path=xl/sharedStrings.xml><?xml version="1.0" encoding="utf-8"?>
<sst xmlns="http://schemas.openxmlformats.org/spreadsheetml/2006/main" count="5482" uniqueCount="231">
  <si>
    <t xml:space="preserve">PEMBERITAHUAN PABEAN </t>
  </si>
  <si>
    <t xml:space="preserve">FREE TRADE ZONE </t>
  </si>
  <si>
    <t>A. NOMOR DAN TANGGAL PEMBERITAHUAN PABEAN</t>
  </si>
  <si>
    <t xml:space="preserve">1. Nomor Pengajuan </t>
  </si>
  <si>
    <t>3. Nomor Pendaftaran</t>
  </si>
  <si>
    <t xml:space="preserve">2. Tanggal Pengajuan </t>
  </si>
  <si>
    <t xml:space="preserve">4. Tanggal Pendaftaran </t>
  </si>
  <si>
    <t>No.</t>
  </si>
  <si>
    <t>ASAL
BARANG 
(LDP/KPBPB/
TLDDP</t>
  </si>
  <si>
    <t xml:space="preserve">SURAT KETERANGAN 
ASAL </t>
  </si>
  <si>
    <t xml:space="preserve">BARANG </t>
  </si>
  <si>
    <t xml:space="preserve">HARGA </t>
  </si>
  <si>
    <t>NILAI
PABEAN 
(Rp.)</t>
  </si>
  <si>
    <t>BM/BMAD/BMI
BMTP/BMP</t>
  </si>
  <si>
    <t xml:space="preserve">NILAI ASAL
LDP </t>
  </si>
  <si>
    <t xml:space="preserve">PUNGUTAN PAJAK </t>
  </si>
  <si>
    <t xml:space="preserve">KETENTUAN
PEMBATASAN </t>
  </si>
  <si>
    <t>KETERANGAN</t>
  </si>
  <si>
    <t xml:space="preserve">NO
&amp;
TANGGAL </t>
  </si>
  <si>
    <t>HS</t>
  </si>
  <si>
    <t xml:space="preserve">URAIAN 
BARANG </t>
  </si>
  <si>
    <t>PENERBIT
SKA</t>
  </si>
  <si>
    <t xml:space="preserve">KODE 
BARANG </t>
  </si>
  <si>
    <t>UNIT 
SATUAN</t>
  </si>
  <si>
    <t xml:space="preserve">JUMLAH </t>
  </si>
  <si>
    <t>VALUTA</t>
  </si>
  <si>
    <t xml:space="preserve">NDPBM </t>
  </si>
  <si>
    <t xml:space="preserve">NILAI PER
SATUAN </t>
  </si>
  <si>
    <t>TARIF
(%)</t>
  </si>
  <si>
    <t>NILAI 
(Rp.)</t>
  </si>
  <si>
    <t>PPN</t>
  </si>
  <si>
    <t>PPnBM</t>
  </si>
  <si>
    <t>PPH Ps. 22</t>
  </si>
  <si>
    <t>TARIF 
(%)</t>
  </si>
  <si>
    <t>PPFTZ-01</t>
  </si>
  <si>
    <t>:</t>
  </si>
  <si>
    <t>KPBPB</t>
  </si>
  <si>
    <t>PCE</t>
  </si>
  <si>
    <t>IDR</t>
  </si>
  <si>
    <t>BM 0</t>
  </si>
  <si>
    <t>-</t>
  </si>
  <si>
    <t>PT SAT NUSAPERSADA Tbk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</si>
  <si>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</si>
  <si>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</si>
  <si>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</si>
  <si>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</si>
  <si>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</si>
  <si>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</si>
  <si>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</si>
  <si>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</si>
  <si>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</si>
  <si>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</si>
  <si>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Barang Jadi</t>
  </si>
  <si>
    <t>Bahan Baku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</si>
  <si>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</si>
  <si>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</si>
  <si>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</si>
  <si>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</si>
  <si>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</si>
  <si>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</si>
  <si>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</si>
  <si>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</si>
  <si>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</si>
  <si>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</si>
  <si>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</si>
  <si>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</si>
  <si>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</si>
  <si>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</si>
  <si>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</si>
  <si>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BIDIN YUSUF</t>
  </si>
  <si>
    <t>Direktur Operasional</t>
  </si>
  <si>
    <t>LEMBAR LAMPIRAN KONVERSI PENGGUNAAN BARANG/BAHAN ASAL LUAR DAERAH PABEAN</t>
  </si>
  <si>
    <t>SERI BARANG</t>
  </si>
  <si>
    <t>USD</t>
  </si>
  <si>
    <t>LDP</t>
  </si>
  <si>
    <t>B1402CBA_ID IO_BD.//(FP_USB)</t>
  </si>
  <si>
    <t>B1402CBA_ID-1A TOPCASE</t>
  </si>
  <si>
    <t>B1402CBA_ID-1A 14.0 FHD(NK)/HD//</t>
  </si>
  <si>
    <t>B1402CBA_ID MB._8G/I7-1255U</t>
  </si>
  <si>
    <t>B1402CBA(A9) THM FAN</t>
  </si>
  <si>
    <t>B1402CBA(A9) P THM MOD ASSY</t>
  </si>
  <si>
    <t>B1402CBA(A9) 1A BTM CASE ASM</t>
  </si>
  <si>
    <t>X421-1 BATT/COS POLY/C31N1911</t>
  </si>
  <si>
    <t>B1402CBA(A9) SPEAKER MODULE</t>
  </si>
  <si>
    <t>SSD P4X4(VAL) 512GB M2 2280 NVME//MICRON</t>
  </si>
  <si>
    <t>B1402CBA(A9) IO FFC CONDT TAPE</t>
  </si>
  <si>
    <t>SCREW M2*3.5L K B-ZN #1</t>
  </si>
  <si>
    <t>SCREW M2*2.1L K W-NI #1</t>
  </si>
  <si>
    <t>SCREW M2*3.5L K B-NI #1</t>
  </si>
  <si>
    <t>SCREW M2*7.5L K B-NI #1</t>
  </si>
  <si>
    <t>SCREW M2.5*5L (K) W-NI,NY</t>
  </si>
  <si>
    <t>B1402CBA(A9) EDP GASKET</t>
  </si>
  <si>
    <t>B1402CBA(A9) EDP ACETA TAPE</t>
  </si>
  <si>
    <t>B1402CBA(A9) TOP WIFI MYLAR</t>
  </si>
  <si>
    <t>B1402CBA(A9) TP FFC ACETA TAPE</t>
  </si>
  <si>
    <t>B1402CBA(A9) SSD THERMAL PAD</t>
  </si>
  <si>
    <t>B1402CBA RATING LB_65W_WO3C//V1.0</t>
  </si>
  <si>
    <t>IO FFC 14P 0.5mm B1402 CBA PEGATRON</t>
  </si>
  <si>
    <t>B1402CBA BATTERY MYLAR SUZHOU</t>
  </si>
  <si>
    <t>WIFI6 AX+BT5.0(2*2)M.2 2230 G+//INTEL</t>
  </si>
  <si>
    <t>INTELCOREI7 11TH 12TH 13TH LBL</t>
  </si>
  <si>
    <t>WIN11 GML LABEL//V1.0 NB/DT/AIO</t>
  </si>
  <si>
    <t>LBL SEALED FOR QUALITYNEW SIZE</t>
  </si>
  <si>
    <t>90NX06V0-K00010</t>
  </si>
  <si>
    <t>90NX06V1-K00020</t>
  </si>
  <si>
    <t>90NX06V1-K00010</t>
  </si>
  <si>
    <t>90NX06V0-K00020</t>
  </si>
  <si>
    <t>13NX05V0T02011</t>
  </si>
  <si>
    <t>13NX05V0AM0911</t>
  </si>
  <si>
    <t>13NX05V1AP0601</t>
  </si>
  <si>
    <t>0B200-03580800</t>
  </si>
  <si>
    <t>04072-05080000</t>
  </si>
  <si>
    <t>03B03-00377800</t>
  </si>
  <si>
    <t>13NX05V0L09021</t>
  </si>
  <si>
    <t>13050-00060000</t>
  </si>
  <si>
    <t>13050-72502600</t>
  </si>
  <si>
    <t>13050-72603120</t>
  </si>
  <si>
    <t>13050-72607110</t>
  </si>
  <si>
    <t>13GMBKXD050W-1</t>
  </si>
  <si>
    <t>13NX05V0L51021</t>
  </si>
  <si>
    <t>13NX05V0L60011</t>
  </si>
  <si>
    <t>13NX05V0L61011</t>
  </si>
  <si>
    <t>13NX05V0L04011</t>
  </si>
  <si>
    <t>13NX05V0T01011</t>
  </si>
  <si>
    <t>15105-1064T000</t>
  </si>
  <si>
    <t>1M006-MNX06V01</t>
  </si>
  <si>
    <t>13NX05V0L66011</t>
  </si>
  <si>
    <t>0C012-00151900</t>
  </si>
  <si>
    <t>15100-1895V000</t>
  </si>
  <si>
    <t>15100-24091000</t>
  </si>
  <si>
    <t>15100-02793200</t>
  </si>
  <si>
    <t>39202099</t>
  </si>
  <si>
    <t>48211090</t>
  </si>
  <si>
    <t>27</t>
  </si>
  <si>
    <t>29</t>
  </si>
  <si>
    <t>28</t>
  </si>
  <si>
    <t>30</t>
  </si>
  <si>
    <t>17</t>
  </si>
  <si>
    <t>26</t>
  </si>
  <si>
    <t>3</t>
  </si>
  <si>
    <t>1</t>
  </si>
  <si>
    <t>7</t>
  </si>
  <si>
    <t>2</t>
  </si>
  <si>
    <t>18</t>
  </si>
  <si>
    <t>14</t>
  </si>
  <si>
    <t>10</t>
  </si>
  <si>
    <t>9</t>
  </si>
  <si>
    <t>11</t>
  </si>
  <si>
    <t>12</t>
  </si>
  <si>
    <t>8</t>
  </si>
  <si>
    <t>19</t>
  </si>
  <si>
    <t>13</t>
  </si>
  <si>
    <t>15</t>
  </si>
  <si>
    <t>6</t>
  </si>
  <si>
    <t>16</t>
  </si>
  <si>
    <t>23</t>
  </si>
  <si>
    <t>ADAPTER 65W (A869-200325C-EU1)</t>
  </si>
  <si>
    <t>ANTI-DUST WOOL-SHEET PE+PP R5 326*212MM</t>
  </si>
  <si>
    <t>CARTON B1402CBA V1//CQ/OD:466*194*300mm</t>
  </si>
  <si>
    <t>SPACER B1402CBA TWO BACKPACK//338*289MM</t>
  </si>
  <si>
    <t>PARTITION B1402CBA ADAPTER//194.5*173MM</t>
  </si>
  <si>
    <t>GIFTBOX B1402CBA//CQ/OD:440*65*290MM/V1</t>
  </si>
  <si>
    <t>BARCODE STICKER 135X50MM BLKV5.0 160GROL</t>
  </si>
  <si>
    <t>NX_ID SEVICE STICKER 55X26.8MM, C PART</t>
  </si>
  <si>
    <t>BARCODE STICKER 215X50MM SPEC_BLK-160GR6</t>
  </si>
  <si>
    <t>NX WARTYCARD 105X148MM IND+EN_LC//V6.0</t>
  </si>
  <si>
    <t>0A001-01054900</t>
  </si>
  <si>
    <t>15010-0041J000</t>
  </si>
  <si>
    <t>15030-11732000</t>
  </si>
  <si>
    <t>15240-09464000</t>
  </si>
  <si>
    <t>15240-09465000</t>
  </si>
  <si>
    <t>15000-13683000</t>
  </si>
  <si>
    <t>15100-00390300</t>
  </si>
  <si>
    <t>15100-21571100</t>
  </si>
  <si>
    <t>15100-00400300</t>
  </si>
  <si>
    <t>15220-15020500</t>
  </si>
  <si>
    <t>85042199</t>
  </si>
  <si>
    <t>39231090</t>
  </si>
  <si>
    <t>NON-WOVEN BAG B1402CBA/CQ/W350*L315MM/V1</t>
  </si>
  <si>
    <t>HDMI LOGO LABEL_BLACK//V2.0-20.7899*6MM</t>
  </si>
  <si>
    <t>NB+SERIAL+NUMBER+LB+BLK_D+PARTV1.0+4020M</t>
  </si>
  <si>
    <t>BARCODE STICKER 7.8X7CM SINGLE 100M V4.0</t>
  </si>
  <si>
    <t>ID+WLAN+USING+WARNING+LB_V1.0</t>
  </si>
  <si>
    <t>SILVER PET LBL 40X15MMEPC+EPAD ACID WLAN</t>
  </si>
  <si>
    <t>ID20566 B1402CB USER MANUAL//V1.0</t>
  </si>
  <si>
    <t>INDON. IMPORTER LABEL//V1.0 FOR D PART</t>
  </si>
  <si>
    <t>ENERGY STAR LABEL//V1.0</t>
  </si>
  <si>
    <t>RF LB_INTEL/AX201NGWG. BK_40*20MM</t>
  </si>
  <si>
    <t>BACKPACK</t>
  </si>
  <si>
    <t>CARRY BAG ASUS B1402</t>
  </si>
  <si>
    <t>USB DATA CABLE TYPE C TO C 2M</t>
  </si>
  <si>
    <t>EARPHONE BLK PTSN/XL-5218</t>
  </si>
  <si>
    <t>15160-06580000</t>
  </si>
  <si>
    <t>15100-01750100</t>
  </si>
  <si>
    <t>15100-0155A000</t>
  </si>
  <si>
    <t>15100-00391200</t>
  </si>
  <si>
    <t>15100-19930000</t>
  </si>
  <si>
    <t>15100-01881000</t>
  </si>
  <si>
    <t>15060-26XF0000</t>
  </si>
  <si>
    <t>15100-00870400</t>
  </si>
  <si>
    <t>15G10N304930</t>
  </si>
  <si>
    <t>15100-19810100</t>
  </si>
  <si>
    <t>15180-00208000</t>
  </si>
  <si>
    <t>15180-00022000</t>
  </si>
  <si>
    <t>14016-000703EM</t>
  </si>
  <si>
    <t>04073-002200EM</t>
  </si>
  <si>
    <t>85183010</t>
  </si>
  <si>
    <t>TLDDP</t>
  </si>
  <si>
    <t>AS B1402CBA 1255U/00T5DA/8G/UI B1402CBA</t>
  </si>
  <si>
    <t>006131/08-01-2024</t>
  </si>
  <si>
    <t>169910/20-06-2023</t>
  </si>
  <si>
    <t>228347/14-08-2023</t>
  </si>
  <si>
    <t>291118/12-10-2023</t>
  </si>
  <si>
    <t>296566/17-10-2023</t>
  </si>
  <si>
    <t>303928/24-10-2023</t>
  </si>
  <si>
    <t>319603/08-11-2023</t>
  </si>
  <si>
    <t>330532/17-11-2023</t>
  </si>
  <si>
    <t>373739/28-12-2023</t>
  </si>
  <si>
    <t>4</t>
  </si>
  <si>
    <t/>
  </si>
  <si>
    <t>ANTENNA AUX B1402CBA P5</t>
  </si>
  <si>
    <t>14008-05550100</t>
  </si>
  <si>
    <t>20</t>
  </si>
  <si>
    <t>21</t>
  </si>
  <si>
    <t>24</t>
  </si>
  <si>
    <t>362089/16-12-2023</t>
  </si>
  <si>
    <t>334461/21-11-2023</t>
  </si>
  <si>
    <t>: 17 April 2024</t>
  </si>
  <si>
    <t>Kurs = Rp 15,910/USD, Berlaku dari tgl 17 April 2024 s/d 23 April 2024 berdasarkan Keputusan Menteri Keuangan Nomor 15/KM.10/KF.4/2024 tanggal 16 April 2024</t>
  </si>
  <si>
    <t>Batam, 17 April 2024</t>
  </si>
  <si>
    <t>227462/14-08-2023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</si>
</sst>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6.5"/>
      <color theme="1"/>
      <name val="Arial Black"/>
      <family val="2"/>
    </font>
    <font>
      <sz val="9.5"/>
      <color theme="1"/>
      <name val="Arial Black"/>
      <family val="2"/>
    </font>
    <font>
      <sz val="9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6.5"/>
      <color theme="0"/>
      <name val="Arial Black"/>
      <family val="2"/>
    </font>
    <font>
      <b/>
      <u/>
      <sz val="11"/>
      <color theme="1"/>
      <name val="Calibri"/>
      <family val="2"/>
      <scheme val="minor"/>
    </font>
    <font>
      <b/>
      <sz val="7"/>
      <color theme="1"/>
      <name val="Arial Black"/>
      <family val="2"/>
    </font>
    <font>
      <b/>
      <sz val="6.5"/>
      <color theme="1"/>
      <name val="Arial Black"/>
      <family val="2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u/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1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>
      <alignment wrapText="1"/>
    </xf>
    <xf numFmtId="0" fontId="1" fillId="0" borderId="0"/>
  </cellStyleXfs>
  <cellXfs count="89">
    <xf numFmtId="0" fontId="0" fillId="0" borderId="0" xfId="0"/>
    <xf numFmtId="0" fontId="1" fillId="0" borderId="0" xfId="2"/>
    <xf numFmtId="0" fontId="1" fillId="0" borderId="0" xfId="2" applyAlignment="1">
      <alignment vertical="center"/>
    </xf>
    <xf numFmtId="1" fontId="5" fillId="0" borderId="1" xfId="2" applyNumberFormat="1" applyFont="1" applyBorder="1" applyAlignment="1">
      <alignment vertical="center"/>
    </xf>
    <xf numFmtId="1" fontId="5" fillId="0" borderId="1" xfId="2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1" fillId="0" borderId="1" xfId="2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4" fillId="0" borderId="1" xfId="2" applyFont="1" applyBorder="1" applyAlignment="1">
      <alignment horizontal="left" vertical="center"/>
    </xf>
    <xf numFmtId="0" fontId="4" fillId="0" borderId="1" xfId="2" quotePrefix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1" xfId="2" applyNumberFormat="1" applyFont="1" applyBorder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4" fillId="0" borderId="1" xfId="2" quotePrefix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1" fillId="0" borderId="0" xfId="2" applyFont="1"/>
    <xf numFmtId="0" fontId="2" fillId="0" borderId="0" xfId="2" applyFont="1" applyAlignment="1">
      <alignment horizontal="center"/>
    </xf>
    <xf numFmtId="43" fontId="13" fillId="0" borderId="1" xfId="1" applyFont="1" applyBorder="1" applyAlignment="1">
      <alignment horizontal="center" vertical="center"/>
    </xf>
    <xf numFmtId="0" fontId="4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left" vertical="center"/>
    </xf>
    <xf numFmtId="43" fontId="4" fillId="2" borderId="1" xfId="1" applyFont="1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14" fillId="0" borderId="1" xfId="2" applyFont="1" applyBorder="1" applyAlignment="1">
      <alignment vertical="center"/>
    </xf>
    <xf numFmtId="0" fontId="14" fillId="0" borderId="1" xfId="2" quotePrefix="1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43" fontId="14" fillId="0" borderId="1" xfId="1" applyFont="1" applyBorder="1" applyAlignment="1">
      <alignment horizontal="center" vertical="center"/>
    </xf>
    <xf numFmtId="43" fontId="14" fillId="0" borderId="1" xfId="2" applyNumberFormat="1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0" xfId="2" applyFont="1"/>
    <xf numFmtId="164" fontId="14" fillId="0" borderId="1" xfId="1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0" fontId="14" fillId="0" borderId="0" xfId="2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0" fontId="16" fillId="0" borderId="1" xfId="2" applyFont="1" applyBorder="1" applyAlignment="1">
      <alignment horizontal="left" vertical="center"/>
    </xf>
    <xf numFmtId="2" fontId="14" fillId="0" borderId="1" xfId="2" applyNumberFormat="1" applyFont="1" applyBorder="1" applyAlignment="1">
      <alignment horizontal="center" vertical="center"/>
    </xf>
    <xf numFmtId="43" fontId="4" fillId="0" borderId="0" xfId="2" applyNumberFormat="1" applyFont="1" applyAlignment="1">
      <alignment horizontal="center" vertical="center"/>
    </xf>
    <xf numFmtId="0" fontId="2" fillId="3" borderId="0" xfId="2" applyFont="1" applyFill="1" applyAlignment="1"/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2" quotePrefix="1" applyFont="1" applyFill="1" applyBorder="1" applyAlignment="1">
      <alignment horizontal="center" vertical="center" wrapText="1"/>
    </xf>
    <xf numFmtId="1" fontId="5" fillId="3" borderId="1" xfId="2" applyNumberFormat="1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4" fillId="3" borderId="0" xfId="2" applyFont="1" applyFill="1" applyAlignment="1">
      <alignment horizontal="center"/>
    </xf>
    <xf numFmtId="0" fontId="1" fillId="3" borderId="0" xfId="2" applyFill="1"/>
    <xf numFmtId="0" fontId="19" fillId="0" borderId="1" xfId="2" applyFont="1" applyBorder="1" applyAlignment="1">
      <alignment horizontal="left" vertical="center" wrapText="1"/>
    </xf>
    <xf numFmtId="43" fontId="1" fillId="0" borderId="0" xfId="2" applyNumberFormat="1"/>
    <xf numFmtId="2" fontId="15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2" fillId="0" borderId="0" xfId="2" applyFont="1" applyAlignment="1"/>
    <xf numFmtId="164" fontId="14" fillId="3" borderId="1" xfId="1" applyNumberFormat="1" applyFont="1" applyFill="1" applyBorder="1" applyAlignment="1">
      <alignment horizontal="center" vertical="center"/>
    </xf>
    <xf numFmtId="0" fontId="2" fillId="0" borderId="0" xfId="2" applyFont="1" applyAlignment="1"/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43" fontId="14" fillId="4" borderId="1" xfId="2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0" fontId="2" fillId="0" borderId="2" xfId="2" applyFont="1" applyBorder="1" applyAlignment="1">
      <alignment horizontal="left"/>
    </xf>
    <xf numFmtId="0" fontId="2" fillId="0" borderId="0" xfId="2" applyFont="1" applyAlignment="1"/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center"/>
    </xf>
    <xf numFmtId="0" fontId="17" fillId="0" borderId="1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43" fontId="14" fillId="0" borderId="5" xfId="1" applyFont="1" applyBorder="1" applyAlignment="1">
      <alignment horizontal="center" vertical="center"/>
    </xf>
    <xf numFmtId="43" fontId="14" fillId="0" borderId="9" xfId="1" applyFont="1" applyBorder="1" applyAlignment="1">
      <alignment horizontal="center" vertical="center"/>
    </xf>
    <xf numFmtId="0" fontId="12" fillId="0" borderId="3" xfId="2" applyFont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0" fontId="12" fillId="0" borderId="4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2" fillId="0" borderId="8" xfId="2" applyFont="1" applyBorder="1" applyAlignment="1">
      <alignment horizontal="left" vertical="center"/>
    </xf>
  </cellXfs>
  <cellStyles count="8">
    <cellStyle name="Comma" xfId="1" builtinId="3"/>
    <cellStyle name="Comma [0] 2" xfId="3"/>
    <cellStyle name="Koma 2" xfId="4"/>
    <cellStyle name="Normal" xfId="0" builtinId="0"/>
    <cellStyle name="Normal 2" xfId="5"/>
    <cellStyle name="Normal 3" xfId="6"/>
    <cellStyle name="Normal 4" xfId="7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84407</xdr:colOff>
      <xdr:row>0</xdr:row>
      <xdr:rowOff>99338</xdr:rowOff>
    </xdr:from>
    <xdr:to>
      <xdr:col>3</xdr:col>
      <xdr:colOff>647253</xdr:colOff>
      <xdr:row>2</xdr:row>
      <xdr:rowOff>342900</xdr:rowOff>
    </xdr:to>
    <xdr:pic>
      <xdr:nvPicPr>
        <xdr:cNvPr id="2" name="Picture 1" descr="LOGO Depkeu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007" y="99338"/>
          <a:ext cx="1258171" cy="929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91"/>
  <sheetViews>
    <sheetView showGridLines="0" tabSelected="1" zoomScaleNormal="100" zoomScaleSheetLayoutView="53" workbookViewId="0">
      <selection activeCell="J13" sqref="J13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2" t="s">
        <v>35</v>
      </c>
      <c r="F5" s="62"/>
      <c r="G5" s="62"/>
      <c r="H5" s="62"/>
      <c r="I5" s="48"/>
      <c r="J5" s="62"/>
      <c r="K5" s="62"/>
      <c r="L5" s="62"/>
      <c r="M5" s="62"/>
      <c r="N5" s="62"/>
      <c r="O5" s="62"/>
      <c r="P5" s="62" t="s">
        <v>4</v>
      </c>
      <c r="Q5" s="62"/>
      <c r="R5" s="62"/>
      <c r="S5" s="62" t="s">
        <v>35</v>
      </c>
      <c r="T5" s="62"/>
      <c r="U5" s="62"/>
      <c r="V5" s="62"/>
      <c r="W5" s="62"/>
      <c r="X5" s="62"/>
      <c r="Y5" s="62"/>
      <c r="Z5" s="62"/>
      <c r="AA5" s="62"/>
    </row>
    <row r="6" spans="2:28" x14ac:dyDescent="0.25">
      <c r="B6" s="62" t="s">
        <v>5</v>
      </c>
      <c r="C6" s="62"/>
      <c r="D6" s="62"/>
      <c r="E6" s="64" t="s">
        <v>227</v>
      </c>
      <c r="F6" s="62"/>
      <c r="G6" s="62"/>
      <c r="H6" s="62"/>
      <c r="I6" s="48"/>
      <c r="J6" s="62"/>
      <c r="K6" s="62"/>
      <c r="L6" s="62"/>
      <c r="M6" s="62"/>
      <c r="N6" s="62"/>
      <c r="O6" s="62"/>
      <c r="P6" s="62" t="s">
        <v>6</v>
      </c>
      <c r="Q6" s="62"/>
      <c r="R6" s="62"/>
      <c r="S6" s="62" t="s">
        <v>35</v>
      </c>
      <c r="T6" s="62"/>
      <c r="U6" s="62"/>
      <c r="V6" s="62"/>
      <c r="W6" s="62"/>
      <c r="X6" s="62"/>
      <c r="Y6" s="62"/>
      <c r="Z6" s="62"/>
      <c r="AA6" s="62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1" t="s">
        <v>33</v>
      </c>
      <c r="U9" s="61" t="s">
        <v>29</v>
      </c>
      <c r="V9" s="61" t="s">
        <v>33</v>
      </c>
      <c r="W9" s="61" t="s">
        <v>29</v>
      </c>
      <c r="X9" s="61" t="s">
        <v>33</v>
      </c>
      <c r="Y9" s="61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0"/>
      <c r="F14" s="17"/>
      <c r="G14" s="60"/>
      <c r="H14" s="60"/>
      <c r="I14" s="49"/>
      <c r="J14" s="60"/>
      <c r="K14" s="60"/>
      <c r="L14" s="60"/>
      <c r="M14" s="60"/>
      <c r="N14" s="60"/>
      <c r="O14" s="19"/>
      <c r="P14" s="19"/>
      <c r="Q14" s="60"/>
      <c r="R14" s="19"/>
      <c r="S14" s="60"/>
      <c r="T14" s="60"/>
      <c r="U14" s="19"/>
      <c r="V14" s="60"/>
      <c r="W14" s="60"/>
      <c r="X14" s="60"/>
      <c r="Y14" s="60"/>
      <c r="Z14" s="60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0"/>
      <c r="F16" s="45" t="s">
        <v>53</v>
      </c>
      <c r="G16" s="60"/>
      <c r="H16" s="60"/>
      <c r="I16" s="49"/>
      <c r="J16" s="60"/>
      <c r="K16" s="60"/>
      <c r="L16" s="60"/>
      <c r="M16" s="60"/>
      <c r="N16" s="60"/>
      <c r="O16" s="19"/>
      <c r="P16" s="19"/>
      <c r="Q16" s="60"/>
      <c r="R16" s="19"/>
      <c r="S16" s="60"/>
      <c r="T16" s="60"/>
      <c r="U16" s="19"/>
      <c r="V16" s="60"/>
      <c r="W16" s="60"/>
      <c r="X16" s="60"/>
      <c r="Y16" s="60"/>
      <c r="Z16" s="60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67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67">
        <v>31.12</v>
      </c>
      <c r="P18" s="37">
        <f t="shared" ref="P18:P71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ref="U18:U71" si="2">+P18*T18%</f>
        <v>0</v>
      </c>
      <c r="V18" s="35">
        <v>0</v>
      </c>
      <c r="W18" s="37">
        <v>0</v>
      </c>
      <c r="X18" s="35">
        <v>2.5</v>
      </c>
      <c r="Y18" s="37">
        <f t="shared" ref="Y18:Y71" si="3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67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2"/>
        <v>0</v>
      </c>
      <c r="V19" s="35">
        <v>0</v>
      </c>
      <c r="W19" s="37">
        <v>0</v>
      </c>
      <c r="X19" s="35">
        <v>2.5</v>
      </c>
      <c r="Y19" s="37">
        <f t="shared" si="3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67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2"/>
        <v>0</v>
      </c>
      <c r="V20" s="35">
        <v>0</v>
      </c>
      <c r="W20" s="37">
        <v>0</v>
      </c>
      <c r="X20" s="35">
        <v>2.5</v>
      </c>
      <c r="Y20" s="37">
        <f t="shared" si="3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67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2"/>
        <v>0</v>
      </c>
      <c r="V21" s="35">
        <v>0</v>
      </c>
      <c r="W21" s="37">
        <v>0</v>
      </c>
      <c r="X21" s="35">
        <v>2.5</v>
      </c>
      <c r="Y21" s="37">
        <f t="shared" si="3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67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2"/>
        <v>0</v>
      </c>
      <c r="V22" s="35">
        <v>0</v>
      </c>
      <c r="W22" s="37">
        <v>0</v>
      </c>
      <c r="X22" s="35">
        <v>2.5</v>
      </c>
      <c r="Y22" s="37">
        <f t="shared" si="3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67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2"/>
        <v>0</v>
      </c>
      <c r="V23" s="35">
        <v>0</v>
      </c>
      <c r="W23" s="37">
        <v>0</v>
      </c>
      <c r="X23" s="35">
        <v>2.5</v>
      </c>
      <c r="Y23" s="37">
        <f t="shared" si="3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67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2"/>
        <v>0</v>
      </c>
      <c r="V24" s="35">
        <v>0</v>
      </c>
      <c r="W24" s="37">
        <v>0</v>
      </c>
      <c r="X24" s="35">
        <v>2.5</v>
      </c>
      <c r="Y24" s="37">
        <f t="shared" si="3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67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2"/>
        <v>0</v>
      </c>
      <c r="V25" s="35">
        <v>0</v>
      </c>
      <c r="W25" s="37">
        <v>0</v>
      </c>
      <c r="X25" s="35">
        <v>2.5</v>
      </c>
      <c r="Y25" s="37">
        <f t="shared" si="3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67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2"/>
        <v>0</v>
      </c>
      <c r="V26" s="35">
        <v>0</v>
      </c>
      <c r="W26" s="37">
        <v>0</v>
      </c>
      <c r="X26" s="35">
        <v>2.5</v>
      </c>
      <c r="Y26" s="37">
        <f t="shared" si="3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71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2"/>
        <v>0</v>
      </c>
      <c r="V27" s="35">
        <v>0</v>
      </c>
      <c r="W27" s="37">
        <v>0</v>
      </c>
      <c r="X27" s="35">
        <v>2.5</v>
      </c>
      <c r="Y27" s="37">
        <f t="shared" si="3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144</v>
      </c>
      <c r="J28" s="42" t="s">
        <v>114</v>
      </c>
      <c r="K28" s="35" t="s">
        <v>37</v>
      </c>
      <c r="L28" s="37">
        <v>40</v>
      </c>
      <c r="M28" s="35" t="s">
        <v>73</v>
      </c>
      <c r="N28" s="46">
        <v>15910</v>
      </c>
      <c r="O28" s="71">
        <v>0.01</v>
      </c>
      <c r="P28" s="37">
        <f t="shared" si="1"/>
        <v>6364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2"/>
        <v>0</v>
      </c>
      <c r="V28" s="35">
        <v>0</v>
      </c>
      <c r="W28" s="37">
        <v>0</v>
      </c>
      <c r="X28" s="35">
        <v>2.5</v>
      </c>
      <c r="Y28" s="37">
        <f t="shared" si="3"/>
        <v>159.10000000000002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86</v>
      </c>
      <c r="G29" s="35"/>
      <c r="H29" s="35"/>
      <c r="I29" s="53" t="s">
        <v>151</v>
      </c>
      <c r="J29" s="42" t="s">
        <v>114</v>
      </c>
      <c r="K29" s="35" t="s">
        <v>37</v>
      </c>
      <c r="L29" s="37">
        <v>104</v>
      </c>
      <c r="M29" s="35" t="s">
        <v>73</v>
      </c>
      <c r="N29" s="46">
        <v>15910</v>
      </c>
      <c r="O29" s="71">
        <v>0.01</v>
      </c>
      <c r="P29" s="37">
        <f t="shared" si="1"/>
        <v>16546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2"/>
        <v>0</v>
      </c>
      <c r="V29" s="35">
        <v>0</v>
      </c>
      <c r="W29" s="37">
        <v>0</v>
      </c>
      <c r="X29" s="35">
        <v>2.5</v>
      </c>
      <c r="Y29" s="37">
        <f t="shared" si="3"/>
        <v>413.65000000000003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87</v>
      </c>
      <c r="G30" s="35"/>
      <c r="H30" s="35"/>
      <c r="I30" s="53" t="s">
        <v>145</v>
      </c>
      <c r="J30" s="42" t="s">
        <v>115</v>
      </c>
      <c r="K30" s="35" t="s">
        <v>37</v>
      </c>
      <c r="L30" s="37">
        <v>324</v>
      </c>
      <c r="M30" s="35" t="s">
        <v>73</v>
      </c>
      <c r="N30" s="46">
        <v>15910</v>
      </c>
      <c r="O30" s="71">
        <v>0.01</v>
      </c>
      <c r="P30" s="37">
        <f t="shared" si="1"/>
        <v>51548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2"/>
        <v>0</v>
      </c>
      <c r="V30" s="35">
        <v>0</v>
      </c>
      <c r="W30" s="37">
        <v>0</v>
      </c>
      <c r="X30" s="35">
        <v>2.5</v>
      </c>
      <c r="Y30" s="37">
        <f t="shared" si="3"/>
        <v>1288.7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88</v>
      </c>
      <c r="G31" s="35"/>
      <c r="H31" s="35"/>
      <c r="I31" s="53" t="s">
        <v>147</v>
      </c>
      <c r="J31" s="42" t="s">
        <v>116</v>
      </c>
      <c r="K31" s="35" t="s">
        <v>37</v>
      </c>
      <c r="L31" s="37">
        <v>144</v>
      </c>
      <c r="M31" s="35" t="s">
        <v>73</v>
      </c>
      <c r="N31" s="46">
        <v>15910</v>
      </c>
      <c r="O31" s="71">
        <v>0.01</v>
      </c>
      <c r="P31" s="37">
        <f t="shared" si="1"/>
        <v>22910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2"/>
        <v>0</v>
      </c>
      <c r="V31" s="35">
        <v>0</v>
      </c>
      <c r="W31" s="37">
        <v>0</v>
      </c>
      <c r="X31" s="35">
        <v>2.5</v>
      </c>
      <c r="Y31" s="37">
        <f t="shared" si="3"/>
        <v>572.75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89</v>
      </c>
      <c r="G32" s="35"/>
      <c r="H32" s="35"/>
      <c r="I32" s="53" t="s">
        <v>148</v>
      </c>
      <c r="J32" s="42" t="s">
        <v>117</v>
      </c>
      <c r="K32" s="35" t="s">
        <v>37</v>
      </c>
      <c r="L32" s="37">
        <v>360</v>
      </c>
      <c r="M32" s="35" t="s">
        <v>73</v>
      </c>
      <c r="N32" s="46">
        <v>15910</v>
      </c>
      <c r="O32" s="71">
        <v>0.01</v>
      </c>
      <c r="P32" s="37">
        <f t="shared" si="1"/>
        <v>57276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2"/>
        <v>0</v>
      </c>
      <c r="V32" s="35">
        <v>0</v>
      </c>
      <c r="W32" s="37">
        <v>0</v>
      </c>
      <c r="X32" s="35">
        <v>2.5</v>
      </c>
      <c r="Y32" s="37">
        <f t="shared" si="3"/>
        <v>1431.9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90</v>
      </c>
      <c r="G33" s="35"/>
      <c r="H33" s="35"/>
      <c r="I33" s="53" t="s">
        <v>149</v>
      </c>
      <c r="J33" s="42" t="s">
        <v>118</v>
      </c>
      <c r="K33" s="35" t="s">
        <v>37</v>
      </c>
      <c r="L33" s="37">
        <v>252</v>
      </c>
      <c r="M33" s="35" t="s">
        <v>73</v>
      </c>
      <c r="N33" s="46">
        <v>15910</v>
      </c>
      <c r="O33" s="71">
        <v>0.01</v>
      </c>
      <c r="P33" s="37">
        <f t="shared" si="1"/>
        <v>40093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2"/>
        <v>0</v>
      </c>
      <c r="V33" s="35">
        <v>0</v>
      </c>
      <c r="W33" s="37">
        <v>0</v>
      </c>
      <c r="X33" s="35">
        <v>2.5</v>
      </c>
      <c r="Y33" s="37">
        <f t="shared" si="3"/>
        <v>1002.325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215</v>
      </c>
      <c r="E34" s="33" t="s">
        <v>131</v>
      </c>
      <c r="F34" s="57" t="s">
        <v>91</v>
      </c>
      <c r="G34" s="35"/>
      <c r="H34" s="35"/>
      <c r="I34" s="53" t="s">
        <v>143</v>
      </c>
      <c r="J34" s="42" t="s">
        <v>119</v>
      </c>
      <c r="K34" s="35" t="s">
        <v>37</v>
      </c>
      <c r="L34" s="37">
        <v>36</v>
      </c>
      <c r="M34" s="35" t="s">
        <v>73</v>
      </c>
      <c r="N34" s="46">
        <v>15910</v>
      </c>
      <c r="O34" s="67">
        <v>0.01</v>
      </c>
      <c r="P34" s="37">
        <f t="shared" si="1"/>
        <v>5728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2"/>
        <v>0</v>
      </c>
      <c r="V34" s="35">
        <v>0</v>
      </c>
      <c r="W34" s="37">
        <v>0</v>
      </c>
      <c r="X34" s="35">
        <v>2.5</v>
      </c>
      <c r="Y34" s="37">
        <f t="shared" si="3"/>
        <v>143.20000000000002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210</v>
      </c>
      <c r="E35" s="33" t="s">
        <v>131</v>
      </c>
      <c r="F35" s="57" t="s">
        <v>92</v>
      </c>
      <c r="G35" s="35"/>
      <c r="H35" s="35"/>
      <c r="I35" s="53" t="s">
        <v>150</v>
      </c>
      <c r="J35" s="42" t="s">
        <v>120</v>
      </c>
      <c r="K35" s="35" t="s">
        <v>37</v>
      </c>
      <c r="L35" s="37">
        <v>72</v>
      </c>
      <c r="M35" s="35" t="s">
        <v>73</v>
      </c>
      <c r="N35" s="46">
        <v>15910</v>
      </c>
      <c r="O35" s="67">
        <v>0.01</v>
      </c>
      <c r="P35" s="37">
        <f t="shared" si="1"/>
        <v>11455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2"/>
        <v>0</v>
      </c>
      <c r="V35" s="35">
        <v>0</v>
      </c>
      <c r="W35" s="37">
        <v>0</v>
      </c>
      <c r="X35" s="35">
        <v>2.5</v>
      </c>
      <c r="Y35" s="37">
        <f t="shared" si="3"/>
        <v>286.375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93</v>
      </c>
      <c r="G36" s="35"/>
      <c r="H36" s="35"/>
      <c r="I36" s="53" t="s">
        <v>150</v>
      </c>
      <c r="J36" s="42" t="s">
        <v>121</v>
      </c>
      <c r="K36" s="35" t="s">
        <v>37</v>
      </c>
      <c r="L36" s="37">
        <v>36</v>
      </c>
      <c r="M36" s="35" t="s">
        <v>73</v>
      </c>
      <c r="N36" s="46">
        <v>15910</v>
      </c>
      <c r="O36" s="67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2"/>
        <v>0</v>
      </c>
      <c r="V36" s="35">
        <v>0</v>
      </c>
      <c r="W36" s="37">
        <v>0</v>
      </c>
      <c r="X36" s="35">
        <v>2.5</v>
      </c>
      <c r="Y36" s="37">
        <f t="shared" si="3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94</v>
      </c>
      <c r="G37" s="35"/>
      <c r="H37" s="35"/>
      <c r="I37" s="53" t="s">
        <v>222</v>
      </c>
      <c r="J37" s="42" t="s">
        <v>122</v>
      </c>
      <c r="K37" s="35" t="s">
        <v>37</v>
      </c>
      <c r="L37" s="37">
        <v>36</v>
      </c>
      <c r="M37" s="35" t="s">
        <v>73</v>
      </c>
      <c r="N37" s="46">
        <v>15910</v>
      </c>
      <c r="O37" s="67">
        <v>0.01</v>
      </c>
      <c r="P37" s="37">
        <f t="shared" si="1"/>
        <v>5728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2"/>
        <v>0</v>
      </c>
      <c r="V37" s="35">
        <v>0</v>
      </c>
      <c r="W37" s="37">
        <v>0</v>
      </c>
      <c r="X37" s="35">
        <v>2.5</v>
      </c>
      <c r="Y37" s="37">
        <f t="shared" si="3"/>
        <v>143.20000000000002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99</v>
      </c>
      <c r="G38" s="35"/>
      <c r="H38" s="35"/>
      <c r="I38" s="53" t="s">
        <v>142</v>
      </c>
      <c r="J38" s="42" t="s">
        <v>127</v>
      </c>
      <c r="K38" s="35" t="s">
        <v>37</v>
      </c>
      <c r="L38" s="37">
        <v>36</v>
      </c>
      <c r="M38" s="35" t="s">
        <v>73</v>
      </c>
      <c r="N38" s="46">
        <v>15910</v>
      </c>
      <c r="O38" s="67">
        <v>6.35</v>
      </c>
      <c r="P38" s="37">
        <f t="shared" si="1"/>
        <v>3637026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2"/>
        <v>0</v>
      </c>
      <c r="V38" s="35">
        <v>0</v>
      </c>
      <c r="W38" s="37">
        <v>0</v>
      </c>
      <c r="X38" s="35">
        <v>2.5</v>
      </c>
      <c r="Y38" s="37">
        <f t="shared" si="3"/>
        <v>90925.650000000009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210</v>
      </c>
      <c r="E39" s="33" t="s">
        <v>131</v>
      </c>
      <c r="F39" s="57" t="s">
        <v>220</v>
      </c>
      <c r="G39" s="35"/>
      <c r="H39" s="35"/>
      <c r="I39" s="53" t="s">
        <v>223</v>
      </c>
      <c r="J39" s="42" t="s">
        <v>221</v>
      </c>
      <c r="K39" s="35" t="s">
        <v>37</v>
      </c>
      <c r="L39" s="37">
        <v>36</v>
      </c>
      <c r="M39" s="35" t="s">
        <v>73</v>
      </c>
      <c r="N39" s="46">
        <v>15910</v>
      </c>
      <c r="O39" s="67">
        <v>0.24</v>
      </c>
      <c r="P39" s="37">
        <f t="shared" si="1"/>
        <v>137462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2"/>
        <v>0</v>
      </c>
      <c r="V39" s="35">
        <v>0</v>
      </c>
      <c r="W39" s="37">
        <v>0</v>
      </c>
      <c r="X39" s="35">
        <v>2.5</v>
      </c>
      <c r="Y39" s="37">
        <f t="shared" si="3"/>
        <v>3436.55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215</v>
      </c>
      <c r="E40" s="33" t="s">
        <v>131</v>
      </c>
      <c r="F40" s="57" t="s">
        <v>100</v>
      </c>
      <c r="G40" s="35"/>
      <c r="H40" s="35"/>
      <c r="I40" s="53" t="s">
        <v>224</v>
      </c>
      <c r="J40" s="42" t="s">
        <v>128</v>
      </c>
      <c r="K40" s="35" t="s">
        <v>37</v>
      </c>
      <c r="L40" s="37">
        <v>36</v>
      </c>
      <c r="M40" s="35" t="s">
        <v>73</v>
      </c>
      <c r="N40" s="46">
        <v>15910</v>
      </c>
      <c r="O40" s="71">
        <v>0.01</v>
      </c>
      <c r="P40" s="37">
        <f t="shared" si="1"/>
        <v>5728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2"/>
        <v>0</v>
      </c>
      <c r="V40" s="35">
        <v>0</v>
      </c>
      <c r="W40" s="37">
        <v>0</v>
      </c>
      <c r="X40" s="35">
        <v>2.5</v>
      </c>
      <c r="Y40" s="37">
        <f t="shared" si="3"/>
        <v>143.20000000000002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216</v>
      </c>
      <c r="E41" s="33" t="s">
        <v>132</v>
      </c>
      <c r="F41" s="57" t="s">
        <v>101</v>
      </c>
      <c r="G41" s="35"/>
      <c r="H41" s="35"/>
      <c r="I41" s="53" t="s">
        <v>140</v>
      </c>
      <c r="J41" s="42" t="s">
        <v>129</v>
      </c>
      <c r="K41" s="35" t="s">
        <v>37</v>
      </c>
      <c r="L41" s="37">
        <v>36</v>
      </c>
      <c r="M41" s="35" t="s">
        <v>73</v>
      </c>
      <c r="N41" s="46">
        <v>15910</v>
      </c>
      <c r="O41" s="67">
        <v>0.23</v>
      </c>
      <c r="P41" s="37">
        <f t="shared" si="1"/>
        <v>131735</v>
      </c>
      <c r="Q41" s="35">
        <v>5</v>
      </c>
      <c r="R41" s="37">
        <v>0</v>
      </c>
      <c r="S41" s="38" t="s">
        <v>40</v>
      </c>
      <c r="T41" s="35">
        <v>0</v>
      </c>
      <c r="U41" s="37">
        <f t="shared" si="2"/>
        <v>0</v>
      </c>
      <c r="V41" s="35">
        <v>0</v>
      </c>
      <c r="W41" s="37">
        <v>0</v>
      </c>
      <c r="X41" s="35">
        <v>2.5</v>
      </c>
      <c r="Y41" s="37">
        <f t="shared" si="3"/>
        <v>3293.375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226</v>
      </c>
      <c r="E42" s="33" t="s">
        <v>131</v>
      </c>
      <c r="F42" s="57" t="s">
        <v>102</v>
      </c>
      <c r="G42" s="35"/>
      <c r="H42" s="35"/>
      <c r="I42" s="53" t="s">
        <v>137</v>
      </c>
      <c r="J42" s="42" t="s">
        <v>130</v>
      </c>
      <c r="K42" s="35" t="s">
        <v>37</v>
      </c>
      <c r="L42" s="37">
        <v>72</v>
      </c>
      <c r="M42" s="35" t="s">
        <v>73</v>
      </c>
      <c r="N42" s="46">
        <v>15910</v>
      </c>
      <c r="O42" s="67">
        <v>0.06</v>
      </c>
      <c r="P42" s="37">
        <f t="shared" si="1"/>
        <v>68731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2"/>
        <v>0</v>
      </c>
      <c r="V42" s="35">
        <v>0</v>
      </c>
      <c r="W42" s="37">
        <v>0</v>
      </c>
      <c r="X42" s="35">
        <v>2.5</v>
      </c>
      <c r="Y42" s="37">
        <f t="shared" si="3"/>
        <v>1718.2750000000001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95</v>
      </c>
      <c r="G43" s="35"/>
      <c r="H43" s="35"/>
      <c r="I43" s="53" t="s">
        <v>153</v>
      </c>
      <c r="J43" s="42" t="s">
        <v>123</v>
      </c>
      <c r="K43" s="35" t="s">
        <v>37</v>
      </c>
      <c r="L43" s="37">
        <v>36</v>
      </c>
      <c r="M43" s="35" t="s">
        <v>73</v>
      </c>
      <c r="N43" s="46">
        <v>15910</v>
      </c>
      <c r="O43" s="67">
        <v>0.16</v>
      </c>
      <c r="P43" s="37">
        <f t="shared" si="1"/>
        <v>91642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2"/>
        <v>0</v>
      </c>
      <c r="V43" s="35">
        <v>0</v>
      </c>
      <c r="W43" s="37">
        <v>0</v>
      </c>
      <c r="X43" s="35">
        <v>2.5</v>
      </c>
      <c r="Y43" s="37">
        <f t="shared" si="3"/>
        <v>2291.0500000000002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215</v>
      </c>
      <c r="E44" s="33" t="s">
        <v>131</v>
      </c>
      <c r="F44" s="57" t="s">
        <v>97</v>
      </c>
      <c r="G44" s="35"/>
      <c r="H44" s="35"/>
      <c r="I44" s="53" t="s">
        <v>154</v>
      </c>
      <c r="J44" s="42" t="s">
        <v>125</v>
      </c>
      <c r="K44" s="35" t="s">
        <v>37</v>
      </c>
      <c r="L44" s="37">
        <v>36</v>
      </c>
      <c r="M44" s="35" t="s">
        <v>73</v>
      </c>
      <c r="N44" s="46">
        <v>15910</v>
      </c>
      <c r="O44" s="67">
        <v>0.21</v>
      </c>
      <c r="P44" s="37">
        <f t="shared" si="1"/>
        <v>120280</v>
      </c>
      <c r="Q44" s="35">
        <v>15</v>
      </c>
      <c r="R44" s="37">
        <v>0</v>
      </c>
      <c r="S44" s="38" t="s">
        <v>40</v>
      </c>
      <c r="T44" s="35">
        <v>0</v>
      </c>
      <c r="U44" s="37">
        <f t="shared" si="2"/>
        <v>0</v>
      </c>
      <c r="V44" s="35">
        <v>0</v>
      </c>
      <c r="W44" s="37">
        <v>0</v>
      </c>
      <c r="X44" s="35">
        <v>2.5</v>
      </c>
      <c r="Y44" s="37">
        <f t="shared" si="3"/>
        <v>3007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214</v>
      </c>
      <c r="E45" s="33" t="s">
        <v>131</v>
      </c>
      <c r="F45" s="57" t="s">
        <v>98</v>
      </c>
      <c r="G45" s="35"/>
      <c r="H45" s="35"/>
      <c r="I45" s="53" t="s">
        <v>140</v>
      </c>
      <c r="J45" s="42" t="s">
        <v>126</v>
      </c>
      <c r="K45" s="35" t="s">
        <v>37</v>
      </c>
      <c r="L45" s="37">
        <v>36</v>
      </c>
      <c r="M45" s="35" t="s">
        <v>73</v>
      </c>
      <c r="N45" s="46">
        <v>15910</v>
      </c>
      <c r="O45" s="67">
        <v>0.19</v>
      </c>
      <c r="P45" s="37">
        <f t="shared" si="1"/>
        <v>108824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2"/>
        <v>0</v>
      </c>
      <c r="V45" s="35">
        <v>0</v>
      </c>
      <c r="W45" s="37">
        <v>0</v>
      </c>
      <c r="X45" s="35">
        <v>2.5</v>
      </c>
      <c r="Y45" s="37">
        <f t="shared" si="3"/>
        <v>2720.6000000000004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74</v>
      </c>
      <c r="D46" s="32" t="s">
        <v>215</v>
      </c>
      <c r="E46" s="33" t="s">
        <v>131</v>
      </c>
      <c r="F46" s="57" t="s">
        <v>96</v>
      </c>
      <c r="G46" s="35"/>
      <c r="H46" s="35"/>
      <c r="I46" s="53" t="s">
        <v>155</v>
      </c>
      <c r="J46" s="42" t="s">
        <v>124</v>
      </c>
      <c r="K46" s="35" t="s">
        <v>37</v>
      </c>
      <c r="L46" s="37">
        <v>36</v>
      </c>
      <c r="M46" s="35" t="s">
        <v>73</v>
      </c>
      <c r="N46" s="46">
        <v>15910</v>
      </c>
      <c r="O46" s="67">
        <v>0.1</v>
      </c>
      <c r="P46" s="37">
        <f t="shared" si="1"/>
        <v>57276</v>
      </c>
      <c r="Q46" s="35">
        <v>15</v>
      </c>
      <c r="R46" s="37">
        <v>0</v>
      </c>
      <c r="S46" s="38" t="s">
        <v>40</v>
      </c>
      <c r="T46" s="35">
        <v>0</v>
      </c>
      <c r="U46" s="37">
        <f t="shared" si="2"/>
        <v>0</v>
      </c>
      <c r="V46" s="35">
        <v>0</v>
      </c>
      <c r="W46" s="37">
        <v>0</v>
      </c>
      <c r="X46" s="35">
        <v>2.5</v>
      </c>
      <c r="Y46" s="37">
        <f t="shared" si="3"/>
        <v>1431.9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176</v>
      </c>
      <c r="F47" s="57" t="s">
        <v>156</v>
      </c>
      <c r="G47" s="35"/>
      <c r="H47" s="35"/>
      <c r="I47" s="53"/>
      <c r="J47" s="42" t="s">
        <v>166</v>
      </c>
      <c r="K47" s="35" t="s">
        <v>37</v>
      </c>
      <c r="L47" s="37">
        <v>36</v>
      </c>
      <c r="M47" s="35" t="s">
        <v>73</v>
      </c>
      <c r="N47" s="46">
        <v>15910</v>
      </c>
      <c r="O47" s="67">
        <v>24.2</v>
      </c>
      <c r="P47" s="37">
        <f>+ROUND((L47*O47)*N47,0)</f>
        <v>13860792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2"/>
        <v>0</v>
      </c>
      <c r="V47" s="35">
        <v>0</v>
      </c>
      <c r="W47" s="37">
        <v>0</v>
      </c>
      <c r="X47" s="35">
        <v>2.5</v>
      </c>
      <c r="Y47" s="37">
        <f t="shared" si="3"/>
        <v>346519.80000000005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157</v>
      </c>
      <c r="G48" s="35"/>
      <c r="H48" s="35"/>
      <c r="I48" s="53"/>
      <c r="J48" s="42" t="s">
        <v>167</v>
      </c>
      <c r="K48" s="35" t="s">
        <v>37</v>
      </c>
      <c r="L48" s="37">
        <v>36</v>
      </c>
      <c r="M48" s="35" t="s">
        <v>73</v>
      </c>
      <c r="N48" s="46">
        <v>15910</v>
      </c>
      <c r="O48" s="67">
        <v>0.17</v>
      </c>
      <c r="P48" s="37">
        <f t="shared" si="1"/>
        <v>97369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2"/>
        <v>0</v>
      </c>
      <c r="V48" s="35">
        <v>0</v>
      </c>
      <c r="W48" s="37">
        <v>0</v>
      </c>
      <c r="X48" s="35">
        <v>2.5</v>
      </c>
      <c r="Y48" s="37">
        <f t="shared" si="3"/>
        <v>2434.2249999999999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158</v>
      </c>
      <c r="G49" s="35"/>
      <c r="H49" s="35"/>
      <c r="I49" s="53"/>
      <c r="J49" s="42" t="s">
        <v>168</v>
      </c>
      <c r="K49" s="35" t="s">
        <v>37</v>
      </c>
      <c r="L49" s="37">
        <v>36</v>
      </c>
      <c r="M49" s="35" t="s">
        <v>73</v>
      </c>
      <c r="N49" s="46">
        <v>15910</v>
      </c>
      <c r="O49" s="67">
        <v>0.57999999999999996</v>
      </c>
      <c r="P49" s="37">
        <f t="shared" si="1"/>
        <v>332201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2"/>
        <v>0</v>
      </c>
      <c r="V49" s="35">
        <v>0</v>
      </c>
      <c r="W49" s="37">
        <v>0</v>
      </c>
      <c r="X49" s="35">
        <v>2.5</v>
      </c>
      <c r="Y49" s="37">
        <f t="shared" si="3"/>
        <v>8305.0249999999996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159</v>
      </c>
      <c r="G50" s="35"/>
      <c r="H50" s="35"/>
      <c r="I50" s="53"/>
      <c r="J50" s="42" t="s">
        <v>169</v>
      </c>
      <c r="K50" s="35" t="s">
        <v>37</v>
      </c>
      <c r="L50" s="37">
        <v>36</v>
      </c>
      <c r="M50" s="35" t="s">
        <v>73</v>
      </c>
      <c r="N50" s="46">
        <v>15910</v>
      </c>
      <c r="O50" s="67">
        <v>0.14000000000000001</v>
      </c>
      <c r="P50" s="37">
        <f t="shared" si="1"/>
        <v>80186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2"/>
        <v>0</v>
      </c>
      <c r="V50" s="35">
        <v>0</v>
      </c>
      <c r="W50" s="37">
        <v>0</v>
      </c>
      <c r="X50" s="35">
        <v>2.5</v>
      </c>
      <c r="Y50" s="37">
        <f t="shared" si="3"/>
        <v>2004.65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160</v>
      </c>
      <c r="G51" s="35"/>
      <c r="H51" s="35"/>
      <c r="I51" s="53"/>
      <c r="J51" s="42" t="s">
        <v>170</v>
      </c>
      <c r="K51" s="35" t="s">
        <v>37</v>
      </c>
      <c r="L51" s="37">
        <v>36</v>
      </c>
      <c r="M51" s="35" t="s">
        <v>73</v>
      </c>
      <c r="N51" s="46">
        <v>15910</v>
      </c>
      <c r="O51" s="67">
        <v>7.0000000000000007E-2</v>
      </c>
      <c r="P51" s="37">
        <f t="shared" si="1"/>
        <v>40093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2"/>
        <v>0</v>
      </c>
      <c r="V51" s="35">
        <v>0</v>
      </c>
      <c r="W51" s="37">
        <v>0</v>
      </c>
      <c r="X51" s="35">
        <v>2.5</v>
      </c>
      <c r="Y51" s="37">
        <f t="shared" si="3"/>
        <v>1002.325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132</v>
      </c>
      <c r="F52" s="57" t="s">
        <v>161</v>
      </c>
      <c r="G52" s="35"/>
      <c r="H52" s="35"/>
      <c r="I52" s="53"/>
      <c r="J52" s="42" t="s">
        <v>171</v>
      </c>
      <c r="K52" s="35" t="s">
        <v>37</v>
      </c>
      <c r="L52" s="37">
        <v>36</v>
      </c>
      <c r="M52" s="35" t="s">
        <v>73</v>
      </c>
      <c r="N52" s="46">
        <v>15910</v>
      </c>
      <c r="O52" s="67">
        <v>2.4300000000000002</v>
      </c>
      <c r="P52" s="37">
        <f t="shared" si="1"/>
        <v>1391807</v>
      </c>
      <c r="Q52" s="35">
        <v>5</v>
      </c>
      <c r="R52" s="37">
        <v>0</v>
      </c>
      <c r="S52" s="38" t="s">
        <v>40</v>
      </c>
      <c r="T52" s="35">
        <v>0</v>
      </c>
      <c r="U52" s="37">
        <f t="shared" si="2"/>
        <v>0</v>
      </c>
      <c r="V52" s="35">
        <v>0</v>
      </c>
      <c r="W52" s="37">
        <v>0</v>
      </c>
      <c r="X52" s="35">
        <v>2.5</v>
      </c>
      <c r="Y52" s="37">
        <f t="shared" si="3"/>
        <v>34795.175000000003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162</v>
      </c>
      <c r="G53" s="35"/>
      <c r="H53" s="35"/>
      <c r="I53" s="53"/>
      <c r="J53" s="42" t="s">
        <v>172</v>
      </c>
      <c r="K53" s="35" t="s">
        <v>37</v>
      </c>
      <c r="L53" s="37">
        <v>36</v>
      </c>
      <c r="M53" s="35" t="s">
        <v>73</v>
      </c>
      <c r="N53" s="46">
        <v>15910</v>
      </c>
      <c r="O53" s="67">
        <v>0.03</v>
      </c>
      <c r="P53" s="37">
        <f t="shared" si="1"/>
        <v>17183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2"/>
        <v>0</v>
      </c>
      <c r="V53" s="35">
        <v>0</v>
      </c>
      <c r="W53" s="37">
        <v>0</v>
      </c>
      <c r="X53" s="35">
        <v>2.5</v>
      </c>
      <c r="Y53" s="37">
        <f t="shared" si="3"/>
        <v>429.57500000000005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163</v>
      </c>
      <c r="G54" s="35"/>
      <c r="H54" s="35"/>
      <c r="I54" s="53"/>
      <c r="J54" s="42" t="s">
        <v>173</v>
      </c>
      <c r="K54" s="35" t="s">
        <v>37</v>
      </c>
      <c r="L54" s="37">
        <v>36</v>
      </c>
      <c r="M54" s="35" t="s">
        <v>73</v>
      </c>
      <c r="N54" s="46">
        <v>15910</v>
      </c>
      <c r="O54" s="67">
        <v>0.02</v>
      </c>
      <c r="P54" s="37">
        <f t="shared" si="1"/>
        <v>11455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2"/>
        <v>0</v>
      </c>
      <c r="V54" s="35">
        <v>0</v>
      </c>
      <c r="W54" s="37">
        <v>0</v>
      </c>
      <c r="X54" s="35">
        <v>2.5</v>
      </c>
      <c r="Y54" s="37">
        <f t="shared" si="3"/>
        <v>286.375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164</v>
      </c>
      <c r="G55" s="35"/>
      <c r="H55" s="35"/>
      <c r="I55" s="53"/>
      <c r="J55" s="42" t="s">
        <v>174</v>
      </c>
      <c r="K55" s="35" t="s">
        <v>37</v>
      </c>
      <c r="L55" s="37">
        <v>36</v>
      </c>
      <c r="M55" s="35" t="s">
        <v>73</v>
      </c>
      <c r="N55" s="46">
        <v>15910</v>
      </c>
      <c r="O55" s="67">
        <v>0.05</v>
      </c>
      <c r="P55" s="37">
        <f t="shared" si="1"/>
        <v>28638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2"/>
        <v>0</v>
      </c>
      <c r="V55" s="35">
        <v>0</v>
      </c>
      <c r="W55" s="37">
        <v>0</v>
      </c>
      <c r="X55" s="35">
        <v>2.5</v>
      </c>
      <c r="Y55" s="37">
        <f t="shared" si="3"/>
        <v>715.95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177</v>
      </c>
      <c r="F56" s="57" t="s">
        <v>165</v>
      </c>
      <c r="G56" s="35"/>
      <c r="H56" s="35"/>
      <c r="I56" s="53"/>
      <c r="J56" s="42" t="s">
        <v>175</v>
      </c>
      <c r="K56" s="35" t="s">
        <v>37</v>
      </c>
      <c r="L56" s="37">
        <v>36</v>
      </c>
      <c r="M56" s="35" t="s">
        <v>73</v>
      </c>
      <c r="N56" s="46">
        <v>15910</v>
      </c>
      <c r="O56" s="67">
        <v>0.23</v>
      </c>
      <c r="P56" s="37">
        <f t="shared" si="1"/>
        <v>131735</v>
      </c>
      <c r="Q56" s="35">
        <v>15</v>
      </c>
      <c r="R56" s="37">
        <v>0</v>
      </c>
      <c r="S56" s="38" t="s">
        <v>40</v>
      </c>
      <c r="T56" s="35">
        <v>0</v>
      </c>
      <c r="U56" s="37">
        <f t="shared" si="2"/>
        <v>0</v>
      </c>
      <c r="V56" s="35">
        <v>0</v>
      </c>
      <c r="W56" s="37">
        <v>0</v>
      </c>
      <c r="X56" s="35">
        <v>2.5</v>
      </c>
      <c r="Y56" s="37">
        <f t="shared" si="3"/>
        <v>3293.375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178</v>
      </c>
      <c r="G57" s="35"/>
      <c r="H57" s="35"/>
      <c r="I57" s="53"/>
      <c r="J57" s="42" t="s">
        <v>192</v>
      </c>
      <c r="K57" s="35" t="s">
        <v>37</v>
      </c>
      <c r="L57" s="37">
        <v>36</v>
      </c>
      <c r="M57" s="35" t="s">
        <v>38</v>
      </c>
      <c r="N57" s="59">
        <v>1</v>
      </c>
      <c r="O57" s="67">
        <v>6700</v>
      </c>
      <c r="P57" s="37">
        <f t="shared" si="1"/>
        <v>241200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2"/>
        <v>0</v>
      </c>
      <c r="V57" s="35">
        <v>0</v>
      </c>
      <c r="W57" s="37">
        <v>0</v>
      </c>
      <c r="X57" s="35">
        <v>2.5</v>
      </c>
      <c r="Y57" s="37">
        <f t="shared" si="3"/>
        <v>6030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132</v>
      </c>
      <c r="F58" s="57" t="s">
        <v>179</v>
      </c>
      <c r="G58" s="35"/>
      <c r="H58" s="35"/>
      <c r="I58" s="53"/>
      <c r="J58" s="42" t="s">
        <v>193</v>
      </c>
      <c r="K58" s="35" t="s">
        <v>37</v>
      </c>
      <c r="L58" s="37">
        <v>36</v>
      </c>
      <c r="M58" s="35" t="s">
        <v>38</v>
      </c>
      <c r="N58" s="59">
        <v>1</v>
      </c>
      <c r="O58" s="67">
        <v>380</v>
      </c>
      <c r="P58" s="37">
        <f t="shared" si="1"/>
        <v>13680</v>
      </c>
      <c r="Q58" s="35">
        <v>5</v>
      </c>
      <c r="R58" s="37">
        <v>0</v>
      </c>
      <c r="S58" s="38" t="s">
        <v>40</v>
      </c>
      <c r="T58" s="35">
        <v>0</v>
      </c>
      <c r="U58" s="37">
        <f t="shared" si="2"/>
        <v>0</v>
      </c>
      <c r="V58" s="35">
        <v>0</v>
      </c>
      <c r="W58" s="37">
        <v>0</v>
      </c>
      <c r="X58" s="35">
        <v>2.5</v>
      </c>
      <c r="Y58" s="37">
        <f t="shared" si="3"/>
        <v>342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180</v>
      </c>
      <c r="G59" s="35"/>
      <c r="H59" s="35"/>
      <c r="I59" s="53"/>
      <c r="J59" s="42" t="s">
        <v>194</v>
      </c>
      <c r="K59" s="35" t="s">
        <v>37</v>
      </c>
      <c r="L59" s="37">
        <v>36</v>
      </c>
      <c r="M59" s="35" t="s">
        <v>38</v>
      </c>
      <c r="N59" s="59">
        <v>1</v>
      </c>
      <c r="O59" s="67">
        <v>110</v>
      </c>
      <c r="P59" s="37">
        <f t="shared" si="1"/>
        <v>3960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2"/>
        <v>0</v>
      </c>
      <c r="V59" s="35">
        <v>0</v>
      </c>
      <c r="W59" s="37">
        <v>0</v>
      </c>
      <c r="X59" s="35">
        <v>2.5</v>
      </c>
      <c r="Y59" s="37">
        <f t="shared" si="3"/>
        <v>99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181</v>
      </c>
      <c r="G60" s="35"/>
      <c r="H60" s="35"/>
      <c r="I60" s="53"/>
      <c r="J60" s="42" t="s">
        <v>195</v>
      </c>
      <c r="K60" s="35" t="s">
        <v>37</v>
      </c>
      <c r="L60" s="37">
        <v>36</v>
      </c>
      <c r="M60" s="35" t="s">
        <v>38</v>
      </c>
      <c r="N60" s="59">
        <v>1</v>
      </c>
      <c r="O60" s="67">
        <v>140</v>
      </c>
      <c r="P60" s="37">
        <f t="shared" si="1"/>
        <v>5040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2"/>
        <v>0</v>
      </c>
      <c r="V60" s="35">
        <v>0</v>
      </c>
      <c r="W60" s="37">
        <v>0</v>
      </c>
      <c r="X60" s="35">
        <v>2.5</v>
      </c>
      <c r="Y60" s="37">
        <f t="shared" si="3"/>
        <v>126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182</v>
      </c>
      <c r="G61" s="35"/>
      <c r="H61" s="35"/>
      <c r="I61" s="53"/>
      <c r="J61" s="42" t="s">
        <v>196</v>
      </c>
      <c r="K61" s="35" t="s">
        <v>37</v>
      </c>
      <c r="L61" s="37">
        <v>36</v>
      </c>
      <c r="M61" s="35" t="s">
        <v>38</v>
      </c>
      <c r="N61" s="59">
        <v>1</v>
      </c>
      <c r="O61" s="67">
        <v>98</v>
      </c>
      <c r="P61" s="37">
        <f t="shared" si="1"/>
        <v>3528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2"/>
        <v>0</v>
      </c>
      <c r="V61" s="35">
        <v>0</v>
      </c>
      <c r="W61" s="37">
        <v>0</v>
      </c>
      <c r="X61" s="35">
        <v>2.5</v>
      </c>
      <c r="Y61" s="37">
        <f t="shared" si="3"/>
        <v>88.2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177</v>
      </c>
      <c r="F62" s="57" t="s">
        <v>183</v>
      </c>
      <c r="G62" s="35"/>
      <c r="H62" s="35"/>
      <c r="I62" s="53"/>
      <c r="J62" s="42" t="s">
        <v>197</v>
      </c>
      <c r="K62" s="35" t="s">
        <v>37</v>
      </c>
      <c r="L62" s="37">
        <v>36</v>
      </c>
      <c r="M62" s="35" t="s">
        <v>38</v>
      </c>
      <c r="N62" s="59">
        <v>1</v>
      </c>
      <c r="O62" s="67">
        <v>95</v>
      </c>
      <c r="P62" s="37">
        <f t="shared" si="1"/>
        <v>3420</v>
      </c>
      <c r="Q62" s="35">
        <v>15</v>
      </c>
      <c r="R62" s="37">
        <v>0</v>
      </c>
      <c r="S62" s="38" t="s">
        <v>40</v>
      </c>
      <c r="T62" s="35">
        <v>0</v>
      </c>
      <c r="U62" s="37">
        <f t="shared" si="2"/>
        <v>0</v>
      </c>
      <c r="V62" s="35">
        <v>0</v>
      </c>
      <c r="W62" s="37">
        <v>0</v>
      </c>
      <c r="X62" s="35">
        <v>2.5</v>
      </c>
      <c r="Y62" s="37">
        <f t="shared" si="3"/>
        <v>85.5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132</v>
      </c>
      <c r="F63" s="57" t="s">
        <v>184</v>
      </c>
      <c r="G63" s="35"/>
      <c r="H63" s="35"/>
      <c r="I63" s="53"/>
      <c r="J63" s="42" t="s">
        <v>198</v>
      </c>
      <c r="K63" s="35" t="s">
        <v>37</v>
      </c>
      <c r="L63" s="37">
        <v>36</v>
      </c>
      <c r="M63" s="35" t="s">
        <v>38</v>
      </c>
      <c r="N63" s="59">
        <v>1</v>
      </c>
      <c r="O63" s="67">
        <v>2750</v>
      </c>
      <c r="P63" s="37">
        <f t="shared" si="1"/>
        <v>99000</v>
      </c>
      <c r="Q63" s="35">
        <v>5</v>
      </c>
      <c r="R63" s="37">
        <v>0</v>
      </c>
      <c r="S63" s="38" t="s">
        <v>40</v>
      </c>
      <c r="T63" s="35">
        <v>0</v>
      </c>
      <c r="U63" s="37">
        <f t="shared" si="2"/>
        <v>0</v>
      </c>
      <c r="V63" s="35">
        <v>0</v>
      </c>
      <c r="W63" s="37">
        <v>0</v>
      </c>
      <c r="X63" s="35">
        <v>2.5</v>
      </c>
      <c r="Y63" s="37">
        <f t="shared" si="3"/>
        <v>2475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177</v>
      </c>
      <c r="F64" s="57" t="s">
        <v>185</v>
      </c>
      <c r="G64" s="35"/>
      <c r="H64" s="35"/>
      <c r="I64" s="53"/>
      <c r="J64" s="42" t="s">
        <v>199</v>
      </c>
      <c r="K64" s="35" t="s">
        <v>37</v>
      </c>
      <c r="L64" s="37">
        <v>36</v>
      </c>
      <c r="M64" s="35" t="s">
        <v>38</v>
      </c>
      <c r="N64" s="59">
        <v>1</v>
      </c>
      <c r="O64" s="67">
        <v>165</v>
      </c>
      <c r="P64" s="37">
        <f t="shared" si="1"/>
        <v>5940</v>
      </c>
      <c r="Q64" s="35">
        <v>15</v>
      </c>
      <c r="R64" s="37">
        <v>0</v>
      </c>
      <c r="S64" s="38" t="s">
        <v>40</v>
      </c>
      <c r="T64" s="35">
        <v>0</v>
      </c>
      <c r="U64" s="37">
        <f t="shared" si="2"/>
        <v>0</v>
      </c>
      <c r="V64" s="35">
        <v>0</v>
      </c>
      <c r="W64" s="37">
        <v>0</v>
      </c>
      <c r="X64" s="35">
        <v>2.5</v>
      </c>
      <c r="Y64" s="37">
        <f t="shared" si="3"/>
        <v>148.5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186</v>
      </c>
      <c r="G65" s="35"/>
      <c r="H65" s="35"/>
      <c r="I65" s="53"/>
      <c r="J65" s="42" t="s">
        <v>200</v>
      </c>
      <c r="K65" s="35" t="s">
        <v>37</v>
      </c>
      <c r="L65" s="37">
        <v>36</v>
      </c>
      <c r="M65" s="35" t="s">
        <v>38</v>
      </c>
      <c r="N65" s="59">
        <v>1</v>
      </c>
      <c r="O65" s="67">
        <v>320</v>
      </c>
      <c r="P65" s="37">
        <f t="shared" si="1"/>
        <v>11520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2"/>
        <v>0</v>
      </c>
      <c r="V65" s="35">
        <v>0</v>
      </c>
      <c r="W65" s="37">
        <v>0</v>
      </c>
      <c r="X65" s="35">
        <v>2.5</v>
      </c>
      <c r="Y65" s="37">
        <f t="shared" si="3"/>
        <v>288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36</v>
      </c>
      <c r="D66" s="32" t="s">
        <v>219</v>
      </c>
      <c r="E66" s="33" t="s">
        <v>132</v>
      </c>
      <c r="F66" s="57" t="s">
        <v>187</v>
      </c>
      <c r="G66" s="35"/>
      <c r="H66" s="35"/>
      <c r="I66" s="53"/>
      <c r="J66" s="42" t="s">
        <v>201</v>
      </c>
      <c r="K66" s="35" t="s">
        <v>37</v>
      </c>
      <c r="L66" s="37">
        <v>36</v>
      </c>
      <c r="M66" s="35" t="s">
        <v>38</v>
      </c>
      <c r="N66" s="59">
        <v>1</v>
      </c>
      <c r="O66" s="67">
        <v>480</v>
      </c>
      <c r="P66" s="37">
        <f t="shared" si="1"/>
        <v>17280</v>
      </c>
      <c r="Q66" s="35">
        <v>5</v>
      </c>
      <c r="R66" s="37">
        <v>0</v>
      </c>
      <c r="S66" s="38" t="s">
        <v>40</v>
      </c>
      <c r="T66" s="35">
        <v>0</v>
      </c>
      <c r="U66" s="37">
        <f t="shared" si="2"/>
        <v>0</v>
      </c>
      <c r="V66" s="35">
        <v>0</v>
      </c>
      <c r="W66" s="37">
        <v>0</v>
      </c>
      <c r="X66" s="35">
        <v>2.5</v>
      </c>
      <c r="Y66" s="37">
        <f t="shared" si="3"/>
        <v>432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211</v>
      </c>
      <c r="E67" s="33" t="s">
        <v>177</v>
      </c>
      <c r="F67" s="57" t="s">
        <v>188</v>
      </c>
      <c r="G67" s="35"/>
      <c r="H67" s="35"/>
      <c r="I67" s="53" t="s">
        <v>140</v>
      </c>
      <c r="J67" s="42" t="s">
        <v>202</v>
      </c>
      <c r="K67" s="35" t="s">
        <v>37</v>
      </c>
      <c r="L67" s="37">
        <v>36</v>
      </c>
      <c r="M67" s="35" t="s">
        <v>38</v>
      </c>
      <c r="N67" s="59">
        <v>1</v>
      </c>
      <c r="O67" s="67">
        <v>95641</v>
      </c>
      <c r="P67" s="37">
        <f t="shared" si="1"/>
        <v>3443076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2"/>
        <v>0</v>
      </c>
      <c r="V67" s="68">
        <v>0</v>
      </c>
      <c r="W67" s="69">
        <v>0</v>
      </c>
      <c r="X67" s="68">
        <v>0</v>
      </c>
      <c r="Y67" s="69">
        <f t="shared" si="3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213</v>
      </c>
      <c r="E68" s="33" t="s">
        <v>132</v>
      </c>
      <c r="F68" s="57" t="s">
        <v>189</v>
      </c>
      <c r="G68" s="35"/>
      <c r="H68" s="35"/>
      <c r="I68" s="53" t="s">
        <v>140</v>
      </c>
      <c r="J68" s="42" t="s">
        <v>203</v>
      </c>
      <c r="K68" s="35" t="s">
        <v>37</v>
      </c>
      <c r="L68" s="37">
        <v>36</v>
      </c>
      <c r="M68" s="35" t="s">
        <v>38</v>
      </c>
      <c r="N68" s="59">
        <v>1</v>
      </c>
      <c r="O68" s="67">
        <v>72052</v>
      </c>
      <c r="P68" s="37">
        <f t="shared" si="1"/>
        <v>2593872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2"/>
        <v>0</v>
      </c>
      <c r="V68" s="68">
        <v>0</v>
      </c>
      <c r="W68" s="69">
        <v>0</v>
      </c>
      <c r="X68" s="68">
        <v>0</v>
      </c>
      <c r="Y68" s="69">
        <f t="shared" si="3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212</v>
      </c>
      <c r="E69" s="33" t="s">
        <v>176</v>
      </c>
      <c r="F69" s="57" t="s">
        <v>190</v>
      </c>
      <c r="G69" s="35"/>
      <c r="H69" s="35"/>
      <c r="I69" s="53" t="s">
        <v>142</v>
      </c>
      <c r="J69" s="42" t="s">
        <v>204</v>
      </c>
      <c r="K69" s="35" t="s">
        <v>37</v>
      </c>
      <c r="L69" s="37">
        <v>18</v>
      </c>
      <c r="M69" s="35" t="s">
        <v>38</v>
      </c>
      <c r="N69" s="59">
        <v>1</v>
      </c>
      <c r="O69" s="67">
        <v>51026</v>
      </c>
      <c r="P69" s="37">
        <f t="shared" si="1"/>
        <v>918468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2"/>
        <v>0</v>
      </c>
      <c r="V69" s="68">
        <v>0</v>
      </c>
      <c r="W69" s="69">
        <v>0</v>
      </c>
      <c r="X69" s="68">
        <v>0</v>
      </c>
      <c r="Y69" s="69">
        <f t="shared" si="3"/>
        <v>0</v>
      </c>
      <c r="Z69" s="35"/>
      <c r="AA69" s="35"/>
      <c r="AB69" s="39"/>
    </row>
    <row r="70" spans="2:28" s="40" customFormat="1" ht="30" customHeight="1" x14ac:dyDescent="0.2">
      <c r="B70" s="32">
        <v>54</v>
      </c>
      <c r="C70" s="32" t="s">
        <v>207</v>
      </c>
      <c r="D70" s="32" t="s">
        <v>230</v>
      </c>
      <c r="E70" s="33" t="s">
        <v>176</v>
      </c>
      <c r="F70" s="57" t="s">
        <v>190</v>
      </c>
      <c r="G70" s="35"/>
      <c r="H70" s="35"/>
      <c r="I70" s="53" t="s">
        <v>140</v>
      </c>
      <c r="J70" s="42" t="s">
        <v>204</v>
      </c>
      <c r="K70" s="35" t="s">
        <v>37</v>
      </c>
      <c r="L70" s="37">
        <v>18</v>
      </c>
      <c r="M70" s="35" t="s">
        <v>38</v>
      </c>
      <c r="N70" s="59">
        <v>1</v>
      </c>
      <c r="O70" s="67">
        <v>51026</v>
      </c>
      <c r="P70" s="37">
        <f t="shared" si="1"/>
        <v>918468</v>
      </c>
      <c r="Q70" s="68">
        <v>0</v>
      </c>
      <c r="R70" s="69">
        <v>0</v>
      </c>
      <c r="S70" s="70" t="s">
        <v>40</v>
      </c>
      <c r="T70" s="68">
        <v>0</v>
      </c>
      <c r="U70" s="69">
        <f t="shared" si="2"/>
        <v>0</v>
      </c>
      <c r="V70" s="68">
        <v>0</v>
      </c>
      <c r="W70" s="69">
        <v>0</v>
      </c>
      <c r="X70" s="68">
        <v>0</v>
      </c>
      <c r="Y70" s="69">
        <f t="shared" si="3"/>
        <v>0</v>
      </c>
      <c r="Z70" s="35"/>
      <c r="AA70" s="35"/>
      <c r="AB70" s="39"/>
    </row>
    <row r="71" spans="2:28" s="40" customFormat="1" ht="30" customHeight="1" x14ac:dyDescent="0.2">
      <c r="B71" s="32">
        <v>55</v>
      </c>
      <c r="C71" s="32" t="s">
        <v>207</v>
      </c>
      <c r="D71" s="32" t="s">
        <v>217</v>
      </c>
      <c r="E71" s="33" t="s">
        <v>206</v>
      </c>
      <c r="F71" s="57" t="s">
        <v>191</v>
      </c>
      <c r="G71" s="35"/>
      <c r="H71" s="35"/>
      <c r="I71" s="53" t="s">
        <v>139</v>
      </c>
      <c r="J71" s="42" t="s">
        <v>205</v>
      </c>
      <c r="K71" s="35" t="s">
        <v>37</v>
      </c>
      <c r="L71" s="37">
        <v>36</v>
      </c>
      <c r="M71" s="35" t="s">
        <v>38</v>
      </c>
      <c r="N71" s="59">
        <v>1</v>
      </c>
      <c r="O71" s="67">
        <v>33711</v>
      </c>
      <c r="P71" s="37">
        <f t="shared" si="1"/>
        <v>1213596</v>
      </c>
      <c r="Q71" s="68">
        <v>0</v>
      </c>
      <c r="R71" s="69">
        <v>0</v>
      </c>
      <c r="S71" s="70" t="s">
        <v>40</v>
      </c>
      <c r="T71" s="68">
        <v>0</v>
      </c>
      <c r="U71" s="69">
        <f t="shared" si="2"/>
        <v>0</v>
      </c>
      <c r="V71" s="68">
        <v>0</v>
      </c>
      <c r="W71" s="69">
        <v>0</v>
      </c>
      <c r="X71" s="68">
        <v>0</v>
      </c>
      <c r="Y71" s="69">
        <f t="shared" si="3"/>
        <v>0</v>
      </c>
      <c r="Z71" s="35"/>
      <c r="AA71" s="35"/>
      <c r="AB71" s="39"/>
    </row>
    <row r="72" spans="2:28" x14ac:dyDescent="0.25">
      <c r="B72" s="6"/>
      <c r="C72" s="6"/>
      <c r="D72" s="6"/>
      <c r="E72" s="60"/>
      <c r="F72" s="17"/>
      <c r="G72" s="60"/>
      <c r="H72" s="60"/>
      <c r="I72" s="49"/>
      <c r="J72" s="60"/>
      <c r="K72" s="60"/>
      <c r="L72" s="60"/>
      <c r="M72" s="60"/>
      <c r="N72" s="23"/>
      <c r="O72" s="19"/>
      <c r="P72" s="26"/>
      <c r="Q72" s="60"/>
      <c r="R72" s="19"/>
      <c r="S72" s="20"/>
      <c r="T72" s="60"/>
      <c r="U72" s="19"/>
      <c r="V72" s="60"/>
      <c r="W72" s="19"/>
      <c r="X72" s="60"/>
      <c r="Y72" s="19"/>
      <c r="Z72" s="60"/>
      <c r="AA72" s="7"/>
      <c r="AB72" s="2"/>
    </row>
    <row r="73" spans="2:28" x14ac:dyDescent="0.25">
      <c r="B73" s="6"/>
      <c r="C73" s="6"/>
      <c r="D73" s="6"/>
      <c r="E73" s="60"/>
      <c r="F73" s="60"/>
      <c r="G73" s="60"/>
      <c r="H73" s="60"/>
      <c r="I73" s="49"/>
      <c r="J73" s="60"/>
      <c r="K73" s="60"/>
      <c r="L73" s="60"/>
      <c r="M73" s="60"/>
      <c r="N73" s="60"/>
      <c r="O73" s="60"/>
      <c r="P73" s="60"/>
      <c r="Q73" s="60"/>
      <c r="R73" s="19"/>
      <c r="S73" s="60"/>
      <c r="T73" s="60"/>
      <c r="U73" s="60"/>
      <c r="V73" s="60"/>
      <c r="W73" s="60"/>
      <c r="X73" s="60"/>
      <c r="Y73" s="19"/>
      <c r="Z73" s="60"/>
      <c r="AA73" s="7"/>
      <c r="AB73" s="2"/>
    </row>
    <row r="74" spans="2:28" x14ac:dyDescent="0.25">
      <c r="B74" s="8"/>
      <c r="C74" s="8"/>
      <c r="D74" s="8"/>
      <c r="E74" s="9"/>
      <c r="F74" s="9"/>
      <c r="G74" s="9"/>
      <c r="H74" s="9"/>
      <c r="I74" s="5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21"/>
      <c r="Z74" s="9"/>
      <c r="AA74" s="10"/>
      <c r="AB74" s="2"/>
    </row>
    <row r="75" spans="2:28" x14ac:dyDescent="0.25">
      <c r="B75" s="83" t="s">
        <v>228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5"/>
      <c r="P75" s="81">
        <f>ROUND(SUM(P17:P73),2)</f>
        <v>262365588</v>
      </c>
      <c r="Q75" s="43"/>
      <c r="R75" s="81">
        <f>ROUND(SUM(R11:R73),0)</f>
        <v>0</v>
      </c>
      <c r="S75" s="44"/>
      <c r="T75" s="44"/>
      <c r="U75" s="81">
        <f>ROUND(SUM(U17:U73),0)</f>
        <v>0</v>
      </c>
      <c r="V75" s="44"/>
      <c r="W75" s="81">
        <f>ROUND(SUM(W11:W73),0)</f>
        <v>0</v>
      </c>
      <c r="X75" s="44"/>
      <c r="Y75" s="81">
        <f>ROUND(SUM(Y17:Y73),0)</f>
        <v>6331953</v>
      </c>
      <c r="Z75" s="9"/>
      <c r="AA75" s="10"/>
      <c r="AB75" s="2"/>
    </row>
    <row r="76" spans="2:28" x14ac:dyDescent="0.25">
      <c r="B76" s="86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8"/>
      <c r="P76" s="82"/>
      <c r="Q76" s="43"/>
      <c r="R76" s="82"/>
      <c r="S76" s="44"/>
      <c r="T76" s="44"/>
      <c r="U76" s="82"/>
      <c r="V76" s="44"/>
      <c r="W76" s="82"/>
      <c r="X76" s="44"/>
      <c r="Y76" s="82"/>
      <c r="Z76" s="9"/>
      <c r="AA76" s="10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9"/>
      <c r="O77" s="9"/>
      <c r="P77" s="58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 t="s">
        <v>229</v>
      </c>
      <c r="AA78" s="12"/>
      <c r="AB78" s="2"/>
    </row>
    <row r="79" spans="2:28" x14ac:dyDescent="0.25">
      <c r="B79" s="8"/>
      <c r="C79" s="8"/>
      <c r="D79" s="8"/>
      <c r="E79" s="9"/>
      <c r="F79" s="9"/>
      <c r="G79" s="9"/>
      <c r="H79" s="9"/>
      <c r="I79" s="54"/>
      <c r="J79" s="9"/>
      <c r="K79" s="9"/>
      <c r="L79" s="9"/>
      <c r="M79" s="9"/>
      <c r="N79" s="47"/>
      <c r="O79" s="47"/>
      <c r="P79" s="47"/>
      <c r="Q79" s="9"/>
      <c r="R79" s="9"/>
      <c r="S79" s="9"/>
      <c r="T79" s="9"/>
      <c r="U79" s="9"/>
      <c r="V79" s="9"/>
      <c r="W79" s="9"/>
      <c r="X79" s="11"/>
      <c r="Y79" s="11"/>
      <c r="Z79" s="11" t="s">
        <v>41</v>
      </c>
      <c r="AA79" s="12"/>
      <c r="AB79" s="2"/>
    </row>
    <row r="80" spans="2:28" x14ac:dyDescent="0.25">
      <c r="B80" s="8"/>
      <c r="C80" s="8"/>
      <c r="D80" s="8"/>
      <c r="E80" s="9"/>
      <c r="F80" s="9"/>
      <c r="G80" s="9"/>
      <c r="H80" s="9"/>
      <c r="I80" s="54"/>
      <c r="J80" s="9"/>
      <c r="K80" s="9"/>
      <c r="L80" s="9"/>
      <c r="M80" s="9"/>
      <c r="N80" s="9"/>
      <c r="O80" s="9"/>
      <c r="P80" s="47"/>
      <c r="Q80" s="9"/>
      <c r="R80" s="9"/>
      <c r="S80" s="9"/>
      <c r="T80" s="9"/>
      <c r="U80" s="9"/>
      <c r="V80" s="9"/>
      <c r="W80" s="9"/>
      <c r="X80" s="11"/>
      <c r="Y80" s="11"/>
      <c r="Z80" s="11"/>
      <c r="AA80" s="12"/>
      <c r="AB80" s="2"/>
    </row>
    <row r="81" spans="2:27" ht="15.75" x14ac:dyDescent="0.3">
      <c r="B81" s="13"/>
      <c r="C81" s="13"/>
      <c r="D81" s="13"/>
      <c r="E81" s="14"/>
      <c r="F81" s="14"/>
      <c r="G81" s="14"/>
      <c r="H81" s="14"/>
      <c r="I81" s="5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6"/>
    </row>
    <row r="90" spans="2:27" x14ac:dyDescent="0.25">
      <c r="Z90" s="24" t="s">
        <v>69</v>
      </c>
    </row>
    <row r="91" spans="2:27" x14ac:dyDescent="0.25">
      <c r="Z91" s="25" t="s">
        <v>70</v>
      </c>
    </row>
  </sheetData>
  <autoFilter ref="D16:D71"/>
  <mergeCells count="41">
    <mergeCell ref="B75:O76"/>
    <mergeCell ref="P75:P76"/>
    <mergeCell ref="R75:R76"/>
    <mergeCell ref="U75:U76"/>
    <mergeCell ref="W75:W76"/>
    <mergeCell ref="Z7:Z9"/>
    <mergeCell ref="T8:U8"/>
    <mergeCell ref="V8:W8"/>
    <mergeCell ref="X8:Y8"/>
    <mergeCell ref="Y75:Y76"/>
    <mergeCell ref="J8:J9"/>
    <mergeCell ref="K8:K9"/>
    <mergeCell ref="L8:L9"/>
    <mergeCell ref="J7:L7"/>
    <mergeCell ref="T7:Y7"/>
    <mergeCell ref="N8:N9"/>
    <mergeCell ref="O8:O9"/>
    <mergeCell ref="Q8:Q9"/>
    <mergeCell ref="R8:R9"/>
    <mergeCell ref="M8:M9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M7:O7"/>
    <mergeCell ref="P7:P9"/>
    <mergeCell ref="Q7:R7"/>
    <mergeCell ref="S7:S9"/>
    <mergeCell ref="G8:G9"/>
    <mergeCell ref="H8:H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89"/>
  <sheetViews>
    <sheetView showGridLines="0" zoomScaleNormal="100" zoomScaleSheetLayoutView="53" workbookViewId="0">
      <selection activeCell="G17" sqref="G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69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69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69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36</v>
      </c>
      <c r="M42" s="35" t="s">
        <v>73</v>
      </c>
      <c r="N42" s="46">
        <v>15910</v>
      </c>
      <c r="O42" s="41">
        <v>0.24</v>
      </c>
      <c r="P42" s="37">
        <f t="shared" si="1"/>
        <v>137462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3436.55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36</v>
      </c>
      <c r="M43" s="35" t="s">
        <v>73</v>
      </c>
      <c r="N43" s="46">
        <v>15910</v>
      </c>
      <c r="O43" s="63">
        <v>0.01</v>
      </c>
      <c r="P43" s="37">
        <f t="shared" si="1"/>
        <v>5728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143.20000000000002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36</v>
      </c>
      <c r="M44" s="35" t="s">
        <v>73</v>
      </c>
      <c r="N44" s="46">
        <v>15910</v>
      </c>
      <c r="O44" s="41">
        <v>0.23</v>
      </c>
      <c r="P44" s="37">
        <f t="shared" si="1"/>
        <v>131735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3293.375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72</v>
      </c>
      <c r="M45" s="35" t="s">
        <v>73</v>
      </c>
      <c r="N45" s="46">
        <v>15910</v>
      </c>
      <c r="O45" s="41">
        <v>0.06</v>
      </c>
      <c r="P45" s="37">
        <f t="shared" si="1"/>
        <v>68731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1718.2750000000001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36</v>
      </c>
      <c r="M46" s="35" t="s">
        <v>73</v>
      </c>
      <c r="N46" s="46">
        <v>15910</v>
      </c>
      <c r="O46" s="41">
        <v>24.2</v>
      </c>
      <c r="P46" s="37">
        <f t="shared" si="1"/>
        <v>13860792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346519.80000000005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36</v>
      </c>
      <c r="M47" s="35" t="s">
        <v>73</v>
      </c>
      <c r="N47" s="46">
        <v>15910</v>
      </c>
      <c r="O47" s="41">
        <v>0.17</v>
      </c>
      <c r="P47" s="37">
        <f t="shared" si="1"/>
        <v>97369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2434.2249999999999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36</v>
      </c>
      <c r="M48" s="35" t="s">
        <v>73</v>
      </c>
      <c r="N48" s="46">
        <v>15910</v>
      </c>
      <c r="O48" s="41">
        <v>0.57999999999999996</v>
      </c>
      <c r="P48" s="37">
        <f t="shared" si="1"/>
        <v>332201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8305.0249999999996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0.14000000000000001</v>
      </c>
      <c r="P49" s="37">
        <f t="shared" si="1"/>
        <v>80186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2004.65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7.0000000000000007E-2</v>
      </c>
      <c r="P50" s="37">
        <f t="shared" si="1"/>
        <v>40093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1002.325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36</v>
      </c>
      <c r="M51" s="35" t="s">
        <v>73</v>
      </c>
      <c r="N51" s="46">
        <v>15910</v>
      </c>
      <c r="O51" s="41">
        <v>2.4300000000000002</v>
      </c>
      <c r="P51" s="37">
        <f t="shared" si="1"/>
        <v>1391807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34795.175000000003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177</v>
      </c>
      <c r="F52" s="57" t="s">
        <v>162</v>
      </c>
      <c r="G52" s="35"/>
      <c r="H52" s="35"/>
      <c r="I52" s="53"/>
      <c r="J52" s="42" t="s">
        <v>172</v>
      </c>
      <c r="K52" s="35" t="s">
        <v>37</v>
      </c>
      <c r="L52" s="37">
        <v>36</v>
      </c>
      <c r="M52" s="35" t="s">
        <v>73</v>
      </c>
      <c r="N52" s="46">
        <v>15910</v>
      </c>
      <c r="O52" s="41">
        <v>0.03</v>
      </c>
      <c r="P52" s="37">
        <f t="shared" si="1"/>
        <v>17183</v>
      </c>
      <c r="Q52" s="35">
        <v>15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429.57500000000005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163</v>
      </c>
      <c r="G53" s="35"/>
      <c r="H53" s="35"/>
      <c r="I53" s="53"/>
      <c r="J53" s="42" t="s">
        <v>173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0.02</v>
      </c>
      <c r="P53" s="37">
        <f t="shared" si="1"/>
        <v>11455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286.375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164</v>
      </c>
      <c r="G54" s="35"/>
      <c r="H54" s="35"/>
      <c r="I54" s="53"/>
      <c r="J54" s="42" t="s">
        <v>174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0.05</v>
      </c>
      <c r="P54" s="37">
        <f t="shared" si="1"/>
        <v>28638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715.95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165</v>
      </c>
      <c r="G55" s="35"/>
      <c r="H55" s="35"/>
      <c r="I55" s="53"/>
      <c r="J55" s="42" t="s">
        <v>175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0.23</v>
      </c>
      <c r="P55" s="37">
        <f t="shared" si="1"/>
        <v>131735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3293.375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132</v>
      </c>
      <c r="F56" s="57" t="s">
        <v>178</v>
      </c>
      <c r="G56" s="35"/>
      <c r="H56" s="35"/>
      <c r="I56" s="53"/>
      <c r="J56" s="42" t="s">
        <v>192</v>
      </c>
      <c r="K56" s="35" t="s">
        <v>37</v>
      </c>
      <c r="L56" s="37">
        <v>36</v>
      </c>
      <c r="M56" s="35" t="s">
        <v>38</v>
      </c>
      <c r="N56" s="59">
        <v>1</v>
      </c>
      <c r="O56" s="41">
        <v>6700</v>
      </c>
      <c r="P56" s="37">
        <f t="shared" si="1"/>
        <v>241200</v>
      </c>
      <c r="Q56" s="35">
        <v>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6030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179</v>
      </c>
      <c r="G57" s="35"/>
      <c r="H57" s="35"/>
      <c r="I57" s="53"/>
      <c r="J57" s="42" t="s">
        <v>193</v>
      </c>
      <c r="K57" s="35" t="s">
        <v>37</v>
      </c>
      <c r="L57" s="37">
        <v>36</v>
      </c>
      <c r="M57" s="35" t="s">
        <v>38</v>
      </c>
      <c r="N57" s="59">
        <v>1</v>
      </c>
      <c r="O57" s="41">
        <v>380</v>
      </c>
      <c r="P57" s="37">
        <f t="shared" si="1"/>
        <v>13680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342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177</v>
      </c>
      <c r="F58" s="57" t="s">
        <v>180</v>
      </c>
      <c r="G58" s="35"/>
      <c r="H58" s="35"/>
      <c r="I58" s="53"/>
      <c r="J58" s="42" t="s">
        <v>194</v>
      </c>
      <c r="K58" s="35" t="s">
        <v>37</v>
      </c>
      <c r="L58" s="37">
        <v>36</v>
      </c>
      <c r="M58" s="35" t="s">
        <v>38</v>
      </c>
      <c r="N58" s="59">
        <v>1</v>
      </c>
      <c r="O58" s="41">
        <v>110</v>
      </c>
      <c r="P58" s="37">
        <f t="shared" si="1"/>
        <v>3960</v>
      </c>
      <c r="Q58" s="35">
        <v>15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99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181</v>
      </c>
      <c r="G59" s="35"/>
      <c r="H59" s="35"/>
      <c r="I59" s="53"/>
      <c r="J59" s="42" t="s">
        <v>195</v>
      </c>
      <c r="K59" s="35" t="s">
        <v>37</v>
      </c>
      <c r="L59" s="37">
        <v>36</v>
      </c>
      <c r="M59" s="35" t="s">
        <v>38</v>
      </c>
      <c r="N59" s="59">
        <v>1</v>
      </c>
      <c r="O59" s="41">
        <v>140</v>
      </c>
      <c r="P59" s="37">
        <f t="shared" si="1"/>
        <v>5040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126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182</v>
      </c>
      <c r="G60" s="35"/>
      <c r="H60" s="35"/>
      <c r="I60" s="53"/>
      <c r="J60" s="42" t="s">
        <v>196</v>
      </c>
      <c r="K60" s="35" t="s">
        <v>37</v>
      </c>
      <c r="L60" s="37">
        <v>36</v>
      </c>
      <c r="M60" s="35" t="s">
        <v>38</v>
      </c>
      <c r="N60" s="59">
        <v>1</v>
      </c>
      <c r="O60" s="41">
        <v>98</v>
      </c>
      <c r="P60" s="37">
        <f t="shared" si="1"/>
        <v>3528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88.2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183</v>
      </c>
      <c r="G61" s="35"/>
      <c r="H61" s="35"/>
      <c r="I61" s="53"/>
      <c r="J61" s="42" t="s">
        <v>197</v>
      </c>
      <c r="K61" s="35" t="s">
        <v>37</v>
      </c>
      <c r="L61" s="37">
        <v>36</v>
      </c>
      <c r="M61" s="35" t="s">
        <v>38</v>
      </c>
      <c r="N61" s="59">
        <v>1</v>
      </c>
      <c r="O61" s="41">
        <v>95</v>
      </c>
      <c r="P61" s="37">
        <f t="shared" si="1"/>
        <v>3420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85.5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132</v>
      </c>
      <c r="F62" s="57" t="s">
        <v>184</v>
      </c>
      <c r="G62" s="35"/>
      <c r="H62" s="35"/>
      <c r="I62" s="53"/>
      <c r="J62" s="42" t="s">
        <v>198</v>
      </c>
      <c r="K62" s="35" t="s">
        <v>37</v>
      </c>
      <c r="L62" s="37">
        <v>36</v>
      </c>
      <c r="M62" s="35" t="s">
        <v>38</v>
      </c>
      <c r="N62" s="59">
        <v>1</v>
      </c>
      <c r="O62" s="41">
        <v>2750</v>
      </c>
      <c r="P62" s="37">
        <f t="shared" si="1"/>
        <v>99000</v>
      </c>
      <c r="Q62" s="35">
        <v>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2475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185</v>
      </c>
      <c r="G63" s="35"/>
      <c r="H63" s="35"/>
      <c r="I63" s="53"/>
      <c r="J63" s="42" t="s">
        <v>199</v>
      </c>
      <c r="K63" s="35" t="s">
        <v>37</v>
      </c>
      <c r="L63" s="37">
        <v>36</v>
      </c>
      <c r="M63" s="35" t="s">
        <v>38</v>
      </c>
      <c r="N63" s="59">
        <v>1</v>
      </c>
      <c r="O63" s="41">
        <v>165</v>
      </c>
      <c r="P63" s="37">
        <f t="shared" si="1"/>
        <v>5940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148.5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186</v>
      </c>
      <c r="G64" s="35"/>
      <c r="H64" s="35"/>
      <c r="I64" s="53"/>
      <c r="J64" s="42" t="s">
        <v>200</v>
      </c>
      <c r="K64" s="35" t="s">
        <v>37</v>
      </c>
      <c r="L64" s="37">
        <v>36</v>
      </c>
      <c r="M64" s="35" t="s">
        <v>38</v>
      </c>
      <c r="N64" s="59">
        <v>1</v>
      </c>
      <c r="O64" s="41">
        <v>320</v>
      </c>
      <c r="P64" s="37">
        <f t="shared" si="1"/>
        <v>11520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288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187</v>
      </c>
      <c r="G65" s="35"/>
      <c r="H65" s="35"/>
      <c r="I65" s="53"/>
      <c r="J65" s="42" t="s">
        <v>201</v>
      </c>
      <c r="K65" s="35" t="s">
        <v>37</v>
      </c>
      <c r="L65" s="37">
        <v>36</v>
      </c>
      <c r="M65" s="35" t="s">
        <v>38</v>
      </c>
      <c r="N65" s="59">
        <v>1</v>
      </c>
      <c r="O65" s="41">
        <v>480</v>
      </c>
      <c r="P65" s="37">
        <f t="shared" si="1"/>
        <v>17280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432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207</v>
      </c>
      <c r="D66" s="32" t="s">
        <v>211</v>
      </c>
      <c r="E66" s="33" t="s">
        <v>177</v>
      </c>
      <c r="F66" s="57" t="s">
        <v>188</v>
      </c>
      <c r="G66" s="35"/>
      <c r="H66" s="35"/>
      <c r="I66" s="53" t="s">
        <v>140</v>
      </c>
      <c r="J66" s="42" t="s">
        <v>202</v>
      </c>
      <c r="K66" s="35" t="s">
        <v>37</v>
      </c>
      <c r="L66" s="37">
        <v>36</v>
      </c>
      <c r="M66" s="35" t="s">
        <v>38</v>
      </c>
      <c r="N66" s="59">
        <v>1</v>
      </c>
      <c r="O66" s="41">
        <v>95641</v>
      </c>
      <c r="P66" s="37">
        <f t="shared" si="1"/>
        <v>3443076</v>
      </c>
      <c r="Q66" s="68">
        <v>0</v>
      </c>
      <c r="R66" s="69">
        <v>0</v>
      </c>
      <c r="S66" s="70" t="s">
        <v>40</v>
      </c>
      <c r="T66" s="68">
        <v>0</v>
      </c>
      <c r="U66" s="69">
        <f t="shared" si="0"/>
        <v>0</v>
      </c>
      <c r="V66" s="68">
        <v>0</v>
      </c>
      <c r="W66" s="69">
        <v>0</v>
      </c>
      <c r="X66" s="68">
        <v>0</v>
      </c>
      <c r="Y66" s="69">
        <f t="shared" si="2"/>
        <v>0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213</v>
      </c>
      <c r="E67" s="33" t="s">
        <v>132</v>
      </c>
      <c r="F67" s="57" t="s">
        <v>189</v>
      </c>
      <c r="G67" s="35"/>
      <c r="H67" s="35"/>
      <c r="I67" s="53" t="s">
        <v>140</v>
      </c>
      <c r="J67" s="42" t="s">
        <v>203</v>
      </c>
      <c r="K67" s="35" t="s">
        <v>37</v>
      </c>
      <c r="L67" s="37">
        <v>36</v>
      </c>
      <c r="M67" s="35" t="s">
        <v>38</v>
      </c>
      <c r="N67" s="59">
        <v>1</v>
      </c>
      <c r="O67" s="41">
        <v>72052</v>
      </c>
      <c r="P67" s="37">
        <f t="shared" si="1"/>
        <v>2593872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225</v>
      </c>
      <c r="E68" s="33" t="s">
        <v>176</v>
      </c>
      <c r="F68" s="57" t="s">
        <v>190</v>
      </c>
      <c r="G68" s="35"/>
      <c r="H68" s="35"/>
      <c r="I68" s="53" t="s">
        <v>139</v>
      </c>
      <c r="J68" s="42" t="s">
        <v>204</v>
      </c>
      <c r="K68" s="35" t="s">
        <v>37</v>
      </c>
      <c r="L68" s="37">
        <v>36</v>
      </c>
      <c r="M68" s="35" t="s">
        <v>38</v>
      </c>
      <c r="N68" s="59">
        <v>1</v>
      </c>
      <c r="O68" s="41">
        <v>51026</v>
      </c>
      <c r="P68" s="37">
        <f t="shared" si="1"/>
        <v>1836936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217</v>
      </c>
      <c r="E69" s="33" t="s">
        <v>206</v>
      </c>
      <c r="F69" s="57" t="s">
        <v>191</v>
      </c>
      <c r="G69" s="35"/>
      <c r="H69" s="35"/>
      <c r="I69" s="53" t="s">
        <v>139</v>
      </c>
      <c r="J69" s="42" t="s">
        <v>205</v>
      </c>
      <c r="K69" s="35" t="s">
        <v>37</v>
      </c>
      <c r="L69" s="37">
        <v>36</v>
      </c>
      <c r="M69" s="35" t="s">
        <v>38</v>
      </c>
      <c r="N69" s="59">
        <v>1</v>
      </c>
      <c r="O69" s="41">
        <v>33711</v>
      </c>
      <c r="P69" s="37">
        <f t="shared" si="1"/>
        <v>1213596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x14ac:dyDescent="0.25">
      <c r="B70" s="6"/>
      <c r="C70" s="6"/>
      <c r="D70" s="6"/>
      <c r="E70" s="65"/>
      <c r="F70" s="17"/>
      <c r="G70" s="65"/>
      <c r="H70" s="65"/>
      <c r="I70" s="49"/>
      <c r="J70" s="65"/>
      <c r="K70" s="65"/>
      <c r="L70" s="65"/>
      <c r="M70" s="65"/>
      <c r="N70" s="23"/>
      <c r="O70" s="19"/>
      <c r="P70" s="26"/>
      <c r="Q70" s="65"/>
      <c r="R70" s="19"/>
      <c r="S70" s="20"/>
      <c r="T70" s="65"/>
      <c r="U70" s="19"/>
      <c r="V70" s="65"/>
      <c r="W70" s="19"/>
      <c r="X70" s="65"/>
      <c r="Y70" s="19"/>
      <c r="Z70" s="65"/>
      <c r="AA70" s="7"/>
      <c r="AB70" s="2"/>
    </row>
    <row r="71" spans="2:28" x14ac:dyDescent="0.25">
      <c r="B71" s="6"/>
      <c r="C71" s="6"/>
      <c r="D71" s="6"/>
      <c r="E71" s="65"/>
      <c r="F71" s="65"/>
      <c r="G71" s="65"/>
      <c r="H71" s="65"/>
      <c r="I71" s="49"/>
      <c r="J71" s="65"/>
      <c r="K71" s="65"/>
      <c r="L71" s="65"/>
      <c r="M71" s="65"/>
      <c r="N71" s="65"/>
      <c r="O71" s="65"/>
      <c r="P71" s="65"/>
      <c r="Q71" s="65"/>
      <c r="R71" s="19"/>
      <c r="S71" s="65"/>
      <c r="T71" s="65"/>
      <c r="U71" s="65"/>
      <c r="V71" s="65"/>
      <c r="W71" s="65"/>
      <c r="X71" s="65"/>
      <c r="Y71" s="19"/>
      <c r="Z71" s="65"/>
      <c r="AA71" s="7"/>
      <c r="AB71" s="2"/>
    </row>
    <row r="72" spans="2:28" x14ac:dyDescent="0.25">
      <c r="B72" s="8"/>
      <c r="C72" s="8"/>
      <c r="D72" s="8"/>
      <c r="E72" s="9"/>
      <c r="F72" s="9"/>
      <c r="G72" s="9"/>
      <c r="H72" s="9"/>
      <c r="I72" s="5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21"/>
      <c r="Z72" s="9"/>
      <c r="AA72" s="10"/>
      <c r="AB72" s="2"/>
    </row>
    <row r="73" spans="2:28" x14ac:dyDescent="0.25">
      <c r="B73" s="83" t="s">
        <v>228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5"/>
      <c r="P73" s="81">
        <f>ROUND(SUM(P17:P71),2)</f>
        <v>262365588</v>
      </c>
      <c r="Q73" s="43"/>
      <c r="R73" s="81">
        <f>ROUND(SUM(R11:R71),0)</f>
        <v>0</v>
      </c>
      <c r="S73" s="44"/>
      <c r="T73" s="44"/>
      <c r="U73" s="81">
        <f>ROUND(SUM(U17:U71),0)</f>
        <v>0</v>
      </c>
      <c r="V73" s="44"/>
      <c r="W73" s="81">
        <f>ROUND(SUM(W11:W71),0)</f>
        <v>0</v>
      </c>
      <c r="X73" s="44"/>
      <c r="Y73" s="81">
        <f>ROUND(SUM(Y17:Y71),0)</f>
        <v>6331953</v>
      </c>
      <c r="Z73" s="9"/>
      <c r="AA73" s="10"/>
      <c r="AB73" s="2"/>
    </row>
    <row r="74" spans="2:28" x14ac:dyDescent="0.25"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8"/>
      <c r="P74" s="82"/>
      <c r="Q74" s="43"/>
      <c r="R74" s="82"/>
      <c r="S74" s="44"/>
      <c r="T74" s="44"/>
      <c r="U74" s="82"/>
      <c r="V74" s="44"/>
      <c r="W74" s="82"/>
      <c r="X74" s="44"/>
      <c r="Y74" s="82"/>
      <c r="Z74" s="9"/>
      <c r="AA74" s="10"/>
      <c r="AB74" s="2"/>
    </row>
    <row r="75" spans="2:28" x14ac:dyDescent="0.25">
      <c r="B75" s="8"/>
      <c r="C75" s="8"/>
      <c r="D75" s="8"/>
      <c r="E75" s="9"/>
      <c r="F75" s="9"/>
      <c r="G75" s="9"/>
      <c r="H75" s="9"/>
      <c r="I75" s="54"/>
      <c r="J75" s="9"/>
      <c r="K75" s="9"/>
      <c r="L75" s="9"/>
      <c r="M75" s="9"/>
      <c r="N75" s="9"/>
      <c r="O75" s="9"/>
      <c r="P75" s="58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47"/>
      <c r="Q76" s="9"/>
      <c r="R76" s="9"/>
      <c r="S76" s="9"/>
      <c r="T76" s="9"/>
      <c r="U76" s="9"/>
      <c r="V76" s="9"/>
      <c r="W76" s="9"/>
      <c r="X76" s="11"/>
      <c r="Y76" s="11"/>
      <c r="Z76" s="11" t="s">
        <v>229</v>
      </c>
      <c r="AA76" s="12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47"/>
      <c r="O77" s="47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41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/>
      <c r="AA78" s="12"/>
      <c r="AB78" s="2"/>
    </row>
    <row r="79" spans="2:28" ht="15.75" x14ac:dyDescent="0.3">
      <c r="B79" s="13"/>
      <c r="C79" s="13"/>
      <c r="D79" s="13"/>
      <c r="E79" s="14"/>
      <c r="F79" s="14"/>
      <c r="G79" s="14"/>
      <c r="H79" s="14"/>
      <c r="I79" s="5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6"/>
    </row>
    <row r="88" spans="26:26" x14ac:dyDescent="0.25">
      <c r="Z88" s="24" t="s">
        <v>69</v>
      </c>
    </row>
    <row r="89" spans="26:26" x14ac:dyDescent="0.25">
      <c r="Z89" s="25" t="s">
        <v>70</v>
      </c>
    </row>
  </sheetData>
  <autoFilter ref="D16:D69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3:O74"/>
    <mergeCell ref="P73:P74"/>
    <mergeCell ref="R73:R74"/>
    <mergeCell ref="U73:U74"/>
    <mergeCell ref="W73:W74"/>
    <mergeCell ref="Y73:Y74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91"/>
  <sheetViews>
    <sheetView showGridLines="0" zoomScaleNormal="100" zoomScaleSheetLayoutView="53" workbookViewId="0">
      <selection activeCell="J17" sqref="J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71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71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71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210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6</v>
      </c>
      <c r="M42" s="35" t="s">
        <v>73</v>
      </c>
      <c r="N42" s="46">
        <v>15910</v>
      </c>
      <c r="O42" s="41">
        <v>0.24</v>
      </c>
      <c r="P42" s="37">
        <f t="shared" si="1"/>
        <v>22910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572.75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220</v>
      </c>
      <c r="G43" s="35"/>
      <c r="H43" s="35"/>
      <c r="I43" s="53" t="s">
        <v>223</v>
      </c>
      <c r="J43" s="42" t="s">
        <v>221</v>
      </c>
      <c r="K43" s="35" t="s">
        <v>37</v>
      </c>
      <c r="L43" s="37">
        <v>30</v>
      </c>
      <c r="M43" s="35" t="s">
        <v>73</v>
      </c>
      <c r="N43" s="46">
        <v>15910</v>
      </c>
      <c r="O43" s="41">
        <v>0.24</v>
      </c>
      <c r="P43" s="37">
        <f t="shared" si="1"/>
        <v>114552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2863.8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215</v>
      </c>
      <c r="E44" s="33" t="s">
        <v>131</v>
      </c>
      <c r="F44" s="57" t="s">
        <v>100</v>
      </c>
      <c r="G44" s="35"/>
      <c r="H44" s="35"/>
      <c r="I44" s="53" t="s">
        <v>224</v>
      </c>
      <c r="J44" s="42" t="s">
        <v>128</v>
      </c>
      <c r="K44" s="35" t="s">
        <v>37</v>
      </c>
      <c r="L44" s="37">
        <v>36</v>
      </c>
      <c r="M44" s="35" t="s">
        <v>73</v>
      </c>
      <c r="N44" s="46">
        <v>15910</v>
      </c>
      <c r="O44" s="63">
        <v>0.01</v>
      </c>
      <c r="P44" s="37">
        <f t="shared" si="1"/>
        <v>5728</v>
      </c>
      <c r="Q44" s="35">
        <v>15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143.20000000000002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216</v>
      </c>
      <c r="E45" s="33" t="s">
        <v>132</v>
      </c>
      <c r="F45" s="57" t="s">
        <v>101</v>
      </c>
      <c r="G45" s="35"/>
      <c r="H45" s="35"/>
      <c r="I45" s="53" t="s">
        <v>140</v>
      </c>
      <c r="J45" s="42" t="s">
        <v>129</v>
      </c>
      <c r="K45" s="35" t="s">
        <v>37</v>
      </c>
      <c r="L45" s="37">
        <v>36</v>
      </c>
      <c r="M45" s="35" t="s">
        <v>73</v>
      </c>
      <c r="N45" s="46">
        <v>15910</v>
      </c>
      <c r="O45" s="41">
        <v>0.23</v>
      </c>
      <c r="P45" s="37">
        <f t="shared" si="1"/>
        <v>131735</v>
      </c>
      <c r="Q45" s="35">
        <v>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3293.375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74</v>
      </c>
      <c r="D46" s="32" t="s">
        <v>226</v>
      </c>
      <c r="E46" s="33" t="s">
        <v>131</v>
      </c>
      <c r="F46" s="57" t="s">
        <v>102</v>
      </c>
      <c r="G46" s="35"/>
      <c r="H46" s="35"/>
      <c r="I46" s="53" t="s">
        <v>137</v>
      </c>
      <c r="J46" s="42" t="s">
        <v>130</v>
      </c>
      <c r="K46" s="35" t="s">
        <v>37</v>
      </c>
      <c r="L46" s="37">
        <v>72</v>
      </c>
      <c r="M46" s="35" t="s">
        <v>73</v>
      </c>
      <c r="N46" s="46">
        <v>15910</v>
      </c>
      <c r="O46" s="41">
        <v>0.06</v>
      </c>
      <c r="P46" s="37">
        <f t="shared" si="1"/>
        <v>68731</v>
      </c>
      <c r="Q46" s="35">
        <v>15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1718.2750000000001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176</v>
      </c>
      <c r="F47" s="57" t="s">
        <v>156</v>
      </c>
      <c r="G47" s="35"/>
      <c r="H47" s="35"/>
      <c r="I47" s="53"/>
      <c r="J47" s="42" t="s">
        <v>166</v>
      </c>
      <c r="K47" s="35" t="s">
        <v>37</v>
      </c>
      <c r="L47" s="37">
        <v>6</v>
      </c>
      <c r="M47" s="35" t="s">
        <v>73</v>
      </c>
      <c r="N47" s="46">
        <v>15910</v>
      </c>
      <c r="O47" s="41">
        <v>24.2</v>
      </c>
      <c r="P47" s="37">
        <f t="shared" si="1"/>
        <v>2310132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57753.3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176</v>
      </c>
      <c r="F48" s="57" t="s">
        <v>156</v>
      </c>
      <c r="G48" s="35"/>
      <c r="H48" s="35"/>
      <c r="I48" s="53"/>
      <c r="J48" s="42" t="s">
        <v>166</v>
      </c>
      <c r="K48" s="35" t="s">
        <v>37</v>
      </c>
      <c r="L48" s="37">
        <v>30</v>
      </c>
      <c r="M48" s="35" t="s">
        <v>73</v>
      </c>
      <c r="N48" s="46">
        <v>15910</v>
      </c>
      <c r="O48" s="41">
        <v>24.2</v>
      </c>
      <c r="P48" s="37">
        <f t="shared" si="1"/>
        <v>11550660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288766.5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157</v>
      </c>
      <c r="G49" s="35"/>
      <c r="H49" s="35"/>
      <c r="I49" s="53"/>
      <c r="J49" s="42" t="s">
        <v>167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0.17</v>
      </c>
      <c r="P49" s="37">
        <f t="shared" si="1"/>
        <v>97369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2434.2249999999999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158</v>
      </c>
      <c r="G50" s="35"/>
      <c r="H50" s="35"/>
      <c r="I50" s="53"/>
      <c r="J50" s="42" t="s">
        <v>168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0.57999999999999996</v>
      </c>
      <c r="P50" s="37">
        <f t="shared" si="1"/>
        <v>332201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8305.0249999999996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159</v>
      </c>
      <c r="G51" s="35"/>
      <c r="H51" s="35"/>
      <c r="I51" s="53"/>
      <c r="J51" s="42" t="s">
        <v>169</v>
      </c>
      <c r="K51" s="35" t="s">
        <v>37</v>
      </c>
      <c r="L51" s="37">
        <v>36</v>
      </c>
      <c r="M51" s="35" t="s">
        <v>73</v>
      </c>
      <c r="N51" s="46">
        <v>15910</v>
      </c>
      <c r="O51" s="41">
        <v>0.14000000000000001</v>
      </c>
      <c r="P51" s="37">
        <f t="shared" si="1"/>
        <v>80186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2004.65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132</v>
      </c>
      <c r="F52" s="57" t="s">
        <v>160</v>
      </c>
      <c r="G52" s="35"/>
      <c r="H52" s="35"/>
      <c r="I52" s="53"/>
      <c r="J52" s="42" t="s">
        <v>170</v>
      </c>
      <c r="K52" s="35" t="s">
        <v>37</v>
      </c>
      <c r="L52" s="37">
        <v>36</v>
      </c>
      <c r="M52" s="35" t="s">
        <v>73</v>
      </c>
      <c r="N52" s="46">
        <v>15910</v>
      </c>
      <c r="O52" s="41">
        <v>7.0000000000000007E-2</v>
      </c>
      <c r="P52" s="37">
        <f t="shared" si="1"/>
        <v>40093</v>
      </c>
      <c r="Q52" s="35">
        <v>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1002.325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132</v>
      </c>
      <c r="F53" s="57" t="s">
        <v>161</v>
      </c>
      <c r="G53" s="35"/>
      <c r="H53" s="35"/>
      <c r="I53" s="53"/>
      <c r="J53" s="42" t="s">
        <v>171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2.4300000000000002</v>
      </c>
      <c r="P53" s="37">
        <f t="shared" si="1"/>
        <v>1391807</v>
      </c>
      <c r="Q53" s="35">
        <v>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34795.175000000003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162</v>
      </c>
      <c r="G54" s="35"/>
      <c r="H54" s="35"/>
      <c r="I54" s="53"/>
      <c r="J54" s="42" t="s">
        <v>172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0.03</v>
      </c>
      <c r="P54" s="37">
        <f t="shared" si="1"/>
        <v>17183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429.57500000000005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163</v>
      </c>
      <c r="G55" s="35"/>
      <c r="H55" s="35"/>
      <c r="I55" s="53"/>
      <c r="J55" s="42" t="s">
        <v>173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0.02</v>
      </c>
      <c r="P55" s="37">
        <f t="shared" si="1"/>
        <v>11455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286.375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177</v>
      </c>
      <c r="F56" s="57" t="s">
        <v>164</v>
      </c>
      <c r="G56" s="35"/>
      <c r="H56" s="35"/>
      <c r="I56" s="53"/>
      <c r="J56" s="42" t="s">
        <v>174</v>
      </c>
      <c r="K56" s="35" t="s">
        <v>37</v>
      </c>
      <c r="L56" s="37">
        <v>36</v>
      </c>
      <c r="M56" s="35" t="s">
        <v>73</v>
      </c>
      <c r="N56" s="46">
        <v>15910</v>
      </c>
      <c r="O56" s="41">
        <v>0.05</v>
      </c>
      <c r="P56" s="37">
        <f t="shared" si="1"/>
        <v>28638</v>
      </c>
      <c r="Q56" s="35">
        <v>15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715.95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177</v>
      </c>
      <c r="F57" s="57" t="s">
        <v>165</v>
      </c>
      <c r="G57" s="35"/>
      <c r="H57" s="35"/>
      <c r="I57" s="53"/>
      <c r="J57" s="42" t="s">
        <v>175</v>
      </c>
      <c r="K57" s="35" t="s">
        <v>37</v>
      </c>
      <c r="L57" s="37">
        <v>36</v>
      </c>
      <c r="M57" s="35" t="s">
        <v>73</v>
      </c>
      <c r="N57" s="46">
        <v>15910</v>
      </c>
      <c r="O57" s="41">
        <v>0.23</v>
      </c>
      <c r="P57" s="37">
        <f t="shared" si="1"/>
        <v>131735</v>
      </c>
      <c r="Q57" s="35">
        <v>15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3293.375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132</v>
      </c>
      <c r="F58" s="57" t="s">
        <v>178</v>
      </c>
      <c r="G58" s="35"/>
      <c r="H58" s="35"/>
      <c r="I58" s="53"/>
      <c r="J58" s="42" t="s">
        <v>192</v>
      </c>
      <c r="K58" s="35" t="s">
        <v>37</v>
      </c>
      <c r="L58" s="37">
        <v>36</v>
      </c>
      <c r="M58" s="35" t="s">
        <v>38</v>
      </c>
      <c r="N58" s="59">
        <v>1</v>
      </c>
      <c r="O58" s="41">
        <v>6700</v>
      </c>
      <c r="P58" s="37">
        <f t="shared" si="1"/>
        <v>241200</v>
      </c>
      <c r="Q58" s="35">
        <v>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6030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132</v>
      </c>
      <c r="F59" s="57" t="s">
        <v>179</v>
      </c>
      <c r="G59" s="35"/>
      <c r="H59" s="35"/>
      <c r="I59" s="53"/>
      <c r="J59" s="42" t="s">
        <v>193</v>
      </c>
      <c r="K59" s="35" t="s">
        <v>37</v>
      </c>
      <c r="L59" s="37">
        <v>36</v>
      </c>
      <c r="M59" s="35" t="s">
        <v>38</v>
      </c>
      <c r="N59" s="59">
        <v>1</v>
      </c>
      <c r="O59" s="41">
        <v>380</v>
      </c>
      <c r="P59" s="37">
        <f t="shared" si="1"/>
        <v>13680</v>
      </c>
      <c r="Q59" s="35">
        <v>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342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180</v>
      </c>
      <c r="G60" s="35"/>
      <c r="H60" s="35"/>
      <c r="I60" s="53"/>
      <c r="J60" s="42" t="s">
        <v>194</v>
      </c>
      <c r="K60" s="35" t="s">
        <v>37</v>
      </c>
      <c r="L60" s="37">
        <v>36</v>
      </c>
      <c r="M60" s="35" t="s">
        <v>38</v>
      </c>
      <c r="N60" s="59">
        <v>1</v>
      </c>
      <c r="O60" s="41">
        <v>110</v>
      </c>
      <c r="P60" s="37">
        <f t="shared" si="1"/>
        <v>3960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99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181</v>
      </c>
      <c r="G61" s="35"/>
      <c r="H61" s="35"/>
      <c r="I61" s="53"/>
      <c r="J61" s="42" t="s">
        <v>195</v>
      </c>
      <c r="K61" s="35" t="s">
        <v>37</v>
      </c>
      <c r="L61" s="37">
        <v>36</v>
      </c>
      <c r="M61" s="35" t="s">
        <v>38</v>
      </c>
      <c r="N61" s="59">
        <v>1</v>
      </c>
      <c r="O61" s="41">
        <v>140</v>
      </c>
      <c r="P61" s="37">
        <f t="shared" si="1"/>
        <v>5040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126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177</v>
      </c>
      <c r="F62" s="57" t="s">
        <v>182</v>
      </c>
      <c r="G62" s="35"/>
      <c r="H62" s="35"/>
      <c r="I62" s="53"/>
      <c r="J62" s="42" t="s">
        <v>196</v>
      </c>
      <c r="K62" s="35" t="s">
        <v>37</v>
      </c>
      <c r="L62" s="37">
        <v>36</v>
      </c>
      <c r="M62" s="35" t="s">
        <v>38</v>
      </c>
      <c r="N62" s="59">
        <v>1</v>
      </c>
      <c r="O62" s="41">
        <v>98</v>
      </c>
      <c r="P62" s="37">
        <f t="shared" si="1"/>
        <v>3528</v>
      </c>
      <c r="Q62" s="35">
        <v>15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88.2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183</v>
      </c>
      <c r="G63" s="35"/>
      <c r="H63" s="35"/>
      <c r="I63" s="53"/>
      <c r="J63" s="42" t="s">
        <v>197</v>
      </c>
      <c r="K63" s="35" t="s">
        <v>37</v>
      </c>
      <c r="L63" s="37">
        <v>36</v>
      </c>
      <c r="M63" s="35" t="s">
        <v>38</v>
      </c>
      <c r="N63" s="59">
        <v>1</v>
      </c>
      <c r="O63" s="41">
        <v>95</v>
      </c>
      <c r="P63" s="37">
        <f t="shared" si="1"/>
        <v>3420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85.5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184</v>
      </c>
      <c r="G64" s="35"/>
      <c r="H64" s="35"/>
      <c r="I64" s="53"/>
      <c r="J64" s="42" t="s">
        <v>198</v>
      </c>
      <c r="K64" s="35" t="s">
        <v>37</v>
      </c>
      <c r="L64" s="37">
        <v>36</v>
      </c>
      <c r="M64" s="35" t="s">
        <v>38</v>
      </c>
      <c r="N64" s="59">
        <v>1</v>
      </c>
      <c r="O64" s="41">
        <v>2750</v>
      </c>
      <c r="P64" s="37">
        <f t="shared" si="1"/>
        <v>99000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2475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177</v>
      </c>
      <c r="F65" s="57" t="s">
        <v>185</v>
      </c>
      <c r="G65" s="35"/>
      <c r="H65" s="35"/>
      <c r="I65" s="53"/>
      <c r="J65" s="42" t="s">
        <v>199</v>
      </c>
      <c r="K65" s="35" t="s">
        <v>37</v>
      </c>
      <c r="L65" s="37">
        <v>36</v>
      </c>
      <c r="M65" s="35" t="s">
        <v>38</v>
      </c>
      <c r="N65" s="59">
        <v>1</v>
      </c>
      <c r="O65" s="41">
        <v>165</v>
      </c>
      <c r="P65" s="37">
        <f t="shared" si="1"/>
        <v>5940</v>
      </c>
      <c r="Q65" s="35">
        <v>15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148.5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36</v>
      </c>
      <c r="D66" s="32" t="s">
        <v>219</v>
      </c>
      <c r="E66" s="33" t="s">
        <v>132</v>
      </c>
      <c r="F66" s="57" t="s">
        <v>186</v>
      </c>
      <c r="G66" s="35"/>
      <c r="H66" s="35"/>
      <c r="I66" s="53"/>
      <c r="J66" s="42" t="s">
        <v>200</v>
      </c>
      <c r="K66" s="35" t="s">
        <v>37</v>
      </c>
      <c r="L66" s="37">
        <v>36</v>
      </c>
      <c r="M66" s="35" t="s">
        <v>38</v>
      </c>
      <c r="N66" s="59">
        <v>1</v>
      </c>
      <c r="O66" s="41">
        <v>320</v>
      </c>
      <c r="P66" s="37">
        <f t="shared" si="1"/>
        <v>11520</v>
      </c>
      <c r="Q66" s="35">
        <v>5</v>
      </c>
      <c r="R66" s="37">
        <v>0</v>
      </c>
      <c r="S66" s="38" t="s">
        <v>40</v>
      </c>
      <c r="T66" s="35">
        <v>0</v>
      </c>
      <c r="U66" s="37">
        <f t="shared" si="0"/>
        <v>0</v>
      </c>
      <c r="V66" s="35">
        <v>0</v>
      </c>
      <c r="W66" s="37">
        <v>0</v>
      </c>
      <c r="X66" s="35">
        <v>2.5</v>
      </c>
      <c r="Y66" s="37">
        <f t="shared" si="2"/>
        <v>288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36</v>
      </c>
      <c r="D67" s="32" t="s">
        <v>219</v>
      </c>
      <c r="E67" s="33" t="s">
        <v>132</v>
      </c>
      <c r="F67" s="57" t="s">
        <v>187</v>
      </c>
      <c r="G67" s="35"/>
      <c r="H67" s="35"/>
      <c r="I67" s="53"/>
      <c r="J67" s="42" t="s">
        <v>201</v>
      </c>
      <c r="K67" s="35" t="s">
        <v>37</v>
      </c>
      <c r="L67" s="37">
        <v>36</v>
      </c>
      <c r="M67" s="35" t="s">
        <v>38</v>
      </c>
      <c r="N67" s="59">
        <v>1</v>
      </c>
      <c r="O67" s="41">
        <v>480</v>
      </c>
      <c r="P67" s="37">
        <f t="shared" si="1"/>
        <v>17280</v>
      </c>
      <c r="Q67" s="35">
        <v>5</v>
      </c>
      <c r="R67" s="37">
        <v>0</v>
      </c>
      <c r="S67" s="38" t="s">
        <v>40</v>
      </c>
      <c r="T67" s="35">
        <v>0</v>
      </c>
      <c r="U67" s="37">
        <f t="shared" si="0"/>
        <v>0</v>
      </c>
      <c r="V67" s="35">
        <v>0</v>
      </c>
      <c r="W67" s="37">
        <v>0</v>
      </c>
      <c r="X67" s="35">
        <v>2.5</v>
      </c>
      <c r="Y67" s="37">
        <f t="shared" si="2"/>
        <v>432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211</v>
      </c>
      <c r="E68" s="33" t="s">
        <v>177</v>
      </c>
      <c r="F68" s="57" t="s">
        <v>188</v>
      </c>
      <c r="G68" s="35"/>
      <c r="H68" s="35"/>
      <c r="I68" s="53" t="s">
        <v>140</v>
      </c>
      <c r="J68" s="42" t="s">
        <v>202</v>
      </c>
      <c r="K68" s="35" t="s">
        <v>37</v>
      </c>
      <c r="L68" s="37">
        <v>36</v>
      </c>
      <c r="M68" s="35" t="s">
        <v>38</v>
      </c>
      <c r="N68" s="59">
        <v>1</v>
      </c>
      <c r="O68" s="41">
        <v>95641</v>
      </c>
      <c r="P68" s="37">
        <f t="shared" si="1"/>
        <v>3443076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213</v>
      </c>
      <c r="E69" s="33" t="s">
        <v>132</v>
      </c>
      <c r="F69" s="57" t="s">
        <v>189</v>
      </c>
      <c r="G69" s="35"/>
      <c r="H69" s="35"/>
      <c r="I69" s="53" t="s">
        <v>140</v>
      </c>
      <c r="J69" s="42" t="s">
        <v>203</v>
      </c>
      <c r="K69" s="35" t="s">
        <v>37</v>
      </c>
      <c r="L69" s="37">
        <v>36</v>
      </c>
      <c r="M69" s="35" t="s">
        <v>38</v>
      </c>
      <c r="N69" s="59">
        <v>1</v>
      </c>
      <c r="O69" s="41">
        <v>72052</v>
      </c>
      <c r="P69" s="37">
        <f t="shared" si="1"/>
        <v>2593872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s="40" customFormat="1" ht="30" customHeight="1" x14ac:dyDescent="0.2">
      <c r="B70" s="32">
        <v>54</v>
      </c>
      <c r="C70" s="32" t="s">
        <v>207</v>
      </c>
      <c r="D70" s="32" t="s">
        <v>230</v>
      </c>
      <c r="E70" s="33" t="s">
        <v>176</v>
      </c>
      <c r="F70" s="57" t="s">
        <v>190</v>
      </c>
      <c r="G70" s="35"/>
      <c r="H70" s="35"/>
      <c r="I70" s="53" t="s">
        <v>140</v>
      </c>
      <c r="J70" s="42" t="s">
        <v>204</v>
      </c>
      <c r="K70" s="35" t="s">
        <v>37</v>
      </c>
      <c r="L70" s="37">
        <v>36</v>
      </c>
      <c r="M70" s="35" t="s">
        <v>38</v>
      </c>
      <c r="N70" s="59">
        <v>1</v>
      </c>
      <c r="O70" s="41">
        <v>51026</v>
      </c>
      <c r="P70" s="37">
        <f t="shared" si="1"/>
        <v>1836936</v>
      </c>
      <c r="Q70" s="68">
        <v>0</v>
      </c>
      <c r="R70" s="69">
        <v>0</v>
      </c>
      <c r="S70" s="70" t="s">
        <v>40</v>
      </c>
      <c r="T70" s="68">
        <v>0</v>
      </c>
      <c r="U70" s="69">
        <f t="shared" si="0"/>
        <v>0</v>
      </c>
      <c r="V70" s="68">
        <v>0</v>
      </c>
      <c r="W70" s="69">
        <v>0</v>
      </c>
      <c r="X70" s="68">
        <v>0</v>
      </c>
      <c r="Y70" s="69">
        <f t="shared" si="2"/>
        <v>0</v>
      </c>
      <c r="Z70" s="35"/>
      <c r="AA70" s="35"/>
      <c r="AB70" s="39"/>
    </row>
    <row r="71" spans="2:28" s="40" customFormat="1" ht="30" customHeight="1" x14ac:dyDescent="0.2">
      <c r="B71" s="32">
        <v>55</v>
      </c>
      <c r="C71" s="32" t="s">
        <v>207</v>
      </c>
      <c r="D71" s="32" t="s">
        <v>217</v>
      </c>
      <c r="E71" s="33" t="s">
        <v>206</v>
      </c>
      <c r="F71" s="57" t="s">
        <v>191</v>
      </c>
      <c r="G71" s="35"/>
      <c r="H71" s="35"/>
      <c r="I71" s="53" t="s">
        <v>139</v>
      </c>
      <c r="J71" s="42" t="s">
        <v>205</v>
      </c>
      <c r="K71" s="35" t="s">
        <v>37</v>
      </c>
      <c r="L71" s="37">
        <v>36</v>
      </c>
      <c r="M71" s="35" t="s">
        <v>38</v>
      </c>
      <c r="N71" s="59">
        <v>1</v>
      </c>
      <c r="O71" s="41">
        <v>33711</v>
      </c>
      <c r="P71" s="37">
        <f t="shared" si="1"/>
        <v>1213596</v>
      </c>
      <c r="Q71" s="68">
        <v>0</v>
      </c>
      <c r="R71" s="69">
        <v>0</v>
      </c>
      <c r="S71" s="70" t="s">
        <v>40</v>
      </c>
      <c r="T71" s="68">
        <v>0</v>
      </c>
      <c r="U71" s="69">
        <f t="shared" si="0"/>
        <v>0</v>
      </c>
      <c r="V71" s="68">
        <v>0</v>
      </c>
      <c r="W71" s="69">
        <v>0</v>
      </c>
      <c r="X71" s="68">
        <v>0</v>
      </c>
      <c r="Y71" s="69">
        <f t="shared" si="2"/>
        <v>0</v>
      </c>
      <c r="Z71" s="35"/>
      <c r="AA71" s="35"/>
      <c r="AB71" s="39"/>
    </row>
    <row r="72" spans="2:28" x14ac:dyDescent="0.25">
      <c r="B72" s="6"/>
      <c r="C72" s="6"/>
      <c r="D72" s="6"/>
      <c r="E72" s="65"/>
      <c r="F72" s="17"/>
      <c r="G72" s="65"/>
      <c r="H72" s="65"/>
      <c r="I72" s="49"/>
      <c r="J72" s="65"/>
      <c r="K72" s="65"/>
      <c r="L72" s="65"/>
      <c r="M72" s="65"/>
      <c r="N72" s="23"/>
      <c r="O72" s="19"/>
      <c r="P72" s="26"/>
      <c r="Q72" s="65"/>
      <c r="R72" s="19"/>
      <c r="S72" s="20"/>
      <c r="T72" s="65"/>
      <c r="U72" s="19"/>
      <c r="V72" s="65"/>
      <c r="W72" s="19"/>
      <c r="X72" s="65"/>
      <c r="Y72" s="19"/>
      <c r="Z72" s="65"/>
      <c r="AA72" s="7"/>
      <c r="AB72" s="2"/>
    </row>
    <row r="73" spans="2:28" x14ac:dyDescent="0.25">
      <c r="B73" s="6"/>
      <c r="C73" s="6"/>
      <c r="D73" s="6"/>
      <c r="E73" s="65"/>
      <c r="F73" s="65"/>
      <c r="G73" s="65"/>
      <c r="H73" s="65"/>
      <c r="I73" s="49"/>
      <c r="J73" s="65"/>
      <c r="K73" s="65"/>
      <c r="L73" s="65"/>
      <c r="M73" s="65"/>
      <c r="N73" s="65"/>
      <c r="O73" s="65"/>
      <c r="P73" s="65"/>
      <c r="Q73" s="65"/>
      <c r="R73" s="19"/>
      <c r="S73" s="65"/>
      <c r="T73" s="65"/>
      <c r="U73" s="65"/>
      <c r="V73" s="65"/>
      <c r="W73" s="65"/>
      <c r="X73" s="65"/>
      <c r="Y73" s="19"/>
      <c r="Z73" s="65"/>
      <c r="AA73" s="7"/>
      <c r="AB73" s="2"/>
    </row>
    <row r="74" spans="2:28" x14ac:dyDescent="0.25">
      <c r="B74" s="8"/>
      <c r="C74" s="8"/>
      <c r="D74" s="8"/>
      <c r="E74" s="9"/>
      <c r="F74" s="9"/>
      <c r="G74" s="9"/>
      <c r="H74" s="9"/>
      <c r="I74" s="5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21"/>
      <c r="Z74" s="9"/>
      <c r="AA74" s="10"/>
      <c r="AB74" s="2"/>
    </row>
    <row r="75" spans="2:28" x14ac:dyDescent="0.25">
      <c r="B75" s="83" t="s">
        <v>228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5"/>
      <c r="P75" s="81">
        <f>ROUND(SUM(P17:P73),2)</f>
        <v>262365588</v>
      </c>
      <c r="Q75" s="43"/>
      <c r="R75" s="81">
        <f>ROUND(SUM(R11:R73),0)</f>
        <v>0</v>
      </c>
      <c r="S75" s="44"/>
      <c r="T75" s="44"/>
      <c r="U75" s="81">
        <f>ROUND(SUM(U17:U73),0)</f>
        <v>0</v>
      </c>
      <c r="V75" s="44"/>
      <c r="W75" s="81">
        <f>ROUND(SUM(W11:W73),0)</f>
        <v>0</v>
      </c>
      <c r="X75" s="44"/>
      <c r="Y75" s="81">
        <f>ROUND(SUM(Y17:Y73),0)</f>
        <v>6331953</v>
      </c>
      <c r="Z75" s="9"/>
      <c r="AA75" s="10"/>
      <c r="AB75" s="2"/>
    </row>
    <row r="76" spans="2:28" x14ac:dyDescent="0.25">
      <c r="B76" s="86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8"/>
      <c r="P76" s="82"/>
      <c r="Q76" s="43"/>
      <c r="R76" s="82"/>
      <c r="S76" s="44"/>
      <c r="T76" s="44"/>
      <c r="U76" s="82"/>
      <c r="V76" s="44"/>
      <c r="W76" s="82"/>
      <c r="X76" s="44"/>
      <c r="Y76" s="82"/>
      <c r="Z76" s="9"/>
      <c r="AA76" s="10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9"/>
      <c r="O77" s="9"/>
      <c r="P77" s="58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 t="s">
        <v>229</v>
      </c>
      <c r="AA78" s="12"/>
      <c r="AB78" s="2"/>
    </row>
    <row r="79" spans="2:28" x14ac:dyDescent="0.25">
      <c r="B79" s="8"/>
      <c r="C79" s="8"/>
      <c r="D79" s="8"/>
      <c r="E79" s="9"/>
      <c r="F79" s="9"/>
      <c r="G79" s="9"/>
      <c r="H79" s="9"/>
      <c r="I79" s="54"/>
      <c r="J79" s="9"/>
      <c r="K79" s="9"/>
      <c r="L79" s="9"/>
      <c r="M79" s="9"/>
      <c r="N79" s="47"/>
      <c r="O79" s="47"/>
      <c r="P79" s="47"/>
      <c r="Q79" s="9"/>
      <c r="R79" s="9"/>
      <c r="S79" s="9"/>
      <c r="T79" s="9"/>
      <c r="U79" s="9"/>
      <c r="V79" s="9"/>
      <c r="W79" s="9"/>
      <c r="X79" s="11"/>
      <c r="Y79" s="11"/>
      <c r="Z79" s="11" t="s">
        <v>41</v>
      </c>
      <c r="AA79" s="12"/>
      <c r="AB79" s="2"/>
    </row>
    <row r="80" spans="2:28" x14ac:dyDescent="0.25">
      <c r="B80" s="8"/>
      <c r="C80" s="8"/>
      <c r="D80" s="8"/>
      <c r="E80" s="9"/>
      <c r="F80" s="9"/>
      <c r="G80" s="9"/>
      <c r="H80" s="9"/>
      <c r="I80" s="54"/>
      <c r="J80" s="9"/>
      <c r="K80" s="9"/>
      <c r="L80" s="9"/>
      <c r="M80" s="9"/>
      <c r="N80" s="9"/>
      <c r="O80" s="9"/>
      <c r="P80" s="47"/>
      <c r="Q80" s="9"/>
      <c r="R80" s="9"/>
      <c r="S80" s="9"/>
      <c r="T80" s="9"/>
      <c r="U80" s="9"/>
      <c r="V80" s="9"/>
      <c r="W80" s="9"/>
      <c r="X80" s="11"/>
      <c r="Y80" s="11"/>
      <c r="Z80" s="11"/>
      <c r="AA80" s="12"/>
      <c r="AB80" s="2"/>
    </row>
    <row r="81" spans="2:27" ht="15.75" x14ac:dyDescent="0.3">
      <c r="B81" s="13"/>
      <c r="C81" s="13"/>
      <c r="D81" s="13"/>
      <c r="E81" s="14"/>
      <c r="F81" s="14"/>
      <c r="G81" s="14"/>
      <c r="H81" s="14"/>
      <c r="I81" s="5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6"/>
    </row>
    <row r="90" spans="2:27" x14ac:dyDescent="0.25">
      <c r="Z90" s="24" t="s">
        <v>69</v>
      </c>
    </row>
    <row r="91" spans="2:27" x14ac:dyDescent="0.25">
      <c r="Z91" s="25" t="s">
        <v>70</v>
      </c>
    </row>
  </sheetData>
  <autoFilter ref="D16:D71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5:O76"/>
    <mergeCell ref="P75:P76"/>
    <mergeCell ref="R75:R76"/>
    <mergeCell ref="U75:U76"/>
    <mergeCell ref="W75:W76"/>
    <mergeCell ref="Y75:Y76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89"/>
  <sheetViews>
    <sheetView showGridLines="0" zoomScaleNormal="100" zoomScaleSheetLayoutView="53" workbookViewId="0">
      <selection activeCell="J17" sqref="J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69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69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69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36</v>
      </c>
      <c r="M42" s="35" t="s">
        <v>73</v>
      </c>
      <c r="N42" s="46">
        <v>15910</v>
      </c>
      <c r="O42" s="41">
        <v>0.24</v>
      </c>
      <c r="P42" s="37">
        <f t="shared" si="1"/>
        <v>137462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3436.55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36</v>
      </c>
      <c r="M43" s="35" t="s">
        <v>73</v>
      </c>
      <c r="N43" s="46">
        <v>15910</v>
      </c>
      <c r="O43" s="63">
        <v>0.01</v>
      </c>
      <c r="P43" s="37">
        <f t="shared" si="1"/>
        <v>5728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143.20000000000002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36</v>
      </c>
      <c r="M44" s="35" t="s">
        <v>73</v>
      </c>
      <c r="N44" s="46">
        <v>15910</v>
      </c>
      <c r="O44" s="41">
        <v>0.23</v>
      </c>
      <c r="P44" s="37">
        <f t="shared" si="1"/>
        <v>131735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3293.375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72</v>
      </c>
      <c r="M45" s="35" t="s">
        <v>73</v>
      </c>
      <c r="N45" s="46">
        <v>15910</v>
      </c>
      <c r="O45" s="41">
        <v>0.06</v>
      </c>
      <c r="P45" s="37">
        <f t="shared" si="1"/>
        <v>68731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1718.2750000000001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36</v>
      </c>
      <c r="M46" s="35" t="s">
        <v>73</v>
      </c>
      <c r="N46" s="46">
        <v>15910</v>
      </c>
      <c r="O46" s="41">
        <v>24.2</v>
      </c>
      <c r="P46" s="37">
        <f t="shared" si="1"/>
        <v>13860792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346519.80000000005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36</v>
      </c>
      <c r="M47" s="35" t="s">
        <v>73</v>
      </c>
      <c r="N47" s="46">
        <v>15910</v>
      </c>
      <c r="O47" s="41">
        <v>0.17</v>
      </c>
      <c r="P47" s="37">
        <f t="shared" si="1"/>
        <v>97369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2434.2249999999999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36</v>
      </c>
      <c r="M48" s="35" t="s">
        <v>73</v>
      </c>
      <c r="N48" s="46">
        <v>15910</v>
      </c>
      <c r="O48" s="41">
        <v>0.57999999999999996</v>
      </c>
      <c r="P48" s="37">
        <f t="shared" si="1"/>
        <v>332201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8305.0249999999996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0.14000000000000001</v>
      </c>
      <c r="P49" s="37">
        <f t="shared" si="1"/>
        <v>80186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2004.65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7.0000000000000007E-2</v>
      </c>
      <c r="P50" s="37">
        <f t="shared" si="1"/>
        <v>40093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1002.325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36</v>
      </c>
      <c r="M51" s="35" t="s">
        <v>73</v>
      </c>
      <c r="N51" s="46">
        <v>15910</v>
      </c>
      <c r="O51" s="41">
        <v>2.4300000000000002</v>
      </c>
      <c r="P51" s="37">
        <f t="shared" si="1"/>
        <v>1391807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34795.175000000003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177</v>
      </c>
      <c r="F52" s="57" t="s">
        <v>162</v>
      </c>
      <c r="G52" s="35"/>
      <c r="H52" s="35"/>
      <c r="I52" s="53"/>
      <c r="J52" s="42" t="s">
        <v>172</v>
      </c>
      <c r="K52" s="35" t="s">
        <v>37</v>
      </c>
      <c r="L52" s="37">
        <v>36</v>
      </c>
      <c r="M52" s="35" t="s">
        <v>73</v>
      </c>
      <c r="N52" s="46">
        <v>15910</v>
      </c>
      <c r="O52" s="41">
        <v>0.03</v>
      </c>
      <c r="P52" s="37">
        <f t="shared" si="1"/>
        <v>17183</v>
      </c>
      <c r="Q52" s="35">
        <v>15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429.57500000000005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163</v>
      </c>
      <c r="G53" s="35"/>
      <c r="H53" s="35"/>
      <c r="I53" s="53"/>
      <c r="J53" s="42" t="s">
        <v>173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0.02</v>
      </c>
      <c r="P53" s="37">
        <f t="shared" si="1"/>
        <v>11455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286.375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164</v>
      </c>
      <c r="G54" s="35"/>
      <c r="H54" s="35"/>
      <c r="I54" s="53"/>
      <c r="J54" s="42" t="s">
        <v>174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0.05</v>
      </c>
      <c r="P54" s="37">
        <f t="shared" si="1"/>
        <v>28638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715.95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165</v>
      </c>
      <c r="G55" s="35"/>
      <c r="H55" s="35"/>
      <c r="I55" s="53"/>
      <c r="J55" s="42" t="s">
        <v>175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0.23</v>
      </c>
      <c r="P55" s="37">
        <f t="shared" si="1"/>
        <v>131735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3293.375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132</v>
      </c>
      <c r="F56" s="57" t="s">
        <v>178</v>
      </c>
      <c r="G56" s="35"/>
      <c r="H56" s="35"/>
      <c r="I56" s="53"/>
      <c r="J56" s="42" t="s">
        <v>192</v>
      </c>
      <c r="K56" s="35" t="s">
        <v>37</v>
      </c>
      <c r="L56" s="37">
        <v>36</v>
      </c>
      <c r="M56" s="35" t="s">
        <v>38</v>
      </c>
      <c r="N56" s="59">
        <v>1</v>
      </c>
      <c r="O56" s="41">
        <v>6700</v>
      </c>
      <c r="P56" s="37">
        <f t="shared" si="1"/>
        <v>241200</v>
      </c>
      <c r="Q56" s="35">
        <v>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6030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179</v>
      </c>
      <c r="G57" s="35"/>
      <c r="H57" s="35"/>
      <c r="I57" s="53"/>
      <c r="J57" s="42" t="s">
        <v>193</v>
      </c>
      <c r="K57" s="35" t="s">
        <v>37</v>
      </c>
      <c r="L57" s="37">
        <v>36</v>
      </c>
      <c r="M57" s="35" t="s">
        <v>38</v>
      </c>
      <c r="N57" s="59">
        <v>1</v>
      </c>
      <c r="O57" s="41">
        <v>380</v>
      </c>
      <c r="P57" s="37">
        <f t="shared" si="1"/>
        <v>13680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342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177</v>
      </c>
      <c r="F58" s="57" t="s">
        <v>180</v>
      </c>
      <c r="G58" s="35"/>
      <c r="H58" s="35"/>
      <c r="I58" s="53"/>
      <c r="J58" s="42" t="s">
        <v>194</v>
      </c>
      <c r="K58" s="35" t="s">
        <v>37</v>
      </c>
      <c r="L58" s="37">
        <v>36</v>
      </c>
      <c r="M58" s="35" t="s">
        <v>38</v>
      </c>
      <c r="N58" s="59">
        <v>1</v>
      </c>
      <c r="O58" s="41">
        <v>110</v>
      </c>
      <c r="P58" s="37">
        <f t="shared" si="1"/>
        <v>3960</v>
      </c>
      <c r="Q58" s="35">
        <v>15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99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181</v>
      </c>
      <c r="G59" s="35"/>
      <c r="H59" s="35"/>
      <c r="I59" s="53"/>
      <c r="J59" s="42" t="s">
        <v>195</v>
      </c>
      <c r="K59" s="35" t="s">
        <v>37</v>
      </c>
      <c r="L59" s="37">
        <v>36</v>
      </c>
      <c r="M59" s="35" t="s">
        <v>38</v>
      </c>
      <c r="N59" s="59">
        <v>1</v>
      </c>
      <c r="O59" s="41">
        <v>140</v>
      </c>
      <c r="P59" s="37">
        <f t="shared" si="1"/>
        <v>5040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126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182</v>
      </c>
      <c r="G60" s="35"/>
      <c r="H60" s="35"/>
      <c r="I60" s="53"/>
      <c r="J60" s="42" t="s">
        <v>196</v>
      </c>
      <c r="K60" s="35" t="s">
        <v>37</v>
      </c>
      <c r="L60" s="37">
        <v>36</v>
      </c>
      <c r="M60" s="35" t="s">
        <v>38</v>
      </c>
      <c r="N60" s="59">
        <v>1</v>
      </c>
      <c r="O60" s="41">
        <v>98</v>
      </c>
      <c r="P60" s="37">
        <f t="shared" si="1"/>
        <v>3528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88.2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183</v>
      </c>
      <c r="G61" s="35"/>
      <c r="H61" s="35"/>
      <c r="I61" s="53"/>
      <c r="J61" s="42" t="s">
        <v>197</v>
      </c>
      <c r="K61" s="35" t="s">
        <v>37</v>
      </c>
      <c r="L61" s="37">
        <v>36</v>
      </c>
      <c r="M61" s="35" t="s">
        <v>38</v>
      </c>
      <c r="N61" s="59">
        <v>1</v>
      </c>
      <c r="O61" s="41">
        <v>95</v>
      </c>
      <c r="P61" s="37">
        <f t="shared" si="1"/>
        <v>3420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85.5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132</v>
      </c>
      <c r="F62" s="57" t="s">
        <v>184</v>
      </c>
      <c r="G62" s="35"/>
      <c r="H62" s="35"/>
      <c r="I62" s="53"/>
      <c r="J62" s="42" t="s">
        <v>198</v>
      </c>
      <c r="K62" s="35" t="s">
        <v>37</v>
      </c>
      <c r="L62" s="37">
        <v>36</v>
      </c>
      <c r="M62" s="35" t="s">
        <v>38</v>
      </c>
      <c r="N62" s="59">
        <v>1</v>
      </c>
      <c r="O62" s="41">
        <v>2750</v>
      </c>
      <c r="P62" s="37">
        <f t="shared" si="1"/>
        <v>99000</v>
      </c>
      <c r="Q62" s="35">
        <v>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2475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185</v>
      </c>
      <c r="G63" s="35"/>
      <c r="H63" s="35"/>
      <c r="I63" s="53"/>
      <c r="J63" s="42" t="s">
        <v>199</v>
      </c>
      <c r="K63" s="35" t="s">
        <v>37</v>
      </c>
      <c r="L63" s="37">
        <v>36</v>
      </c>
      <c r="M63" s="35" t="s">
        <v>38</v>
      </c>
      <c r="N63" s="59">
        <v>1</v>
      </c>
      <c r="O63" s="41">
        <v>165</v>
      </c>
      <c r="P63" s="37">
        <f t="shared" si="1"/>
        <v>5940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148.5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186</v>
      </c>
      <c r="G64" s="35"/>
      <c r="H64" s="35"/>
      <c r="I64" s="53"/>
      <c r="J64" s="42" t="s">
        <v>200</v>
      </c>
      <c r="K64" s="35" t="s">
        <v>37</v>
      </c>
      <c r="L64" s="37">
        <v>36</v>
      </c>
      <c r="M64" s="35" t="s">
        <v>38</v>
      </c>
      <c r="N64" s="59">
        <v>1</v>
      </c>
      <c r="O64" s="41">
        <v>320</v>
      </c>
      <c r="P64" s="37">
        <f t="shared" si="1"/>
        <v>11520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288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187</v>
      </c>
      <c r="G65" s="35"/>
      <c r="H65" s="35"/>
      <c r="I65" s="53"/>
      <c r="J65" s="42" t="s">
        <v>201</v>
      </c>
      <c r="K65" s="35" t="s">
        <v>37</v>
      </c>
      <c r="L65" s="37">
        <v>36</v>
      </c>
      <c r="M65" s="35" t="s">
        <v>38</v>
      </c>
      <c r="N65" s="59">
        <v>1</v>
      </c>
      <c r="O65" s="41">
        <v>480</v>
      </c>
      <c r="P65" s="37">
        <f t="shared" si="1"/>
        <v>17280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432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207</v>
      </c>
      <c r="D66" s="32" t="s">
        <v>211</v>
      </c>
      <c r="E66" s="33" t="s">
        <v>177</v>
      </c>
      <c r="F66" s="57" t="s">
        <v>188</v>
      </c>
      <c r="G66" s="35"/>
      <c r="H66" s="35"/>
      <c r="I66" s="53" t="s">
        <v>140</v>
      </c>
      <c r="J66" s="42" t="s">
        <v>202</v>
      </c>
      <c r="K66" s="35" t="s">
        <v>37</v>
      </c>
      <c r="L66" s="37">
        <v>36</v>
      </c>
      <c r="M66" s="35" t="s">
        <v>38</v>
      </c>
      <c r="N66" s="59">
        <v>1</v>
      </c>
      <c r="O66" s="41">
        <v>95641</v>
      </c>
      <c r="P66" s="37">
        <f t="shared" si="1"/>
        <v>3443076</v>
      </c>
      <c r="Q66" s="68">
        <v>0</v>
      </c>
      <c r="R66" s="69">
        <v>0</v>
      </c>
      <c r="S66" s="70" t="s">
        <v>40</v>
      </c>
      <c r="T66" s="68">
        <v>0</v>
      </c>
      <c r="U66" s="69">
        <f t="shared" si="0"/>
        <v>0</v>
      </c>
      <c r="V66" s="68">
        <v>0</v>
      </c>
      <c r="W66" s="69">
        <v>0</v>
      </c>
      <c r="X66" s="68">
        <v>0</v>
      </c>
      <c r="Y66" s="69">
        <f t="shared" si="2"/>
        <v>0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213</v>
      </c>
      <c r="E67" s="33" t="s">
        <v>132</v>
      </c>
      <c r="F67" s="57" t="s">
        <v>189</v>
      </c>
      <c r="G67" s="35"/>
      <c r="H67" s="35"/>
      <c r="I67" s="53" t="s">
        <v>140</v>
      </c>
      <c r="J67" s="42" t="s">
        <v>203</v>
      </c>
      <c r="K67" s="35" t="s">
        <v>37</v>
      </c>
      <c r="L67" s="37">
        <v>36</v>
      </c>
      <c r="M67" s="35" t="s">
        <v>38</v>
      </c>
      <c r="N67" s="59">
        <v>1</v>
      </c>
      <c r="O67" s="41">
        <v>72052</v>
      </c>
      <c r="P67" s="37">
        <f t="shared" si="1"/>
        <v>2593872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230</v>
      </c>
      <c r="E68" s="33" t="s">
        <v>176</v>
      </c>
      <c r="F68" s="57" t="s">
        <v>190</v>
      </c>
      <c r="G68" s="35"/>
      <c r="H68" s="35"/>
      <c r="I68" s="53" t="s">
        <v>140</v>
      </c>
      <c r="J68" s="42" t="s">
        <v>204</v>
      </c>
      <c r="K68" s="35" t="s">
        <v>37</v>
      </c>
      <c r="L68" s="37">
        <v>36</v>
      </c>
      <c r="M68" s="35" t="s">
        <v>38</v>
      </c>
      <c r="N68" s="59">
        <v>1</v>
      </c>
      <c r="O68" s="41">
        <v>51026</v>
      </c>
      <c r="P68" s="37">
        <f t="shared" si="1"/>
        <v>1836936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217</v>
      </c>
      <c r="E69" s="33" t="s">
        <v>206</v>
      </c>
      <c r="F69" s="57" t="s">
        <v>191</v>
      </c>
      <c r="G69" s="35"/>
      <c r="H69" s="35"/>
      <c r="I69" s="53" t="s">
        <v>139</v>
      </c>
      <c r="J69" s="42" t="s">
        <v>205</v>
      </c>
      <c r="K69" s="35" t="s">
        <v>37</v>
      </c>
      <c r="L69" s="37">
        <v>36</v>
      </c>
      <c r="M69" s="35" t="s">
        <v>38</v>
      </c>
      <c r="N69" s="59">
        <v>1</v>
      </c>
      <c r="O69" s="41">
        <v>33711</v>
      </c>
      <c r="P69" s="37">
        <f t="shared" si="1"/>
        <v>1213596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x14ac:dyDescent="0.25">
      <c r="B70" s="6"/>
      <c r="C70" s="6"/>
      <c r="D70" s="6"/>
      <c r="E70" s="65"/>
      <c r="F70" s="17"/>
      <c r="G70" s="65"/>
      <c r="H70" s="65"/>
      <c r="I70" s="49"/>
      <c r="J70" s="65"/>
      <c r="K70" s="65"/>
      <c r="L70" s="65"/>
      <c r="M70" s="65"/>
      <c r="N70" s="23"/>
      <c r="O70" s="19"/>
      <c r="P70" s="26"/>
      <c r="Q70" s="65"/>
      <c r="R70" s="19"/>
      <c r="S70" s="20"/>
      <c r="T70" s="65"/>
      <c r="U70" s="19"/>
      <c r="V70" s="65"/>
      <c r="W70" s="19"/>
      <c r="X70" s="65"/>
      <c r="Y70" s="19"/>
      <c r="Z70" s="65"/>
      <c r="AA70" s="7"/>
      <c r="AB70" s="2"/>
    </row>
    <row r="71" spans="2:28" x14ac:dyDescent="0.25">
      <c r="B71" s="6"/>
      <c r="C71" s="6"/>
      <c r="D71" s="6"/>
      <c r="E71" s="65"/>
      <c r="F71" s="65"/>
      <c r="G71" s="65"/>
      <c r="H71" s="65"/>
      <c r="I71" s="49"/>
      <c r="J71" s="65"/>
      <c r="K71" s="65"/>
      <c r="L71" s="65"/>
      <c r="M71" s="65"/>
      <c r="N71" s="65"/>
      <c r="O71" s="65"/>
      <c r="P71" s="65"/>
      <c r="Q71" s="65"/>
      <c r="R71" s="19"/>
      <c r="S71" s="65"/>
      <c r="T71" s="65"/>
      <c r="U71" s="65"/>
      <c r="V71" s="65"/>
      <c r="W71" s="65"/>
      <c r="X71" s="65"/>
      <c r="Y71" s="19"/>
      <c r="Z71" s="65"/>
      <c r="AA71" s="7"/>
      <c r="AB71" s="2"/>
    </row>
    <row r="72" spans="2:28" x14ac:dyDescent="0.25">
      <c r="B72" s="8"/>
      <c r="C72" s="8"/>
      <c r="D72" s="8"/>
      <c r="E72" s="9"/>
      <c r="F72" s="9"/>
      <c r="G72" s="9"/>
      <c r="H72" s="9"/>
      <c r="I72" s="5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21"/>
      <c r="Z72" s="9"/>
      <c r="AA72" s="10"/>
      <c r="AB72" s="2"/>
    </row>
    <row r="73" spans="2:28" x14ac:dyDescent="0.25">
      <c r="B73" s="83" t="s">
        <v>228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5"/>
      <c r="P73" s="81">
        <f>ROUND(SUM(P17:P71),2)</f>
        <v>262365588</v>
      </c>
      <c r="Q73" s="43"/>
      <c r="R73" s="81">
        <f>ROUND(SUM(R11:R71),0)</f>
        <v>0</v>
      </c>
      <c r="S73" s="44"/>
      <c r="T73" s="44"/>
      <c r="U73" s="81">
        <f>ROUND(SUM(U17:U71),0)</f>
        <v>0</v>
      </c>
      <c r="V73" s="44"/>
      <c r="W73" s="81">
        <f>ROUND(SUM(W11:W71),0)</f>
        <v>0</v>
      </c>
      <c r="X73" s="44"/>
      <c r="Y73" s="81">
        <f>ROUND(SUM(Y17:Y71),0)</f>
        <v>6331953</v>
      </c>
      <c r="Z73" s="9"/>
      <c r="AA73" s="10"/>
      <c r="AB73" s="2"/>
    </row>
    <row r="74" spans="2:28" x14ac:dyDescent="0.25"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8"/>
      <c r="P74" s="82"/>
      <c r="Q74" s="43"/>
      <c r="R74" s="82"/>
      <c r="S74" s="44"/>
      <c r="T74" s="44"/>
      <c r="U74" s="82"/>
      <c r="V74" s="44"/>
      <c r="W74" s="82"/>
      <c r="X74" s="44"/>
      <c r="Y74" s="82"/>
      <c r="Z74" s="9"/>
      <c r="AA74" s="10"/>
      <c r="AB74" s="2"/>
    </row>
    <row r="75" spans="2:28" x14ac:dyDescent="0.25">
      <c r="B75" s="8"/>
      <c r="C75" s="8"/>
      <c r="D75" s="8"/>
      <c r="E75" s="9"/>
      <c r="F75" s="9"/>
      <c r="G75" s="9"/>
      <c r="H75" s="9"/>
      <c r="I75" s="54"/>
      <c r="J75" s="9"/>
      <c r="K75" s="9"/>
      <c r="L75" s="9"/>
      <c r="M75" s="9"/>
      <c r="N75" s="9"/>
      <c r="O75" s="9"/>
      <c r="P75" s="58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47"/>
      <c r="Q76" s="9"/>
      <c r="R76" s="9"/>
      <c r="S76" s="9"/>
      <c r="T76" s="9"/>
      <c r="U76" s="9"/>
      <c r="V76" s="9"/>
      <c r="W76" s="9"/>
      <c r="X76" s="11"/>
      <c r="Y76" s="11"/>
      <c r="Z76" s="11" t="s">
        <v>229</v>
      </c>
      <c r="AA76" s="12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47"/>
      <c r="O77" s="47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41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/>
      <c r="AA78" s="12"/>
      <c r="AB78" s="2"/>
    </row>
    <row r="79" spans="2:28" ht="15.75" x14ac:dyDescent="0.3">
      <c r="B79" s="13"/>
      <c r="C79" s="13"/>
      <c r="D79" s="13"/>
      <c r="E79" s="14"/>
      <c r="F79" s="14"/>
      <c r="G79" s="14"/>
      <c r="H79" s="14"/>
      <c r="I79" s="5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6"/>
    </row>
    <row r="88" spans="26:26" x14ac:dyDescent="0.25">
      <c r="Z88" s="24" t="s">
        <v>69</v>
      </c>
    </row>
    <row r="89" spans="26:26" x14ac:dyDescent="0.25">
      <c r="Z89" s="25" t="s">
        <v>70</v>
      </c>
    </row>
  </sheetData>
  <autoFilter ref="D16:D69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3:O74"/>
    <mergeCell ref="P73:P74"/>
    <mergeCell ref="R73:R74"/>
    <mergeCell ref="U73:U74"/>
    <mergeCell ref="W73:W74"/>
    <mergeCell ref="Y73:Y74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89"/>
  <sheetViews>
    <sheetView showGridLines="0" zoomScaleNormal="100" zoomScaleSheetLayoutView="53" workbookViewId="0">
      <selection activeCell="J17" sqref="J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69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69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69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36</v>
      </c>
      <c r="M42" s="35" t="s">
        <v>73</v>
      </c>
      <c r="N42" s="46">
        <v>15910</v>
      </c>
      <c r="O42" s="41">
        <v>0.24</v>
      </c>
      <c r="P42" s="37">
        <f t="shared" si="1"/>
        <v>137462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3436.55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36</v>
      </c>
      <c r="M43" s="35" t="s">
        <v>73</v>
      </c>
      <c r="N43" s="46">
        <v>15910</v>
      </c>
      <c r="O43" s="63">
        <v>0.01</v>
      </c>
      <c r="P43" s="37">
        <f t="shared" si="1"/>
        <v>5728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143.20000000000002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36</v>
      </c>
      <c r="M44" s="35" t="s">
        <v>73</v>
      </c>
      <c r="N44" s="46">
        <v>15910</v>
      </c>
      <c r="O44" s="41">
        <v>0.23</v>
      </c>
      <c r="P44" s="37">
        <f t="shared" si="1"/>
        <v>131735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3293.375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72</v>
      </c>
      <c r="M45" s="35" t="s">
        <v>73</v>
      </c>
      <c r="N45" s="46">
        <v>15910</v>
      </c>
      <c r="O45" s="41">
        <v>0.06</v>
      </c>
      <c r="P45" s="37">
        <f t="shared" si="1"/>
        <v>68731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1718.2750000000001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36</v>
      </c>
      <c r="M46" s="35" t="s">
        <v>73</v>
      </c>
      <c r="N46" s="46">
        <v>15910</v>
      </c>
      <c r="O46" s="41">
        <v>24.2</v>
      </c>
      <c r="P46" s="37">
        <f t="shared" si="1"/>
        <v>13860792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346519.80000000005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36</v>
      </c>
      <c r="M47" s="35" t="s">
        <v>73</v>
      </c>
      <c r="N47" s="46">
        <v>15910</v>
      </c>
      <c r="O47" s="41">
        <v>0.17</v>
      </c>
      <c r="P47" s="37">
        <f t="shared" si="1"/>
        <v>97369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2434.2249999999999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36</v>
      </c>
      <c r="M48" s="35" t="s">
        <v>73</v>
      </c>
      <c r="N48" s="46">
        <v>15910</v>
      </c>
      <c r="O48" s="41">
        <v>0.57999999999999996</v>
      </c>
      <c r="P48" s="37">
        <f t="shared" si="1"/>
        <v>332201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8305.0249999999996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0.14000000000000001</v>
      </c>
      <c r="P49" s="37">
        <f t="shared" si="1"/>
        <v>80186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2004.65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7.0000000000000007E-2</v>
      </c>
      <c r="P50" s="37">
        <f t="shared" si="1"/>
        <v>40093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1002.325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36</v>
      </c>
      <c r="M51" s="35" t="s">
        <v>73</v>
      </c>
      <c r="N51" s="46">
        <v>15910</v>
      </c>
      <c r="O51" s="41">
        <v>2.4300000000000002</v>
      </c>
      <c r="P51" s="37">
        <f t="shared" si="1"/>
        <v>1391807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34795.175000000003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177</v>
      </c>
      <c r="F52" s="57" t="s">
        <v>162</v>
      </c>
      <c r="G52" s="35"/>
      <c r="H52" s="35"/>
      <c r="I52" s="53"/>
      <c r="J52" s="42" t="s">
        <v>172</v>
      </c>
      <c r="K52" s="35" t="s">
        <v>37</v>
      </c>
      <c r="L52" s="37">
        <v>36</v>
      </c>
      <c r="M52" s="35" t="s">
        <v>73</v>
      </c>
      <c r="N52" s="46">
        <v>15910</v>
      </c>
      <c r="O52" s="41">
        <v>0.03</v>
      </c>
      <c r="P52" s="37">
        <f t="shared" si="1"/>
        <v>17183</v>
      </c>
      <c r="Q52" s="35">
        <v>15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429.57500000000005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163</v>
      </c>
      <c r="G53" s="35"/>
      <c r="H53" s="35"/>
      <c r="I53" s="53"/>
      <c r="J53" s="42" t="s">
        <v>173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0.02</v>
      </c>
      <c r="P53" s="37">
        <f t="shared" si="1"/>
        <v>11455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286.375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164</v>
      </c>
      <c r="G54" s="35"/>
      <c r="H54" s="35"/>
      <c r="I54" s="53"/>
      <c r="J54" s="42" t="s">
        <v>174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0.05</v>
      </c>
      <c r="P54" s="37">
        <f t="shared" si="1"/>
        <v>28638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715.95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165</v>
      </c>
      <c r="G55" s="35"/>
      <c r="H55" s="35"/>
      <c r="I55" s="53"/>
      <c r="J55" s="42" t="s">
        <v>175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0.23</v>
      </c>
      <c r="P55" s="37">
        <f t="shared" si="1"/>
        <v>131735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3293.375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132</v>
      </c>
      <c r="F56" s="57" t="s">
        <v>178</v>
      </c>
      <c r="G56" s="35"/>
      <c r="H56" s="35"/>
      <c r="I56" s="53"/>
      <c r="J56" s="42" t="s">
        <v>192</v>
      </c>
      <c r="K56" s="35" t="s">
        <v>37</v>
      </c>
      <c r="L56" s="37">
        <v>36</v>
      </c>
      <c r="M56" s="35" t="s">
        <v>38</v>
      </c>
      <c r="N56" s="59">
        <v>1</v>
      </c>
      <c r="O56" s="41">
        <v>6700</v>
      </c>
      <c r="P56" s="37">
        <f t="shared" si="1"/>
        <v>241200</v>
      </c>
      <c r="Q56" s="35">
        <v>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6030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179</v>
      </c>
      <c r="G57" s="35"/>
      <c r="H57" s="35"/>
      <c r="I57" s="53"/>
      <c r="J57" s="42" t="s">
        <v>193</v>
      </c>
      <c r="K57" s="35" t="s">
        <v>37</v>
      </c>
      <c r="L57" s="37">
        <v>36</v>
      </c>
      <c r="M57" s="35" t="s">
        <v>38</v>
      </c>
      <c r="N57" s="59">
        <v>1</v>
      </c>
      <c r="O57" s="41">
        <v>380</v>
      </c>
      <c r="P57" s="37">
        <f t="shared" si="1"/>
        <v>13680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342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177</v>
      </c>
      <c r="F58" s="57" t="s">
        <v>180</v>
      </c>
      <c r="G58" s="35"/>
      <c r="H58" s="35"/>
      <c r="I58" s="53"/>
      <c r="J58" s="42" t="s">
        <v>194</v>
      </c>
      <c r="K58" s="35" t="s">
        <v>37</v>
      </c>
      <c r="L58" s="37">
        <v>36</v>
      </c>
      <c r="M58" s="35" t="s">
        <v>38</v>
      </c>
      <c r="N58" s="59">
        <v>1</v>
      </c>
      <c r="O58" s="41">
        <v>110</v>
      </c>
      <c r="P58" s="37">
        <f t="shared" si="1"/>
        <v>3960</v>
      </c>
      <c r="Q58" s="35">
        <v>15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99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181</v>
      </c>
      <c r="G59" s="35"/>
      <c r="H59" s="35"/>
      <c r="I59" s="53"/>
      <c r="J59" s="42" t="s">
        <v>195</v>
      </c>
      <c r="K59" s="35" t="s">
        <v>37</v>
      </c>
      <c r="L59" s="37">
        <v>36</v>
      </c>
      <c r="M59" s="35" t="s">
        <v>38</v>
      </c>
      <c r="N59" s="59">
        <v>1</v>
      </c>
      <c r="O59" s="41">
        <v>140</v>
      </c>
      <c r="P59" s="37">
        <f t="shared" si="1"/>
        <v>5040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126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182</v>
      </c>
      <c r="G60" s="35"/>
      <c r="H60" s="35"/>
      <c r="I60" s="53"/>
      <c r="J60" s="42" t="s">
        <v>196</v>
      </c>
      <c r="K60" s="35" t="s">
        <v>37</v>
      </c>
      <c r="L60" s="37">
        <v>36</v>
      </c>
      <c r="M60" s="35" t="s">
        <v>38</v>
      </c>
      <c r="N60" s="59">
        <v>1</v>
      </c>
      <c r="O60" s="41">
        <v>98</v>
      </c>
      <c r="P60" s="37">
        <f t="shared" si="1"/>
        <v>3528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88.2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183</v>
      </c>
      <c r="G61" s="35"/>
      <c r="H61" s="35"/>
      <c r="I61" s="53"/>
      <c r="J61" s="42" t="s">
        <v>197</v>
      </c>
      <c r="K61" s="35" t="s">
        <v>37</v>
      </c>
      <c r="L61" s="37">
        <v>36</v>
      </c>
      <c r="M61" s="35" t="s">
        <v>38</v>
      </c>
      <c r="N61" s="59">
        <v>1</v>
      </c>
      <c r="O61" s="41">
        <v>95</v>
      </c>
      <c r="P61" s="37">
        <f t="shared" si="1"/>
        <v>3420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85.5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132</v>
      </c>
      <c r="F62" s="57" t="s">
        <v>184</v>
      </c>
      <c r="G62" s="35"/>
      <c r="H62" s="35"/>
      <c r="I62" s="53"/>
      <c r="J62" s="42" t="s">
        <v>198</v>
      </c>
      <c r="K62" s="35" t="s">
        <v>37</v>
      </c>
      <c r="L62" s="37">
        <v>36</v>
      </c>
      <c r="M62" s="35" t="s">
        <v>38</v>
      </c>
      <c r="N62" s="59">
        <v>1</v>
      </c>
      <c r="O62" s="41">
        <v>2750</v>
      </c>
      <c r="P62" s="37">
        <f t="shared" si="1"/>
        <v>99000</v>
      </c>
      <c r="Q62" s="35">
        <v>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2475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185</v>
      </c>
      <c r="G63" s="35"/>
      <c r="H63" s="35"/>
      <c r="I63" s="53"/>
      <c r="J63" s="42" t="s">
        <v>199</v>
      </c>
      <c r="K63" s="35" t="s">
        <v>37</v>
      </c>
      <c r="L63" s="37">
        <v>36</v>
      </c>
      <c r="M63" s="35" t="s">
        <v>38</v>
      </c>
      <c r="N63" s="59">
        <v>1</v>
      </c>
      <c r="O63" s="41">
        <v>165</v>
      </c>
      <c r="P63" s="37">
        <f t="shared" si="1"/>
        <v>5940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148.5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186</v>
      </c>
      <c r="G64" s="35"/>
      <c r="H64" s="35"/>
      <c r="I64" s="53"/>
      <c r="J64" s="42" t="s">
        <v>200</v>
      </c>
      <c r="K64" s="35" t="s">
        <v>37</v>
      </c>
      <c r="L64" s="37">
        <v>36</v>
      </c>
      <c r="M64" s="35" t="s">
        <v>38</v>
      </c>
      <c r="N64" s="59">
        <v>1</v>
      </c>
      <c r="O64" s="41">
        <v>320</v>
      </c>
      <c r="P64" s="37">
        <f t="shared" si="1"/>
        <v>11520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288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187</v>
      </c>
      <c r="G65" s="35"/>
      <c r="H65" s="35"/>
      <c r="I65" s="53"/>
      <c r="J65" s="42" t="s">
        <v>201</v>
      </c>
      <c r="K65" s="35" t="s">
        <v>37</v>
      </c>
      <c r="L65" s="37">
        <v>36</v>
      </c>
      <c r="M65" s="35" t="s">
        <v>38</v>
      </c>
      <c r="N65" s="59">
        <v>1</v>
      </c>
      <c r="O65" s="41">
        <v>480</v>
      </c>
      <c r="P65" s="37">
        <f t="shared" si="1"/>
        <v>17280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432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207</v>
      </c>
      <c r="D66" s="32" t="s">
        <v>211</v>
      </c>
      <c r="E66" s="33" t="s">
        <v>177</v>
      </c>
      <c r="F66" s="57" t="s">
        <v>188</v>
      </c>
      <c r="G66" s="35"/>
      <c r="H66" s="35"/>
      <c r="I66" s="53" t="s">
        <v>140</v>
      </c>
      <c r="J66" s="42" t="s">
        <v>202</v>
      </c>
      <c r="K66" s="35" t="s">
        <v>37</v>
      </c>
      <c r="L66" s="37">
        <v>36</v>
      </c>
      <c r="M66" s="35" t="s">
        <v>38</v>
      </c>
      <c r="N66" s="59">
        <v>1</v>
      </c>
      <c r="O66" s="41">
        <v>95641</v>
      </c>
      <c r="P66" s="37">
        <f t="shared" si="1"/>
        <v>3443076</v>
      </c>
      <c r="Q66" s="68">
        <v>0</v>
      </c>
      <c r="R66" s="69">
        <v>0</v>
      </c>
      <c r="S66" s="70" t="s">
        <v>40</v>
      </c>
      <c r="T66" s="68">
        <v>0</v>
      </c>
      <c r="U66" s="69">
        <f t="shared" si="0"/>
        <v>0</v>
      </c>
      <c r="V66" s="68">
        <v>0</v>
      </c>
      <c r="W66" s="69">
        <v>0</v>
      </c>
      <c r="X66" s="68">
        <v>0</v>
      </c>
      <c r="Y66" s="69">
        <f t="shared" si="2"/>
        <v>0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213</v>
      </c>
      <c r="E67" s="33" t="s">
        <v>132</v>
      </c>
      <c r="F67" s="57" t="s">
        <v>189</v>
      </c>
      <c r="G67" s="35"/>
      <c r="H67" s="35"/>
      <c r="I67" s="53" t="s">
        <v>140</v>
      </c>
      <c r="J67" s="42" t="s">
        <v>203</v>
      </c>
      <c r="K67" s="35" t="s">
        <v>37</v>
      </c>
      <c r="L67" s="37">
        <v>36</v>
      </c>
      <c r="M67" s="35" t="s">
        <v>38</v>
      </c>
      <c r="N67" s="59">
        <v>1</v>
      </c>
      <c r="O67" s="41">
        <v>72052</v>
      </c>
      <c r="P67" s="37">
        <f t="shared" si="1"/>
        <v>2593872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230</v>
      </c>
      <c r="E68" s="33" t="s">
        <v>176</v>
      </c>
      <c r="F68" s="57" t="s">
        <v>190</v>
      </c>
      <c r="G68" s="35"/>
      <c r="H68" s="35"/>
      <c r="I68" s="53" t="s">
        <v>140</v>
      </c>
      <c r="J68" s="42" t="s">
        <v>204</v>
      </c>
      <c r="K68" s="35" t="s">
        <v>37</v>
      </c>
      <c r="L68" s="37">
        <v>36</v>
      </c>
      <c r="M68" s="35" t="s">
        <v>38</v>
      </c>
      <c r="N68" s="59">
        <v>1</v>
      </c>
      <c r="O68" s="41">
        <v>51026</v>
      </c>
      <c r="P68" s="37">
        <f t="shared" si="1"/>
        <v>1836936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217</v>
      </c>
      <c r="E69" s="33" t="s">
        <v>206</v>
      </c>
      <c r="F69" s="57" t="s">
        <v>191</v>
      </c>
      <c r="G69" s="35"/>
      <c r="H69" s="35"/>
      <c r="I69" s="53" t="s">
        <v>139</v>
      </c>
      <c r="J69" s="42" t="s">
        <v>205</v>
      </c>
      <c r="K69" s="35" t="s">
        <v>37</v>
      </c>
      <c r="L69" s="37">
        <v>36</v>
      </c>
      <c r="M69" s="35" t="s">
        <v>38</v>
      </c>
      <c r="N69" s="59">
        <v>1</v>
      </c>
      <c r="O69" s="41">
        <v>33711</v>
      </c>
      <c r="P69" s="37">
        <f t="shared" si="1"/>
        <v>1213596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x14ac:dyDescent="0.25">
      <c r="B70" s="6"/>
      <c r="C70" s="6"/>
      <c r="D70" s="6"/>
      <c r="E70" s="65"/>
      <c r="F70" s="17"/>
      <c r="G70" s="65"/>
      <c r="H70" s="65"/>
      <c r="I70" s="49"/>
      <c r="J70" s="65"/>
      <c r="K70" s="65"/>
      <c r="L70" s="65"/>
      <c r="M70" s="65"/>
      <c r="N70" s="23"/>
      <c r="O70" s="19"/>
      <c r="P70" s="26"/>
      <c r="Q70" s="65"/>
      <c r="R70" s="19"/>
      <c r="S70" s="20"/>
      <c r="T70" s="65"/>
      <c r="U70" s="19"/>
      <c r="V70" s="65"/>
      <c r="W70" s="19"/>
      <c r="X70" s="65"/>
      <c r="Y70" s="19"/>
      <c r="Z70" s="65"/>
      <c r="AA70" s="7"/>
      <c r="AB70" s="2"/>
    </row>
    <row r="71" spans="2:28" x14ac:dyDescent="0.25">
      <c r="B71" s="6"/>
      <c r="C71" s="6"/>
      <c r="D71" s="6"/>
      <c r="E71" s="65"/>
      <c r="F71" s="65"/>
      <c r="G71" s="65"/>
      <c r="H71" s="65"/>
      <c r="I71" s="49"/>
      <c r="J71" s="65"/>
      <c r="K71" s="65"/>
      <c r="L71" s="65"/>
      <c r="M71" s="65"/>
      <c r="N71" s="65"/>
      <c r="O71" s="65"/>
      <c r="P71" s="65"/>
      <c r="Q71" s="65"/>
      <c r="R71" s="19"/>
      <c r="S71" s="65"/>
      <c r="T71" s="65"/>
      <c r="U71" s="65"/>
      <c r="V71" s="65"/>
      <c r="W71" s="65"/>
      <c r="X71" s="65"/>
      <c r="Y71" s="19"/>
      <c r="Z71" s="65"/>
      <c r="AA71" s="7"/>
      <c r="AB71" s="2"/>
    </row>
    <row r="72" spans="2:28" x14ac:dyDescent="0.25">
      <c r="B72" s="8"/>
      <c r="C72" s="8"/>
      <c r="D72" s="8"/>
      <c r="E72" s="9"/>
      <c r="F72" s="9"/>
      <c r="G72" s="9"/>
      <c r="H72" s="9"/>
      <c r="I72" s="5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21"/>
      <c r="Z72" s="9"/>
      <c r="AA72" s="10"/>
      <c r="AB72" s="2"/>
    </row>
    <row r="73" spans="2:28" x14ac:dyDescent="0.25">
      <c r="B73" s="83" t="s">
        <v>228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5"/>
      <c r="P73" s="81">
        <f>ROUND(SUM(P17:P71),2)</f>
        <v>262365588</v>
      </c>
      <c r="Q73" s="43"/>
      <c r="R73" s="81">
        <f>ROUND(SUM(R11:R71),0)</f>
        <v>0</v>
      </c>
      <c r="S73" s="44"/>
      <c r="T73" s="44"/>
      <c r="U73" s="81">
        <f>ROUND(SUM(U17:U71),0)</f>
        <v>0</v>
      </c>
      <c r="V73" s="44"/>
      <c r="W73" s="81">
        <f>ROUND(SUM(W11:W71),0)</f>
        <v>0</v>
      </c>
      <c r="X73" s="44"/>
      <c r="Y73" s="81">
        <f>ROUND(SUM(Y17:Y71),0)</f>
        <v>6331953</v>
      </c>
      <c r="Z73" s="9"/>
      <c r="AA73" s="10"/>
      <c r="AB73" s="2"/>
    </row>
    <row r="74" spans="2:28" x14ac:dyDescent="0.25"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8"/>
      <c r="P74" s="82"/>
      <c r="Q74" s="43"/>
      <c r="R74" s="82"/>
      <c r="S74" s="44"/>
      <c r="T74" s="44"/>
      <c r="U74" s="82"/>
      <c r="V74" s="44"/>
      <c r="W74" s="82"/>
      <c r="X74" s="44"/>
      <c r="Y74" s="82"/>
      <c r="Z74" s="9"/>
      <c r="AA74" s="10"/>
      <c r="AB74" s="2"/>
    </row>
    <row r="75" spans="2:28" x14ac:dyDescent="0.25">
      <c r="B75" s="8"/>
      <c r="C75" s="8"/>
      <c r="D75" s="8"/>
      <c r="E75" s="9"/>
      <c r="F75" s="9"/>
      <c r="G75" s="9"/>
      <c r="H75" s="9"/>
      <c r="I75" s="54"/>
      <c r="J75" s="9"/>
      <c r="K75" s="9"/>
      <c r="L75" s="9"/>
      <c r="M75" s="9"/>
      <c r="N75" s="9"/>
      <c r="O75" s="9"/>
      <c r="P75" s="58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47"/>
      <c r="Q76" s="9"/>
      <c r="R76" s="9"/>
      <c r="S76" s="9"/>
      <c r="T76" s="9"/>
      <c r="U76" s="9"/>
      <c r="V76" s="9"/>
      <c r="W76" s="9"/>
      <c r="X76" s="11"/>
      <c r="Y76" s="11"/>
      <c r="Z76" s="11" t="s">
        <v>229</v>
      </c>
      <c r="AA76" s="12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47"/>
      <c r="O77" s="47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41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/>
      <c r="AA78" s="12"/>
      <c r="AB78" s="2"/>
    </row>
    <row r="79" spans="2:28" ht="15.75" x14ac:dyDescent="0.3">
      <c r="B79" s="13"/>
      <c r="C79" s="13"/>
      <c r="D79" s="13"/>
      <c r="E79" s="14"/>
      <c r="F79" s="14"/>
      <c r="G79" s="14"/>
      <c r="H79" s="14"/>
      <c r="I79" s="5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6"/>
    </row>
    <row r="88" spans="26:26" x14ac:dyDescent="0.25">
      <c r="Z88" s="24" t="s">
        <v>69</v>
      </c>
    </row>
    <row r="89" spans="26:26" x14ac:dyDescent="0.25">
      <c r="Z89" s="25" t="s">
        <v>70</v>
      </c>
    </row>
  </sheetData>
  <autoFilter ref="D16:D69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3:O74"/>
    <mergeCell ref="P73:P74"/>
    <mergeCell ref="R73:R74"/>
    <mergeCell ref="U73:U74"/>
    <mergeCell ref="W73:W74"/>
    <mergeCell ref="Y73:Y74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89"/>
  <sheetViews>
    <sheetView showGridLines="0" zoomScaleNormal="100" zoomScaleSheetLayoutView="53" workbookViewId="0">
      <selection activeCell="G17" sqref="G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28</v>
      </c>
      <c r="M13" s="35" t="s">
        <v>38</v>
      </c>
      <c r="N13" s="36">
        <v>1</v>
      </c>
      <c r="O13" s="37">
        <v>7427264</v>
      </c>
      <c r="P13" s="37">
        <f>+ROUND((L13*O13)*N13,0)</f>
        <v>207963392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22875973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28</v>
      </c>
      <c r="M17" s="35" t="s">
        <v>73</v>
      </c>
      <c r="N17" s="46">
        <v>15910</v>
      </c>
      <c r="O17" s="41">
        <v>1.81</v>
      </c>
      <c r="P17" s="37">
        <f>+ROUND((L17*O17)*N17,0)</f>
        <v>806319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69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20157.975000000002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28</v>
      </c>
      <c r="M18" s="35" t="s">
        <v>73</v>
      </c>
      <c r="N18" s="46">
        <v>15910</v>
      </c>
      <c r="O18" s="41">
        <v>31.12</v>
      </c>
      <c r="P18" s="37">
        <f t="shared" ref="P18:P69" si="1">+ROUND((L18*O18)*N18,0)</f>
        <v>13863338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69" si="2">+(P18+R18)*X18%</f>
        <v>346583.45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28</v>
      </c>
      <c r="M19" s="35" t="s">
        <v>73</v>
      </c>
      <c r="N19" s="46">
        <v>15910</v>
      </c>
      <c r="O19" s="41">
        <v>46.74</v>
      </c>
      <c r="P19" s="37">
        <f t="shared" si="1"/>
        <v>20821735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520543.375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28</v>
      </c>
      <c r="M20" s="35" t="s">
        <v>73</v>
      </c>
      <c r="N20" s="46">
        <v>15910</v>
      </c>
      <c r="O20" s="41">
        <v>268.07</v>
      </c>
      <c r="P20" s="37">
        <f t="shared" si="1"/>
        <v>119419824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2985495.6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28</v>
      </c>
      <c r="M21" s="35" t="s">
        <v>73</v>
      </c>
      <c r="N21" s="46">
        <v>15910</v>
      </c>
      <c r="O21" s="41">
        <v>2.65</v>
      </c>
      <c r="P21" s="37">
        <f t="shared" si="1"/>
        <v>1180522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29513.050000000003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28</v>
      </c>
      <c r="M22" s="35" t="s">
        <v>73</v>
      </c>
      <c r="N22" s="46">
        <v>15910</v>
      </c>
      <c r="O22" s="41">
        <v>3.5</v>
      </c>
      <c r="P22" s="37">
        <f t="shared" si="1"/>
        <v>1559180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38979.5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28</v>
      </c>
      <c r="M23" s="35" t="s">
        <v>73</v>
      </c>
      <c r="N23" s="46">
        <v>15910</v>
      </c>
      <c r="O23" s="41">
        <v>3.18</v>
      </c>
      <c r="P23" s="37">
        <f t="shared" si="1"/>
        <v>1416626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35415.65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28</v>
      </c>
      <c r="M24" s="35" t="s">
        <v>73</v>
      </c>
      <c r="N24" s="46">
        <v>15910</v>
      </c>
      <c r="O24" s="41">
        <v>17.88</v>
      </c>
      <c r="P24" s="37">
        <f t="shared" si="1"/>
        <v>7965182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199129.55000000002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28</v>
      </c>
      <c r="M25" s="35" t="s">
        <v>73</v>
      </c>
      <c r="N25" s="46">
        <v>15910</v>
      </c>
      <c r="O25" s="41">
        <v>1.18</v>
      </c>
      <c r="P25" s="37">
        <f t="shared" si="1"/>
        <v>525666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13141.650000000001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28</v>
      </c>
      <c r="M26" s="35" t="s">
        <v>73</v>
      </c>
      <c r="N26" s="46">
        <v>15910</v>
      </c>
      <c r="O26" s="41">
        <v>29.44</v>
      </c>
      <c r="P26" s="37">
        <f t="shared" si="1"/>
        <v>13114931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327873.27500000002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28</v>
      </c>
      <c r="M27" s="35" t="s">
        <v>73</v>
      </c>
      <c r="N27" s="46">
        <v>15910</v>
      </c>
      <c r="O27" s="63">
        <v>0.01</v>
      </c>
      <c r="P27" s="37">
        <f t="shared" si="1"/>
        <v>4455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111.375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112</v>
      </c>
      <c r="M28" s="35" t="s">
        <v>73</v>
      </c>
      <c r="N28" s="46">
        <v>15910</v>
      </c>
      <c r="O28" s="63">
        <v>0.01</v>
      </c>
      <c r="P28" s="37">
        <f t="shared" si="1"/>
        <v>17819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445.47500000000002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252</v>
      </c>
      <c r="M29" s="35" t="s">
        <v>73</v>
      </c>
      <c r="N29" s="46">
        <v>15910</v>
      </c>
      <c r="O29" s="63">
        <v>0.01</v>
      </c>
      <c r="P29" s="37">
        <f t="shared" si="1"/>
        <v>40093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1002.325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112</v>
      </c>
      <c r="M30" s="35" t="s">
        <v>73</v>
      </c>
      <c r="N30" s="46">
        <v>15910</v>
      </c>
      <c r="O30" s="63">
        <v>0.01</v>
      </c>
      <c r="P30" s="37">
        <f t="shared" si="1"/>
        <v>17819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445.47500000000002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280</v>
      </c>
      <c r="M31" s="35" t="s">
        <v>73</v>
      </c>
      <c r="N31" s="46">
        <v>15910</v>
      </c>
      <c r="O31" s="63">
        <v>0.01</v>
      </c>
      <c r="P31" s="37">
        <f t="shared" si="1"/>
        <v>44548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1113.7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196</v>
      </c>
      <c r="M32" s="35" t="s">
        <v>73</v>
      </c>
      <c r="N32" s="46">
        <v>15910</v>
      </c>
      <c r="O32" s="63">
        <v>0.01</v>
      </c>
      <c r="P32" s="37">
        <f t="shared" si="1"/>
        <v>31184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779.6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28</v>
      </c>
      <c r="M33" s="35" t="s">
        <v>73</v>
      </c>
      <c r="N33" s="46">
        <v>15910</v>
      </c>
      <c r="O33" s="41">
        <v>0.01</v>
      </c>
      <c r="P33" s="37">
        <f t="shared" si="1"/>
        <v>4455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111.375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56</v>
      </c>
      <c r="M34" s="35" t="s">
        <v>73</v>
      </c>
      <c r="N34" s="46">
        <v>15910</v>
      </c>
      <c r="O34" s="41">
        <v>0.01</v>
      </c>
      <c r="P34" s="37">
        <f t="shared" si="1"/>
        <v>8910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222.75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28</v>
      </c>
      <c r="M35" s="35" t="s">
        <v>73</v>
      </c>
      <c r="N35" s="46">
        <v>15910</v>
      </c>
      <c r="O35" s="41">
        <v>0.01</v>
      </c>
      <c r="P35" s="37">
        <f t="shared" si="1"/>
        <v>4455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111.375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28</v>
      </c>
      <c r="M36" s="35" t="s">
        <v>73</v>
      </c>
      <c r="N36" s="46">
        <v>15910</v>
      </c>
      <c r="O36" s="41">
        <v>0.01</v>
      </c>
      <c r="P36" s="37">
        <f t="shared" si="1"/>
        <v>4455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111.375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28</v>
      </c>
      <c r="M37" s="35" t="s">
        <v>73</v>
      </c>
      <c r="N37" s="46">
        <v>15910</v>
      </c>
      <c r="O37" s="41">
        <v>0.16</v>
      </c>
      <c r="P37" s="37">
        <f t="shared" si="1"/>
        <v>71277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1781.9250000000002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28</v>
      </c>
      <c r="M38" s="35" t="s">
        <v>73</v>
      </c>
      <c r="N38" s="46">
        <v>15910</v>
      </c>
      <c r="O38" s="41">
        <v>0.1</v>
      </c>
      <c r="P38" s="37">
        <f t="shared" si="1"/>
        <v>44548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1113.7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28</v>
      </c>
      <c r="M39" s="35" t="s">
        <v>73</v>
      </c>
      <c r="N39" s="46">
        <v>15910</v>
      </c>
      <c r="O39" s="41">
        <v>0.21</v>
      </c>
      <c r="P39" s="37">
        <f t="shared" si="1"/>
        <v>93551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2338.7750000000001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28</v>
      </c>
      <c r="M40" s="35" t="s">
        <v>73</v>
      </c>
      <c r="N40" s="46">
        <v>15910</v>
      </c>
      <c r="O40" s="41">
        <v>0.19</v>
      </c>
      <c r="P40" s="37">
        <f t="shared" si="1"/>
        <v>84641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2116.0250000000001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28</v>
      </c>
      <c r="M41" s="35" t="s">
        <v>73</v>
      </c>
      <c r="N41" s="46">
        <v>15910</v>
      </c>
      <c r="O41" s="41">
        <v>6.35</v>
      </c>
      <c r="P41" s="37">
        <f t="shared" si="1"/>
        <v>2828798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70719.95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28</v>
      </c>
      <c r="M42" s="35" t="s">
        <v>73</v>
      </c>
      <c r="N42" s="46">
        <v>15910</v>
      </c>
      <c r="O42" s="41">
        <v>0.24</v>
      </c>
      <c r="P42" s="37">
        <f t="shared" si="1"/>
        <v>106915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2672.875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28</v>
      </c>
      <c r="M43" s="35" t="s">
        <v>73</v>
      </c>
      <c r="N43" s="46">
        <v>15910</v>
      </c>
      <c r="O43" s="63">
        <v>0.01</v>
      </c>
      <c r="P43" s="37">
        <f t="shared" si="1"/>
        <v>4455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111.375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28</v>
      </c>
      <c r="M44" s="35" t="s">
        <v>73</v>
      </c>
      <c r="N44" s="46">
        <v>15910</v>
      </c>
      <c r="O44" s="41">
        <v>0.23</v>
      </c>
      <c r="P44" s="37">
        <f t="shared" si="1"/>
        <v>102460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2561.5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56</v>
      </c>
      <c r="M45" s="35" t="s">
        <v>73</v>
      </c>
      <c r="N45" s="46">
        <v>15910</v>
      </c>
      <c r="O45" s="41">
        <v>0.06</v>
      </c>
      <c r="P45" s="37">
        <f t="shared" si="1"/>
        <v>53458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1336.45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28</v>
      </c>
      <c r="M46" s="35" t="s">
        <v>73</v>
      </c>
      <c r="N46" s="46">
        <v>15910</v>
      </c>
      <c r="O46" s="41">
        <v>24.2</v>
      </c>
      <c r="P46" s="37">
        <f t="shared" si="1"/>
        <v>10780616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269515.40000000002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28</v>
      </c>
      <c r="M47" s="35" t="s">
        <v>73</v>
      </c>
      <c r="N47" s="46">
        <v>15910</v>
      </c>
      <c r="O47" s="41">
        <v>0.17</v>
      </c>
      <c r="P47" s="37">
        <f t="shared" si="1"/>
        <v>75732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1893.3000000000002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28</v>
      </c>
      <c r="M48" s="35" t="s">
        <v>73</v>
      </c>
      <c r="N48" s="46">
        <v>15910</v>
      </c>
      <c r="O48" s="41">
        <v>0.57999999999999996</v>
      </c>
      <c r="P48" s="37">
        <f t="shared" si="1"/>
        <v>258378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6459.4500000000007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28</v>
      </c>
      <c r="M49" s="35" t="s">
        <v>73</v>
      </c>
      <c r="N49" s="46">
        <v>15910</v>
      </c>
      <c r="O49" s="41">
        <v>0.14000000000000001</v>
      </c>
      <c r="P49" s="37">
        <f t="shared" si="1"/>
        <v>62367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1559.1750000000002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28</v>
      </c>
      <c r="M50" s="35" t="s">
        <v>73</v>
      </c>
      <c r="N50" s="46">
        <v>15910</v>
      </c>
      <c r="O50" s="41">
        <v>7.0000000000000007E-2</v>
      </c>
      <c r="P50" s="37">
        <f t="shared" si="1"/>
        <v>31184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779.6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28</v>
      </c>
      <c r="M51" s="35" t="s">
        <v>73</v>
      </c>
      <c r="N51" s="46">
        <v>15910</v>
      </c>
      <c r="O51" s="41">
        <v>2.4300000000000002</v>
      </c>
      <c r="P51" s="37">
        <f t="shared" si="1"/>
        <v>1082516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27062.9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177</v>
      </c>
      <c r="F52" s="57" t="s">
        <v>162</v>
      </c>
      <c r="G52" s="35"/>
      <c r="H52" s="35"/>
      <c r="I52" s="53"/>
      <c r="J52" s="42" t="s">
        <v>172</v>
      </c>
      <c r="K52" s="35" t="s">
        <v>37</v>
      </c>
      <c r="L52" s="37">
        <v>28</v>
      </c>
      <c r="M52" s="35" t="s">
        <v>73</v>
      </c>
      <c r="N52" s="46">
        <v>15910</v>
      </c>
      <c r="O52" s="41">
        <v>0.03</v>
      </c>
      <c r="P52" s="37">
        <f t="shared" si="1"/>
        <v>13364</v>
      </c>
      <c r="Q52" s="35">
        <v>15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334.1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163</v>
      </c>
      <c r="G53" s="35"/>
      <c r="H53" s="35"/>
      <c r="I53" s="53"/>
      <c r="J53" s="42" t="s">
        <v>173</v>
      </c>
      <c r="K53" s="35" t="s">
        <v>37</v>
      </c>
      <c r="L53" s="37">
        <v>28</v>
      </c>
      <c r="M53" s="35" t="s">
        <v>73</v>
      </c>
      <c r="N53" s="46">
        <v>15910</v>
      </c>
      <c r="O53" s="41">
        <v>0.02</v>
      </c>
      <c r="P53" s="37">
        <f t="shared" si="1"/>
        <v>8910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222.75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164</v>
      </c>
      <c r="G54" s="35"/>
      <c r="H54" s="35"/>
      <c r="I54" s="53"/>
      <c r="J54" s="42" t="s">
        <v>174</v>
      </c>
      <c r="K54" s="35" t="s">
        <v>37</v>
      </c>
      <c r="L54" s="37">
        <v>28</v>
      </c>
      <c r="M54" s="35" t="s">
        <v>73</v>
      </c>
      <c r="N54" s="46">
        <v>15910</v>
      </c>
      <c r="O54" s="41">
        <v>0.05</v>
      </c>
      <c r="P54" s="37">
        <f t="shared" si="1"/>
        <v>22274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556.85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165</v>
      </c>
      <c r="G55" s="35"/>
      <c r="H55" s="35"/>
      <c r="I55" s="53"/>
      <c r="J55" s="42" t="s">
        <v>175</v>
      </c>
      <c r="K55" s="35" t="s">
        <v>37</v>
      </c>
      <c r="L55" s="37">
        <v>28</v>
      </c>
      <c r="M55" s="35" t="s">
        <v>73</v>
      </c>
      <c r="N55" s="46">
        <v>15910</v>
      </c>
      <c r="O55" s="41">
        <v>0.23</v>
      </c>
      <c r="P55" s="37">
        <f t="shared" si="1"/>
        <v>102460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2561.5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132</v>
      </c>
      <c r="F56" s="57" t="s">
        <v>178</v>
      </c>
      <c r="G56" s="35"/>
      <c r="H56" s="35"/>
      <c r="I56" s="53"/>
      <c r="J56" s="42" t="s">
        <v>192</v>
      </c>
      <c r="K56" s="35" t="s">
        <v>37</v>
      </c>
      <c r="L56" s="37">
        <v>28</v>
      </c>
      <c r="M56" s="35" t="s">
        <v>38</v>
      </c>
      <c r="N56" s="59">
        <v>1</v>
      </c>
      <c r="O56" s="41">
        <v>6700</v>
      </c>
      <c r="P56" s="37">
        <f t="shared" si="1"/>
        <v>187600</v>
      </c>
      <c r="Q56" s="35">
        <v>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4690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179</v>
      </c>
      <c r="G57" s="35"/>
      <c r="H57" s="35"/>
      <c r="I57" s="53"/>
      <c r="J57" s="42" t="s">
        <v>193</v>
      </c>
      <c r="K57" s="35" t="s">
        <v>37</v>
      </c>
      <c r="L57" s="37">
        <v>28</v>
      </c>
      <c r="M57" s="35" t="s">
        <v>38</v>
      </c>
      <c r="N57" s="59">
        <v>1</v>
      </c>
      <c r="O57" s="41">
        <v>380</v>
      </c>
      <c r="P57" s="37">
        <f t="shared" si="1"/>
        <v>10640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266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177</v>
      </c>
      <c r="F58" s="57" t="s">
        <v>180</v>
      </c>
      <c r="G58" s="35"/>
      <c r="H58" s="35"/>
      <c r="I58" s="53"/>
      <c r="J58" s="42" t="s">
        <v>194</v>
      </c>
      <c r="K58" s="35" t="s">
        <v>37</v>
      </c>
      <c r="L58" s="37">
        <v>28</v>
      </c>
      <c r="M58" s="35" t="s">
        <v>38</v>
      </c>
      <c r="N58" s="59">
        <v>1</v>
      </c>
      <c r="O58" s="41">
        <v>110</v>
      </c>
      <c r="P58" s="37">
        <f t="shared" si="1"/>
        <v>3080</v>
      </c>
      <c r="Q58" s="35">
        <v>15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77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181</v>
      </c>
      <c r="G59" s="35"/>
      <c r="H59" s="35"/>
      <c r="I59" s="53"/>
      <c r="J59" s="42" t="s">
        <v>195</v>
      </c>
      <c r="K59" s="35" t="s">
        <v>37</v>
      </c>
      <c r="L59" s="37">
        <v>28</v>
      </c>
      <c r="M59" s="35" t="s">
        <v>38</v>
      </c>
      <c r="N59" s="59">
        <v>1</v>
      </c>
      <c r="O59" s="41">
        <v>140</v>
      </c>
      <c r="P59" s="37">
        <f t="shared" si="1"/>
        <v>3920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98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182</v>
      </c>
      <c r="G60" s="35"/>
      <c r="H60" s="35"/>
      <c r="I60" s="53"/>
      <c r="J60" s="42" t="s">
        <v>196</v>
      </c>
      <c r="K60" s="35" t="s">
        <v>37</v>
      </c>
      <c r="L60" s="37">
        <v>28</v>
      </c>
      <c r="M60" s="35" t="s">
        <v>38</v>
      </c>
      <c r="N60" s="59">
        <v>1</v>
      </c>
      <c r="O60" s="41">
        <v>98</v>
      </c>
      <c r="P60" s="37">
        <f t="shared" si="1"/>
        <v>2744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68.600000000000009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183</v>
      </c>
      <c r="G61" s="35"/>
      <c r="H61" s="35"/>
      <c r="I61" s="53"/>
      <c r="J61" s="42" t="s">
        <v>197</v>
      </c>
      <c r="K61" s="35" t="s">
        <v>37</v>
      </c>
      <c r="L61" s="37">
        <v>28</v>
      </c>
      <c r="M61" s="35" t="s">
        <v>38</v>
      </c>
      <c r="N61" s="59">
        <v>1</v>
      </c>
      <c r="O61" s="41">
        <v>95</v>
      </c>
      <c r="P61" s="37">
        <f t="shared" si="1"/>
        <v>2660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66.5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132</v>
      </c>
      <c r="F62" s="57" t="s">
        <v>184</v>
      </c>
      <c r="G62" s="35"/>
      <c r="H62" s="35"/>
      <c r="I62" s="53"/>
      <c r="J62" s="42" t="s">
        <v>198</v>
      </c>
      <c r="K62" s="35" t="s">
        <v>37</v>
      </c>
      <c r="L62" s="37">
        <v>28</v>
      </c>
      <c r="M62" s="35" t="s">
        <v>38</v>
      </c>
      <c r="N62" s="59">
        <v>1</v>
      </c>
      <c r="O62" s="41">
        <v>2750</v>
      </c>
      <c r="P62" s="37">
        <f t="shared" si="1"/>
        <v>77000</v>
      </c>
      <c r="Q62" s="35">
        <v>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1925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185</v>
      </c>
      <c r="G63" s="35"/>
      <c r="H63" s="35"/>
      <c r="I63" s="53"/>
      <c r="J63" s="42" t="s">
        <v>199</v>
      </c>
      <c r="K63" s="35" t="s">
        <v>37</v>
      </c>
      <c r="L63" s="37">
        <v>28</v>
      </c>
      <c r="M63" s="35" t="s">
        <v>38</v>
      </c>
      <c r="N63" s="59">
        <v>1</v>
      </c>
      <c r="O63" s="41">
        <v>165</v>
      </c>
      <c r="P63" s="37">
        <f t="shared" si="1"/>
        <v>4620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115.5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186</v>
      </c>
      <c r="G64" s="35"/>
      <c r="H64" s="35"/>
      <c r="I64" s="53"/>
      <c r="J64" s="42" t="s">
        <v>200</v>
      </c>
      <c r="K64" s="35" t="s">
        <v>37</v>
      </c>
      <c r="L64" s="37">
        <v>28</v>
      </c>
      <c r="M64" s="35" t="s">
        <v>38</v>
      </c>
      <c r="N64" s="59">
        <v>1</v>
      </c>
      <c r="O64" s="41">
        <v>320</v>
      </c>
      <c r="P64" s="37">
        <f t="shared" si="1"/>
        <v>8960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224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187</v>
      </c>
      <c r="G65" s="35"/>
      <c r="H65" s="35"/>
      <c r="I65" s="53"/>
      <c r="J65" s="42" t="s">
        <v>201</v>
      </c>
      <c r="K65" s="35" t="s">
        <v>37</v>
      </c>
      <c r="L65" s="37">
        <v>28</v>
      </c>
      <c r="M65" s="35" t="s">
        <v>38</v>
      </c>
      <c r="N65" s="59">
        <v>1</v>
      </c>
      <c r="O65" s="41">
        <v>480</v>
      </c>
      <c r="P65" s="37">
        <f t="shared" si="1"/>
        <v>13440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336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207</v>
      </c>
      <c r="D66" s="32" t="s">
        <v>211</v>
      </c>
      <c r="E66" s="33" t="s">
        <v>177</v>
      </c>
      <c r="F66" s="57" t="s">
        <v>188</v>
      </c>
      <c r="G66" s="35"/>
      <c r="H66" s="35"/>
      <c r="I66" s="53" t="s">
        <v>140</v>
      </c>
      <c r="J66" s="42" t="s">
        <v>202</v>
      </c>
      <c r="K66" s="35" t="s">
        <v>37</v>
      </c>
      <c r="L66" s="37">
        <v>28</v>
      </c>
      <c r="M66" s="35" t="s">
        <v>38</v>
      </c>
      <c r="N66" s="59">
        <v>1</v>
      </c>
      <c r="O66" s="41">
        <v>95641</v>
      </c>
      <c r="P66" s="37">
        <f t="shared" si="1"/>
        <v>2677948</v>
      </c>
      <c r="Q66" s="68">
        <v>0</v>
      </c>
      <c r="R66" s="69">
        <v>0</v>
      </c>
      <c r="S66" s="70" t="s">
        <v>40</v>
      </c>
      <c r="T66" s="68">
        <v>0</v>
      </c>
      <c r="U66" s="69">
        <f t="shared" si="0"/>
        <v>0</v>
      </c>
      <c r="V66" s="68">
        <v>0</v>
      </c>
      <c r="W66" s="69">
        <v>0</v>
      </c>
      <c r="X66" s="68">
        <v>0</v>
      </c>
      <c r="Y66" s="69">
        <f t="shared" si="2"/>
        <v>0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213</v>
      </c>
      <c r="E67" s="33" t="s">
        <v>132</v>
      </c>
      <c r="F67" s="57" t="s">
        <v>189</v>
      </c>
      <c r="G67" s="35"/>
      <c r="H67" s="35"/>
      <c r="I67" s="53" t="s">
        <v>140</v>
      </c>
      <c r="J67" s="42" t="s">
        <v>203</v>
      </c>
      <c r="K67" s="35" t="s">
        <v>37</v>
      </c>
      <c r="L67" s="37">
        <v>28</v>
      </c>
      <c r="M67" s="35" t="s">
        <v>38</v>
      </c>
      <c r="N67" s="59">
        <v>1</v>
      </c>
      <c r="O67" s="41">
        <v>72052</v>
      </c>
      <c r="P67" s="37">
        <f t="shared" si="1"/>
        <v>2017456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230</v>
      </c>
      <c r="E68" s="33" t="s">
        <v>176</v>
      </c>
      <c r="F68" s="57" t="s">
        <v>190</v>
      </c>
      <c r="G68" s="35"/>
      <c r="H68" s="35"/>
      <c r="I68" s="53" t="s">
        <v>140</v>
      </c>
      <c r="J68" s="42" t="s">
        <v>204</v>
      </c>
      <c r="K68" s="35" t="s">
        <v>37</v>
      </c>
      <c r="L68" s="37">
        <v>28</v>
      </c>
      <c r="M68" s="35" t="s">
        <v>38</v>
      </c>
      <c r="N68" s="59">
        <v>1</v>
      </c>
      <c r="O68" s="41">
        <v>51026</v>
      </c>
      <c r="P68" s="37">
        <f t="shared" si="1"/>
        <v>1428728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217</v>
      </c>
      <c r="E69" s="33" t="s">
        <v>206</v>
      </c>
      <c r="F69" s="57" t="s">
        <v>191</v>
      </c>
      <c r="G69" s="35"/>
      <c r="H69" s="35"/>
      <c r="I69" s="53" t="s">
        <v>139</v>
      </c>
      <c r="J69" s="42" t="s">
        <v>205</v>
      </c>
      <c r="K69" s="35" t="s">
        <v>37</v>
      </c>
      <c r="L69" s="37">
        <v>28</v>
      </c>
      <c r="M69" s="35" t="s">
        <v>38</v>
      </c>
      <c r="N69" s="59">
        <v>1</v>
      </c>
      <c r="O69" s="41">
        <v>33711</v>
      </c>
      <c r="P69" s="37">
        <f t="shared" si="1"/>
        <v>943908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x14ac:dyDescent="0.25">
      <c r="B70" s="6"/>
      <c r="C70" s="6"/>
      <c r="D70" s="6"/>
      <c r="E70" s="65"/>
      <c r="F70" s="17"/>
      <c r="G70" s="65"/>
      <c r="H70" s="65"/>
      <c r="I70" s="49"/>
      <c r="J70" s="65"/>
      <c r="K70" s="65"/>
      <c r="L70" s="65"/>
      <c r="M70" s="65"/>
      <c r="N70" s="23"/>
      <c r="O70" s="19"/>
      <c r="P70" s="26"/>
      <c r="Q70" s="65"/>
      <c r="R70" s="19"/>
      <c r="S70" s="20"/>
      <c r="T70" s="65"/>
      <c r="U70" s="19"/>
      <c r="V70" s="65"/>
      <c r="W70" s="19"/>
      <c r="X70" s="65"/>
      <c r="Y70" s="19"/>
      <c r="Z70" s="65"/>
      <c r="AA70" s="7"/>
      <c r="AB70" s="2"/>
    </row>
    <row r="71" spans="2:28" x14ac:dyDescent="0.25">
      <c r="B71" s="6"/>
      <c r="C71" s="6"/>
      <c r="D71" s="6"/>
      <c r="E71" s="65"/>
      <c r="F71" s="65"/>
      <c r="G71" s="65"/>
      <c r="H71" s="65"/>
      <c r="I71" s="49"/>
      <c r="J71" s="65"/>
      <c r="K71" s="65"/>
      <c r="L71" s="65"/>
      <c r="M71" s="65"/>
      <c r="N71" s="65"/>
      <c r="O71" s="65"/>
      <c r="P71" s="65"/>
      <c r="Q71" s="65"/>
      <c r="R71" s="19"/>
      <c r="S71" s="65"/>
      <c r="T71" s="65"/>
      <c r="U71" s="65"/>
      <c r="V71" s="65"/>
      <c r="W71" s="65"/>
      <c r="X71" s="65"/>
      <c r="Y71" s="19"/>
      <c r="Z71" s="65"/>
      <c r="AA71" s="7"/>
      <c r="AB71" s="2"/>
    </row>
    <row r="72" spans="2:28" x14ac:dyDescent="0.25">
      <c r="B72" s="8"/>
      <c r="C72" s="8"/>
      <c r="D72" s="8"/>
      <c r="E72" s="9"/>
      <c r="F72" s="9"/>
      <c r="G72" s="9"/>
      <c r="H72" s="9"/>
      <c r="I72" s="5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21"/>
      <c r="Z72" s="9"/>
      <c r="AA72" s="10"/>
      <c r="AB72" s="2"/>
    </row>
    <row r="73" spans="2:28" x14ac:dyDescent="0.25">
      <c r="B73" s="83" t="s">
        <v>228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5"/>
      <c r="P73" s="81">
        <f>ROUND(SUM(P17:P71),2)</f>
        <v>204062124</v>
      </c>
      <c r="Q73" s="43"/>
      <c r="R73" s="81">
        <f>ROUND(SUM(R11:R71),0)</f>
        <v>0</v>
      </c>
      <c r="S73" s="44"/>
      <c r="T73" s="44"/>
      <c r="U73" s="81">
        <f>ROUND(SUM(U17:U71),0)</f>
        <v>0</v>
      </c>
      <c r="V73" s="44"/>
      <c r="W73" s="81">
        <f>ROUND(SUM(W11:W71),0)</f>
        <v>0</v>
      </c>
      <c r="X73" s="44"/>
      <c r="Y73" s="81">
        <f>ROUND(SUM(Y17:Y71),0)</f>
        <v>4924852</v>
      </c>
      <c r="Z73" s="9"/>
      <c r="AA73" s="10"/>
      <c r="AB73" s="2"/>
    </row>
    <row r="74" spans="2:28" x14ac:dyDescent="0.25"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8"/>
      <c r="P74" s="82"/>
      <c r="Q74" s="43"/>
      <c r="R74" s="82"/>
      <c r="S74" s="44"/>
      <c r="T74" s="44"/>
      <c r="U74" s="82"/>
      <c r="V74" s="44"/>
      <c r="W74" s="82"/>
      <c r="X74" s="44"/>
      <c r="Y74" s="82"/>
      <c r="Z74" s="9"/>
      <c r="AA74" s="10"/>
      <c r="AB74" s="2"/>
    </row>
    <row r="75" spans="2:28" x14ac:dyDescent="0.25">
      <c r="B75" s="8"/>
      <c r="C75" s="8"/>
      <c r="D75" s="8"/>
      <c r="E75" s="9"/>
      <c r="F75" s="9"/>
      <c r="G75" s="9"/>
      <c r="H75" s="9"/>
      <c r="I75" s="54"/>
      <c r="J75" s="9"/>
      <c r="K75" s="9"/>
      <c r="L75" s="9"/>
      <c r="M75" s="9"/>
      <c r="N75" s="9"/>
      <c r="O75" s="9"/>
      <c r="P75" s="58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47"/>
      <c r="Q76" s="9"/>
      <c r="R76" s="9"/>
      <c r="S76" s="9"/>
      <c r="T76" s="9"/>
      <c r="U76" s="9"/>
      <c r="V76" s="9"/>
      <c r="W76" s="9"/>
      <c r="X76" s="11"/>
      <c r="Y76" s="11"/>
      <c r="Z76" s="11" t="s">
        <v>229</v>
      </c>
      <c r="AA76" s="12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47"/>
      <c r="O77" s="47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41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/>
      <c r="AA78" s="12"/>
      <c r="AB78" s="2"/>
    </row>
    <row r="79" spans="2:28" ht="15.75" x14ac:dyDescent="0.3">
      <c r="B79" s="13"/>
      <c r="C79" s="13"/>
      <c r="D79" s="13"/>
      <c r="E79" s="14"/>
      <c r="F79" s="14"/>
      <c r="G79" s="14"/>
      <c r="H79" s="14"/>
      <c r="I79" s="5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6"/>
    </row>
    <row r="88" spans="26:26" x14ac:dyDescent="0.25">
      <c r="Z88" s="24" t="s">
        <v>69</v>
      </c>
    </row>
    <row r="89" spans="26:26" x14ac:dyDescent="0.25">
      <c r="Z89" s="25" t="s">
        <v>70</v>
      </c>
    </row>
  </sheetData>
  <autoFilter ref="D16:D69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3:O74"/>
    <mergeCell ref="P73:P74"/>
    <mergeCell ref="R73:R74"/>
    <mergeCell ref="U73:U74"/>
    <mergeCell ref="W73:W74"/>
    <mergeCell ref="Y73:Y74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89"/>
  <sheetViews>
    <sheetView showGridLines="0" zoomScaleNormal="100" zoomScaleSheetLayoutView="53" workbookViewId="0">
      <selection activeCell="G17" sqref="G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69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69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69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36</v>
      </c>
      <c r="M42" s="35" t="s">
        <v>73</v>
      </c>
      <c r="N42" s="46">
        <v>15910</v>
      </c>
      <c r="O42" s="41">
        <v>0.24</v>
      </c>
      <c r="P42" s="37">
        <f t="shared" si="1"/>
        <v>137462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3436.55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36</v>
      </c>
      <c r="M43" s="35" t="s">
        <v>73</v>
      </c>
      <c r="N43" s="46">
        <v>15910</v>
      </c>
      <c r="O43" s="63">
        <v>0.01</v>
      </c>
      <c r="P43" s="37">
        <f t="shared" si="1"/>
        <v>5728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143.20000000000002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36</v>
      </c>
      <c r="M44" s="35" t="s">
        <v>73</v>
      </c>
      <c r="N44" s="46">
        <v>15910</v>
      </c>
      <c r="O44" s="41">
        <v>0.23</v>
      </c>
      <c r="P44" s="37">
        <f t="shared" si="1"/>
        <v>131735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3293.375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72</v>
      </c>
      <c r="M45" s="35" t="s">
        <v>73</v>
      </c>
      <c r="N45" s="46">
        <v>15910</v>
      </c>
      <c r="O45" s="41">
        <v>0.06</v>
      </c>
      <c r="P45" s="37">
        <f t="shared" si="1"/>
        <v>68731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1718.2750000000001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36</v>
      </c>
      <c r="M46" s="35" t="s">
        <v>73</v>
      </c>
      <c r="N46" s="46">
        <v>15910</v>
      </c>
      <c r="O46" s="41">
        <v>24.2</v>
      </c>
      <c r="P46" s="37">
        <f t="shared" si="1"/>
        <v>13860792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346519.80000000005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36</v>
      </c>
      <c r="M47" s="35" t="s">
        <v>73</v>
      </c>
      <c r="N47" s="46">
        <v>15910</v>
      </c>
      <c r="O47" s="41">
        <v>0.17</v>
      </c>
      <c r="P47" s="37">
        <f t="shared" si="1"/>
        <v>97369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2434.2249999999999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36</v>
      </c>
      <c r="M48" s="35" t="s">
        <v>73</v>
      </c>
      <c r="N48" s="46">
        <v>15910</v>
      </c>
      <c r="O48" s="41">
        <v>0.57999999999999996</v>
      </c>
      <c r="P48" s="37">
        <f t="shared" si="1"/>
        <v>332201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8305.0249999999996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0.14000000000000001</v>
      </c>
      <c r="P49" s="37">
        <f t="shared" si="1"/>
        <v>80186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2004.65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7.0000000000000007E-2</v>
      </c>
      <c r="P50" s="37">
        <f t="shared" si="1"/>
        <v>40093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1002.325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36</v>
      </c>
      <c r="M51" s="35" t="s">
        <v>73</v>
      </c>
      <c r="N51" s="46">
        <v>15910</v>
      </c>
      <c r="O51" s="41">
        <v>2.4300000000000002</v>
      </c>
      <c r="P51" s="37">
        <f t="shared" si="1"/>
        <v>1391807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34795.175000000003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177</v>
      </c>
      <c r="F52" s="57" t="s">
        <v>162</v>
      </c>
      <c r="G52" s="35"/>
      <c r="H52" s="35"/>
      <c r="I52" s="53"/>
      <c r="J52" s="42" t="s">
        <v>172</v>
      </c>
      <c r="K52" s="35" t="s">
        <v>37</v>
      </c>
      <c r="L52" s="37">
        <v>36</v>
      </c>
      <c r="M52" s="35" t="s">
        <v>73</v>
      </c>
      <c r="N52" s="46">
        <v>15910</v>
      </c>
      <c r="O52" s="41">
        <v>0.03</v>
      </c>
      <c r="P52" s="37">
        <f t="shared" si="1"/>
        <v>17183</v>
      </c>
      <c r="Q52" s="35">
        <v>15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429.57500000000005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163</v>
      </c>
      <c r="G53" s="35"/>
      <c r="H53" s="35"/>
      <c r="I53" s="53"/>
      <c r="J53" s="42" t="s">
        <v>173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0.02</v>
      </c>
      <c r="P53" s="37">
        <f t="shared" si="1"/>
        <v>11455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286.375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164</v>
      </c>
      <c r="G54" s="35"/>
      <c r="H54" s="35"/>
      <c r="I54" s="53"/>
      <c r="J54" s="42" t="s">
        <v>174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0.05</v>
      </c>
      <c r="P54" s="37">
        <f t="shared" si="1"/>
        <v>28638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715.95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165</v>
      </c>
      <c r="G55" s="35"/>
      <c r="H55" s="35"/>
      <c r="I55" s="53"/>
      <c r="J55" s="42" t="s">
        <v>175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0.23</v>
      </c>
      <c r="P55" s="37">
        <f t="shared" si="1"/>
        <v>131735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3293.375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132</v>
      </c>
      <c r="F56" s="57" t="s">
        <v>178</v>
      </c>
      <c r="G56" s="35"/>
      <c r="H56" s="35"/>
      <c r="I56" s="53"/>
      <c r="J56" s="42" t="s">
        <v>192</v>
      </c>
      <c r="K56" s="35" t="s">
        <v>37</v>
      </c>
      <c r="L56" s="37">
        <v>36</v>
      </c>
      <c r="M56" s="35" t="s">
        <v>38</v>
      </c>
      <c r="N56" s="59">
        <v>1</v>
      </c>
      <c r="O56" s="41">
        <v>6700</v>
      </c>
      <c r="P56" s="37">
        <f t="shared" si="1"/>
        <v>241200</v>
      </c>
      <c r="Q56" s="35">
        <v>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6030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179</v>
      </c>
      <c r="G57" s="35"/>
      <c r="H57" s="35"/>
      <c r="I57" s="53"/>
      <c r="J57" s="42" t="s">
        <v>193</v>
      </c>
      <c r="K57" s="35" t="s">
        <v>37</v>
      </c>
      <c r="L57" s="37">
        <v>36</v>
      </c>
      <c r="M57" s="35" t="s">
        <v>38</v>
      </c>
      <c r="N57" s="59">
        <v>1</v>
      </c>
      <c r="O57" s="41">
        <v>380</v>
      </c>
      <c r="P57" s="37">
        <f t="shared" si="1"/>
        <v>13680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342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177</v>
      </c>
      <c r="F58" s="57" t="s">
        <v>180</v>
      </c>
      <c r="G58" s="35"/>
      <c r="H58" s="35"/>
      <c r="I58" s="53"/>
      <c r="J58" s="42" t="s">
        <v>194</v>
      </c>
      <c r="K58" s="35" t="s">
        <v>37</v>
      </c>
      <c r="L58" s="37">
        <v>36</v>
      </c>
      <c r="M58" s="35" t="s">
        <v>38</v>
      </c>
      <c r="N58" s="59">
        <v>1</v>
      </c>
      <c r="O58" s="41">
        <v>110</v>
      </c>
      <c r="P58" s="37">
        <f t="shared" si="1"/>
        <v>3960</v>
      </c>
      <c r="Q58" s="35">
        <v>15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99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181</v>
      </c>
      <c r="G59" s="35"/>
      <c r="H59" s="35"/>
      <c r="I59" s="53"/>
      <c r="J59" s="42" t="s">
        <v>195</v>
      </c>
      <c r="K59" s="35" t="s">
        <v>37</v>
      </c>
      <c r="L59" s="37">
        <v>36</v>
      </c>
      <c r="M59" s="35" t="s">
        <v>38</v>
      </c>
      <c r="N59" s="59">
        <v>1</v>
      </c>
      <c r="O59" s="41">
        <v>140</v>
      </c>
      <c r="P59" s="37">
        <f t="shared" si="1"/>
        <v>5040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126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182</v>
      </c>
      <c r="G60" s="35"/>
      <c r="H60" s="35"/>
      <c r="I60" s="53"/>
      <c r="J60" s="42" t="s">
        <v>196</v>
      </c>
      <c r="K60" s="35" t="s">
        <v>37</v>
      </c>
      <c r="L60" s="37">
        <v>36</v>
      </c>
      <c r="M60" s="35" t="s">
        <v>38</v>
      </c>
      <c r="N60" s="59">
        <v>1</v>
      </c>
      <c r="O60" s="41">
        <v>98</v>
      </c>
      <c r="P60" s="37">
        <f t="shared" si="1"/>
        <v>3528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88.2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183</v>
      </c>
      <c r="G61" s="35"/>
      <c r="H61" s="35"/>
      <c r="I61" s="53"/>
      <c r="J61" s="42" t="s">
        <v>197</v>
      </c>
      <c r="K61" s="35" t="s">
        <v>37</v>
      </c>
      <c r="L61" s="37">
        <v>36</v>
      </c>
      <c r="M61" s="35" t="s">
        <v>38</v>
      </c>
      <c r="N61" s="59">
        <v>1</v>
      </c>
      <c r="O61" s="41">
        <v>95</v>
      </c>
      <c r="P61" s="37">
        <f t="shared" si="1"/>
        <v>3420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85.5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132</v>
      </c>
      <c r="F62" s="57" t="s">
        <v>184</v>
      </c>
      <c r="G62" s="35"/>
      <c r="H62" s="35"/>
      <c r="I62" s="53"/>
      <c r="J62" s="42" t="s">
        <v>198</v>
      </c>
      <c r="K62" s="35" t="s">
        <v>37</v>
      </c>
      <c r="L62" s="37">
        <v>36</v>
      </c>
      <c r="M62" s="35" t="s">
        <v>38</v>
      </c>
      <c r="N62" s="59">
        <v>1</v>
      </c>
      <c r="O62" s="41">
        <v>2750</v>
      </c>
      <c r="P62" s="37">
        <f t="shared" si="1"/>
        <v>99000</v>
      </c>
      <c r="Q62" s="35">
        <v>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2475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185</v>
      </c>
      <c r="G63" s="35"/>
      <c r="H63" s="35"/>
      <c r="I63" s="53"/>
      <c r="J63" s="42" t="s">
        <v>199</v>
      </c>
      <c r="K63" s="35" t="s">
        <v>37</v>
      </c>
      <c r="L63" s="37">
        <v>36</v>
      </c>
      <c r="M63" s="35" t="s">
        <v>38</v>
      </c>
      <c r="N63" s="59">
        <v>1</v>
      </c>
      <c r="O63" s="41">
        <v>165</v>
      </c>
      <c r="P63" s="37">
        <f t="shared" si="1"/>
        <v>5940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148.5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186</v>
      </c>
      <c r="G64" s="35"/>
      <c r="H64" s="35"/>
      <c r="I64" s="53"/>
      <c r="J64" s="42" t="s">
        <v>200</v>
      </c>
      <c r="K64" s="35" t="s">
        <v>37</v>
      </c>
      <c r="L64" s="37">
        <v>36</v>
      </c>
      <c r="M64" s="35" t="s">
        <v>38</v>
      </c>
      <c r="N64" s="59">
        <v>1</v>
      </c>
      <c r="O64" s="41">
        <v>320</v>
      </c>
      <c r="P64" s="37">
        <f t="shared" si="1"/>
        <v>11520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288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187</v>
      </c>
      <c r="G65" s="35"/>
      <c r="H65" s="35"/>
      <c r="I65" s="53"/>
      <c r="J65" s="42" t="s">
        <v>201</v>
      </c>
      <c r="K65" s="35" t="s">
        <v>37</v>
      </c>
      <c r="L65" s="37">
        <v>36</v>
      </c>
      <c r="M65" s="35" t="s">
        <v>38</v>
      </c>
      <c r="N65" s="59">
        <v>1</v>
      </c>
      <c r="O65" s="41">
        <v>480</v>
      </c>
      <c r="P65" s="37">
        <f t="shared" si="1"/>
        <v>17280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432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207</v>
      </c>
      <c r="D66" s="32" t="s">
        <v>211</v>
      </c>
      <c r="E66" s="33" t="s">
        <v>177</v>
      </c>
      <c r="F66" s="57" t="s">
        <v>188</v>
      </c>
      <c r="G66" s="35"/>
      <c r="H66" s="35"/>
      <c r="I66" s="53" t="s">
        <v>140</v>
      </c>
      <c r="J66" s="42" t="s">
        <v>202</v>
      </c>
      <c r="K66" s="35" t="s">
        <v>37</v>
      </c>
      <c r="L66" s="37">
        <v>36</v>
      </c>
      <c r="M66" s="35" t="s">
        <v>38</v>
      </c>
      <c r="N66" s="59">
        <v>1</v>
      </c>
      <c r="O66" s="41">
        <v>95641</v>
      </c>
      <c r="P66" s="37">
        <f t="shared" si="1"/>
        <v>3443076</v>
      </c>
      <c r="Q66" s="68">
        <v>0</v>
      </c>
      <c r="R66" s="69">
        <v>0</v>
      </c>
      <c r="S66" s="70" t="s">
        <v>40</v>
      </c>
      <c r="T66" s="68">
        <v>0</v>
      </c>
      <c r="U66" s="69">
        <f t="shared" si="0"/>
        <v>0</v>
      </c>
      <c r="V66" s="68">
        <v>0</v>
      </c>
      <c r="W66" s="69">
        <v>0</v>
      </c>
      <c r="X66" s="68">
        <v>0</v>
      </c>
      <c r="Y66" s="69">
        <f t="shared" si="2"/>
        <v>0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213</v>
      </c>
      <c r="E67" s="33" t="s">
        <v>132</v>
      </c>
      <c r="F67" s="57" t="s">
        <v>189</v>
      </c>
      <c r="G67" s="35"/>
      <c r="H67" s="35"/>
      <c r="I67" s="53" t="s">
        <v>140</v>
      </c>
      <c r="J67" s="42" t="s">
        <v>203</v>
      </c>
      <c r="K67" s="35" t="s">
        <v>37</v>
      </c>
      <c r="L67" s="37">
        <v>36</v>
      </c>
      <c r="M67" s="35" t="s">
        <v>38</v>
      </c>
      <c r="N67" s="59">
        <v>1</v>
      </c>
      <c r="O67" s="41">
        <v>72052</v>
      </c>
      <c r="P67" s="37">
        <f t="shared" si="1"/>
        <v>2593872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230</v>
      </c>
      <c r="E68" s="33" t="s">
        <v>176</v>
      </c>
      <c r="F68" s="57" t="s">
        <v>190</v>
      </c>
      <c r="G68" s="35"/>
      <c r="H68" s="35"/>
      <c r="I68" s="53" t="s">
        <v>140</v>
      </c>
      <c r="J68" s="42" t="s">
        <v>204</v>
      </c>
      <c r="K68" s="35" t="s">
        <v>37</v>
      </c>
      <c r="L68" s="37">
        <v>36</v>
      </c>
      <c r="M68" s="35" t="s">
        <v>38</v>
      </c>
      <c r="N68" s="59">
        <v>1</v>
      </c>
      <c r="O68" s="41">
        <v>51026</v>
      </c>
      <c r="P68" s="37">
        <f t="shared" si="1"/>
        <v>1836936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217</v>
      </c>
      <c r="E69" s="33" t="s">
        <v>206</v>
      </c>
      <c r="F69" s="57" t="s">
        <v>191</v>
      </c>
      <c r="G69" s="35"/>
      <c r="H69" s="35"/>
      <c r="I69" s="53" t="s">
        <v>139</v>
      </c>
      <c r="J69" s="42" t="s">
        <v>205</v>
      </c>
      <c r="K69" s="35" t="s">
        <v>37</v>
      </c>
      <c r="L69" s="37">
        <v>36</v>
      </c>
      <c r="M69" s="35" t="s">
        <v>38</v>
      </c>
      <c r="N69" s="59">
        <v>1</v>
      </c>
      <c r="O69" s="41">
        <v>33711</v>
      </c>
      <c r="P69" s="37">
        <f t="shared" si="1"/>
        <v>1213596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x14ac:dyDescent="0.25">
      <c r="B70" s="6"/>
      <c r="C70" s="6"/>
      <c r="D70" s="6"/>
      <c r="E70" s="65"/>
      <c r="F70" s="17"/>
      <c r="G70" s="65"/>
      <c r="H70" s="65"/>
      <c r="I70" s="49"/>
      <c r="J70" s="65"/>
      <c r="K70" s="65"/>
      <c r="L70" s="65"/>
      <c r="M70" s="65"/>
      <c r="N70" s="23"/>
      <c r="O70" s="19"/>
      <c r="P70" s="26"/>
      <c r="Q70" s="65"/>
      <c r="R70" s="19"/>
      <c r="S70" s="20"/>
      <c r="T70" s="65"/>
      <c r="U70" s="19"/>
      <c r="V70" s="65"/>
      <c r="W70" s="19"/>
      <c r="X70" s="65"/>
      <c r="Y70" s="19"/>
      <c r="Z70" s="65"/>
      <c r="AA70" s="7"/>
      <c r="AB70" s="2"/>
    </row>
    <row r="71" spans="2:28" x14ac:dyDescent="0.25">
      <c r="B71" s="6"/>
      <c r="C71" s="6"/>
      <c r="D71" s="6"/>
      <c r="E71" s="65"/>
      <c r="F71" s="65"/>
      <c r="G71" s="65"/>
      <c r="H71" s="65"/>
      <c r="I71" s="49"/>
      <c r="J71" s="65"/>
      <c r="K71" s="65"/>
      <c r="L71" s="65"/>
      <c r="M71" s="65"/>
      <c r="N71" s="65"/>
      <c r="O71" s="65"/>
      <c r="P71" s="65"/>
      <c r="Q71" s="65"/>
      <c r="R71" s="19"/>
      <c r="S71" s="65"/>
      <c r="T71" s="65"/>
      <c r="U71" s="65"/>
      <c r="V71" s="65"/>
      <c r="W71" s="65"/>
      <c r="X71" s="65"/>
      <c r="Y71" s="19"/>
      <c r="Z71" s="65"/>
      <c r="AA71" s="7"/>
      <c r="AB71" s="2"/>
    </row>
    <row r="72" spans="2:28" x14ac:dyDescent="0.25">
      <c r="B72" s="8"/>
      <c r="C72" s="8"/>
      <c r="D72" s="8"/>
      <c r="E72" s="9"/>
      <c r="F72" s="9"/>
      <c r="G72" s="9"/>
      <c r="H72" s="9"/>
      <c r="I72" s="5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21"/>
      <c r="Z72" s="9"/>
      <c r="AA72" s="10"/>
      <c r="AB72" s="2"/>
    </row>
    <row r="73" spans="2:28" x14ac:dyDescent="0.25">
      <c r="B73" s="83" t="s">
        <v>228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5"/>
      <c r="P73" s="81">
        <f>ROUND(SUM(P17:P71),2)</f>
        <v>262365588</v>
      </c>
      <c r="Q73" s="43"/>
      <c r="R73" s="81">
        <f>ROUND(SUM(R11:R71),0)</f>
        <v>0</v>
      </c>
      <c r="S73" s="44"/>
      <c r="T73" s="44"/>
      <c r="U73" s="81">
        <f>ROUND(SUM(U17:U71),0)</f>
        <v>0</v>
      </c>
      <c r="V73" s="44"/>
      <c r="W73" s="81">
        <f>ROUND(SUM(W11:W71),0)</f>
        <v>0</v>
      </c>
      <c r="X73" s="44"/>
      <c r="Y73" s="81">
        <f>ROUND(SUM(Y17:Y71),0)</f>
        <v>6331953</v>
      </c>
      <c r="Z73" s="9"/>
      <c r="AA73" s="10"/>
      <c r="AB73" s="2"/>
    </row>
    <row r="74" spans="2:28" x14ac:dyDescent="0.25"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8"/>
      <c r="P74" s="82"/>
      <c r="Q74" s="43"/>
      <c r="R74" s="82"/>
      <c r="S74" s="44"/>
      <c r="T74" s="44"/>
      <c r="U74" s="82"/>
      <c r="V74" s="44"/>
      <c r="W74" s="82"/>
      <c r="X74" s="44"/>
      <c r="Y74" s="82"/>
      <c r="Z74" s="9"/>
      <c r="AA74" s="10"/>
      <c r="AB74" s="2"/>
    </row>
    <row r="75" spans="2:28" x14ac:dyDescent="0.25">
      <c r="B75" s="8"/>
      <c r="C75" s="8"/>
      <c r="D75" s="8"/>
      <c r="E75" s="9"/>
      <c r="F75" s="9"/>
      <c r="G75" s="9"/>
      <c r="H75" s="9"/>
      <c r="I75" s="54"/>
      <c r="J75" s="9"/>
      <c r="K75" s="9"/>
      <c r="L75" s="9"/>
      <c r="M75" s="9"/>
      <c r="N75" s="9"/>
      <c r="O75" s="9"/>
      <c r="P75" s="58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47"/>
      <c r="Q76" s="9"/>
      <c r="R76" s="9"/>
      <c r="S76" s="9"/>
      <c r="T76" s="9"/>
      <c r="U76" s="9"/>
      <c r="V76" s="9"/>
      <c r="W76" s="9"/>
      <c r="X76" s="11"/>
      <c r="Y76" s="11"/>
      <c r="Z76" s="11" t="s">
        <v>229</v>
      </c>
      <c r="AA76" s="12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47"/>
      <c r="O77" s="47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41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/>
      <c r="AA78" s="12"/>
      <c r="AB78" s="2"/>
    </row>
    <row r="79" spans="2:28" ht="15.75" x14ac:dyDescent="0.3">
      <c r="B79" s="13"/>
      <c r="C79" s="13"/>
      <c r="D79" s="13"/>
      <c r="E79" s="14"/>
      <c r="F79" s="14"/>
      <c r="G79" s="14"/>
      <c r="H79" s="14"/>
      <c r="I79" s="5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6"/>
    </row>
    <row r="88" spans="26:26" x14ac:dyDescent="0.25">
      <c r="Z88" s="24" t="s">
        <v>69</v>
      </c>
    </row>
    <row r="89" spans="26:26" x14ac:dyDescent="0.25">
      <c r="Z89" s="25" t="s">
        <v>70</v>
      </c>
    </row>
  </sheetData>
  <autoFilter ref="D16:D69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3:O74"/>
    <mergeCell ref="P73:P74"/>
    <mergeCell ref="R73:R74"/>
    <mergeCell ref="U73:U74"/>
    <mergeCell ref="W73:W74"/>
    <mergeCell ref="Y73:Y74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90"/>
  <sheetViews>
    <sheetView showGridLines="0" zoomScaleNormal="100" zoomScaleSheetLayoutView="53" workbookViewId="0">
      <selection activeCell="G17" sqref="G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70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70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70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36</v>
      </c>
      <c r="M42" s="35" t="s">
        <v>73</v>
      </c>
      <c r="N42" s="46">
        <v>15910</v>
      </c>
      <c r="O42" s="41">
        <v>0.24</v>
      </c>
      <c r="P42" s="37">
        <f t="shared" si="1"/>
        <v>137462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3436.55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36</v>
      </c>
      <c r="M43" s="35" t="s">
        <v>73</v>
      </c>
      <c r="N43" s="46">
        <v>15910</v>
      </c>
      <c r="O43" s="63">
        <v>0.01</v>
      </c>
      <c r="P43" s="37">
        <f t="shared" si="1"/>
        <v>5728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143.20000000000002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36</v>
      </c>
      <c r="M44" s="35" t="s">
        <v>73</v>
      </c>
      <c r="N44" s="46">
        <v>15910</v>
      </c>
      <c r="O44" s="41">
        <v>0.23</v>
      </c>
      <c r="P44" s="37">
        <f t="shared" si="1"/>
        <v>131735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3293.375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72</v>
      </c>
      <c r="M45" s="35" t="s">
        <v>73</v>
      </c>
      <c r="N45" s="46">
        <v>15910</v>
      </c>
      <c r="O45" s="41">
        <v>0.06</v>
      </c>
      <c r="P45" s="37">
        <f t="shared" si="1"/>
        <v>68731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1718.2750000000001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36</v>
      </c>
      <c r="M46" s="35" t="s">
        <v>73</v>
      </c>
      <c r="N46" s="46">
        <v>15910</v>
      </c>
      <c r="O46" s="41">
        <v>24.2</v>
      </c>
      <c r="P46" s="37">
        <f t="shared" si="1"/>
        <v>13860792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346519.80000000005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36</v>
      </c>
      <c r="M47" s="35" t="s">
        <v>73</v>
      </c>
      <c r="N47" s="46">
        <v>15910</v>
      </c>
      <c r="O47" s="41">
        <v>0.17</v>
      </c>
      <c r="P47" s="37">
        <f t="shared" si="1"/>
        <v>97369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2434.2249999999999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36</v>
      </c>
      <c r="M48" s="35" t="s">
        <v>73</v>
      </c>
      <c r="N48" s="46">
        <v>15910</v>
      </c>
      <c r="O48" s="41">
        <v>0.57999999999999996</v>
      </c>
      <c r="P48" s="37">
        <f t="shared" si="1"/>
        <v>332201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8305.0249999999996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0.14000000000000001</v>
      </c>
      <c r="P49" s="37">
        <f t="shared" si="1"/>
        <v>80186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2004.65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7.0000000000000007E-2</v>
      </c>
      <c r="P50" s="37">
        <f t="shared" si="1"/>
        <v>40093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1002.325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36</v>
      </c>
      <c r="M51" s="35" t="s">
        <v>73</v>
      </c>
      <c r="N51" s="46">
        <v>15910</v>
      </c>
      <c r="O51" s="41">
        <v>2.4300000000000002</v>
      </c>
      <c r="P51" s="37">
        <f t="shared" si="1"/>
        <v>1391807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34795.175000000003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177</v>
      </c>
      <c r="F52" s="57" t="s">
        <v>162</v>
      </c>
      <c r="G52" s="35"/>
      <c r="H52" s="35"/>
      <c r="I52" s="53"/>
      <c r="J52" s="42" t="s">
        <v>172</v>
      </c>
      <c r="K52" s="35" t="s">
        <v>37</v>
      </c>
      <c r="L52" s="37">
        <v>36</v>
      </c>
      <c r="M52" s="35" t="s">
        <v>73</v>
      </c>
      <c r="N52" s="46">
        <v>15910</v>
      </c>
      <c r="O52" s="41">
        <v>0.03</v>
      </c>
      <c r="P52" s="37">
        <f t="shared" si="1"/>
        <v>17183</v>
      </c>
      <c r="Q52" s="35">
        <v>15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429.57500000000005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163</v>
      </c>
      <c r="G53" s="35"/>
      <c r="H53" s="35"/>
      <c r="I53" s="53"/>
      <c r="J53" s="42" t="s">
        <v>173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0.02</v>
      </c>
      <c r="P53" s="37">
        <f t="shared" si="1"/>
        <v>11455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286.375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164</v>
      </c>
      <c r="G54" s="35"/>
      <c r="H54" s="35"/>
      <c r="I54" s="53"/>
      <c r="J54" s="42" t="s">
        <v>174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0.05</v>
      </c>
      <c r="P54" s="37">
        <f t="shared" si="1"/>
        <v>28638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715.95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165</v>
      </c>
      <c r="G55" s="35"/>
      <c r="H55" s="35"/>
      <c r="I55" s="53"/>
      <c r="J55" s="42" t="s">
        <v>175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0.23</v>
      </c>
      <c r="P55" s="37">
        <f t="shared" si="1"/>
        <v>131735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3293.375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132</v>
      </c>
      <c r="F56" s="57" t="s">
        <v>178</v>
      </c>
      <c r="G56" s="35"/>
      <c r="H56" s="35"/>
      <c r="I56" s="53"/>
      <c r="J56" s="42" t="s">
        <v>192</v>
      </c>
      <c r="K56" s="35" t="s">
        <v>37</v>
      </c>
      <c r="L56" s="37">
        <v>36</v>
      </c>
      <c r="M56" s="35" t="s">
        <v>38</v>
      </c>
      <c r="N56" s="59">
        <v>1</v>
      </c>
      <c r="O56" s="41">
        <v>6700</v>
      </c>
      <c r="P56" s="37">
        <f t="shared" si="1"/>
        <v>241200</v>
      </c>
      <c r="Q56" s="35">
        <v>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6030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179</v>
      </c>
      <c r="G57" s="35"/>
      <c r="H57" s="35"/>
      <c r="I57" s="53"/>
      <c r="J57" s="42" t="s">
        <v>193</v>
      </c>
      <c r="K57" s="35" t="s">
        <v>37</v>
      </c>
      <c r="L57" s="37">
        <v>36</v>
      </c>
      <c r="M57" s="35" t="s">
        <v>38</v>
      </c>
      <c r="N57" s="59">
        <v>1</v>
      </c>
      <c r="O57" s="41">
        <v>380</v>
      </c>
      <c r="P57" s="37">
        <f t="shared" si="1"/>
        <v>13680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342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177</v>
      </c>
      <c r="F58" s="57" t="s">
        <v>180</v>
      </c>
      <c r="G58" s="35"/>
      <c r="H58" s="35"/>
      <c r="I58" s="53"/>
      <c r="J58" s="42" t="s">
        <v>194</v>
      </c>
      <c r="K58" s="35" t="s">
        <v>37</v>
      </c>
      <c r="L58" s="37">
        <v>36</v>
      </c>
      <c r="M58" s="35" t="s">
        <v>38</v>
      </c>
      <c r="N58" s="59">
        <v>1</v>
      </c>
      <c r="O58" s="41">
        <v>110</v>
      </c>
      <c r="P58" s="37">
        <f t="shared" si="1"/>
        <v>3960</v>
      </c>
      <c r="Q58" s="35">
        <v>15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99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181</v>
      </c>
      <c r="G59" s="35"/>
      <c r="H59" s="35"/>
      <c r="I59" s="53"/>
      <c r="J59" s="42" t="s">
        <v>195</v>
      </c>
      <c r="K59" s="35" t="s">
        <v>37</v>
      </c>
      <c r="L59" s="37">
        <v>36</v>
      </c>
      <c r="M59" s="35" t="s">
        <v>38</v>
      </c>
      <c r="N59" s="59">
        <v>1</v>
      </c>
      <c r="O59" s="41">
        <v>140</v>
      </c>
      <c r="P59" s="37">
        <f t="shared" si="1"/>
        <v>5040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126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182</v>
      </c>
      <c r="G60" s="35"/>
      <c r="H60" s="35"/>
      <c r="I60" s="53"/>
      <c r="J60" s="42" t="s">
        <v>196</v>
      </c>
      <c r="K60" s="35" t="s">
        <v>37</v>
      </c>
      <c r="L60" s="37">
        <v>36</v>
      </c>
      <c r="M60" s="35" t="s">
        <v>38</v>
      </c>
      <c r="N60" s="59">
        <v>1</v>
      </c>
      <c r="O60" s="41">
        <v>98</v>
      </c>
      <c r="P60" s="37">
        <f t="shared" si="1"/>
        <v>3528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88.2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183</v>
      </c>
      <c r="G61" s="35"/>
      <c r="H61" s="35"/>
      <c r="I61" s="53"/>
      <c r="J61" s="42" t="s">
        <v>197</v>
      </c>
      <c r="K61" s="35" t="s">
        <v>37</v>
      </c>
      <c r="L61" s="37">
        <v>36</v>
      </c>
      <c r="M61" s="35" t="s">
        <v>38</v>
      </c>
      <c r="N61" s="59">
        <v>1</v>
      </c>
      <c r="O61" s="41">
        <v>95</v>
      </c>
      <c r="P61" s="37">
        <f t="shared" si="1"/>
        <v>3420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85.5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132</v>
      </c>
      <c r="F62" s="57" t="s">
        <v>184</v>
      </c>
      <c r="G62" s="35"/>
      <c r="H62" s="35"/>
      <c r="I62" s="53"/>
      <c r="J62" s="42" t="s">
        <v>198</v>
      </c>
      <c r="K62" s="35" t="s">
        <v>37</v>
      </c>
      <c r="L62" s="37">
        <v>36</v>
      </c>
      <c r="M62" s="35" t="s">
        <v>38</v>
      </c>
      <c r="N62" s="59">
        <v>1</v>
      </c>
      <c r="O62" s="41">
        <v>2750</v>
      </c>
      <c r="P62" s="37">
        <f t="shared" si="1"/>
        <v>99000</v>
      </c>
      <c r="Q62" s="35">
        <v>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2475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185</v>
      </c>
      <c r="G63" s="35"/>
      <c r="H63" s="35"/>
      <c r="I63" s="53"/>
      <c r="J63" s="42" t="s">
        <v>199</v>
      </c>
      <c r="K63" s="35" t="s">
        <v>37</v>
      </c>
      <c r="L63" s="37">
        <v>36</v>
      </c>
      <c r="M63" s="35" t="s">
        <v>38</v>
      </c>
      <c r="N63" s="59">
        <v>1</v>
      </c>
      <c r="O63" s="41">
        <v>165</v>
      </c>
      <c r="P63" s="37">
        <f t="shared" si="1"/>
        <v>5940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148.5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186</v>
      </c>
      <c r="G64" s="35"/>
      <c r="H64" s="35"/>
      <c r="I64" s="53"/>
      <c r="J64" s="42" t="s">
        <v>200</v>
      </c>
      <c r="K64" s="35" t="s">
        <v>37</v>
      </c>
      <c r="L64" s="37">
        <v>36</v>
      </c>
      <c r="M64" s="35" t="s">
        <v>38</v>
      </c>
      <c r="N64" s="59">
        <v>1</v>
      </c>
      <c r="O64" s="41">
        <v>320</v>
      </c>
      <c r="P64" s="37">
        <f t="shared" si="1"/>
        <v>11520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288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187</v>
      </c>
      <c r="G65" s="35"/>
      <c r="H65" s="35"/>
      <c r="I65" s="53"/>
      <c r="J65" s="42" t="s">
        <v>201</v>
      </c>
      <c r="K65" s="35" t="s">
        <v>37</v>
      </c>
      <c r="L65" s="37">
        <v>36</v>
      </c>
      <c r="M65" s="35" t="s">
        <v>38</v>
      </c>
      <c r="N65" s="59">
        <v>1</v>
      </c>
      <c r="O65" s="41">
        <v>480</v>
      </c>
      <c r="P65" s="37">
        <f t="shared" si="1"/>
        <v>17280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432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207</v>
      </c>
      <c r="D66" s="32" t="s">
        <v>211</v>
      </c>
      <c r="E66" s="33" t="s">
        <v>177</v>
      </c>
      <c r="F66" s="57" t="s">
        <v>188</v>
      </c>
      <c r="G66" s="35"/>
      <c r="H66" s="35"/>
      <c r="I66" s="53" t="s">
        <v>140</v>
      </c>
      <c r="J66" s="42" t="s">
        <v>202</v>
      </c>
      <c r="K66" s="35" t="s">
        <v>37</v>
      </c>
      <c r="L66" s="37">
        <v>36</v>
      </c>
      <c r="M66" s="35" t="s">
        <v>38</v>
      </c>
      <c r="N66" s="59">
        <v>1</v>
      </c>
      <c r="O66" s="41">
        <v>95641</v>
      </c>
      <c r="P66" s="37">
        <f t="shared" si="1"/>
        <v>3443076</v>
      </c>
      <c r="Q66" s="68">
        <v>0</v>
      </c>
      <c r="R66" s="69">
        <v>0</v>
      </c>
      <c r="S66" s="70" t="s">
        <v>40</v>
      </c>
      <c r="T66" s="68">
        <v>0</v>
      </c>
      <c r="U66" s="69">
        <f t="shared" si="0"/>
        <v>0</v>
      </c>
      <c r="V66" s="68">
        <v>0</v>
      </c>
      <c r="W66" s="69">
        <v>0</v>
      </c>
      <c r="X66" s="68">
        <v>0</v>
      </c>
      <c r="Y66" s="69">
        <f t="shared" si="2"/>
        <v>0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213</v>
      </c>
      <c r="E67" s="33" t="s">
        <v>132</v>
      </c>
      <c r="F67" s="57" t="s">
        <v>189</v>
      </c>
      <c r="G67" s="35"/>
      <c r="H67" s="35"/>
      <c r="I67" s="53" t="s">
        <v>140</v>
      </c>
      <c r="J67" s="42" t="s">
        <v>203</v>
      </c>
      <c r="K67" s="35" t="s">
        <v>37</v>
      </c>
      <c r="L67" s="37">
        <v>36</v>
      </c>
      <c r="M67" s="35" t="s">
        <v>38</v>
      </c>
      <c r="N67" s="59">
        <v>1</v>
      </c>
      <c r="O67" s="41">
        <v>72052</v>
      </c>
      <c r="P67" s="37">
        <f t="shared" si="1"/>
        <v>2593872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225</v>
      </c>
      <c r="E68" s="33" t="s">
        <v>176</v>
      </c>
      <c r="F68" s="57" t="s">
        <v>190</v>
      </c>
      <c r="G68" s="35"/>
      <c r="H68" s="35"/>
      <c r="I68" s="53" t="s">
        <v>139</v>
      </c>
      <c r="J68" s="42" t="s">
        <v>204</v>
      </c>
      <c r="K68" s="35" t="s">
        <v>37</v>
      </c>
      <c r="L68" s="37">
        <v>26</v>
      </c>
      <c r="M68" s="35" t="s">
        <v>38</v>
      </c>
      <c r="N68" s="59">
        <v>1</v>
      </c>
      <c r="O68" s="41">
        <v>51026</v>
      </c>
      <c r="P68" s="37">
        <f t="shared" si="1"/>
        <v>1326676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230</v>
      </c>
      <c r="E69" s="33" t="s">
        <v>176</v>
      </c>
      <c r="F69" s="57" t="s">
        <v>190</v>
      </c>
      <c r="G69" s="35"/>
      <c r="H69" s="35"/>
      <c r="I69" s="53" t="s">
        <v>140</v>
      </c>
      <c r="J69" s="42" t="s">
        <v>204</v>
      </c>
      <c r="K69" s="35" t="s">
        <v>37</v>
      </c>
      <c r="L69" s="37">
        <v>10</v>
      </c>
      <c r="M69" s="35" t="s">
        <v>38</v>
      </c>
      <c r="N69" s="59">
        <v>1</v>
      </c>
      <c r="O69" s="41">
        <v>51026</v>
      </c>
      <c r="P69" s="37">
        <f t="shared" si="1"/>
        <v>510260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s="40" customFormat="1" ht="30" customHeight="1" x14ac:dyDescent="0.2">
      <c r="B70" s="32">
        <v>54</v>
      </c>
      <c r="C70" s="32" t="s">
        <v>207</v>
      </c>
      <c r="D70" s="32" t="s">
        <v>217</v>
      </c>
      <c r="E70" s="33" t="s">
        <v>206</v>
      </c>
      <c r="F70" s="57" t="s">
        <v>191</v>
      </c>
      <c r="G70" s="35"/>
      <c r="H70" s="35"/>
      <c r="I70" s="53" t="s">
        <v>139</v>
      </c>
      <c r="J70" s="42" t="s">
        <v>205</v>
      </c>
      <c r="K70" s="35" t="s">
        <v>37</v>
      </c>
      <c r="L70" s="37">
        <v>36</v>
      </c>
      <c r="M70" s="35" t="s">
        <v>38</v>
      </c>
      <c r="N70" s="59">
        <v>1</v>
      </c>
      <c r="O70" s="41">
        <v>33711</v>
      </c>
      <c r="P70" s="37">
        <f t="shared" si="1"/>
        <v>1213596</v>
      </c>
      <c r="Q70" s="68">
        <v>0</v>
      </c>
      <c r="R70" s="69">
        <v>0</v>
      </c>
      <c r="S70" s="70" t="s">
        <v>40</v>
      </c>
      <c r="T70" s="68">
        <v>0</v>
      </c>
      <c r="U70" s="69">
        <f t="shared" si="0"/>
        <v>0</v>
      </c>
      <c r="V70" s="68">
        <v>0</v>
      </c>
      <c r="W70" s="69">
        <v>0</v>
      </c>
      <c r="X70" s="68">
        <v>0</v>
      </c>
      <c r="Y70" s="69">
        <f t="shared" si="2"/>
        <v>0</v>
      </c>
      <c r="Z70" s="35"/>
      <c r="AA70" s="35"/>
      <c r="AB70" s="39"/>
    </row>
    <row r="71" spans="2:28" x14ac:dyDescent="0.25">
      <c r="B71" s="6"/>
      <c r="C71" s="6"/>
      <c r="D71" s="6"/>
      <c r="E71" s="65"/>
      <c r="F71" s="17"/>
      <c r="G71" s="65"/>
      <c r="H71" s="65"/>
      <c r="I71" s="49"/>
      <c r="J71" s="65"/>
      <c r="K71" s="65"/>
      <c r="L71" s="65"/>
      <c r="M71" s="65"/>
      <c r="N71" s="23"/>
      <c r="O71" s="19"/>
      <c r="P71" s="26"/>
      <c r="Q71" s="65"/>
      <c r="R71" s="19"/>
      <c r="S71" s="20"/>
      <c r="T71" s="65"/>
      <c r="U71" s="19"/>
      <c r="V71" s="65"/>
      <c r="W71" s="19"/>
      <c r="X71" s="65"/>
      <c r="Y71" s="19"/>
      <c r="Z71" s="65"/>
      <c r="AA71" s="7"/>
      <c r="AB71" s="2"/>
    </row>
    <row r="72" spans="2:28" x14ac:dyDescent="0.25">
      <c r="B72" s="6"/>
      <c r="C72" s="6"/>
      <c r="D72" s="6"/>
      <c r="E72" s="65"/>
      <c r="F72" s="65"/>
      <c r="G72" s="65"/>
      <c r="H72" s="65"/>
      <c r="I72" s="49"/>
      <c r="J72" s="65"/>
      <c r="K72" s="65"/>
      <c r="L72" s="65"/>
      <c r="M72" s="65"/>
      <c r="N72" s="65"/>
      <c r="O72" s="65"/>
      <c r="P72" s="65"/>
      <c r="Q72" s="65"/>
      <c r="R72" s="19"/>
      <c r="S72" s="65"/>
      <c r="T72" s="65"/>
      <c r="U72" s="65"/>
      <c r="V72" s="65"/>
      <c r="W72" s="65"/>
      <c r="X72" s="65"/>
      <c r="Y72" s="19"/>
      <c r="Z72" s="65"/>
      <c r="AA72" s="7"/>
      <c r="AB72" s="2"/>
    </row>
    <row r="73" spans="2:28" x14ac:dyDescent="0.25">
      <c r="B73" s="8"/>
      <c r="C73" s="8"/>
      <c r="D73" s="8"/>
      <c r="E73" s="9"/>
      <c r="F73" s="9"/>
      <c r="G73" s="9"/>
      <c r="H73" s="9"/>
      <c r="I73" s="5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21"/>
      <c r="Z73" s="9"/>
      <c r="AA73" s="10"/>
      <c r="AB73" s="2"/>
    </row>
    <row r="74" spans="2:28" x14ac:dyDescent="0.25">
      <c r="B74" s="83" t="s">
        <v>228</v>
      </c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5"/>
      <c r="P74" s="81">
        <f>ROUND(SUM(P17:P72),2)</f>
        <v>262365588</v>
      </c>
      <c r="Q74" s="43"/>
      <c r="R74" s="81">
        <f>ROUND(SUM(R11:R72),0)</f>
        <v>0</v>
      </c>
      <c r="S74" s="44"/>
      <c r="T74" s="44"/>
      <c r="U74" s="81">
        <f>ROUND(SUM(U17:U72),0)</f>
        <v>0</v>
      </c>
      <c r="V74" s="44"/>
      <c r="W74" s="81">
        <f>ROUND(SUM(W11:W72),0)</f>
        <v>0</v>
      </c>
      <c r="X74" s="44"/>
      <c r="Y74" s="81">
        <f>ROUND(SUM(Y17:Y72),0)</f>
        <v>6331953</v>
      </c>
      <c r="Z74" s="9"/>
      <c r="AA74" s="10"/>
      <c r="AB74" s="2"/>
    </row>
    <row r="75" spans="2:28" x14ac:dyDescent="0.25">
      <c r="B75" s="86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8"/>
      <c r="P75" s="82"/>
      <c r="Q75" s="43"/>
      <c r="R75" s="82"/>
      <c r="S75" s="44"/>
      <c r="T75" s="44"/>
      <c r="U75" s="82"/>
      <c r="V75" s="44"/>
      <c r="W75" s="82"/>
      <c r="X75" s="44"/>
      <c r="Y75" s="82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58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9"/>
      <c r="O77" s="9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229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47"/>
      <c r="O78" s="47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 t="s">
        <v>41</v>
      </c>
      <c r="AA78" s="12"/>
      <c r="AB78" s="2"/>
    </row>
    <row r="79" spans="2:28" x14ac:dyDescent="0.25">
      <c r="B79" s="8"/>
      <c r="C79" s="8"/>
      <c r="D79" s="8"/>
      <c r="E79" s="9"/>
      <c r="F79" s="9"/>
      <c r="G79" s="9"/>
      <c r="H79" s="9"/>
      <c r="I79" s="54"/>
      <c r="J79" s="9"/>
      <c r="K79" s="9"/>
      <c r="L79" s="9"/>
      <c r="M79" s="9"/>
      <c r="N79" s="9"/>
      <c r="O79" s="9"/>
      <c r="P79" s="47"/>
      <c r="Q79" s="9"/>
      <c r="R79" s="9"/>
      <c r="S79" s="9"/>
      <c r="T79" s="9"/>
      <c r="U79" s="9"/>
      <c r="V79" s="9"/>
      <c r="W79" s="9"/>
      <c r="X79" s="11"/>
      <c r="Y79" s="11"/>
      <c r="Z79" s="11"/>
      <c r="AA79" s="12"/>
      <c r="AB79" s="2"/>
    </row>
    <row r="80" spans="2:28" ht="15.75" x14ac:dyDescent="0.3">
      <c r="B80" s="13"/>
      <c r="C80" s="13"/>
      <c r="D80" s="13"/>
      <c r="E80" s="14"/>
      <c r="F80" s="14"/>
      <c r="G80" s="14"/>
      <c r="H80" s="14"/>
      <c r="I80" s="5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6"/>
    </row>
    <row r="89" spans="26:26" x14ac:dyDescent="0.25">
      <c r="Z89" s="24" t="s">
        <v>69</v>
      </c>
    </row>
    <row r="90" spans="26:26" x14ac:dyDescent="0.25">
      <c r="Z90" s="25" t="s">
        <v>70</v>
      </c>
    </row>
  </sheetData>
  <autoFilter ref="D16:D70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4:O75"/>
    <mergeCell ref="P74:P75"/>
    <mergeCell ref="R74:R75"/>
    <mergeCell ref="U74:U75"/>
    <mergeCell ref="W74:W75"/>
    <mergeCell ref="Y74:Y75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90"/>
  <sheetViews>
    <sheetView showGridLines="0" zoomScaleNormal="100" zoomScaleSheetLayoutView="53" workbookViewId="0">
      <selection activeCell="G17" sqref="G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70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70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70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36</v>
      </c>
      <c r="M42" s="35" t="s">
        <v>73</v>
      </c>
      <c r="N42" s="46">
        <v>15910</v>
      </c>
      <c r="O42" s="41">
        <v>0.24</v>
      </c>
      <c r="P42" s="37">
        <f t="shared" si="1"/>
        <v>137462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3436.55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36</v>
      </c>
      <c r="M43" s="35" t="s">
        <v>73</v>
      </c>
      <c r="N43" s="46">
        <v>15910</v>
      </c>
      <c r="O43" s="63">
        <v>0.01</v>
      </c>
      <c r="P43" s="37">
        <f t="shared" si="1"/>
        <v>5728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143.20000000000002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36</v>
      </c>
      <c r="M44" s="35" t="s">
        <v>73</v>
      </c>
      <c r="N44" s="46">
        <v>15910</v>
      </c>
      <c r="O44" s="41">
        <v>0.23</v>
      </c>
      <c r="P44" s="37">
        <f t="shared" si="1"/>
        <v>131735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3293.375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72</v>
      </c>
      <c r="M45" s="35" t="s">
        <v>73</v>
      </c>
      <c r="N45" s="46">
        <v>15910</v>
      </c>
      <c r="O45" s="41">
        <v>0.06</v>
      </c>
      <c r="P45" s="37">
        <f t="shared" si="1"/>
        <v>68731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1718.2750000000001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36</v>
      </c>
      <c r="M46" s="35" t="s">
        <v>73</v>
      </c>
      <c r="N46" s="46">
        <v>15910</v>
      </c>
      <c r="O46" s="41">
        <v>24.2</v>
      </c>
      <c r="P46" s="37">
        <f t="shared" si="1"/>
        <v>13860792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346519.80000000005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36</v>
      </c>
      <c r="M47" s="35" t="s">
        <v>73</v>
      </c>
      <c r="N47" s="46">
        <v>15910</v>
      </c>
      <c r="O47" s="41">
        <v>0.17</v>
      </c>
      <c r="P47" s="37">
        <f t="shared" si="1"/>
        <v>97369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2434.2249999999999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36</v>
      </c>
      <c r="M48" s="35" t="s">
        <v>73</v>
      </c>
      <c r="N48" s="46">
        <v>15910</v>
      </c>
      <c r="O48" s="41">
        <v>0.57999999999999996</v>
      </c>
      <c r="P48" s="37">
        <f t="shared" si="1"/>
        <v>332201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8305.0249999999996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0.14000000000000001</v>
      </c>
      <c r="P49" s="37">
        <f t="shared" si="1"/>
        <v>80186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2004.65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7.0000000000000007E-2</v>
      </c>
      <c r="P50" s="37">
        <f t="shared" si="1"/>
        <v>40093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1002.325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17</v>
      </c>
      <c r="M51" s="35" t="s">
        <v>73</v>
      </c>
      <c r="N51" s="46">
        <v>15910</v>
      </c>
      <c r="O51" s="41">
        <v>2.4300000000000002</v>
      </c>
      <c r="P51" s="37">
        <f t="shared" si="1"/>
        <v>657242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16431.05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132</v>
      </c>
      <c r="F52" s="57" t="s">
        <v>161</v>
      </c>
      <c r="G52" s="35"/>
      <c r="H52" s="35"/>
      <c r="I52" s="53"/>
      <c r="J52" s="42" t="s">
        <v>171</v>
      </c>
      <c r="K52" s="35" t="s">
        <v>37</v>
      </c>
      <c r="L52" s="37">
        <v>19</v>
      </c>
      <c r="M52" s="35" t="s">
        <v>73</v>
      </c>
      <c r="N52" s="46">
        <v>15910</v>
      </c>
      <c r="O52" s="41">
        <v>2.4300000000000002</v>
      </c>
      <c r="P52" s="37">
        <f t="shared" si="1"/>
        <v>734565</v>
      </c>
      <c r="Q52" s="35">
        <v>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18364.125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162</v>
      </c>
      <c r="G53" s="35"/>
      <c r="H53" s="35"/>
      <c r="I53" s="53"/>
      <c r="J53" s="42" t="s">
        <v>172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0.03</v>
      </c>
      <c r="P53" s="37">
        <f t="shared" si="1"/>
        <v>17183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429.57500000000005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163</v>
      </c>
      <c r="G54" s="35"/>
      <c r="H54" s="35"/>
      <c r="I54" s="53"/>
      <c r="J54" s="42" t="s">
        <v>173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0.02</v>
      </c>
      <c r="P54" s="37">
        <f t="shared" si="1"/>
        <v>11455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286.375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164</v>
      </c>
      <c r="G55" s="35"/>
      <c r="H55" s="35"/>
      <c r="I55" s="53"/>
      <c r="J55" s="42" t="s">
        <v>174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0.05</v>
      </c>
      <c r="P55" s="37">
        <f t="shared" si="1"/>
        <v>28638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715.95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177</v>
      </c>
      <c r="F56" s="57" t="s">
        <v>165</v>
      </c>
      <c r="G56" s="35"/>
      <c r="H56" s="35"/>
      <c r="I56" s="53"/>
      <c r="J56" s="42" t="s">
        <v>175</v>
      </c>
      <c r="K56" s="35" t="s">
        <v>37</v>
      </c>
      <c r="L56" s="37">
        <v>36</v>
      </c>
      <c r="M56" s="35" t="s">
        <v>73</v>
      </c>
      <c r="N56" s="46">
        <v>15910</v>
      </c>
      <c r="O56" s="41">
        <v>0.23</v>
      </c>
      <c r="P56" s="37">
        <f t="shared" si="1"/>
        <v>131735</v>
      </c>
      <c r="Q56" s="35">
        <v>15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3293.375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178</v>
      </c>
      <c r="G57" s="35"/>
      <c r="H57" s="35"/>
      <c r="I57" s="53"/>
      <c r="J57" s="42" t="s">
        <v>192</v>
      </c>
      <c r="K57" s="35" t="s">
        <v>37</v>
      </c>
      <c r="L57" s="37">
        <v>36</v>
      </c>
      <c r="M57" s="35" t="s">
        <v>38</v>
      </c>
      <c r="N57" s="59">
        <v>1</v>
      </c>
      <c r="O57" s="41">
        <v>6700</v>
      </c>
      <c r="P57" s="37">
        <f t="shared" si="1"/>
        <v>241200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6030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132</v>
      </c>
      <c r="F58" s="57" t="s">
        <v>179</v>
      </c>
      <c r="G58" s="35"/>
      <c r="H58" s="35"/>
      <c r="I58" s="53"/>
      <c r="J58" s="42" t="s">
        <v>193</v>
      </c>
      <c r="K58" s="35" t="s">
        <v>37</v>
      </c>
      <c r="L58" s="37">
        <v>36</v>
      </c>
      <c r="M58" s="35" t="s">
        <v>38</v>
      </c>
      <c r="N58" s="59">
        <v>1</v>
      </c>
      <c r="O58" s="41">
        <v>380</v>
      </c>
      <c r="P58" s="37">
        <f t="shared" si="1"/>
        <v>13680</v>
      </c>
      <c r="Q58" s="35">
        <v>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342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180</v>
      </c>
      <c r="G59" s="35"/>
      <c r="H59" s="35"/>
      <c r="I59" s="53"/>
      <c r="J59" s="42" t="s">
        <v>194</v>
      </c>
      <c r="K59" s="35" t="s">
        <v>37</v>
      </c>
      <c r="L59" s="37">
        <v>36</v>
      </c>
      <c r="M59" s="35" t="s">
        <v>38</v>
      </c>
      <c r="N59" s="59">
        <v>1</v>
      </c>
      <c r="O59" s="41">
        <v>110</v>
      </c>
      <c r="P59" s="37">
        <f t="shared" si="1"/>
        <v>3960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99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181</v>
      </c>
      <c r="G60" s="35"/>
      <c r="H60" s="35"/>
      <c r="I60" s="53"/>
      <c r="J60" s="42" t="s">
        <v>195</v>
      </c>
      <c r="K60" s="35" t="s">
        <v>37</v>
      </c>
      <c r="L60" s="37">
        <v>36</v>
      </c>
      <c r="M60" s="35" t="s">
        <v>38</v>
      </c>
      <c r="N60" s="59">
        <v>1</v>
      </c>
      <c r="O60" s="41">
        <v>140</v>
      </c>
      <c r="P60" s="37">
        <f t="shared" si="1"/>
        <v>5040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126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182</v>
      </c>
      <c r="G61" s="35"/>
      <c r="H61" s="35"/>
      <c r="I61" s="53"/>
      <c r="J61" s="42" t="s">
        <v>196</v>
      </c>
      <c r="K61" s="35" t="s">
        <v>37</v>
      </c>
      <c r="L61" s="37">
        <v>36</v>
      </c>
      <c r="M61" s="35" t="s">
        <v>38</v>
      </c>
      <c r="N61" s="59">
        <v>1</v>
      </c>
      <c r="O61" s="41">
        <v>98</v>
      </c>
      <c r="P61" s="37">
        <f t="shared" si="1"/>
        <v>3528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88.2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177</v>
      </c>
      <c r="F62" s="57" t="s">
        <v>183</v>
      </c>
      <c r="G62" s="35"/>
      <c r="H62" s="35"/>
      <c r="I62" s="53"/>
      <c r="J62" s="42" t="s">
        <v>197</v>
      </c>
      <c r="K62" s="35" t="s">
        <v>37</v>
      </c>
      <c r="L62" s="37">
        <v>36</v>
      </c>
      <c r="M62" s="35" t="s">
        <v>38</v>
      </c>
      <c r="N62" s="59">
        <v>1</v>
      </c>
      <c r="O62" s="41">
        <v>95</v>
      </c>
      <c r="P62" s="37">
        <f t="shared" si="1"/>
        <v>3420</v>
      </c>
      <c r="Q62" s="35">
        <v>15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85.5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132</v>
      </c>
      <c r="F63" s="57" t="s">
        <v>184</v>
      </c>
      <c r="G63" s="35"/>
      <c r="H63" s="35"/>
      <c r="I63" s="53"/>
      <c r="J63" s="42" t="s">
        <v>198</v>
      </c>
      <c r="K63" s="35" t="s">
        <v>37</v>
      </c>
      <c r="L63" s="37">
        <v>36</v>
      </c>
      <c r="M63" s="35" t="s">
        <v>38</v>
      </c>
      <c r="N63" s="59">
        <v>1</v>
      </c>
      <c r="O63" s="41">
        <v>2750</v>
      </c>
      <c r="P63" s="37">
        <f t="shared" si="1"/>
        <v>99000</v>
      </c>
      <c r="Q63" s="35">
        <v>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2475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177</v>
      </c>
      <c r="F64" s="57" t="s">
        <v>185</v>
      </c>
      <c r="G64" s="35"/>
      <c r="H64" s="35"/>
      <c r="I64" s="53"/>
      <c r="J64" s="42" t="s">
        <v>199</v>
      </c>
      <c r="K64" s="35" t="s">
        <v>37</v>
      </c>
      <c r="L64" s="37">
        <v>36</v>
      </c>
      <c r="M64" s="35" t="s">
        <v>38</v>
      </c>
      <c r="N64" s="59">
        <v>1</v>
      </c>
      <c r="O64" s="41">
        <v>165</v>
      </c>
      <c r="P64" s="37">
        <f t="shared" si="1"/>
        <v>5940</v>
      </c>
      <c r="Q64" s="35">
        <v>15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148.5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186</v>
      </c>
      <c r="G65" s="35"/>
      <c r="H65" s="35"/>
      <c r="I65" s="53"/>
      <c r="J65" s="42" t="s">
        <v>200</v>
      </c>
      <c r="K65" s="35" t="s">
        <v>37</v>
      </c>
      <c r="L65" s="37">
        <v>36</v>
      </c>
      <c r="M65" s="35" t="s">
        <v>38</v>
      </c>
      <c r="N65" s="59">
        <v>1</v>
      </c>
      <c r="O65" s="41">
        <v>320</v>
      </c>
      <c r="P65" s="37">
        <f t="shared" si="1"/>
        <v>11520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288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36</v>
      </c>
      <c r="D66" s="32" t="s">
        <v>219</v>
      </c>
      <c r="E66" s="33" t="s">
        <v>132</v>
      </c>
      <c r="F66" s="57" t="s">
        <v>187</v>
      </c>
      <c r="G66" s="35"/>
      <c r="H66" s="35"/>
      <c r="I66" s="53"/>
      <c r="J66" s="42" t="s">
        <v>201</v>
      </c>
      <c r="K66" s="35" t="s">
        <v>37</v>
      </c>
      <c r="L66" s="37">
        <v>36</v>
      </c>
      <c r="M66" s="35" t="s">
        <v>38</v>
      </c>
      <c r="N66" s="59">
        <v>1</v>
      </c>
      <c r="O66" s="41">
        <v>480</v>
      </c>
      <c r="P66" s="37">
        <f t="shared" si="1"/>
        <v>17280</v>
      </c>
      <c r="Q66" s="35">
        <v>5</v>
      </c>
      <c r="R66" s="37">
        <v>0</v>
      </c>
      <c r="S66" s="38" t="s">
        <v>40</v>
      </c>
      <c r="T66" s="35">
        <v>0</v>
      </c>
      <c r="U66" s="37">
        <f t="shared" si="0"/>
        <v>0</v>
      </c>
      <c r="V66" s="35">
        <v>0</v>
      </c>
      <c r="W66" s="37">
        <v>0</v>
      </c>
      <c r="X66" s="35">
        <v>2.5</v>
      </c>
      <c r="Y66" s="37">
        <f t="shared" si="2"/>
        <v>432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211</v>
      </c>
      <c r="E67" s="33" t="s">
        <v>177</v>
      </c>
      <c r="F67" s="57" t="s">
        <v>188</v>
      </c>
      <c r="G67" s="35"/>
      <c r="H67" s="35"/>
      <c r="I67" s="53" t="s">
        <v>140</v>
      </c>
      <c r="J67" s="42" t="s">
        <v>202</v>
      </c>
      <c r="K67" s="35" t="s">
        <v>37</v>
      </c>
      <c r="L67" s="37">
        <v>36</v>
      </c>
      <c r="M67" s="35" t="s">
        <v>38</v>
      </c>
      <c r="N67" s="59">
        <v>1</v>
      </c>
      <c r="O67" s="41">
        <v>95641</v>
      </c>
      <c r="P67" s="37">
        <f t="shared" si="1"/>
        <v>3443076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213</v>
      </c>
      <c r="E68" s="33" t="s">
        <v>132</v>
      </c>
      <c r="F68" s="57" t="s">
        <v>189</v>
      </c>
      <c r="G68" s="35"/>
      <c r="H68" s="35"/>
      <c r="I68" s="53" t="s">
        <v>140</v>
      </c>
      <c r="J68" s="42" t="s">
        <v>203</v>
      </c>
      <c r="K68" s="35" t="s">
        <v>37</v>
      </c>
      <c r="L68" s="37">
        <v>36</v>
      </c>
      <c r="M68" s="35" t="s">
        <v>38</v>
      </c>
      <c r="N68" s="59">
        <v>1</v>
      </c>
      <c r="O68" s="41">
        <v>72052</v>
      </c>
      <c r="P68" s="37">
        <f t="shared" si="1"/>
        <v>2593872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225</v>
      </c>
      <c r="E69" s="33" t="s">
        <v>176</v>
      </c>
      <c r="F69" s="57" t="s">
        <v>190</v>
      </c>
      <c r="G69" s="35"/>
      <c r="H69" s="35"/>
      <c r="I69" s="53" t="s">
        <v>139</v>
      </c>
      <c r="J69" s="42" t="s">
        <v>204</v>
      </c>
      <c r="K69" s="35" t="s">
        <v>37</v>
      </c>
      <c r="L69" s="37">
        <v>36</v>
      </c>
      <c r="M69" s="35" t="s">
        <v>38</v>
      </c>
      <c r="N69" s="59">
        <v>1</v>
      </c>
      <c r="O69" s="41">
        <v>51026</v>
      </c>
      <c r="P69" s="37">
        <f t="shared" si="1"/>
        <v>1836936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s="40" customFormat="1" ht="30" customHeight="1" x14ac:dyDescent="0.2">
      <c r="B70" s="32">
        <v>54</v>
      </c>
      <c r="C70" s="32" t="s">
        <v>207</v>
      </c>
      <c r="D70" s="32" t="s">
        <v>217</v>
      </c>
      <c r="E70" s="33" t="s">
        <v>206</v>
      </c>
      <c r="F70" s="57" t="s">
        <v>191</v>
      </c>
      <c r="G70" s="35"/>
      <c r="H70" s="35"/>
      <c r="I70" s="53" t="s">
        <v>139</v>
      </c>
      <c r="J70" s="42" t="s">
        <v>205</v>
      </c>
      <c r="K70" s="35" t="s">
        <v>37</v>
      </c>
      <c r="L70" s="37">
        <v>36</v>
      </c>
      <c r="M70" s="35" t="s">
        <v>38</v>
      </c>
      <c r="N70" s="59">
        <v>1</v>
      </c>
      <c r="O70" s="41">
        <v>33711</v>
      </c>
      <c r="P70" s="37">
        <f t="shared" si="1"/>
        <v>1213596</v>
      </c>
      <c r="Q70" s="68">
        <v>0</v>
      </c>
      <c r="R70" s="69">
        <v>0</v>
      </c>
      <c r="S70" s="70" t="s">
        <v>40</v>
      </c>
      <c r="T70" s="68">
        <v>0</v>
      </c>
      <c r="U70" s="69">
        <f t="shared" si="0"/>
        <v>0</v>
      </c>
      <c r="V70" s="68">
        <v>0</v>
      </c>
      <c r="W70" s="69">
        <v>0</v>
      </c>
      <c r="X70" s="68">
        <v>0</v>
      </c>
      <c r="Y70" s="69">
        <f t="shared" si="2"/>
        <v>0</v>
      </c>
      <c r="Z70" s="35"/>
      <c r="AA70" s="35"/>
      <c r="AB70" s="39"/>
    </row>
    <row r="71" spans="2:28" x14ac:dyDescent="0.25">
      <c r="B71" s="6"/>
      <c r="C71" s="6"/>
      <c r="D71" s="6"/>
      <c r="E71" s="65"/>
      <c r="F71" s="17"/>
      <c r="G71" s="65"/>
      <c r="H71" s="65"/>
      <c r="I71" s="49"/>
      <c r="J71" s="65"/>
      <c r="K71" s="65"/>
      <c r="L71" s="65"/>
      <c r="M71" s="65"/>
      <c r="N71" s="23"/>
      <c r="O71" s="19"/>
      <c r="P71" s="26"/>
      <c r="Q71" s="65"/>
      <c r="R71" s="19"/>
      <c r="S71" s="20"/>
      <c r="T71" s="65"/>
      <c r="U71" s="19"/>
      <c r="V71" s="65"/>
      <c r="W71" s="19"/>
      <c r="X71" s="65"/>
      <c r="Y71" s="19"/>
      <c r="Z71" s="65"/>
      <c r="AA71" s="7"/>
      <c r="AB71" s="2"/>
    </row>
    <row r="72" spans="2:28" x14ac:dyDescent="0.25">
      <c r="B72" s="6"/>
      <c r="C72" s="6"/>
      <c r="D72" s="6"/>
      <c r="E72" s="65"/>
      <c r="F72" s="65"/>
      <c r="G72" s="65"/>
      <c r="H72" s="65"/>
      <c r="I72" s="49"/>
      <c r="J72" s="65"/>
      <c r="K72" s="65"/>
      <c r="L72" s="65"/>
      <c r="M72" s="65"/>
      <c r="N72" s="65"/>
      <c r="O72" s="65"/>
      <c r="P72" s="65"/>
      <c r="Q72" s="65"/>
      <c r="R72" s="19"/>
      <c r="S72" s="65"/>
      <c r="T72" s="65"/>
      <c r="U72" s="65"/>
      <c r="V72" s="65"/>
      <c r="W72" s="65"/>
      <c r="X72" s="65"/>
      <c r="Y72" s="19"/>
      <c r="Z72" s="65"/>
      <c r="AA72" s="7"/>
      <c r="AB72" s="2"/>
    </row>
    <row r="73" spans="2:28" x14ac:dyDescent="0.25">
      <c r="B73" s="8"/>
      <c r="C73" s="8"/>
      <c r="D73" s="8"/>
      <c r="E73" s="9"/>
      <c r="F73" s="9"/>
      <c r="G73" s="9"/>
      <c r="H73" s="9"/>
      <c r="I73" s="5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21"/>
      <c r="Z73" s="9"/>
      <c r="AA73" s="10"/>
      <c r="AB73" s="2"/>
    </row>
    <row r="74" spans="2:28" x14ac:dyDescent="0.25">
      <c r="B74" s="83" t="s">
        <v>228</v>
      </c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5"/>
      <c r="P74" s="81">
        <f>ROUND(SUM(P17:P72),2)</f>
        <v>262365588</v>
      </c>
      <c r="Q74" s="43"/>
      <c r="R74" s="81">
        <f>ROUND(SUM(R11:R72),0)</f>
        <v>0</v>
      </c>
      <c r="S74" s="44"/>
      <c r="T74" s="44"/>
      <c r="U74" s="81">
        <f>ROUND(SUM(U17:U72),0)</f>
        <v>0</v>
      </c>
      <c r="V74" s="44"/>
      <c r="W74" s="81">
        <f>ROUND(SUM(W11:W72),0)</f>
        <v>0</v>
      </c>
      <c r="X74" s="44"/>
      <c r="Y74" s="81">
        <f>ROUND(SUM(Y17:Y72),0)</f>
        <v>6331953</v>
      </c>
      <c r="Z74" s="9"/>
      <c r="AA74" s="10"/>
      <c r="AB74" s="2"/>
    </row>
    <row r="75" spans="2:28" x14ac:dyDescent="0.25">
      <c r="B75" s="86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8"/>
      <c r="P75" s="82"/>
      <c r="Q75" s="43"/>
      <c r="R75" s="82"/>
      <c r="S75" s="44"/>
      <c r="T75" s="44"/>
      <c r="U75" s="82"/>
      <c r="V75" s="44"/>
      <c r="W75" s="82"/>
      <c r="X75" s="44"/>
      <c r="Y75" s="82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58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9"/>
      <c r="O77" s="9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229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47"/>
      <c r="O78" s="47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 t="s">
        <v>41</v>
      </c>
      <c r="AA78" s="12"/>
      <c r="AB78" s="2"/>
    </row>
    <row r="79" spans="2:28" x14ac:dyDescent="0.25">
      <c r="B79" s="8"/>
      <c r="C79" s="8"/>
      <c r="D79" s="8"/>
      <c r="E79" s="9"/>
      <c r="F79" s="9"/>
      <c r="G79" s="9"/>
      <c r="H79" s="9"/>
      <c r="I79" s="54"/>
      <c r="J79" s="9"/>
      <c r="K79" s="9"/>
      <c r="L79" s="9"/>
      <c r="M79" s="9"/>
      <c r="N79" s="9"/>
      <c r="O79" s="9"/>
      <c r="P79" s="47"/>
      <c r="Q79" s="9"/>
      <c r="R79" s="9"/>
      <c r="S79" s="9"/>
      <c r="T79" s="9"/>
      <c r="U79" s="9"/>
      <c r="V79" s="9"/>
      <c r="W79" s="9"/>
      <c r="X79" s="11"/>
      <c r="Y79" s="11"/>
      <c r="Z79" s="11"/>
      <c r="AA79" s="12"/>
      <c r="AB79" s="2"/>
    </row>
    <row r="80" spans="2:28" ht="15.75" x14ac:dyDescent="0.3">
      <c r="B80" s="13"/>
      <c r="C80" s="13"/>
      <c r="D80" s="13"/>
      <c r="E80" s="14"/>
      <c r="F80" s="14"/>
      <c r="G80" s="14"/>
      <c r="H80" s="14"/>
      <c r="I80" s="5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6"/>
    </row>
    <row r="89" spans="26:26" x14ac:dyDescent="0.25">
      <c r="Z89" s="24" t="s">
        <v>69</v>
      </c>
    </row>
    <row r="90" spans="26:26" x14ac:dyDescent="0.25">
      <c r="Z90" s="25" t="s">
        <v>70</v>
      </c>
    </row>
  </sheetData>
  <autoFilter ref="D16:D70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4:O75"/>
    <mergeCell ref="P74:P75"/>
    <mergeCell ref="R74:R75"/>
    <mergeCell ref="U74:U75"/>
    <mergeCell ref="W74:W75"/>
    <mergeCell ref="Y74:Y75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89"/>
  <sheetViews>
    <sheetView showGridLines="0" zoomScaleNormal="100" zoomScaleSheetLayoutView="53" workbookViewId="0">
      <selection activeCell="G17" sqref="G17"/>
    </sheetView>
  </sheetViews>
  <sheetFormatPr defaultColWidth="9.140625" defaultRowHeight="15" x14ac:dyDescent="0.25"/>
  <cols>
    <col min="1" max="1" width="0.140625" style="1" customWidth="1"/>
    <col min="2" max="2" width="3.28515625" style="1" customWidth="1"/>
    <col min="3" max="3" width="10.42578125" style="1" customWidth="1"/>
    <col min="4" max="4" width="14.7109375" style="1" customWidth="1"/>
    <col min="5" max="5" width="9.42578125" style="1" customWidth="1"/>
    <col min="6" max="6" width="25" style="1" customWidth="1"/>
    <col min="7" max="7" width="7.5703125" style="1" bestFit="1" customWidth="1"/>
    <col min="8" max="8" width="7.85546875" style="1" bestFit="1" customWidth="1"/>
    <col min="9" max="9" width="7.85546875" style="56" customWidth="1"/>
    <col min="10" max="10" width="15.85546875" style="1" bestFit="1" customWidth="1"/>
    <col min="11" max="11" width="6.5703125" style="1" bestFit="1" customWidth="1"/>
    <col min="12" max="12" width="8.140625" style="1" bestFit="1" customWidth="1"/>
    <col min="13" max="13" width="9.140625" style="1"/>
    <col min="14" max="14" width="7.42578125" style="1" bestFit="1" customWidth="1"/>
    <col min="15" max="15" width="13.140625" style="1" customWidth="1"/>
    <col min="16" max="16" width="14.7109375" style="1" customWidth="1"/>
    <col min="17" max="17" width="5" style="1" bestFit="1" customWidth="1"/>
    <col min="18" max="18" width="12.140625" style="1" bestFit="1" customWidth="1"/>
    <col min="19" max="19" width="9.140625" style="1"/>
    <col min="20" max="20" width="5" style="1" bestFit="1" customWidth="1"/>
    <col min="21" max="21" width="13.85546875" style="1" customWidth="1"/>
    <col min="22" max="22" width="5" style="1" bestFit="1" customWidth="1"/>
    <col min="23" max="23" width="9.28515625" style="1" bestFit="1" customWidth="1"/>
    <col min="24" max="24" width="5" style="1" bestFit="1" customWidth="1"/>
    <col min="25" max="25" width="16.28515625" style="1" bestFit="1" customWidth="1"/>
    <col min="26" max="26" width="10.7109375" style="1" customWidth="1"/>
    <col min="27" max="27" width="11" style="1" bestFit="1" customWidth="1"/>
    <col min="28" max="16384" width="9.140625" style="1"/>
  </cols>
  <sheetData>
    <row r="1" spans="2:28" ht="27.75" customHeight="1" x14ac:dyDescent="0.25">
      <c r="B1" s="77"/>
      <c r="C1" s="77"/>
      <c r="D1" s="77"/>
      <c r="E1" s="78" t="s">
        <v>71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 t="s">
        <v>34</v>
      </c>
      <c r="Z1" s="80"/>
      <c r="AA1" s="80"/>
    </row>
    <row r="2" spans="2:28" ht="26.25" x14ac:dyDescent="0.25">
      <c r="B2" s="77"/>
      <c r="C2" s="77"/>
      <c r="D2" s="77"/>
      <c r="E2" s="78" t="s">
        <v>0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0"/>
      <c r="Z2" s="80"/>
      <c r="AA2" s="80"/>
    </row>
    <row r="3" spans="2:28" ht="44.25" customHeight="1" x14ac:dyDescent="0.25">
      <c r="B3" s="77"/>
      <c r="C3" s="77"/>
      <c r="D3" s="77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0"/>
      <c r="Z3" s="80"/>
      <c r="AA3" s="80"/>
    </row>
    <row r="4" spans="2:28" x14ac:dyDescent="0.25">
      <c r="B4" s="72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8" x14ac:dyDescent="0.25">
      <c r="B5" s="73" t="s">
        <v>3</v>
      </c>
      <c r="C5" s="73"/>
      <c r="D5" s="73"/>
      <c r="E5" s="64" t="s">
        <v>35</v>
      </c>
      <c r="F5" s="64"/>
      <c r="G5" s="64"/>
      <c r="H5" s="64"/>
      <c r="I5" s="48"/>
      <c r="J5" s="64"/>
      <c r="K5" s="64"/>
      <c r="L5" s="64"/>
      <c r="M5" s="64"/>
      <c r="N5" s="64"/>
      <c r="O5" s="64"/>
      <c r="P5" s="64" t="s">
        <v>4</v>
      </c>
      <c r="Q5" s="64"/>
      <c r="R5" s="64"/>
      <c r="S5" s="64" t="s">
        <v>35</v>
      </c>
      <c r="T5" s="64"/>
      <c r="U5" s="64"/>
      <c r="V5" s="64"/>
      <c r="W5" s="64"/>
      <c r="X5" s="64"/>
      <c r="Y5" s="64"/>
      <c r="Z5" s="64"/>
      <c r="AA5" s="64"/>
    </row>
    <row r="6" spans="2:28" x14ac:dyDescent="0.25">
      <c r="B6" s="64" t="s">
        <v>5</v>
      </c>
      <c r="C6" s="64"/>
      <c r="D6" s="64"/>
      <c r="E6" s="64" t="s">
        <v>227</v>
      </c>
      <c r="F6" s="64"/>
      <c r="G6" s="64"/>
      <c r="H6" s="64"/>
      <c r="I6" s="48"/>
      <c r="J6" s="64"/>
      <c r="K6" s="64"/>
      <c r="L6" s="64"/>
      <c r="M6" s="64"/>
      <c r="N6" s="64"/>
      <c r="O6" s="64"/>
      <c r="P6" s="64" t="s">
        <v>6</v>
      </c>
      <c r="Q6" s="64"/>
      <c r="R6" s="64"/>
      <c r="S6" s="64" t="s">
        <v>35</v>
      </c>
      <c r="T6" s="64"/>
      <c r="U6" s="64"/>
      <c r="V6" s="64"/>
      <c r="W6" s="64"/>
      <c r="X6" s="64"/>
      <c r="Y6" s="64"/>
      <c r="Z6" s="64"/>
      <c r="AA6" s="64"/>
    </row>
    <row r="7" spans="2:28" ht="25.5" customHeight="1" x14ac:dyDescent="0.25">
      <c r="B7" s="74" t="s">
        <v>7</v>
      </c>
      <c r="C7" s="75" t="s">
        <v>8</v>
      </c>
      <c r="D7" s="74" t="s">
        <v>0</v>
      </c>
      <c r="E7" s="74"/>
      <c r="F7" s="74"/>
      <c r="G7" s="75" t="s">
        <v>9</v>
      </c>
      <c r="H7" s="74"/>
      <c r="I7" s="49"/>
      <c r="J7" s="74" t="s">
        <v>10</v>
      </c>
      <c r="K7" s="74"/>
      <c r="L7" s="74"/>
      <c r="M7" s="74" t="s">
        <v>11</v>
      </c>
      <c r="N7" s="74"/>
      <c r="O7" s="74"/>
      <c r="P7" s="75" t="s">
        <v>12</v>
      </c>
      <c r="Q7" s="75" t="s">
        <v>13</v>
      </c>
      <c r="R7" s="74"/>
      <c r="S7" s="75" t="s">
        <v>14</v>
      </c>
      <c r="T7" s="74" t="s">
        <v>15</v>
      </c>
      <c r="U7" s="74"/>
      <c r="V7" s="74"/>
      <c r="W7" s="74"/>
      <c r="X7" s="74"/>
      <c r="Y7" s="74"/>
      <c r="Z7" s="75" t="s">
        <v>16</v>
      </c>
      <c r="AA7" s="76" t="s">
        <v>17</v>
      </c>
      <c r="AB7" s="2"/>
    </row>
    <row r="8" spans="2:28" ht="27" customHeight="1" x14ac:dyDescent="0.25">
      <c r="B8" s="74"/>
      <c r="C8" s="74"/>
      <c r="D8" s="75" t="s">
        <v>18</v>
      </c>
      <c r="E8" s="74" t="s">
        <v>19</v>
      </c>
      <c r="F8" s="75" t="s">
        <v>20</v>
      </c>
      <c r="G8" s="75" t="s">
        <v>18</v>
      </c>
      <c r="H8" s="75" t="s">
        <v>21</v>
      </c>
      <c r="I8" s="50"/>
      <c r="J8" s="75" t="s">
        <v>22</v>
      </c>
      <c r="K8" s="75" t="s">
        <v>23</v>
      </c>
      <c r="L8" s="74" t="s">
        <v>24</v>
      </c>
      <c r="M8" s="74" t="s">
        <v>25</v>
      </c>
      <c r="N8" s="74" t="s">
        <v>26</v>
      </c>
      <c r="O8" s="75" t="s">
        <v>27</v>
      </c>
      <c r="P8" s="75"/>
      <c r="Q8" s="75" t="s">
        <v>28</v>
      </c>
      <c r="R8" s="75" t="s">
        <v>29</v>
      </c>
      <c r="S8" s="75"/>
      <c r="T8" s="74" t="s">
        <v>30</v>
      </c>
      <c r="U8" s="74"/>
      <c r="V8" s="74" t="s">
        <v>31</v>
      </c>
      <c r="W8" s="74"/>
      <c r="X8" s="74" t="s">
        <v>32</v>
      </c>
      <c r="Y8" s="74"/>
      <c r="Z8" s="75"/>
      <c r="AA8" s="76"/>
      <c r="AB8" s="2"/>
    </row>
    <row r="9" spans="2:28" ht="37.5" customHeight="1" x14ac:dyDescent="0.25">
      <c r="B9" s="74"/>
      <c r="C9" s="74"/>
      <c r="D9" s="75"/>
      <c r="E9" s="74"/>
      <c r="F9" s="75"/>
      <c r="G9" s="75"/>
      <c r="H9" s="75"/>
      <c r="I9" s="50" t="s">
        <v>72</v>
      </c>
      <c r="J9" s="75"/>
      <c r="K9" s="75"/>
      <c r="L9" s="74"/>
      <c r="M9" s="74"/>
      <c r="N9" s="74"/>
      <c r="O9" s="75"/>
      <c r="P9" s="75"/>
      <c r="Q9" s="75"/>
      <c r="R9" s="75"/>
      <c r="S9" s="75"/>
      <c r="T9" s="66" t="s">
        <v>33</v>
      </c>
      <c r="U9" s="66" t="s">
        <v>29</v>
      </c>
      <c r="V9" s="66" t="s">
        <v>33</v>
      </c>
      <c r="W9" s="66" t="s">
        <v>29</v>
      </c>
      <c r="X9" s="66" t="s">
        <v>33</v>
      </c>
      <c r="Y9" s="66" t="s">
        <v>29</v>
      </c>
      <c r="Z9" s="75"/>
      <c r="AA9" s="76"/>
      <c r="AB9" s="2"/>
    </row>
    <row r="10" spans="2:28" ht="9.9499999999999993" customHeight="1" x14ac:dyDescent="0.25">
      <c r="B10" s="18" t="s">
        <v>42</v>
      </c>
      <c r="C10" s="18" t="s">
        <v>43</v>
      </c>
      <c r="D10" s="22" t="s">
        <v>44</v>
      </c>
      <c r="E10" s="18" t="s">
        <v>45</v>
      </c>
      <c r="F10" s="22" t="s">
        <v>46</v>
      </c>
      <c r="G10" s="22" t="s">
        <v>47</v>
      </c>
      <c r="H10" s="22" t="s">
        <v>48</v>
      </c>
      <c r="I10" s="51"/>
      <c r="J10" s="22" t="s">
        <v>49</v>
      </c>
      <c r="K10" s="22" t="s">
        <v>50</v>
      </c>
      <c r="L10" s="22" t="s">
        <v>51</v>
      </c>
      <c r="M10" s="22" t="s">
        <v>54</v>
      </c>
      <c r="N10" s="22" t="s">
        <v>55</v>
      </c>
      <c r="O10" s="22" t="s">
        <v>56</v>
      </c>
      <c r="P10" s="22" t="s">
        <v>57</v>
      </c>
      <c r="Q10" s="22" t="s">
        <v>58</v>
      </c>
      <c r="R10" s="22" t="s">
        <v>59</v>
      </c>
      <c r="S10" s="22" t="s">
        <v>60</v>
      </c>
      <c r="T10" s="22" t="s">
        <v>61</v>
      </c>
      <c r="U10" s="22" t="s">
        <v>62</v>
      </c>
      <c r="V10" s="22" t="s">
        <v>63</v>
      </c>
      <c r="W10" s="22" t="s">
        <v>64</v>
      </c>
      <c r="X10" s="22" t="s">
        <v>65</v>
      </c>
      <c r="Y10" s="22" t="s">
        <v>66</v>
      </c>
      <c r="Z10" s="22" t="s">
        <v>67</v>
      </c>
      <c r="AA10" s="22" t="s">
        <v>68</v>
      </c>
      <c r="AB10" s="2"/>
    </row>
    <row r="11" spans="2:28" x14ac:dyDescent="0.25">
      <c r="B11" s="3"/>
      <c r="C11" s="3"/>
      <c r="D11" s="3"/>
      <c r="E11" s="4"/>
      <c r="F11" s="4"/>
      <c r="G11" s="4"/>
      <c r="H11" s="4"/>
      <c r="I11" s="5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2"/>
    </row>
    <row r="12" spans="2:28" x14ac:dyDescent="0.25">
      <c r="B12" s="3"/>
      <c r="C12" s="3"/>
      <c r="D12" s="3"/>
      <c r="E12" s="4"/>
      <c r="F12" s="45" t="s">
        <v>52</v>
      </c>
      <c r="G12" s="4"/>
      <c r="H12" s="4"/>
      <c r="I12" s="5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2"/>
    </row>
    <row r="13" spans="2:28" s="40" customFormat="1" ht="37.5" customHeight="1" x14ac:dyDescent="0.2">
      <c r="B13" s="32"/>
      <c r="C13" s="32" t="s">
        <v>36</v>
      </c>
      <c r="D13" s="32"/>
      <c r="E13" s="33">
        <v>84713020</v>
      </c>
      <c r="F13" s="34" t="s">
        <v>208</v>
      </c>
      <c r="G13" s="35"/>
      <c r="H13" s="35"/>
      <c r="I13" s="53"/>
      <c r="J13" s="35"/>
      <c r="K13" s="35" t="s">
        <v>37</v>
      </c>
      <c r="L13" s="35">
        <v>36</v>
      </c>
      <c r="M13" s="35" t="s">
        <v>38</v>
      </c>
      <c r="N13" s="36">
        <v>1</v>
      </c>
      <c r="O13" s="37">
        <v>7427264</v>
      </c>
      <c r="P13" s="37">
        <f>+ROUND((L13*O13)*N13,0)</f>
        <v>267381504</v>
      </c>
      <c r="Q13" s="35" t="s">
        <v>39</v>
      </c>
      <c r="R13" s="37">
        <v>0</v>
      </c>
      <c r="S13" s="38" t="s">
        <v>40</v>
      </c>
      <c r="T13" s="35">
        <v>11</v>
      </c>
      <c r="U13" s="37">
        <f>+ROUND(P13*T13%,0)</f>
        <v>29411965</v>
      </c>
      <c r="V13" s="35">
        <v>0</v>
      </c>
      <c r="W13" s="37">
        <v>0</v>
      </c>
      <c r="X13" s="35">
        <v>0</v>
      </c>
      <c r="Y13" s="37">
        <v>0</v>
      </c>
      <c r="Z13" s="35"/>
      <c r="AA13" s="35"/>
      <c r="AB13" s="39"/>
    </row>
    <row r="14" spans="2:28" x14ac:dyDescent="0.25">
      <c r="B14" s="6"/>
      <c r="C14" s="6"/>
      <c r="D14" s="6"/>
      <c r="E14" s="65"/>
      <c r="F14" s="17"/>
      <c r="G14" s="65"/>
      <c r="H14" s="65"/>
      <c r="I14" s="49"/>
      <c r="J14" s="65"/>
      <c r="K14" s="65"/>
      <c r="L14" s="65"/>
      <c r="M14" s="65"/>
      <c r="N14" s="65"/>
      <c r="O14" s="19"/>
      <c r="P14" s="19"/>
      <c r="Q14" s="65"/>
      <c r="R14" s="19"/>
      <c r="S14" s="65"/>
      <c r="T14" s="65"/>
      <c r="U14" s="19"/>
      <c r="V14" s="65"/>
      <c r="W14" s="65"/>
      <c r="X14" s="65"/>
      <c r="Y14" s="65"/>
      <c r="Z14" s="65"/>
      <c r="AA14" s="7"/>
      <c r="AB14" s="2"/>
    </row>
    <row r="15" spans="2:28" ht="6.75" customHeight="1" x14ac:dyDescent="0.25">
      <c r="B15" s="27"/>
      <c r="C15" s="27"/>
      <c r="D15" s="27"/>
      <c r="E15" s="28"/>
      <c r="F15" s="29"/>
      <c r="G15" s="28"/>
      <c r="H15" s="28"/>
      <c r="I15" s="49"/>
      <c r="J15" s="28"/>
      <c r="K15" s="28"/>
      <c r="L15" s="28"/>
      <c r="M15" s="28"/>
      <c r="N15" s="28"/>
      <c r="O15" s="30"/>
      <c r="P15" s="30"/>
      <c r="Q15" s="28"/>
      <c r="R15" s="30"/>
      <c r="S15" s="28"/>
      <c r="T15" s="28"/>
      <c r="U15" s="30"/>
      <c r="V15" s="28"/>
      <c r="W15" s="28"/>
      <c r="X15" s="28"/>
      <c r="Y15" s="28"/>
      <c r="Z15" s="28"/>
      <c r="AA15" s="31"/>
      <c r="AB15" s="2"/>
    </row>
    <row r="16" spans="2:28" x14ac:dyDescent="0.25">
      <c r="B16" s="6"/>
      <c r="C16" s="6"/>
      <c r="D16" s="6"/>
      <c r="E16" s="65"/>
      <c r="F16" s="45" t="s">
        <v>53</v>
      </c>
      <c r="G16" s="65"/>
      <c r="H16" s="65"/>
      <c r="I16" s="49"/>
      <c r="J16" s="65"/>
      <c r="K16" s="65"/>
      <c r="L16" s="65"/>
      <c r="M16" s="65"/>
      <c r="N16" s="65"/>
      <c r="O16" s="19"/>
      <c r="P16" s="19"/>
      <c r="Q16" s="65"/>
      <c r="R16" s="19"/>
      <c r="S16" s="65"/>
      <c r="T16" s="65"/>
      <c r="U16" s="19"/>
      <c r="V16" s="65"/>
      <c r="W16" s="65"/>
      <c r="X16" s="65"/>
      <c r="Y16" s="65"/>
      <c r="Z16" s="65"/>
      <c r="AA16" s="7"/>
      <c r="AB16" s="2"/>
    </row>
    <row r="17" spans="2:28" s="40" customFormat="1" ht="30" customHeight="1" x14ac:dyDescent="0.2">
      <c r="B17" s="32">
        <v>1</v>
      </c>
      <c r="C17" s="32" t="s">
        <v>74</v>
      </c>
      <c r="D17" s="32" t="s">
        <v>215</v>
      </c>
      <c r="E17" s="33" t="s">
        <v>131</v>
      </c>
      <c r="F17" s="57" t="s">
        <v>75</v>
      </c>
      <c r="G17" s="35"/>
      <c r="H17" s="35"/>
      <c r="I17" s="53" t="s">
        <v>133</v>
      </c>
      <c r="J17" s="42" t="s">
        <v>103</v>
      </c>
      <c r="K17" s="35" t="s">
        <v>37</v>
      </c>
      <c r="L17" s="37">
        <v>36</v>
      </c>
      <c r="M17" s="35" t="s">
        <v>73</v>
      </c>
      <c r="N17" s="46">
        <v>15910</v>
      </c>
      <c r="O17" s="41">
        <v>1.81</v>
      </c>
      <c r="P17" s="37">
        <f>+ROUND((L17*O17)*N17,0)</f>
        <v>1036696</v>
      </c>
      <c r="Q17" s="35">
        <v>15</v>
      </c>
      <c r="R17" s="37">
        <v>0</v>
      </c>
      <c r="S17" s="38" t="s">
        <v>40</v>
      </c>
      <c r="T17" s="35">
        <v>0</v>
      </c>
      <c r="U17" s="37">
        <f t="shared" ref="U17:U69" si="0">+P17*T17%</f>
        <v>0</v>
      </c>
      <c r="V17" s="35">
        <v>0</v>
      </c>
      <c r="W17" s="37">
        <v>0</v>
      </c>
      <c r="X17" s="35">
        <v>2.5</v>
      </c>
      <c r="Y17" s="37">
        <f>+(P17+R17)*X17%</f>
        <v>25917.4</v>
      </c>
      <c r="Z17" s="35"/>
      <c r="AA17" s="35"/>
      <c r="AB17" s="39"/>
    </row>
    <row r="18" spans="2:28" s="40" customFormat="1" ht="30" customHeight="1" x14ac:dyDescent="0.2">
      <c r="B18" s="32">
        <v>2</v>
      </c>
      <c r="C18" s="32" t="s">
        <v>74</v>
      </c>
      <c r="D18" s="32" t="s">
        <v>215</v>
      </c>
      <c r="E18" s="33" t="s">
        <v>131</v>
      </c>
      <c r="F18" s="57" t="s">
        <v>76</v>
      </c>
      <c r="G18" s="35"/>
      <c r="H18" s="35"/>
      <c r="I18" s="53" t="s">
        <v>134</v>
      </c>
      <c r="J18" s="42" t="s">
        <v>104</v>
      </c>
      <c r="K18" s="35" t="s">
        <v>37</v>
      </c>
      <c r="L18" s="37">
        <v>36</v>
      </c>
      <c r="M18" s="35" t="s">
        <v>73</v>
      </c>
      <c r="N18" s="46">
        <v>15910</v>
      </c>
      <c r="O18" s="41">
        <v>31.12</v>
      </c>
      <c r="P18" s="37">
        <f t="shared" ref="P18:P69" si="1">+ROUND((L18*O18)*N18,0)</f>
        <v>17824291</v>
      </c>
      <c r="Q18" s="35">
        <v>15</v>
      </c>
      <c r="R18" s="37">
        <v>0</v>
      </c>
      <c r="S18" s="38" t="s">
        <v>40</v>
      </c>
      <c r="T18" s="35">
        <v>0</v>
      </c>
      <c r="U18" s="37">
        <f t="shared" si="0"/>
        <v>0</v>
      </c>
      <c r="V18" s="35">
        <v>0</v>
      </c>
      <c r="W18" s="37">
        <v>0</v>
      </c>
      <c r="X18" s="35">
        <v>2.5</v>
      </c>
      <c r="Y18" s="37">
        <f t="shared" ref="Y18:Y69" si="2">+(P18+R18)*X18%</f>
        <v>445607.27500000002</v>
      </c>
      <c r="Z18" s="35"/>
      <c r="AA18" s="35"/>
      <c r="AB18" s="39"/>
    </row>
    <row r="19" spans="2:28" s="40" customFormat="1" ht="30" customHeight="1" x14ac:dyDescent="0.2">
      <c r="B19" s="32">
        <v>3</v>
      </c>
      <c r="C19" s="32" t="s">
        <v>74</v>
      </c>
      <c r="D19" s="32" t="s">
        <v>215</v>
      </c>
      <c r="E19" s="33" t="s">
        <v>131</v>
      </c>
      <c r="F19" s="57" t="s">
        <v>77</v>
      </c>
      <c r="G19" s="35"/>
      <c r="H19" s="35"/>
      <c r="I19" s="53" t="s">
        <v>135</v>
      </c>
      <c r="J19" s="42" t="s">
        <v>105</v>
      </c>
      <c r="K19" s="35" t="s">
        <v>37</v>
      </c>
      <c r="L19" s="37">
        <v>36</v>
      </c>
      <c r="M19" s="35" t="s">
        <v>73</v>
      </c>
      <c r="N19" s="46">
        <v>15910</v>
      </c>
      <c r="O19" s="41">
        <v>46.74</v>
      </c>
      <c r="P19" s="37">
        <f t="shared" si="1"/>
        <v>26770802</v>
      </c>
      <c r="Q19" s="35">
        <v>15</v>
      </c>
      <c r="R19" s="37">
        <v>0</v>
      </c>
      <c r="S19" s="38" t="s">
        <v>40</v>
      </c>
      <c r="T19" s="35">
        <v>0</v>
      </c>
      <c r="U19" s="37">
        <f t="shared" si="0"/>
        <v>0</v>
      </c>
      <c r="V19" s="35">
        <v>0</v>
      </c>
      <c r="W19" s="37">
        <v>0</v>
      </c>
      <c r="X19" s="35">
        <v>2.5</v>
      </c>
      <c r="Y19" s="37">
        <f t="shared" si="2"/>
        <v>669270.05000000005</v>
      </c>
      <c r="Z19" s="35"/>
      <c r="AA19" s="35"/>
      <c r="AB19" s="39"/>
    </row>
    <row r="20" spans="2:28" s="40" customFormat="1" ht="30" customHeight="1" x14ac:dyDescent="0.2">
      <c r="B20" s="32">
        <v>4</v>
      </c>
      <c r="C20" s="32" t="s">
        <v>74</v>
      </c>
      <c r="D20" s="32" t="s">
        <v>215</v>
      </c>
      <c r="E20" s="33" t="s">
        <v>131</v>
      </c>
      <c r="F20" s="57" t="s">
        <v>78</v>
      </c>
      <c r="G20" s="35"/>
      <c r="H20" s="35"/>
      <c r="I20" s="53" t="s">
        <v>136</v>
      </c>
      <c r="J20" s="42" t="s">
        <v>106</v>
      </c>
      <c r="K20" s="35" t="s">
        <v>37</v>
      </c>
      <c r="L20" s="37">
        <v>36</v>
      </c>
      <c r="M20" s="35" t="s">
        <v>73</v>
      </c>
      <c r="N20" s="46">
        <v>15910</v>
      </c>
      <c r="O20" s="41">
        <v>268.07</v>
      </c>
      <c r="P20" s="37">
        <f t="shared" si="1"/>
        <v>153539773</v>
      </c>
      <c r="Q20" s="35">
        <v>15</v>
      </c>
      <c r="R20" s="37">
        <v>0</v>
      </c>
      <c r="S20" s="38" t="s">
        <v>40</v>
      </c>
      <c r="T20" s="35">
        <v>0</v>
      </c>
      <c r="U20" s="37">
        <f t="shared" si="0"/>
        <v>0</v>
      </c>
      <c r="V20" s="35">
        <v>0</v>
      </c>
      <c r="W20" s="37">
        <v>0</v>
      </c>
      <c r="X20" s="35">
        <v>2.5</v>
      </c>
      <c r="Y20" s="37">
        <f t="shared" si="2"/>
        <v>3838494.3250000002</v>
      </c>
      <c r="Z20" s="35"/>
      <c r="AA20" s="35"/>
      <c r="AB20" s="39"/>
    </row>
    <row r="21" spans="2:28" s="40" customFormat="1" ht="30" customHeight="1" x14ac:dyDescent="0.2">
      <c r="B21" s="32">
        <v>5</v>
      </c>
      <c r="C21" s="32" t="s">
        <v>74</v>
      </c>
      <c r="D21" s="32" t="s">
        <v>215</v>
      </c>
      <c r="E21" s="33" t="s">
        <v>131</v>
      </c>
      <c r="F21" s="57" t="s">
        <v>79</v>
      </c>
      <c r="G21" s="35"/>
      <c r="H21" s="35"/>
      <c r="I21" s="53" t="s">
        <v>137</v>
      </c>
      <c r="J21" s="42" t="s">
        <v>107</v>
      </c>
      <c r="K21" s="35" t="s">
        <v>37</v>
      </c>
      <c r="L21" s="37">
        <v>36</v>
      </c>
      <c r="M21" s="35" t="s">
        <v>73</v>
      </c>
      <c r="N21" s="46">
        <v>15910</v>
      </c>
      <c r="O21" s="41">
        <v>2.65</v>
      </c>
      <c r="P21" s="37">
        <f t="shared" si="1"/>
        <v>1517814</v>
      </c>
      <c r="Q21" s="35">
        <v>15</v>
      </c>
      <c r="R21" s="37">
        <v>0</v>
      </c>
      <c r="S21" s="38" t="s">
        <v>40</v>
      </c>
      <c r="T21" s="35">
        <v>0</v>
      </c>
      <c r="U21" s="37">
        <f t="shared" si="0"/>
        <v>0</v>
      </c>
      <c r="V21" s="35">
        <v>0</v>
      </c>
      <c r="W21" s="37">
        <v>0</v>
      </c>
      <c r="X21" s="35">
        <v>2.5</v>
      </c>
      <c r="Y21" s="37">
        <f t="shared" si="2"/>
        <v>37945.35</v>
      </c>
      <c r="Z21" s="35"/>
      <c r="AA21" s="35"/>
      <c r="AB21" s="39"/>
    </row>
    <row r="22" spans="2:28" s="40" customFormat="1" ht="30" customHeight="1" x14ac:dyDescent="0.2">
      <c r="B22" s="32">
        <v>6</v>
      </c>
      <c r="C22" s="32" t="s">
        <v>74</v>
      </c>
      <c r="D22" s="32" t="s">
        <v>215</v>
      </c>
      <c r="E22" s="33" t="s">
        <v>131</v>
      </c>
      <c r="F22" s="57" t="s">
        <v>80</v>
      </c>
      <c r="G22" s="35"/>
      <c r="H22" s="35"/>
      <c r="I22" s="53" t="s">
        <v>138</v>
      </c>
      <c r="J22" s="42" t="s">
        <v>108</v>
      </c>
      <c r="K22" s="35" t="s">
        <v>37</v>
      </c>
      <c r="L22" s="37">
        <v>36</v>
      </c>
      <c r="M22" s="35" t="s">
        <v>73</v>
      </c>
      <c r="N22" s="46">
        <v>15910</v>
      </c>
      <c r="O22" s="41">
        <v>3.5</v>
      </c>
      <c r="P22" s="37">
        <f t="shared" si="1"/>
        <v>2004660</v>
      </c>
      <c r="Q22" s="35">
        <v>15</v>
      </c>
      <c r="R22" s="37">
        <v>0</v>
      </c>
      <c r="S22" s="38" t="s">
        <v>40</v>
      </c>
      <c r="T22" s="35">
        <v>0</v>
      </c>
      <c r="U22" s="37">
        <f t="shared" si="0"/>
        <v>0</v>
      </c>
      <c r="V22" s="35">
        <v>0</v>
      </c>
      <c r="W22" s="37">
        <v>0</v>
      </c>
      <c r="X22" s="35">
        <v>2.5</v>
      </c>
      <c r="Y22" s="37">
        <f t="shared" si="2"/>
        <v>50116.5</v>
      </c>
      <c r="Z22" s="35"/>
      <c r="AA22" s="35"/>
      <c r="AB22" s="39"/>
    </row>
    <row r="23" spans="2:28" s="40" customFormat="1" ht="30" customHeight="1" x14ac:dyDescent="0.2">
      <c r="B23" s="32">
        <v>7</v>
      </c>
      <c r="C23" s="32" t="s">
        <v>74</v>
      </c>
      <c r="D23" s="32" t="s">
        <v>215</v>
      </c>
      <c r="E23" s="33" t="s">
        <v>131</v>
      </c>
      <c r="F23" s="57" t="s">
        <v>81</v>
      </c>
      <c r="G23" s="35"/>
      <c r="H23" s="35"/>
      <c r="I23" s="53" t="s">
        <v>218</v>
      </c>
      <c r="J23" s="42" t="s">
        <v>109</v>
      </c>
      <c r="K23" s="35" t="s">
        <v>37</v>
      </c>
      <c r="L23" s="37">
        <v>36</v>
      </c>
      <c r="M23" s="35" t="s">
        <v>73</v>
      </c>
      <c r="N23" s="46">
        <v>15910</v>
      </c>
      <c r="O23" s="41">
        <v>3.18</v>
      </c>
      <c r="P23" s="37">
        <f t="shared" si="1"/>
        <v>1821377</v>
      </c>
      <c r="Q23" s="35">
        <v>15</v>
      </c>
      <c r="R23" s="37">
        <v>0</v>
      </c>
      <c r="S23" s="38" t="s">
        <v>40</v>
      </c>
      <c r="T23" s="35">
        <v>0</v>
      </c>
      <c r="U23" s="37">
        <f t="shared" si="0"/>
        <v>0</v>
      </c>
      <c r="V23" s="35">
        <v>0</v>
      </c>
      <c r="W23" s="37">
        <v>0</v>
      </c>
      <c r="X23" s="35">
        <v>2.5</v>
      </c>
      <c r="Y23" s="37">
        <f t="shared" si="2"/>
        <v>45534.425000000003</v>
      </c>
      <c r="Z23" s="35"/>
      <c r="AA23" s="35"/>
      <c r="AB23" s="39"/>
    </row>
    <row r="24" spans="2:28" s="40" customFormat="1" ht="30" customHeight="1" x14ac:dyDescent="0.2">
      <c r="B24" s="32">
        <v>8</v>
      </c>
      <c r="C24" s="32" t="s">
        <v>74</v>
      </c>
      <c r="D24" s="32" t="s">
        <v>215</v>
      </c>
      <c r="E24" s="33" t="s">
        <v>131</v>
      </c>
      <c r="F24" s="57" t="s">
        <v>82</v>
      </c>
      <c r="G24" s="35"/>
      <c r="H24" s="35"/>
      <c r="I24" s="53" t="s">
        <v>140</v>
      </c>
      <c r="J24" s="42" t="s">
        <v>110</v>
      </c>
      <c r="K24" s="35" t="s">
        <v>37</v>
      </c>
      <c r="L24" s="37">
        <v>36</v>
      </c>
      <c r="M24" s="35" t="s">
        <v>73</v>
      </c>
      <c r="N24" s="46">
        <v>15910</v>
      </c>
      <c r="O24" s="41">
        <v>17.88</v>
      </c>
      <c r="P24" s="37">
        <f t="shared" si="1"/>
        <v>10240949</v>
      </c>
      <c r="Q24" s="35">
        <v>15</v>
      </c>
      <c r="R24" s="37">
        <v>0</v>
      </c>
      <c r="S24" s="38" t="s">
        <v>40</v>
      </c>
      <c r="T24" s="35">
        <v>0</v>
      </c>
      <c r="U24" s="37">
        <f t="shared" si="0"/>
        <v>0</v>
      </c>
      <c r="V24" s="35">
        <v>0</v>
      </c>
      <c r="W24" s="37">
        <v>0</v>
      </c>
      <c r="X24" s="35">
        <v>2.5</v>
      </c>
      <c r="Y24" s="37">
        <f t="shared" si="2"/>
        <v>256023.72500000001</v>
      </c>
      <c r="Z24" s="35"/>
      <c r="AA24" s="35"/>
      <c r="AB24" s="39"/>
    </row>
    <row r="25" spans="2:28" s="40" customFormat="1" ht="30" customHeight="1" x14ac:dyDescent="0.2">
      <c r="B25" s="32">
        <v>9</v>
      </c>
      <c r="C25" s="32" t="s">
        <v>74</v>
      </c>
      <c r="D25" s="32" t="s">
        <v>215</v>
      </c>
      <c r="E25" s="33" t="s">
        <v>131</v>
      </c>
      <c r="F25" s="57" t="s">
        <v>83</v>
      </c>
      <c r="G25" s="35"/>
      <c r="H25" s="35"/>
      <c r="I25" s="53" t="s">
        <v>141</v>
      </c>
      <c r="J25" s="42" t="s">
        <v>111</v>
      </c>
      <c r="K25" s="35" t="s">
        <v>37</v>
      </c>
      <c r="L25" s="37">
        <v>36</v>
      </c>
      <c r="M25" s="35" t="s">
        <v>73</v>
      </c>
      <c r="N25" s="46">
        <v>15910</v>
      </c>
      <c r="O25" s="41">
        <v>1.18</v>
      </c>
      <c r="P25" s="37">
        <f t="shared" si="1"/>
        <v>675857</v>
      </c>
      <c r="Q25" s="35">
        <v>15</v>
      </c>
      <c r="R25" s="37">
        <v>0</v>
      </c>
      <c r="S25" s="38" t="s">
        <v>40</v>
      </c>
      <c r="T25" s="35">
        <v>0</v>
      </c>
      <c r="U25" s="37">
        <f t="shared" si="0"/>
        <v>0</v>
      </c>
      <c r="V25" s="35">
        <v>0</v>
      </c>
      <c r="W25" s="37">
        <v>0</v>
      </c>
      <c r="X25" s="35">
        <v>2.5</v>
      </c>
      <c r="Y25" s="37">
        <f t="shared" si="2"/>
        <v>16896.424999999999</v>
      </c>
      <c r="Z25" s="35"/>
      <c r="AA25" s="35"/>
      <c r="AB25" s="39"/>
    </row>
    <row r="26" spans="2:28" s="40" customFormat="1" ht="30" customHeight="1" x14ac:dyDescent="0.2">
      <c r="B26" s="32">
        <v>10</v>
      </c>
      <c r="C26" s="32" t="s">
        <v>74</v>
      </c>
      <c r="D26" s="32" t="s">
        <v>209</v>
      </c>
      <c r="E26" s="33" t="s">
        <v>131</v>
      </c>
      <c r="F26" s="57" t="s">
        <v>84</v>
      </c>
      <c r="G26" s="35"/>
      <c r="H26" s="35"/>
      <c r="I26" s="53" t="s">
        <v>142</v>
      </c>
      <c r="J26" s="42" t="s">
        <v>112</v>
      </c>
      <c r="K26" s="35" t="s">
        <v>37</v>
      </c>
      <c r="L26" s="37">
        <v>36</v>
      </c>
      <c r="M26" s="35" t="s">
        <v>73</v>
      </c>
      <c r="N26" s="46">
        <v>15910</v>
      </c>
      <c r="O26" s="41">
        <v>29.44</v>
      </c>
      <c r="P26" s="37">
        <f t="shared" si="1"/>
        <v>16862054</v>
      </c>
      <c r="Q26" s="35">
        <v>15</v>
      </c>
      <c r="R26" s="37">
        <v>0</v>
      </c>
      <c r="S26" s="38" t="s">
        <v>40</v>
      </c>
      <c r="T26" s="35">
        <v>0</v>
      </c>
      <c r="U26" s="37">
        <f t="shared" si="0"/>
        <v>0</v>
      </c>
      <c r="V26" s="35">
        <v>0</v>
      </c>
      <c r="W26" s="37">
        <v>0</v>
      </c>
      <c r="X26" s="35">
        <v>2.5</v>
      </c>
      <c r="Y26" s="37">
        <f t="shared" si="2"/>
        <v>421551.35000000003</v>
      </c>
      <c r="Z26" s="35"/>
      <c r="AA26" s="35"/>
      <c r="AB26" s="39"/>
    </row>
    <row r="27" spans="2:28" s="40" customFormat="1" ht="30" customHeight="1" x14ac:dyDescent="0.2">
      <c r="B27" s="32">
        <v>11</v>
      </c>
      <c r="C27" s="32" t="s">
        <v>74</v>
      </c>
      <c r="D27" s="32" t="s">
        <v>215</v>
      </c>
      <c r="E27" s="33" t="s">
        <v>131</v>
      </c>
      <c r="F27" s="57" t="s">
        <v>85</v>
      </c>
      <c r="G27" s="35"/>
      <c r="H27" s="35"/>
      <c r="I27" s="53" t="s">
        <v>152</v>
      </c>
      <c r="J27" s="42" t="s">
        <v>113</v>
      </c>
      <c r="K27" s="35" t="s">
        <v>37</v>
      </c>
      <c r="L27" s="37">
        <v>36</v>
      </c>
      <c r="M27" s="35" t="s">
        <v>73</v>
      </c>
      <c r="N27" s="46">
        <v>15910</v>
      </c>
      <c r="O27" s="63">
        <v>0.01</v>
      </c>
      <c r="P27" s="37">
        <f t="shared" si="1"/>
        <v>5728</v>
      </c>
      <c r="Q27" s="35">
        <v>15</v>
      </c>
      <c r="R27" s="37">
        <v>0</v>
      </c>
      <c r="S27" s="38" t="s">
        <v>40</v>
      </c>
      <c r="T27" s="35">
        <v>0</v>
      </c>
      <c r="U27" s="37">
        <f t="shared" si="0"/>
        <v>0</v>
      </c>
      <c r="V27" s="35">
        <v>0</v>
      </c>
      <c r="W27" s="37">
        <v>0</v>
      </c>
      <c r="X27" s="35">
        <v>2.5</v>
      </c>
      <c r="Y27" s="37">
        <f t="shared" si="2"/>
        <v>143.20000000000002</v>
      </c>
      <c r="Z27" s="35"/>
      <c r="AA27" s="35"/>
      <c r="AB27" s="39"/>
    </row>
    <row r="28" spans="2:28" s="40" customFormat="1" ht="30" customHeight="1" x14ac:dyDescent="0.2">
      <c r="B28" s="32">
        <v>12</v>
      </c>
      <c r="C28" s="32" t="s">
        <v>74</v>
      </c>
      <c r="D28" s="32" t="s">
        <v>215</v>
      </c>
      <c r="E28" s="33" t="s">
        <v>131</v>
      </c>
      <c r="F28" s="57" t="s">
        <v>86</v>
      </c>
      <c r="G28" s="35"/>
      <c r="H28" s="35"/>
      <c r="I28" s="53" t="s">
        <v>151</v>
      </c>
      <c r="J28" s="42" t="s">
        <v>114</v>
      </c>
      <c r="K28" s="35" t="s">
        <v>37</v>
      </c>
      <c r="L28" s="37">
        <v>144</v>
      </c>
      <c r="M28" s="35" t="s">
        <v>73</v>
      </c>
      <c r="N28" s="46">
        <v>15910</v>
      </c>
      <c r="O28" s="63">
        <v>0.01</v>
      </c>
      <c r="P28" s="37">
        <f t="shared" si="1"/>
        <v>22910</v>
      </c>
      <c r="Q28" s="35">
        <v>15</v>
      </c>
      <c r="R28" s="37">
        <v>0</v>
      </c>
      <c r="S28" s="38" t="s">
        <v>40</v>
      </c>
      <c r="T28" s="35">
        <v>0</v>
      </c>
      <c r="U28" s="37">
        <f t="shared" si="0"/>
        <v>0</v>
      </c>
      <c r="V28" s="35">
        <v>0</v>
      </c>
      <c r="W28" s="37">
        <v>0</v>
      </c>
      <c r="X28" s="35">
        <v>2.5</v>
      </c>
      <c r="Y28" s="37">
        <f t="shared" si="2"/>
        <v>572.75</v>
      </c>
      <c r="Z28" s="35"/>
      <c r="AA28" s="35"/>
      <c r="AB28" s="39"/>
    </row>
    <row r="29" spans="2:28" s="40" customFormat="1" ht="30" customHeight="1" x14ac:dyDescent="0.2">
      <c r="B29" s="32">
        <v>13</v>
      </c>
      <c r="C29" s="32" t="s">
        <v>74</v>
      </c>
      <c r="D29" s="32" t="s">
        <v>215</v>
      </c>
      <c r="E29" s="33" t="s">
        <v>131</v>
      </c>
      <c r="F29" s="57" t="s">
        <v>87</v>
      </c>
      <c r="G29" s="35"/>
      <c r="H29" s="35"/>
      <c r="I29" s="53" t="s">
        <v>146</v>
      </c>
      <c r="J29" s="42" t="s">
        <v>115</v>
      </c>
      <c r="K29" s="35" t="s">
        <v>37</v>
      </c>
      <c r="L29" s="37">
        <v>324</v>
      </c>
      <c r="M29" s="35" t="s">
        <v>73</v>
      </c>
      <c r="N29" s="46">
        <v>15910</v>
      </c>
      <c r="O29" s="63">
        <v>0.01</v>
      </c>
      <c r="P29" s="37">
        <f t="shared" si="1"/>
        <v>51548</v>
      </c>
      <c r="Q29" s="35">
        <v>15</v>
      </c>
      <c r="R29" s="37">
        <v>0</v>
      </c>
      <c r="S29" s="38" t="s">
        <v>40</v>
      </c>
      <c r="T29" s="35">
        <v>0</v>
      </c>
      <c r="U29" s="37">
        <f t="shared" si="0"/>
        <v>0</v>
      </c>
      <c r="V29" s="35">
        <v>0</v>
      </c>
      <c r="W29" s="37">
        <v>0</v>
      </c>
      <c r="X29" s="35">
        <v>2.5</v>
      </c>
      <c r="Y29" s="37">
        <f t="shared" si="2"/>
        <v>1288.7</v>
      </c>
      <c r="Z29" s="35"/>
      <c r="AA29" s="35"/>
      <c r="AB29" s="39"/>
    </row>
    <row r="30" spans="2:28" s="40" customFormat="1" ht="30" customHeight="1" x14ac:dyDescent="0.2">
      <c r="B30" s="32">
        <v>14</v>
      </c>
      <c r="C30" s="32" t="s">
        <v>74</v>
      </c>
      <c r="D30" s="32" t="s">
        <v>215</v>
      </c>
      <c r="E30" s="33" t="s">
        <v>131</v>
      </c>
      <c r="F30" s="57" t="s">
        <v>88</v>
      </c>
      <c r="G30" s="35"/>
      <c r="H30" s="35"/>
      <c r="I30" s="53" t="s">
        <v>147</v>
      </c>
      <c r="J30" s="42" t="s">
        <v>116</v>
      </c>
      <c r="K30" s="35" t="s">
        <v>37</v>
      </c>
      <c r="L30" s="37">
        <v>144</v>
      </c>
      <c r="M30" s="35" t="s">
        <v>73</v>
      </c>
      <c r="N30" s="46">
        <v>15910</v>
      </c>
      <c r="O30" s="63">
        <v>0.01</v>
      </c>
      <c r="P30" s="37">
        <f t="shared" si="1"/>
        <v>22910</v>
      </c>
      <c r="Q30" s="35">
        <v>15</v>
      </c>
      <c r="R30" s="37">
        <v>0</v>
      </c>
      <c r="S30" s="38" t="s">
        <v>40</v>
      </c>
      <c r="T30" s="35">
        <v>0</v>
      </c>
      <c r="U30" s="37">
        <f t="shared" si="0"/>
        <v>0</v>
      </c>
      <c r="V30" s="35">
        <v>0</v>
      </c>
      <c r="W30" s="37">
        <v>0</v>
      </c>
      <c r="X30" s="35">
        <v>2.5</v>
      </c>
      <c r="Y30" s="37">
        <f t="shared" si="2"/>
        <v>572.75</v>
      </c>
      <c r="Z30" s="35"/>
      <c r="AA30" s="35"/>
      <c r="AB30" s="39"/>
    </row>
    <row r="31" spans="2:28" s="40" customFormat="1" ht="30" customHeight="1" x14ac:dyDescent="0.2">
      <c r="B31" s="32">
        <v>15</v>
      </c>
      <c r="C31" s="32" t="s">
        <v>74</v>
      </c>
      <c r="D31" s="32" t="s">
        <v>215</v>
      </c>
      <c r="E31" s="33" t="s">
        <v>131</v>
      </c>
      <c r="F31" s="57" t="s">
        <v>89</v>
      </c>
      <c r="G31" s="35"/>
      <c r="H31" s="35"/>
      <c r="I31" s="53" t="s">
        <v>148</v>
      </c>
      <c r="J31" s="42" t="s">
        <v>117</v>
      </c>
      <c r="K31" s="35" t="s">
        <v>37</v>
      </c>
      <c r="L31" s="37">
        <v>360</v>
      </c>
      <c r="M31" s="35" t="s">
        <v>73</v>
      </c>
      <c r="N31" s="46">
        <v>15910</v>
      </c>
      <c r="O31" s="63">
        <v>0.01</v>
      </c>
      <c r="P31" s="37">
        <f t="shared" si="1"/>
        <v>57276</v>
      </c>
      <c r="Q31" s="35">
        <v>15</v>
      </c>
      <c r="R31" s="37">
        <v>0</v>
      </c>
      <c r="S31" s="38" t="s">
        <v>40</v>
      </c>
      <c r="T31" s="35">
        <v>0</v>
      </c>
      <c r="U31" s="37">
        <f t="shared" si="0"/>
        <v>0</v>
      </c>
      <c r="V31" s="35">
        <v>0</v>
      </c>
      <c r="W31" s="37">
        <v>0</v>
      </c>
      <c r="X31" s="35">
        <v>2.5</v>
      </c>
      <c r="Y31" s="37">
        <f t="shared" si="2"/>
        <v>1431.9</v>
      </c>
      <c r="Z31" s="35"/>
      <c r="AA31" s="35"/>
      <c r="AB31" s="39"/>
    </row>
    <row r="32" spans="2:28" s="40" customFormat="1" ht="30" customHeight="1" x14ac:dyDescent="0.2">
      <c r="B32" s="32">
        <v>16</v>
      </c>
      <c r="C32" s="32" t="s">
        <v>74</v>
      </c>
      <c r="D32" s="32" t="s">
        <v>215</v>
      </c>
      <c r="E32" s="33" t="s">
        <v>131</v>
      </c>
      <c r="F32" s="57" t="s">
        <v>90</v>
      </c>
      <c r="G32" s="35"/>
      <c r="H32" s="35"/>
      <c r="I32" s="53" t="s">
        <v>149</v>
      </c>
      <c r="J32" s="42" t="s">
        <v>118</v>
      </c>
      <c r="K32" s="35" t="s">
        <v>37</v>
      </c>
      <c r="L32" s="37">
        <v>252</v>
      </c>
      <c r="M32" s="35" t="s">
        <v>73</v>
      </c>
      <c r="N32" s="46">
        <v>15910</v>
      </c>
      <c r="O32" s="63">
        <v>0.01</v>
      </c>
      <c r="P32" s="37">
        <f t="shared" si="1"/>
        <v>40093</v>
      </c>
      <c r="Q32" s="35">
        <v>15</v>
      </c>
      <c r="R32" s="37">
        <v>0</v>
      </c>
      <c r="S32" s="38" t="s">
        <v>40</v>
      </c>
      <c r="T32" s="35">
        <v>0</v>
      </c>
      <c r="U32" s="37">
        <f t="shared" si="0"/>
        <v>0</v>
      </c>
      <c r="V32" s="35">
        <v>0</v>
      </c>
      <c r="W32" s="37">
        <v>0</v>
      </c>
      <c r="X32" s="35">
        <v>2.5</v>
      </c>
      <c r="Y32" s="37">
        <f t="shared" si="2"/>
        <v>1002.325</v>
      </c>
      <c r="Z32" s="35"/>
      <c r="AA32" s="35"/>
      <c r="AB32" s="39"/>
    </row>
    <row r="33" spans="2:28" s="40" customFormat="1" ht="30" customHeight="1" x14ac:dyDescent="0.2">
      <c r="B33" s="32">
        <v>17</v>
      </c>
      <c r="C33" s="32" t="s">
        <v>74</v>
      </c>
      <c r="D33" s="32" t="s">
        <v>215</v>
      </c>
      <c r="E33" s="33" t="s">
        <v>131</v>
      </c>
      <c r="F33" s="57" t="s">
        <v>91</v>
      </c>
      <c r="G33" s="35"/>
      <c r="H33" s="35"/>
      <c r="I33" s="53" t="s">
        <v>143</v>
      </c>
      <c r="J33" s="42" t="s">
        <v>119</v>
      </c>
      <c r="K33" s="35" t="s">
        <v>37</v>
      </c>
      <c r="L33" s="37">
        <v>36</v>
      </c>
      <c r="M33" s="35" t="s">
        <v>73</v>
      </c>
      <c r="N33" s="46">
        <v>15910</v>
      </c>
      <c r="O33" s="41">
        <v>0.01</v>
      </c>
      <c r="P33" s="37">
        <f t="shared" si="1"/>
        <v>5728</v>
      </c>
      <c r="Q33" s="35">
        <v>15</v>
      </c>
      <c r="R33" s="37">
        <v>0</v>
      </c>
      <c r="S33" s="38" t="s">
        <v>40</v>
      </c>
      <c r="T33" s="35">
        <v>0</v>
      </c>
      <c r="U33" s="37">
        <f t="shared" si="0"/>
        <v>0</v>
      </c>
      <c r="V33" s="35">
        <v>0</v>
      </c>
      <c r="W33" s="37">
        <v>0</v>
      </c>
      <c r="X33" s="35">
        <v>2.5</v>
      </c>
      <c r="Y33" s="37">
        <f t="shared" si="2"/>
        <v>143.20000000000002</v>
      </c>
      <c r="Z33" s="35"/>
      <c r="AA33" s="35"/>
      <c r="AB33" s="39"/>
    </row>
    <row r="34" spans="2:28" s="40" customFormat="1" ht="30" customHeight="1" x14ac:dyDescent="0.2">
      <c r="B34" s="32">
        <v>18</v>
      </c>
      <c r="C34" s="32" t="s">
        <v>74</v>
      </c>
      <c r="D34" s="32" t="s">
        <v>210</v>
      </c>
      <c r="E34" s="33" t="s">
        <v>131</v>
      </c>
      <c r="F34" s="57" t="s">
        <v>92</v>
      </c>
      <c r="G34" s="35"/>
      <c r="H34" s="35"/>
      <c r="I34" s="53" t="s">
        <v>150</v>
      </c>
      <c r="J34" s="42" t="s">
        <v>120</v>
      </c>
      <c r="K34" s="35" t="s">
        <v>37</v>
      </c>
      <c r="L34" s="37">
        <v>72</v>
      </c>
      <c r="M34" s="35" t="s">
        <v>73</v>
      </c>
      <c r="N34" s="46">
        <v>15910</v>
      </c>
      <c r="O34" s="41">
        <v>0.01</v>
      </c>
      <c r="P34" s="37">
        <f t="shared" si="1"/>
        <v>11455</v>
      </c>
      <c r="Q34" s="35">
        <v>15</v>
      </c>
      <c r="R34" s="37">
        <v>0</v>
      </c>
      <c r="S34" s="38" t="s">
        <v>40</v>
      </c>
      <c r="T34" s="35">
        <v>0</v>
      </c>
      <c r="U34" s="37">
        <f t="shared" si="0"/>
        <v>0</v>
      </c>
      <c r="V34" s="35">
        <v>0</v>
      </c>
      <c r="W34" s="37">
        <v>0</v>
      </c>
      <c r="X34" s="35">
        <v>2.5</v>
      </c>
      <c r="Y34" s="37">
        <f t="shared" si="2"/>
        <v>286.375</v>
      </c>
      <c r="Z34" s="35"/>
      <c r="AA34" s="35"/>
      <c r="AB34" s="39"/>
    </row>
    <row r="35" spans="2:28" s="40" customFormat="1" ht="30" customHeight="1" x14ac:dyDescent="0.2">
      <c r="B35" s="32">
        <v>19</v>
      </c>
      <c r="C35" s="32" t="s">
        <v>74</v>
      </c>
      <c r="D35" s="32" t="s">
        <v>215</v>
      </c>
      <c r="E35" s="33" t="s">
        <v>131</v>
      </c>
      <c r="F35" s="57" t="s">
        <v>93</v>
      </c>
      <c r="G35" s="35"/>
      <c r="H35" s="35"/>
      <c r="I35" s="53" t="s">
        <v>150</v>
      </c>
      <c r="J35" s="42" t="s">
        <v>121</v>
      </c>
      <c r="K35" s="35" t="s">
        <v>37</v>
      </c>
      <c r="L35" s="37">
        <v>36</v>
      </c>
      <c r="M35" s="35" t="s">
        <v>73</v>
      </c>
      <c r="N35" s="46">
        <v>15910</v>
      </c>
      <c r="O35" s="41">
        <v>0.01</v>
      </c>
      <c r="P35" s="37">
        <f t="shared" si="1"/>
        <v>5728</v>
      </c>
      <c r="Q35" s="35">
        <v>15</v>
      </c>
      <c r="R35" s="37">
        <v>0</v>
      </c>
      <c r="S35" s="38" t="s">
        <v>40</v>
      </c>
      <c r="T35" s="35">
        <v>0</v>
      </c>
      <c r="U35" s="37">
        <f t="shared" si="0"/>
        <v>0</v>
      </c>
      <c r="V35" s="35">
        <v>0</v>
      </c>
      <c r="W35" s="37">
        <v>0</v>
      </c>
      <c r="X35" s="35">
        <v>2.5</v>
      </c>
      <c r="Y35" s="37">
        <f t="shared" si="2"/>
        <v>143.20000000000002</v>
      </c>
      <c r="Z35" s="35"/>
      <c r="AA35" s="35"/>
      <c r="AB35" s="39"/>
    </row>
    <row r="36" spans="2:28" s="40" customFormat="1" ht="30" customHeight="1" x14ac:dyDescent="0.2">
      <c r="B36" s="32">
        <v>20</v>
      </c>
      <c r="C36" s="32" t="s">
        <v>74</v>
      </c>
      <c r="D36" s="32" t="s">
        <v>215</v>
      </c>
      <c r="E36" s="33" t="s">
        <v>131</v>
      </c>
      <c r="F36" s="57" t="s">
        <v>94</v>
      </c>
      <c r="G36" s="35"/>
      <c r="H36" s="35"/>
      <c r="I36" s="53" t="s">
        <v>222</v>
      </c>
      <c r="J36" s="42" t="s">
        <v>122</v>
      </c>
      <c r="K36" s="35" t="s">
        <v>37</v>
      </c>
      <c r="L36" s="37">
        <v>36</v>
      </c>
      <c r="M36" s="35" t="s">
        <v>73</v>
      </c>
      <c r="N36" s="46">
        <v>15910</v>
      </c>
      <c r="O36" s="41">
        <v>0.01</v>
      </c>
      <c r="P36" s="37">
        <f t="shared" si="1"/>
        <v>5728</v>
      </c>
      <c r="Q36" s="35">
        <v>15</v>
      </c>
      <c r="R36" s="37">
        <v>0</v>
      </c>
      <c r="S36" s="38" t="s">
        <v>40</v>
      </c>
      <c r="T36" s="35">
        <v>0</v>
      </c>
      <c r="U36" s="37">
        <f t="shared" si="0"/>
        <v>0</v>
      </c>
      <c r="V36" s="35">
        <v>0</v>
      </c>
      <c r="W36" s="37">
        <v>0</v>
      </c>
      <c r="X36" s="35">
        <v>2.5</v>
      </c>
      <c r="Y36" s="37">
        <f t="shared" si="2"/>
        <v>143.20000000000002</v>
      </c>
      <c r="Z36" s="35"/>
      <c r="AA36" s="35"/>
      <c r="AB36" s="39"/>
    </row>
    <row r="37" spans="2:28" s="40" customFormat="1" ht="30" customHeight="1" x14ac:dyDescent="0.2">
      <c r="B37" s="32">
        <v>21</v>
      </c>
      <c r="C37" s="32" t="s">
        <v>74</v>
      </c>
      <c r="D37" s="32" t="s">
        <v>215</v>
      </c>
      <c r="E37" s="33" t="s">
        <v>131</v>
      </c>
      <c r="F37" s="57" t="s">
        <v>95</v>
      </c>
      <c r="G37" s="35"/>
      <c r="H37" s="35"/>
      <c r="I37" s="53" t="s">
        <v>153</v>
      </c>
      <c r="J37" s="42" t="s">
        <v>123</v>
      </c>
      <c r="K37" s="35" t="s">
        <v>37</v>
      </c>
      <c r="L37" s="37">
        <v>36</v>
      </c>
      <c r="M37" s="35" t="s">
        <v>73</v>
      </c>
      <c r="N37" s="46">
        <v>15910</v>
      </c>
      <c r="O37" s="41">
        <v>0.16</v>
      </c>
      <c r="P37" s="37">
        <f t="shared" si="1"/>
        <v>91642</v>
      </c>
      <c r="Q37" s="35">
        <v>15</v>
      </c>
      <c r="R37" s="37">
        <v>0</v>
      </c>
      <c r="S37" s="38" t="s">
        <v>40</v>
      </c>
      <c r="T37" s="35">
        <v>0</v>
      </c>
      <c r="U37" s="37">
        <f t="shared" si="0"/>
        <v>0</v>
      </c>
      <c r="V37" s="35">
        <v>0</v>
      </c>
      <c r="W37" s="37">
        <v>0</v>
      </c>
      <c r="X37" s="35">
        <v>2.5</v>
      </c>
      <c r="Y37" s="37">
        <f t="shared" si="2"/>
        <v>2291.0500000000002</v>
      </c>
      <c r="Z37" s="35"/>
      <c r="AA37" s="35"/>
      <c r="AB37" s="39"/>
    </row>
    <row r="38" spans="2:28" s="40" customFormat="1" ht="30" customHeight="1" x14ac:dyDescent="0.2">
      <c r="B38" s="32">
        <v>22</v>
      </c>
      <c r="C38" s="32" t="s">
        <v>74</v>
      </c>
      <c r="D38" s="32" t="s">
        <v>215</v>
      </c>
      <c r="E38" s="33" t="s">
        <v>131</v>
      </c>
      <c r="F38" s="57" t="s">
        <v>96</v>
      </c>
      <c r="G38" s="35"/>
      <c r="H38" s="35"/>
      <c r="I38" s="53" t="s">
        <v>155</v>
      </c>
      <c r="J38" s="42" t="s">
        <v>124</v>
      </c>
      <c r="K38" s="35" t="s">
        <v>37</v>
      </c>
      <c r="L38" s="37">
        <v>36</v>
      </c>
      <c r="M38" s="35" t="s">
        <v>73</v>
      </c>
      <c r="N38" s="46">
        <v>15910</v>
      </c>
      <c r="O38" s="41">
        <v>0.1</v>
      </c>
      <c r="P38" s="37">
        <f t="shared" si="1"/>
        <v>57276</v>
      </c>
      <c r="Q38" s="35">
        <v>15</v>
      </c>
      <c r="R38" s="37">
        <v>0</v>
      </c>
      <c r="S38" s="38" t="s">
        <v>40</v>
      </c>
      <c r="T38" s="35">
        <v>0</v>
      </c>
      <c r="U38" s="37">
        <f t="shared" si="0"/>
        <v>0</v>
      </c>
      <c r="V38" s="35">
        <v>0</v>
      </c>
      <c r="W38" s="37">
        <v>0</v>
      </c>
      <c r="X38" s="35">
        <v>2.5</v>
      </c>
      <c r="Y38" s="37">
        <f t="shared" si="2"/>
        <v>1431.9</v>
      </c>
      <c r="Z38" s="35"/>
      <c r="AA38" s="35"/>
      <c r="AB38" s="39"/>
    </row>
    <row r="39" spans="2:28" s="40" customFormat="1" ht="30" customHeight="1" x14ac:dyDescent="0.2">
      <c r="B39" s="32">
        <v>23</v>
      </c>
      <c r="C39" s="32" t="s">
        <v>74</v>
      </c>
      <c r="D39" s="32" t="s">
        <v>215</v>
      </c>
      <c r="E39" s="33" t="s">
        <v>131</v>
      </c>
      <c r="F39" s="57" t="s">
        <v>97</v>
      </c>
      <c r="G39" s="35"/>
      <c r="H39" s="35"/>
      <c r="I39" s="53" t="s">
        <v>154</v>
      </c>
      <c r="J39" s="42" t="s">
        <v>125</v>
      </c>
      <c r="K39" s="35" t="s">
        <v>37</v>
      </c>
      <c r="L39" s="37">
        <v>36</v>
      </c>
      <c r="M39" s="35" t="s">
        <v>73</v>
      </c>
      <c r="N39" s="46">
        <v>15910</v>
      </c>
      <c r="O39" s="41">
        <v>0.21</v>
      </c>
      <c r="P39" s="37">
        <f t="shared" si="1"/>
        <v>120280</v>
      </c>
      <c r="Q39" s="35">
        <v>15</v>
      </c>
      <c r="R39" s="37">
        <v>0</v>
      </c>
      <c r="S39" s="38" t="s">
        <v>40</v>
      </c>
      <c r="T39" s="35">
        <v>0</v>
      </c>
      <c r="U39" s="37">
        <f t="shared" si="0"/>
        <v>0</v>
      </c>
      <c r="V39" s="35">
        <v>0</v>
      </c>
      <c r="W39" s="37">
        <v>0</v>
      </c>
      <c r="X39" s="35">
        <v>2.5</v>
      </c>
      <c r="Y39" s="37">
        <f t="shared" si="2"/>
        <v>3007</v>
      </c>
      <c r="Z39" s="35"/>
      <c r="AA39" s="35"/>
      <c r="AB39" s="39"/>
    </row>
    <row r="40" spans="2:28" s="40" customFormat="1" ht="30" customHeight="1" x14ac:dyDescent="0.2">
      <c r="B40" s="32">
        <v>24</v>
      </c>
      <c r="C40" s="32" t="s">
        <v>74</v>
      </c>
      <c r="D40" s="32" t="s">
        <v>214</v>
      </c>
      <c r="E40" s="33" t="s">
        <v>131</v>
      </c>
      <c r="F40" s="57" t="s">
        <v>98</v>
      </c>
      <c r="G40" s="35"/>
      <c r="H40" s="35"/>
      <c r="I40" s="53" t="s">
        <v>140</v>
      </c>
      <c r="J40" s="42" t="s">
        <v>126</v>
      </c>
      <c r="K40" s="35" t="s">
        <v>37</v>
      </c>
      <c r="L40" s="37">
        <v>36</v>
      </c>
      <c r="M40" s="35" t="s">
        <v>73</v>
      </c>
      <c r="N40" s="46">
        <v>15910</v>
      </c>
      <c r="O40" s="41">
        <v>0.19</v>
      </c>
      <c r="P40" s="37">
        <f t="shared" si="1"/>
        <v>108824</v>
      </c>
      <c r="Q40" s="35">
        <v>15</v>
      </c>
      <c r="R40" s="37">
        <v>0</v>
      </c>
      <c r="S40" s="38" t="s">
        <v>40</v>
      </c>
      <c r="T40" s="35">
        <v>0</v>
      </c>
      <c r="U40" s="37">
        <f t="shared" si="0"/>
        <v>0</v>
      </c>
      <c r="V40" s="35">
        <v>0</v>
      </c>
      <c r="W40" s="37">
        <v>0</v>
      </c>
      <c r="X40" s="35">
        <v>2.5</v>
      </c>
      <c r="Y40" s="37">
        <f t="shared" si="2"/>
        <v>2720.6000000000004</v>
      </c>
      <c r="Z40" s="35"/>
      <c r="AA40" s="35"/>
      <c r="AB40" s="39"/>
    </row>
    <row r="41" spans="2:28" s="40" customFormat="1" ht="30" customHeight="1" x14ac:dyDescent="0.2">
      <c r="B41" s="32">
        <v>25</v>
      </c>
      <c r="C41" s="32" t="s">
        <v>74</v>
      </c>
      <c r="D41" s="32" t="s">
        <v>215</v>
      </c>
      <c r="E41" s="33" t="s">
        <v>131</v>
      </c>
      <c r="F41" s="57" t="s">
        <v>99</v>
      </c>
      <c r="G41" s="35"/>
      <c r="H41" s="35"/>
      <c r="I41" s="53" t="s">
        <v>142</v>
      </c>
      <c r="J41" s="42" t="s">
        <v>127</v>
      </c>
      <c r="K41" s="35" t="s">
        <v>37</v>
      </c>
      <c r="L41" s="37">
        <v>36</v>
      </c>
      <c r="M41" s="35" t="s">
        <v>73</v>
      </c>
      <c r="N41" s="46">
        <v>15910</v>
      </c>
      <c r="O41" s="41">
        <v>6.35</v>
      </c>
      <c r="P41" s="37">
        <f t="shared" si="1"/>
        <v>3637026</v>
      </c>
      <c r="Q41" s="35">
        <v>15</v>
      </c>
      <c r="R41" s="37">
        <v>0</v>
      </c>
      <c r="S41" s="38" t="s">
        <v>40</v>
      </c>
      <c r="T41" s="35">
        <v>0</v>
      </c>
      <c r="U41" s="37">
        <f t="shared" si="0"/>
        <v>0</v>
      </c>
      <c r="V41" s="35">
        <v>0</v>
      </c>
      <c r="W41" s="37">
        <v>0</v>
      </c>
      <c r="X41" s="35">
        <v>2.5</v>
      </c>
      <c r="Y41" s="37">
        <f t="shared" si="2"/>
        <v>90925.650000000009</v>
      </c>
      <c r="Z41" s="35"/>
      <c r="AA41" s="35"/>
      <c r="AB41" s="39"/>
    </row>
    <row r="42" spans="2:28" s="40" customFormat="1" ht="30" customHeight="1" x14ac:dyDescent="0.2">
      <c r="B42" s="32">
        <v>26</v>
      </c>
      <c r="C42" s="32" t="s">
        <v>74</v>
      </c>
      <c r="D42" s="32" t="s">
        <v>215</v>
      </c>
      <c r="E42" s="33" t="s">
        <v>131</v>
      </c>
      <c r="F42" s="57" t="s">
        <v>220</v>
      </c>
      <c r="G42" s="35"/>
      <c r="H42" s="35"/>
      <c r="I42" s="53" t="s">
        <v>223</v>
      </c>
      <c r="J42" s="42" t="s">
        <v>221</v>
      </c>
      <c r="K42" s="35" t="s">
        <v>37</v>
      </c>
      <c r="L42" s="37">
        <v>36</v>
      </c>
      <c r="M42" s="35" t="s">
        <v>73</v>
      </c>
      <c r="N42" s="46">
        <v>15910</v>
      </c>
      <c r="O42" s="41">
        <v>0.24</v>
      </c>
      <c r="P42" s="37">
        <f t="shared" si="1"/>
        <v>137462</v>
      </c>
      <c r="Q42" s="35">
        <v>15</v>
      </c>
      <c r="R42" s="37">
        <v>0</v>
      </c>
      <c r="S42" s="38" t="s">
        <v>40</v>
      </c>
      <c r="T42" s="35">
        <v>0</v>
      </c>
      <c r="U42" s="37">
        <f t="shared" si="0"/>
        <v>0</v>
      </c>
      <c r="V42" s="35">
        <v>0</v>
      </c>
      <c r="W42" s="37">
        <v>0</v>
      </c>
      <c r="X42" s="35">
        <v>2.5</v>
      </c>
      <c r="Y42" s="37">
        <f t="shared" si="2"/>
        <v>3436.55</v>
      </c>
      <c r="Z42" s="35"/>
      <c r="AA42" s="35"/>
      <c r="AB42" s="39"/>
    </row>
    <row r="43" spans="2:28" s="40" customFormat="1" ht="30" customHeight="1" x14ac:dyDescent="0.2">
      <c r="B43" s="32">
        <v>27</v>
      </c>
      <c r="C43" s="32" t="s">
        <v>74</v>
      </c>
      <c r="D43" s="32" t="s">
        <v>215</v>
      </c>
      <c r="E43" s="33" t="s">
        <v>131</v>
      </c>
      <c r="F43" s="57" t="s">
        <v>100</v>
      </c>
      <c r="G43" s="35"/>
      <c r="H43" s="35"/>
      <c r="I43" s="53" t="s">
        <v>224</v>
      </c>
      <c r="J43" s="42" t="s">
        <v>128</v>
      </c>
      <c r="K43" s="35" t="s">
        <v>37</v>
      </c>
      <c r="L43" s="37">
        <v>36</v>
      </c>
      <c r="M43" s="35" t="s">
        <v>73</v>
      </c>
      <c r="N43" s="46">
        <v>15910</v>
      </c>
      <c r="O43" s="63">
        <v>0.01</v>
      </c>
      <c r="P43" s="37">
        <f t="shared" si="1"/>
        <v>5728</v>
      </c>
      <c r="Q43" s="35">
        <v>15</v>
      </c>
      <c r="R43" s="37">
        <v>0</v>
      </c>
      <c r="S43" s="38" t="s">
        <v>40</v>
      </c>
      <c r="T43" s="35">
        <v>0</v>
      </c>
      <c r="U43" s="37">
        <f t="shared" si="0"/>
        <v>0</v>
      </c>
      <c r="V43" s="35">
        <v>0</v>
      </c>
      <c r="W43" s="37">
        <v>0</v>
      </c>
      <c r="X43" s="35">
        <v>2.5</v>
      </c>
      <c r="Y43" s="37">
        <f t="shared" si="2"/>
        <v>143.20000000000002</v>
      </c>
      <c r="Z43" s="35"/>
      <c r="AA43" s="35"/>
      <c r="AB43" s="39"/>
    </row>
    <row r="44" spans="2:28" s="40" customFormat="1" ht="30" customHeight="1" x14ac:dyDescent="0.2">
      <c r="B44" s="32">
        <v>28</v>
      </c>
      <c r="C44" s="32" t="s">
        <v>74</v>
      </c>
      <c r="D44" s="32" t="s">
        <v>216</v>
      </c>
      <c r="E44" s="33" t="s">
        <v>132</v>
      </c>
      <c r="F44" s="57" t="s">
        <v>101</v>
      </c>
      <c r="G44" s="35"/>
      <c r="H44" s="35"/>
      <c r="I44" s="53" t="s">
        <v>140</v>
      </c>
      <c r="J44" s="42" t="s">
        <v>129</v>
      </c>
      <c r="K44" s="35" t="s">
        <v>37</v>
      </c>
      <c r="L44" s="37">
        <v>36</v>
      </c>
      <c r="M44" s="35" t="s">
        <v>73</v>
      </c>
      <c r="N44" s="46">
        <v>15910</v>
      </c>
      <c r="O44" s="41">
        <v>0.23</v>
      </c>
      <c r="P44" s="37">
        <f t="shared" si="1"/>
        <v>131735</v>
      </c>
      <c r="Q44" s="35">
        <v>5</v>
      </c>
      <c r="R44" s="37">
        <v>0</v>
      </c>
      <c r="S44" s="38" t="s">
        <v>40</v>
      </c>
      <c r="T44" s="35">
        <v>0</v>
      </c>
      <c r="U44" s="37">
        <f t="shared" si="0"/>
        <v>0</v>
      </c>
      <c r="V44" s="35">
        <v>0</v>
      </c>
      <c r="W44" s="37">
        <v>0</v>
      </c>
      <c r="X44" s="35">
        <v>2.5</v>
      </c>
      <c r="Y44" s="37">
        <f t="shared" si="2"/>
        <v>3293.375</v>
      </c>
      <c r="Z44" s="35"/>
      <c r="AA44" s="35"/>
      <c r="AB44" s="39"/>
    </row>
    <row r="45" spans="2:28" s="40" customFormat="1" ht="30" customHeight="1" x14ac:dyDescent="0.2">
      <c r="B45" s="32">
        <v>29</v>
      </c>
      <c r="C45" s="32" t="s">
        <v>74</v>
      </c>
      <c r="D45" s="32" t="s">
        <v>226</v>
      </c>
      <c r="E45" s="33" t="s">
        <v>131</v>
      </c>
      <c r="F45" s="57" t="s">
        <v>102</v>
      </c>
      <c r="G45" s="35"/>
      <c r="H45" s="35"/>
      <c r="I45" s="53" t="s">
        <v>137</v>
      </c>
      <c r="J45" s="42" t="s">
        <v>130</v>
      </c>
      <c r="K45" s="35" t="s">
        <v>37</v>
      </c>
      <c r="L45" s="37">
        <v>72</v>
      </c>
      <c r="M45" s="35" t="s">
        <v>73</v>
      </c>
      <c r="N45" s="46">
        <v>15910</v>
      </c>
      <c r="O45" s="41">
        <v>0.06</v>
      </c>
      <c r="P45" s="37">
        <f t="shared" si="1"/>
        <v>68731</v>
      </c>
      <c r="Q45" s="35">
        <v>15</v>
      </c>
      <c r="R45" s="37">
        <v>0</v>
      </c>
      <c r="S45" s="38" t="s">
        <v>40</v>
      </c>
      <c r="T45" s="35">
        <v>0</v>
      </c>
      <c r="U45" s="37">
        <f t="shared" si="0"/>
        <v>0</v>
      </c>
      <c r="V45" s="35">
        <v>0</v>
      </c>
      <c r="W45" s="37">
        <v>0</v>
      </c>
      <c r="X45" s="35">
        <v>2.5</v>
      </c>
      <c r="Y45" s="37">
        <f t="shared" si="2"/>
        <v>1718.2750000000001</v>
      </c>
      <c r="Z45" s="35"/>
      <c r="AA45" s="35"/>
      <c r="AB45" s="39"/>
    </row>
    <row r="46" spans="2:28" s="40" customFormat="1" ht="30" customHeight="1" x14ac:dyDescent="0.2">
      <c r="B46" s="32">
        <v>30</v>
      </c>
      <c r="C46" s="32" t="s">
        <v>36</v>
      </c>
      <c r="D46" s="32" t="s">
        <v>219</v>
      </c>
      <c r="E46" s="33" t="s">
        <v>176</v>
      </c>
      <c r="F46" s="57" t="s">
        <v>156</v>
      </c>
      <c r="G46" s="35"/>
      <c r="H46" s="35"/>
      <c r="I46" s="53"/>
      <c r="J46" s="42" t="s">
        <v>166</v>
      </c>
      <c r="K46" s="35" t="s">
        <v>37</v>
      </c>
      <c r="L46" s="37">
        <v>36</v>
      </c>
      <c r="M46" s="35" t="s">
        <v>73</v>
      </c>
      <c r="N46" s="46">
        <v>15910</v>
      </c>
      <c r="O46" s="41">
        <v>24.2</v>
      </c>
      <c r="P46" s="37">
        <f t="shared" si="1"/>
        <v>13860792</v>
      </c>
      <c r="Q46" s="35">
        <v>5</v>
      </c>
      <c r="R46" s="37">
        <v>0</v>
      </c>
      <c r="S46" s="38" t="s">
        <v>40</v>
      </c>
      <c r="T46" s="35">
        <v>0</v>
      </c>
      <c r="U46" s="37">
        <f t="shared" si="0"/>
        <v>0</v>
      </c>
      <c r="V46" s="35">
        <v>0</v>
      </c>
      <c r="W46" s="37">
        <v>0</v>
      </c>
      <c r="X46" s="35">
        <v>2.5</v>
      </c>
      <c r="Y46" s="37">
        <f t="shared" si="2"/>
        <v>346519.80000000005</v>
      </c>
      <c r="Z46" s="35"/>
      <c r="AA46" s="35"/>
      <c r="AB46" s="39"/>
    </row>
    <row r="47" spans="2:28" s="40" customFormat="1" ht="30" customHeight="1" x14ac:dyDescent="0.2">
      <c r="B47" s="32">
        <v>31</v>
      </c>
      <c r="C47" s="32" t="s">
        <v>36</v>
      </c>
      <c r="D47" s="32" t="s">
        <v>219</v>
      </c>
      <c r="E47" s="33" t="s">
        <v>132</v>
      </c>
      <c r="F47" s="57" t="s">
        <v>157</v>
      </c>
      <c r="G47" s="35"/>
      <c r="H47" s="35"/>
      <c r="I47" s="53"/>
      <c r="J47" s="42" t="s">
        <v>167</v>
      </c>
      <c r="K47" s="35" t="s">
        <v>37</v>
      </c>
      <c r="L47" s="37">
        <v>36</v>
      </c>
      <c r="M47" s="35" t="s">
        <v>73</v>
      </c>
      <c r="N47" s="46">
        <v>15910</v>
      </c>
      <c r="O47" s="41">
        <v>0.17</v>
      </c>
      <c r="P47" s="37">
        <f t="shared" si="1"/>
        <v>97369</v>
      </c>
      <c r="Q47" s="35">
        <v>5</v>
      </c>
      <c r="R47" s="37">
        <v>0</v>
      </c>
      <c r="S47" s="38" t="s">
        <v>40</v>
      </c>
      <c r="T47" s="35">
        <v>0</v>
      </c>
      <c r="U47" s="37">
        <f t="shared" si="0"/>
        <v>0</v>
      </c>
      <c r="V47" s="35">
        <v>0</v>
      </c>
      <c r="W47" s="37">
        <v>0</v>
      </c>
      <c r="X47" s="35">
        <v>2.5</v>
      </c>
      <c r="Y47" s="37">
        <f t="shared" si="2"/>
        <v>2434.2249999999999</v>
      </c>
      <c r="Z47" s="35"/>
      <c r="AA47" s="35"/>
      <c r="AB47" s="39"/>
    </row>
    <row r="48" spans="2:28" s="40" customFormat="1" ht="30" customHeight="1" x14ac:dyDescent="0.2">
      <c r="B48" s="32">
        <v>32</v>
      </c>
      <c r="C48" s="32" t="s">
        <v>36</v>
      </c>
      <c r="D48" s="32" t="s">
        <v>219</v>
      </c>
      <c r="E48" s="33" t="s">
        <v>132</v>
      </c>
      <c r="F48" s="57" t="s">
        <v>158</v>
      </c>
      <c r="G48" s="35"/>
      <c r="H48" s="35"/>
      <c r="I48" s="53"/>
      <c r="J48" s="42" t="s">
        <v>168</v>
      </c>
      <c r="K48" s="35" t="s">
        <v>37</v>
      </c>
      <c r="L48" s="37">
        <v>36</v>
      </c>
      <c r="M48" s="35" t="s">
        <v>73</v>
      </c>
      <c r="N48" s="46">
        <v>15910</v>
      </c>
      <c r="O48" s="41">
        <v>0.57999999999999996</v>
      </c>
      <c r="P48" s="37">
        <f t="shared" si="1"/>
        <v>332201</v>
      </c>
      <c r="Q48" s="35">
        <v>5</v>
      </c>
      <c r="R48" s="37">
        <v>0</v>
      </c>
      <c r="S48" s="38" t="s">
        <v>40</v>
      </c>
      <c r="T48" s="35">
        <v>0</v>
      </c>
      <c r="U48" s="37">
        <f t="shared" si="0"/>
        <v>0</v>
      </c>
      <c r="V48" s="35">
        <v>0</v>
      </c>
      <c r="W48" s="37">
        <v>0</v>
      </c>
      <c r="X48" s="35">
        <v>2.5</v>
      </c>
      <c r="Y48" s="37">
        <f t="shared" si="2"/>
        <v>8305.0249999999996</v>
      </c>
      <c r="Z48" s="35"/>
      <c r="AA48" s="35"/>
      <c r="AB48" s="39"/>
    </row>
    <row r="49" spans="2:28" s="40" customFormat="1" ht="30" customHeight="1" x14ac:dyDescent="0.2">
      <c r="B49" s="32">
        <v>33</v>
      </c>
      <c r="C49" s="32" t="s">
        <v>36</v>
      </c>
      <c r="D49" s="32" t="s">
        <v>219</v>
      </c>
      <c r="E49" s="33" t="s">
        <v>132</v>
      </c>
      <c r="F49" s="57" t="s">
        <v>159</v>
      </c>
      <c r="G49" s="35"/>
      <c r="H49" s="35"/>
      <c r="I49" s="53"/>
      <c r="J49" s="42" t="s">
        <v>169</v>
      </c>
      <c r="K49" s="35" t="s">
        <v>37</v>
      </c>
      <c r="L49" s="37">
        <v>36</v>
      </c>
      <c r="M49" s="35" t="s">
        <v>73</v>
      </c>
      <c r="N49" s="46">
        <v>15910</v>
      </c>
      <c r="O49" s="41">
        <v>0.14000000000000001</v>
      </c>
      <c r="P49" s="37">
        <f t="shared" si="1"/>
        <v>80186</v>
      </c>
      <c r="Q49" s="35">
        <v>5</v>
      </c>
      <c r="R49" s="37">
        <v>0</v>
      </c>
      <c r="S49" s="38" t="s">
        <v>40</v>
      </c>
      <c r="T49" s="35">
        <v>0</v>
      </c>
      <c r="U49" s="37">
        <f t="shared" si="0"/>
        <v>0</v>
      </c>
      <c r="V49" s="35">
        <v>0</v>
      </c>
      <c r="W49" s="37">
        <v>0</v>
      </c>
      <c r="X49" s="35">
        <v>2.5</v>
      </c>
      <c r="Y49" s="37">
        <f t="shared" si="2"/>
        <v>2004.65</v>
      </c>
      <c r="Z49" s="35"/>
      <c r="AA49" s="35"/>
      <c r="AB49" s="39"/>
    </row>
    <row r="50" spans="2:28" s="40" customFormat="1" ht="30" customHeight="1" x14ac:dyDescent="0.2">
      <c r="B50" s="32">
        <v>34</v>
      </c>
      <c r="C50" s="32" t="s">
        <v>36</v>
      </c>
      <c r="D50" s="32" t="s">
        <v>219</v>
      </c>
      <c r="E50" s="33" t="s">
        <v>132</v>
      </c>
      <c r="F50" s="57" t="s">
        <v>160</v>
      </c>
      <c r="G50" s="35"/>
      <c r="H50" s="35"/>
      <c r="I50" s="53"/>
      <c r="J50" s="42" t="s">
        <v>170</v>
      </c>
      <c r="K50" s="35" t="s">
        <v>37</v>
      </c>
      <c r="L50" s="37">
        <v>36</v>
      </c>
      <c r="M50" s="35" t="s">
        <v>73</v>
      </c>
      <c r="N50" s="46">
        <v>15910</v>
      </c>
      <c r="O50" s="41">
        <v>7.0000000000000007E-2</v>
      </c>
      <c r="P50" s="37">
        <f t="shared" si="1"/>
        <v>40093</v>
      </c>
      <c r="Q50" s="35">
        <v>5</v>
      </c>
      <c r="R50" s="37">
        <v>0</v>
      </c>
      <c r="S50" s="38" t="s">
        <v>40</v>
      </c>
      <c r="T50" s="35">
        <v>0</v>
      </c>
      <c r="U50" s="37">
        <f t="shared" si="0"/>
        <v>0</v>
      </c>
      <c r="V50" s="35">
        <v>0</v>
      </c>
      <c r="W50" s="37">
        <v>0</v>
      </c>
      <c r="X50" s="35">
        <v>2.5</v>
      </c>
      <c r="Y50" s="37">
        <f t="shared" si="2"/>
        <v>1002.325</v>
      </c>
      <c r="Z50" s="35"/>
      <c r="AA50" s="35"/>
      <c r="AB50" s="39"/>
    </row>
    <row r="51" spans="2:28" s="40" customFormat="1" ht="30" customHeight="1" x14ac:dyDescent="0.2">
      <c r="B51" s="32">
        <v>35</v>
      </c>
      <c r="C51" s="32" t="s">
        <v>36</v>
      </c>
      <c r="D51" s="32" t="s">
        <v>219</v>
      </c>
      <c r="E51" s="33" t="s">
        <v>132</v>
      </c>
      <c r="F51" s="57" t="s">
        <v>161</v>
      </c>
      <c r="G51" s="35"/>
      <c r="H51" s="35"/>
      <c r="I51" s="53"/>
      <c r="J51" s="42" t="s">
        <v>171</v>
      </c>
      <c r="K51" s="35" t="s">
        <v>37</v>
      </c>
      <c r="L51" s="37">
        <v>36</v>
      </c>
      <c r="M51" s="35" t="s">
        <v>73</v>
      </c>
      <c r="N51" s="46">
        <v>15910</v>
      </c>
      <c r="O51" s="41">
        <v>2.4300000000000002</v>
      </c>
      <c r="P51" s="37">
        <f t="shared" si="1"/>
        <v>1391807</v>
      </c>
      <c r="Q51" s="35">
        <v>5</v>
      </c>
      <c r="R51" s="37">
        <v>0</v>
      </c>
      <c r="S51" s="38" t="s">
        <v>40</v>
      </c>
      <c r="T51" s="35">
        <v>0</v>
      </c>
      <c r="U51" s="37">
        <f t="shared" si="0"/>
        <v>0</v>
      </c>
      <c r="V51" s="35">
        <v>0</v>
      </c>
      <c r="W51" s="37">
        <v>0</v>
      </c>
      <c r="X51" s="35">
        <v>2.5</v>
      </c>
      <c r="Y51" s="37">
        <f t="shared" si="2"/>
        <v>34795.175000000003</v>
      </c>
      <c r="Z51" s="35"/>
      <c r="AA51" s="35"/>
      <c r="AB51" s="39"/>
    </row>
    <row r="52" spans="2:28" s="40" customFormat="1" ht="30" customHeight="1" x14ac:dyDescent="0.2">
      <c r="B52" s="32">
        <v>36</v>
      </c>
      <c r="C52" s="32" t="s">
        <v>36</v>
      </c>
      <c r="D52" s="32" t="s">
        <v>219</v>
      </c>
      <c r="E52" s="33" t="s">
        <v>177</v>
      </c>
      <c r="F52" s="57" t="s">
        <v>162</v>
      </c>
      <c r="G52" s="35"/>
      <c r="H52" s="35"/>
      <c r="I52" s="53"/>
      <c r="J52" s="42" t="s">
        <v>172</v>
      </c>
      <c r="K52" s="35" t="s">
        <v>37</v>
      </c>
      <c r="L52" s="37">
        <v>36</v>
      </c>
      <c r="M52" s="35" t="s">
        <v>73</v>
      </c>
      <c r="N52" s="46">
        <v>15910</v>
      </c>
      <c r="O52" s="41">
        <v>0.03</v>
      </c>
      <c r="P52" s="37">
        <f t="shared" si="1"/>
        <v>17183</v>
      </c>
      <c r="Q52" s="35">
        <v>15</v>
      </c>
      <c r="R52" s="37">
        <v>0</v>
      </c>
      <c r="S52" s="38" t="s">
        <v>40</v>
      </c>
      <c r="T52" s="35">
        <v>0</v>
      </c>
      <c r="U52" s="37">
        <f t="shared" si="0"/>
        <v>0</v>
      </c>
      <c r="V52" s="35">
        <v>0</v>
      </c>
      <c r="W52" s="37">
        <v>0</v>
      </c>
      <c r="X52" s="35">
        <v>2.5</v>
      </c>
      <c r="Y52" s="37">
        <f t="shared" si="2"/>
        <v>429.57500000000005</v>
      </c>
      <c r="Z52" s="35"/>
      <c r="AA52" s="35"/>
      <c r="AB52" s="39"/>
    </row>
    <row r="53" spans="2:28" s="40" customFormat="1" ht="30" customHeight="1" x14ac:dyDescent="0.2">
      <c r="B53" s="32">
        <v>37</v>
      </c>
      <c r="C53" s="32" t="s">
        <v>36</v>
      </c>
      <c r="D53" s="32" t="s">
        <v>219</v>
      </c>
      <c r="E53" s="33" t="s">
        <v>177</v>
      </c>
      <c r="F53" s="57" t="s">
        <v>163</v>
      </c>
      <c r="G53" s="35"/>
      <c r="H53" s="35"/>
      <c r="I53" s="53"/>
      <c r="J53" s="42" t="s">
        <v>173</v>
      </c>
      <c r="K53" s="35" t="s">
        <v>37</v>
      </c>
      <c r="L53" s="37">
        <v>36</v>
      </c>
      <c r="M53" s="35" t="s">
        <v>73</v>
      </c>
      <c r="N53" s="46">
        <v>15910</v>
      </c>
      <c r="O53" s="41">
        <v>0.02</v>
      </c>
      <c r="P53" s="37">
        <f t="shared" si="1"/>
        <v>11455</v>
      </c>
      <c r="Q53" s="35">
        <v>15</v>
      </c>
      <c r="R53" s="37">
        <v>0</v>
      </c>
      <c r="S53" s="38" t="s">
        <v>40</v>
      </c>
      <c r="T53" s="35">
        <v>0</v>
      </c>
      <c r="U53" s="37">
        <f t="shared" si="0"/>
        <v>0</v>
      </c>
      <c r="V53" s="35">
        <v>0</v>
      </c>
      <c r="W53" s="37">
        <v>0</v>
      </c>
      <c r="X53" s="35">
        <v>2.5</v>
      </c>
      <c r="Y53" s="37">
        <f t="shared" si="2"/>
        <v>286.375</v>
      </c>
      <c r="Z53" s="35"/>
      <c r="AA53" s="35"/>
      <c r="AB53" s="39"/>
    </row>
    <row r="54" spans="2:28" s="40" customFormat="1" ht="30" customHeight="1" x14ac:dyDescent="0.2">
      <c r="B54" s="32">
        <v>38</v>
      </c>
      <c r="C54" s="32" t="s">
        <v>36</v>
      </c>
      <c r="D54" s="32" t="s">
        <v>219</v>
      </c>
      <c r="E54" s="33" t="s">
        <v>177</v>
      </c>
      <c r="F54" s="57" t="s">
        <v>164</v>
      </c>
      <c r="G54" s="35"/>
      <c r="H54" s="35"/>
      <c r="I54" s="53"/>
      <c r="J54" s="42" t="s">
        <v>174</v>
      </c>
      <c r="K54" s="35" t="s">
        <v>37</v>
      </c>
      <c r="L54" s="37">
        <v>36</v>
      </c>
      <c r="M54" s="35" t="s">
        <v>73</v>
      </c>
      <c r="N54" s="46">
        <v>15910</v>
      </c>
      <c r="O54" s="41">
        <v>0.05</v>
      </c>
      <c r="P54" s="37">
        <f t="shared" si="1"/>
        <v>28638</v>
      </c>
      <c r="Q54" s="35">
        <v>15</v>
      </c>
      <c r="R54" s="37">
        <v>0</v>
      </c>
      <c r="S54" s="38" t="s">
        <v>40</v>
      </c>
      <c r="T54" s="35">
        <v>0</v>
      </c>
      <c r="U54" s="37">
        <f t="shared" si="0"/>
        <v>0</v>
      </c>
      <c r="V54" s="35">
        <v>0</v>
      </c>
      <c r="W54" s="37">
        <v>0</v>
      </c>
      <c r="X54" s="35">
        <v>2.5</v>
      </c>
      <c r="Y54" s="37">
        <f t="shared" si="2"/>
        <v>715.95</v>
      </c>
      <c r="Z54" s="35"/>
      <c r="AA54" s="35"/>
      <c r="AB54" s="39"/>
    </row>
    <row r="55" spans="2:28" s="40" customFormat="1" ht="30" customHeight="1" x14ac:dyDescent="0.2">
      <c r="B55" s="32">
        <v>39</v>
      </c>
      <c r="C55" s="32" t="s">
        <v>36</v>
      </c>
      <c r="D55" s="32" t="s">
        <v>219</v>
      </c>
      <c r="E55" s="33" t="s">
        <v>177</v>
      </c>
      <c r="F55" s="57" t="s">
        <v>165</v>
      </c>
      <c r="G55" s="35"/>
      <c r="H55" s="35"/>
      <c r="I55" s="53"/>
      <c r="J55" s="42" t="s">
        <v>175</v>
      </c>
      <c r="K55" s="35" t="s">
        <v>37</v>
      </c>
      <c r="L55" s="37">
        <v>36</v>
      </c>
      <c r="M55" s="35" t="s">
        <v>73</v>
      </c>
      <c r="N55" s="46">
        <v>15910</v>
      </c>
      <c r="O55" s="41">
        <v>0.23</v>
      </c>
      <c r="P55" s="37">
        <f t="shared" si="1"/>
        <v>131735</v>
      </c>
      <c r="Q55" s="35">
        <v>15</v>
      </c>
      <c r="R55" s="37">
        <v>0</v>
      </c>
      <c r="S55" s="38" t="s">
        <v>40</v>
      </c>
      <c r="T55" s="35">
        <v>0</v>
      </c>
      <c r="U55" s="37">
        <f t="shared" si="0"/>
        <v>0</v>
      </c>
      <c r="V55" s="35">
        <v>0</v>
      </c>
      <c r="W55" s="37">
        <v>0</v>
      </c>
      <c r="X55" s="35">
        <v>2.5</v>
      </c>
      <c r="Y55" s="37">
        <f t="shared" si="2"/>
        <v>3293.375</v>
      </c>
      <c r="Z55" s="35"/>
      <c r="AA55" s="35"/>
      <c r="AB55" s="39"/>
    </row>
    <row r="56" spans="2:28" s="40" customFormat="1" ht="30" customHeight="1" x14ac:dyDescent="0.2">
      <c r="B56" s="32">
        <v>40</v>
      </c>
      <c r="C56" s="32" t="s">
        <v>36</v>
      </c>
      <c r="D56" s="32" t="s">
        <v>219</v>
      </c>
      <c r="E56" s="33" t="s">
        <v>132</v>
      </c>
      <c r="F56" s="57" t="s">
        <v>178</v>
      </c>
      <c r="G56" s="35"/>
      <c r="H56" s="35"/>
      <c r="I56" s="53"/>
      <c r="J56" s="42" t="s">
        <v>192</v>
      </c>
      <c r="K56" s="35" t="s">
        <v>37</v>
      </c>
      <c r="L56" s="37">
        <v>36</v>
      </c>
      <c r="M56" s="35" t="s">
        <v>38</v>
      </c>
      <c r="N56" s="59">
        <v>1</v>
      </c>
      <c r="O56" s="41">
        <v>6700</v>
      </c>
      <c r="P56" s="37">
        <f t="shared" si="1"/>
        <v>241200</v>
      </c>
      <c r="Q56" s="35">
        <v>5</v>
      </c>
      <c r="R56" s="37">
        <v>0</v>
      </c>
      <c r="S56" s="38" t="s">
        <v>40</v>
      </c>
      <c r="T56" s="35">
        <v>0</v>
      </c>
      <c r="U56" s="37">
        <f t="shared" si="0"/>
        <v>0</v>
      </c>
      <c r="V56" s="35">
        <v>0</v>
      </c>
      <c r="W56" s="37">
        <v>0</v>
      </c>
      <c r="X56" s="35">
        <v>2.5</v>
      </c>
      <c r="Y56" s="37">
        <f t="shared" si="2"/>
        <v>6030</v>
      </c>
      <c r="Z56" s="35"/>
      <c r="AA56" s="35"/>
      <c r="AB56" s="39"/>
    </row>
    <row r="57" spans="2:28" s="40" customFormat="1" ht="30" customHeight="1" x14ac:dyDescent="0.2">
      <c r="B57" s="32">
        <v>41</v>
      </c>
      <c r="C57" s="32" t="s">
        <v>36</v>
      </c>
      <c r="D57" s="32" t="s">
        <v>219</v>
      </c>
      <c r="E57" s="33" t="s">
        <v>132</v>
      </c>
      <c r="F57" s="57" t="s">
        <v>179</v>
      </c>
      <c r="G57" s="35"/>
      <c r="H57" s="35"/>
      <c r="I57" s="53"/>
      <c r="J57" s="42" t="s">
        <v>193</v>
      </c>
      <c r="K57" s="35" t="s">
        <v>37</v>
      </c>
      <c r="L57" s="37">
        <v>36</v>
      </c>
      <c r="M57" s="35" t="s">
        <v>38</v>
      </c>
      <c r="N57" s="59">
        <v>1</v>
      </c>
      <c r="O57" s="41">
        <v>380</v>
      </c>
      <c r="P57" s="37">
        <f t="shared" si="1"/>
        <v>13680</v>
      </c>
      <c r="Q57" s="35">
        <v>5</v>
      </c>
      <c r="R57" s="37">
        <v>0</v>
      </c>
      <c r="S57" s="38" t="s">
        <v>40</v>
      </c>
      <c r="T57" s="35">
        <v>0</v>
      </c>
      <c r="U57" s="37">
        <f t="shared" si="0"/>
        <v>0</v>
      </c>
      <c r="V57" s="35">
        <v>0</v>
      </c>
      <c r="W57" s="37">
        <v>0</v>
      </c>
      <c r="X57" s="35">
        <v>2.5</v>
      </c>
      <c r="Y57" s="37">
        <f t="shared" si="2"/>
        <v>342</v>
      </c>
      <c r="Z57" s="35"/>
      <c r="AA57" s="35"/>
      <c r="AB57" s="39"/>
    </row>
    <row r="58" spans="2:28" s="40" customFormat="1" ht="30" customHeight="1" x14ac:dyDescent="0.2">
      <c r="B58" s="32">
        <v>42</v>
      </c>
      <c r="C58" s="32" t="s">
        <v>36</v>
      </c>
      <c r="D58" s="32" t="s">
        <v>219</v>
      </c>
      <c r="E58" s="33" t="s">
        <v>177</v>
      </c>
      <c r="F58" s="57" t="s">
        <v>180</v>
      </c>
      <c r="G58" s="35"/>
      <c r="H58" s="35"/>
      <c r="I58" s="53"/>
      <c r="J58" s="42" t="s">
        <v>194</v>
      </c>
      <c r="K58" s="35" t="s">
        <v>37</v>
      </c>
      <c r="L58" s="37">
        <v>36</v>
      </c>
      <c r="M58" s="35" t="s">
        <v>38</v>
      </c>
      <c r="N58" s="59">
        <v>1</v>
      </c>
      <c r="O58" s="41">
        <v>110</v>
      </c>
      <c r="P58" s="37">
        <f t="shared" si="1"/>
        <v>3960</v>
      </c>
      <c r="Q58" s="35">
        <v>15</v>
      </c>
      <c r="R58" s="37">
        <v>0</v>
      </c>
      <c r="S58" s="38" t="s">
        <v>40</v>
      </c>
      <c r="T58" s="35">
        <v>0</v>
      </c>
      <c r="U58" s="37">
        <f t="shared" si="0"/>
        <v>0</v>
      </c>
      <c r="V58" s="35">
        <v>0</v>
      </c>
      <c r="W58" s="37">
        <v>0</v>
      </c>
      <c r="X58" s="35">
        <v>2.5</v>
      </c>
      <c r="Y58" s="37">
        <f t="shared" si="2"/>
        <v>99</v>
      </c>
      <c r="Z58" s="35"/>
      <c r="AA58" s="35"/>
      <c r="AB58" s="39"/>
    </row>
    <row r="59" spans="2:28" s="40" customFormat="1" ht="30" customHeight="1" x14ac:dyDescent="0.2">
      <c r="B59" s="32">
        <v>43</v>
      </c>
      <c r="C59" s="32" t="s">
        <v>36</v>
      </c>
      <c r="D59" s="32" t="s">
        <v>219</v>
      </c>
      <c r="E59" s="33" t="s">
        <v>177</v>
      </c>
      <c r="F59" s="57" t="s">
        <v>181</v>
      </c>
      <c r="G59" s="35"/>
      <c r="H59" s="35"/>
      <c r="I59" s="53"/>
      <c r="J59" s="42" t="s">
        <v>195</v>
      </c>
      <c r="K59" s="35" t="s">
        <v>37</v>
      </c>
      <c r="L59" s="37">
        <v>36</v>
      </c>
      <c r="M59" s="35" t="s">
        <v>38</v>
      </c>
      <c r="N59" s="59">
        <v>1</v>
      </c>
      <c r="O59" s="41">
        <v>140</v>
      </c>
      <c r="P59" s="37">
        <f t="shared" si="1"/>
        <v>5040</v>
      </c>
      <c r="Q59" s="35">
        <v>15</v>
      </c>
      <c r="R59" s="37">
        <v>0</v>
      </c>
      <c r="S59" s="38" t="s">
        <v>40</v>
      </c>
      <c r="T59" s="35">
        <v>0</v>
      </c>
      <c r="U59" s="37">
        <f t="shared" si="0"/>
        <v>0</v>
      </c>
      <c r="V59" s="35">
        <v>0</v>
      </c>
      <c r="W59" s="37">
        <v>0</v>
      </c>
      <c r="X59" s="35">
        <v>2.5</v>
      </c>
      <c r="Y59" s="37">
        <f t="shared" si="2"/>
        <v>126</v>
      </c>
      <c r="Z59" s="35"/>
      <c r="AA59" s="35"/>
      <c r="AB59" s="39"/>
    </row>
    <row r="60" spans="2:28" s="40" customFormat="1" ht="30" customHeight="1" x14ac:dyDescent="0.2">
      <c r="B60" s="32">
        <v>44</v>
      </c>
      <c r="C60" s="32" t="s">
        <v>36</v>
      </c>
      <c r="D60" s="32" t="s">
        <v>219</v>
      </c>
      <c r="E60" s="33" t="s">
        <v>177</v>
      </c>
      <c r="F60" s="57" t="s">
        <v>182</v>
      </c>
      <c r="G60" s="35"/>
      <c r="H60" s="35"/>
      <c r="I60" s="53"/>
      <c r="J60" s="42" t="s">
        <v>196</v>
      </c>
      <c r="K60" s="35" t="s">
        <v>37</v>
      </c>
      <c r="L60" s="37">
        <v>36</v>
      </c>
      <c r="M60" s="35" t="s">
        <v>38</v>
      </c>
      <c r="N60" s="59">
        <v>1</v>
      </c>
      <c r="O60" s="41">
        <v>98</v>
      </c>
      <c r="P60" s="37">
        <f t="shared" si="1"/>
        <v>3528</v>
      </c>
      <c r="Q60" s="35">
        <v>15</v>
      </c>
      <c r="R60" s="37">
        <v>0</v>
      </c>
      <c r="S60" s="38" t="s">
        <v>40</v>
      </c>
      <c r="T60" s="35">
        <v>0</v>
      </c>
      <c r="U60" s="37">
        <f t="shared" si="0"/>
        <v>0</v>
      </c>
      <c r="V60" s="35">
        <v>0</v>
      </c>
      <c r="W60" s="37">
        <v>0</v>
      </c>
      <c r="X60" s="35">
        <v>2.5</v>
      </c>
      <c r="Y60" s="37">
        <f t="shared" si="2"/>
        <v>88.2</v>
      </c>
      <c r="Z60" s="35"/>
      <c r="AA60" s="35"/>
      <c r="AB60" s="39"/>
    </row>
    <row r="61" spans="2:28" s="40" customFormat="1" ht="30" customHeight="1" x14ac:dyDescent="0.2">
      <c r="B61" s="32">
        <v>45</v>
      </c>
      <c r="C61" s="32" t="s">
        <v>36</v>
      </c>
      <c r="D61" s="32" t="s">
        <v>219</v>
      </c>
      <c r="E61" s="33" t="s">
        <v>177</v>
      </c>
      <c r="F61" s="57" t="s">
        <v>183</v>
      </c>
      <c r="G61" s="35"/>
      <c r="H61" s="35"/>
      <c r="I61" s="53"/>
      <c r="J61" s="42" t="s">
        <v>197</v>
      </c>
      <c r="K61" s="35" t="s">
        <v>37</v>
      </c>
      <c r="L61" s="37">
        <v>36</v>
      </c>
      <c r="M61" s="35" t="s">
        <v>38</v>
      </c>
      <c r="N61" s="59">
        <v>1</v>
      </c>
      <c r="O61" s="41">
        <v>95</v>
      </c>
      <c r="P61" s="37">
        <f t="shared" si="1"/>
        <v>3420</v>
      </c>
      <c r="Q61" s="35">
        <v>15</v>
      </c>
      <c r="R61" s="37">
        <v>0</v>
      </c>
      <c r="S61" s="38" t="s">
        <v>40</v>
      </c>
      <c r="T61" s="35">
        <v>0</v>
      </c>
      <c r="U61" s="37">
        <f t="shared" si="0"/>
        <v>0</v>
      </c>
      <c r="V61" s="35">
        <v>0</v>
      </c>
      <c r="W61" s="37">
        <v>0</v>
      </c>
      <c r="X61" s="35">
        <v>2.5</v>
      </c>
      <c r="Y61" s="37">
        <f t="shared" si="2"/>
        <v>85.5</v>
      </c>
      <c r="Z61" s="35"/>
      <c r="AA61" s="35"/>
      <c r="AB61" s="39"/>
    </row>
    <row r="62" spans="2:28" s="40" customFormat="1" ht="30" customHeight="1" x14ac:dyDescent="0.2">
      <c r="B62" s="32">
        <v>46</v>
      </c>
      <c r="C62" s="32" t="s">
        <v>36</v>
      </c>
      <c r="D62" s="32" t="s">
        <v>219</v>
      </c>
      <c r="E62" s="33" t="s">
        <v>132</v>
      </c>
      <c r="F62" s="57" t="s">
        <v>184</v>
      </c>
      <c r="G62" s="35"/>
      <c r="H62" s="35"/>
      <c r="I62" s="53"/>
      <c r="J62" s="42" t="s">
        <v>198</v>
      </c>
      <c r="K62" s="35" t="s">
        <v>37</v>
      </c>
      <c r="L62" s="37">
        <v>36</v>
      </c>
      <c r="M62" s="35" t="s">
        <v>38</v>
      </c>
      <c r="N62" s="59">
        <v>1</v>
      </c>
      <c r="O62" s="41">
        <v>2750</v>
      </c>
      <c r="P62" s="37">
        <f t="shared" si="1"/>
        <v>99000</v>
      </c>
      <c r="Q62" s="35">
        <v>5</v>
      </c>
      <c r="R62" s="37">
        <v>0</v>
      </c>
      <c r="S62" s="38" t="s">
        <v>40</v>
      </c>
      <c r="T62" s="35">
        <v>0</v>
      </c>
      <c r="U62" s="37">
        <f t="shared" si="0"/>
        <v>0</v>
      </c>
      <c r="V62" s="35">
        <v>0</v>
      </c>
      <c r="W62" s="37">
        <v>0</v>
      </c>
      <c r="X62" s="35">
        <v>2.5</v>
      </c>
      <c r="Y62" s="37">
        <f t="shared" si="2"/>
        <v>2475</v>
      </c>
      <c r="Z62" s="35"/>
      <c r="AA62" s="35"/>
      <c r="AB62" s="39"/>
    </row>
    <row r="63" spans="2:28" s="40" customFormat="1" ht="30" customHeight="1" x14ac:dyDescent="0.2">
      <c r="B63" s="32">
        <v>47</v>
      </c>
      <c r="C63" s="32" t="s">
        <v>36</v>
      </c>
      <c r="D63" s="32" t="s">
        <v>219</v>
      </c>
      <c r="E63" s="33" t="s">
        <v>177</v>
      </c>
      <c r="F63" s="57" t="s">
        <v>185</v>
      </c>
      <c r="G63" s="35"/>
      <c r="H63" s="35"/>
      <c r="I63" s="53"/>
      <c r="J63" s="42" t="s">
        <v>199</v>
      </c>
      <c r="K63" s="35" t="s">
        <v>37</v>
      </c>
      <c r="L63" s="37">
        <v>36</v>
      </c>
      <c r="M63" s="35" t="s">
        <v>38</v>
      </c>
      <c r="N63" s="59">
        <v>1</v>
      </c>
      <c r="O63" s="41">
        <v>165</v>
      </c>
      <c r="P63" s="37">
        <f t="shared" si="1"/>
        <v>5940</v>
      </c>
      <c r="Q63" s="35">
        <v>15</v>
      </c>
      <c r="R63" s="37">
        <v>0</v>
      </c>
      <c r="S63" s="38" t="s">
        <v>40</v>
      </c>
      <c r="T63" s="35">
        <v>0</v>
      </c>
      <c r="U63" s="37">
        <f t="shared" si="0"/>
        <v>0</v>
      </c>
      <c r="V63" s="35">
        <v>0</v>
      </c>
      <c r="W63" s="37">
        <v>0</v>
      </c>
      <c r="X63" s="35">
        <v>2.5</v>
      </c>
      <c r="Y63" s="37">
        <f t="shared" si="2"/>
        <v>148.5</v>
      </c>
      <c r="Z63" s="35"/>
      <c r="AA63" s="35"/>
      <c r="AB63" s="39"/>
    </row>
    <row r="64" spans="2:28" s="40" customFormat="1" ht="30" customHeight="1" x14ac:dyDescent="0.2">
      <c r="B64" s="32">
        <v>48</v>
      </c>
      <c r="C64" s="32" t="s">
        <v>36</v>
      </c>
      <c r="D64" s="32" t="s">
        <v>219</v>
      </c>
      <c r="E64" s="33" t="s">
        <v>132</v>
      </c>
      <c r="F64" s="57" t="s">
        <v>186</v>
      </c>
      <c r="G64" s="35"/>
      <c r="H64" s="35"/>
      <c r="I64" s="53"/>
      <c r="J64" s="42" t="s">
        <v>200</v>
      </c>
      <c r="K64" s="35" t="s">
        <v>37</v>
      </c>
      <c r="L64" s="37">
        <v>36</v>
      </c>
      <c r="M64" s="35" t="s">
        <v>38</v>
      </c>
      <c r="N64" s="59">
        <v>1</v>
      </c>
      <c r="O64" s="41">
        <v>320</v>
      </c>
      <c r="P64" s="37">
        <f t="shared" si="1"/>
        <v>11520</v>
      </c>
      <c r="Q64" s="35">
        <v>5</v>
      </c>
      <c r="R64" s="37">
        <v>0</v>
      </c>
      <c r="S64" s="38" t="s">
        <v>40</v>
      </c>
      <c r="T64" s="35">
        <v>0</v>
      </c>
      <c r="U64" s="37">
        <f t="shared" si="0"/>
        <v>0</v>
      </c>
      <c r="V64" s="35">
        <v>0</v>
      </c>
      <c r="W64" s="37">
        <v>0</v>
      </c>
      <c r="X64" s="35">
        <v>2.5</v>
      </c>
      <c r="Y64" s="37">
        <f t="shared" si="2"/>
        <v>288</v>
      </c>
      <c r="Z64" s="35"/>
      <c r="AA64" s="35"/>
      <c r="AB64" s="39"/>
    </row>
    <row r="65" spans="2:28" s="40" customFormat="1" ht="30" customHeight="1" x14ac:dyDescent="0.2">
      <c r="B65" s="32">
        <v>49</v>
      </c>
      <c r="C65" s="32" t="s">
        <v>36</v>
      </c>
      <c r="D65" s="32" t="s">
        <v>219</v>
      </c>
      <c r="E65" s="33" t="s">
        <v>132</v>
      </c>
      <c r="F65" s="57" t="s">
        <v>187</v>
      </c>
      <c r="G65" s="35"/>
      <c r="H65" s="35"/>
      <c r="I65" s="53"/>
      <c r="J65" s="42" t="s">
        <v>201</v>
      </c>
      <c r="K65" s="35" t="s">
        <v>37</v>
      </c>
      <c r="L65" s="37">
        <v>36</v>
      </c>
      <c r="M65" s="35" t="s">
        <v>38</v>
      </c>
      <c r="N65" s="59">
        <v>1</v>
      </c>
      <c r="O65" s="41">
        <v>480</v>
      </c>
      <c r="P65" s="37">
        <f t="shared" si="1"/>
        <v>17280</v>
      </c>
      <c r="Q65" s="35">
        <v>5</v>
      </c>
      <c r="R65" s="37">
        <v>0</v>
      </c>
      <c r="S65" s="38" t="s">
        <v>40</v>
      </c>
      <c r="T65" s="35">
        <v>0</v>
      </c>
      <c r="U65" s="37">
        <f t="shared" si="0"/>
        <v>0</v>
      </c>
      <c r="V65" s="35">
        <v>0</v>
      </c>
      <c r="W65" s="37">
        <v>0</v>
      </c>
      <c r="X65" s="35">
        <v>2.5</v>
      </c>
      <c r="Y65" s="37">
        <f t="shared" si="2"/>
        <v>432</v>
      </c>
      <c r="Z65" s="35"/>
      <c r="AA65" s="35"/>
      <c r="AB65" s="39"/>
    </row>
    <row r="66" spans="2:28" s="40" customFormat="1" ht="30" customHeight="1" x14ac:dyDescent="0.2">
      <c r="B66" s="32">
        <v>50</v>
      </c>
      <c r="C66" s="32" t="s">
        <v>207</v>
      </c>
      <c r="D66" s="32" t="s">
        <v>211</v>
      </c>
      <c r="E66" s="33" t="s">
        <v>177</v>
      </c>
      <c r="F66" s="57" t="s">
        <v>188</v>
      </c>
      <c r="G66" s="35"/>
      <c r="H66" s="35"/>
      <c r="I66" s="53" t="s">
        <v>140</v>
      </c>
      <c r="J66" s="42" t="s">
        <v>202</v>
      </c>
      <c r="K66" s="35" t="s">
        <v>37</v>
      </c>
      <c r="L66" s="37">
        <v>36</v>
      </c>
      <c r="M66" s="35" t="s">
        <v>38</v>
      </c>
      <c r="N66" s="59">
        <v>1</v>
      </c>
      <c r="O66" s="41">
        <v>95641</v>
      </c>
      <c r="P66" s="37">
        <f t="shared" si="1"/>
        <v>3443076</v>
      </c>
      <c r="Q66" s="68">
        <v>0</v>
      </c>
      <c r="R66" s="69">
        <v>0</v>
      </c>
      <c r="S66" s="70" t="s">
        <v>40</v>
      </c>
      <c r="T66" s="68">
        <v>0</v>
      </c>
      <c r="U66" s="69">
        <f t="shared" si="0"/>
        <v>0</v>
      </c>
      <c r="V66" s="68">
        <v>0</v>
      </c>
      <c r="W66" s="69">
        <v>0</v>
      </c>
      <c r="X66" s="68">
        <v>0</v>
      </c>
      <c r="Y66" s="69">
        <f t="shared" si="2"/>
        <v>0</v>
      </c>
      <c r="Z66" s="35"/>
      <c r="AA66" s="35"/>
      <c r="AB66" s="39"/>
    </row>
    <row r="67" spans="2:28" s="40" customFormat="1" ht="30" customHeight="1" x14ac:dyDescent="0.2">
      <c r="B67" s="32">
        <v>51</v>
      </c>
      <c r="C67" s="32" t="s">
        <v>207</v>
      </c>
      <c r="D67" s="32" t="s">
        <v>213</v>
      </c>
      <c r="E67" s="33" t="s">
        <v>132</v>
      </c>
      <c r="F67" s="57" t="s">
        <v>189</v>
      </c>
      <c r="G67" s="35"/>
      <c r="H67" s="35"/>
      <c r="I67" s="53" t="s">
        <v>140</v>
      </c>
      <c r="J67" s="42" t="s">
        <v>203</v>
      </c>
      <c r="K67" s="35" t="s">
        <v>37</v>
      </c>
      <c r="L67" s="37">
        <v>36</v>
      </c>
      <c r="M67" s="35" t="s">
        <v>38</v>
      </c>
      <c r="N67" s="59">
        <v>1</v>
      </c>
      <c r="O67" s="41">
        <v>72052</v>
      </c>
      <c r="P67" s="37">
        <f t="shared" si="1"/>
        <v>2593872</v>
      </c>
      <c r="Q67" s="68">
        <v>0</v>
      </c>
      <c r="R67" s="69">
        <v>0</v>
      </c>
      <c r="S67" s="70" t="s">
        <v>40</v>
      </c>
      <c r="T67" s="68">
        <v>0</v>
      </c>
      <c r="U67" s="69">
        <f t="shared" si="0"/>
        <v>0</v>
      </c>
      <c r="V67" s="68">
        <v>0</v>
      </c>
      <c r="W67" s="69">
        <v>0</v>
      </c>
      <c r="X67" s="68">
        <v>0</v>
      </c>
      <c r="Y67" s="69">
        <f t="shared" si="2"/>
        <v>0</v>
      </c>
      <c r="Z67" s="35"/>
      <c r="AA67" s="35"/>
      <c r="AB67" s="39"/>
    </row>
    <row r="68" spans="2:28" s="40" customFormat="1" ht="30" customHeight="1" x14ac:dyDescent="0.2">
      <c r="B68" s="32">
        <v>52</v>
      </c>
      <c r="C68" s="32" t="s">
        <v>207</v>
      </c>
      <c r="D68" s="32" t="s">
        <v>225</v>
      </c>
      <c r="E68" s="33" t="s">
        <v>176</v>
      </c>
      <c r="F68" s="57" t="s">
        <v>190</v>
      </c>
      <c r="G68" s="35"/>
      <c r="H68" s="35"/>
      <c r="I68" s="53" t="s">
        <v>139</v>
      </c>
      <c r="J68" s="42" t="s">
        <v>204</v>
      </c>
      <c r="K68" s="35" t="s">
        <v>37</v>
      </c>
      <c r="L68" s="37">
        <v>36</v>
      </c>
      <c r="M68" s="35" t="s">
        <v>38</v>
      </c>
      <c r="N68" s="59">
        <v>1</v>
      </c>
      <c r="O68" s="41">
        <v>51026</v>
      </c>
      <c r="P68" s="37">
        <f t="shared" si="1"/>
        <v>1836936</v>
      </c>
      <c r="Q68" s="68">
        <v>0</v>
      </c>
      <c r="R68" s="69">
        <v>0</v>
      </c>
      <c r="S68" s="70" t="s">
        <v>40</v>
      </c>
      <c r="T68" s="68">
        <v>0</v>
      </c>
      <c r="U68" s="69">
        <f t="shared" si="0"/>
        <v>0</v>
      </c>
      <c r="V68" s="68">
        <v>0</v>
      </c>
      <c r="W68" s="69">
        <v>0</v>
      </c>
      <c r="X68" s="68">
        <v>0</v>
      </c>
      <c r="Y68" s="69">
        <f t="shared" si="2"/>
        <v>0</v>
      </c>
      <c r="Z68" s="35"/>
      <c r="AA68" s="35"/>
      <c r="AB68" s="39"/>
    </row>
    <row r="69" spans="2:28" s="40" customFormat="1" ht="30" customHeight="1" x14ac:dyDescent="0.2">
      <c r="B69" s="32">
        <v>53</v>
      </c>
      <c r="C69" s="32" t="s">
        <v>207</v>
      </c>
      <c r="D69" s="32" t="s">
        <v>217</v>
      </c>
      <c r="E69" s="33" t="s">
        <v>206</v>
      </c>
      <c r="F69" s="57" t="s">
        <v>191</v>
      </c>
      <c r="G69" s="35"/>
      <c r="H69" s="35"/>
      <c r="I69" s="53" t="s">
        <v>139</v>
      </c>
      <c r="J69" s="42" t="s">
        <v>205</v>
      </c>
      <c r="K69" s="35" t="s">
        <v>37</v>
      </c>
      <c r="L69" s="37">
        <v>36</v>
      </c>
      <c r="M69" s="35" t="s">
        <v>38</v>
      </c>
      <c r="N69" s="59">
        <v>1</v>
      </c>
      <c r="O69" s="41">
        <v>33711</v>
      </c>
      <c r="P69" s="37">
        <f t="shared" si="1"/>
        <v>1213596</v>
      </c>
      <c r="Q69" s="68">
        <v>0</v>
      </c>
      <c r="R69" s="69">
        <v>0</v>
      </c>
      <c r="S69" s="70" t="s">
        <v>40</v>
      </c>
      <c r="T69" s="68">
        <v>0</v>
      </c>
      <c r="U69" s="69">
        <f t="shared" si="0"/>
        <v>0</v>
      </c>
      <c r="V69" s="68">
        <v>0</v>
      </c>
      <c r="W69" s="69">
        <v>0</v>
      </c>
      <c r="X69" s="68">
        <v>0</v>
      </c>
      <c r="Y69" s="69">
        <f t="shared" si="2"/>
        <v>0</v>
      </c>
      <c r="Z69" s="35"/>
      <c r="AA69" s="35"/>
      <c r="AB69" s="39"/>
    </row>
    <row r="70" spans="2:28" x14ac:dyDescent="0.25">
      <c r="B70" s="6"/>
      <c r="C70" s="6"/>
      <c r="D70" s="6"/>
      <c r="E70" s="65"/>
      <c r="F70" s="17"/>
      <c r="G70" s="65"/>
      <c r="H70" s="65"/>
      <c r="I70" s="49"/>
      <c r="J70" s="65"/>
      <c r="K70" s="65"/>
      <c r="L70" s="65"/>
      <c r="M70" s="65"/>
      <c r="N70" s="23"/>
      <c r="O70" s="19"/>
      <c r="P70" s="26"/>
      <c r="Q70" s="65"/>
      <c r="R70" s="19"/>
      <c r="S70" s="20"/>
      <c r="T70" s="65"/>
      <c r="U70" s="19"/>
      <c r="V70" s="65"/>
      <c r="W70" s="19"/>
      <c r="X70" s="65"/>
      <c r="Y70" s="19"/>
      <c r="Z70" s="65"/>
      <c r="AA70" s="7"/>
      <c r="AB70" s="2"/>
    </row>
    <row r="71" spans="2:28" x14ac:dyDescent="0.25">
      <c r="B71" s="6"/>
      <c r="C71" s="6"/>
      <c r="D71" s="6"/>
      <c r="E71" s="65"/>
      <c r="F71" s="65"/>
      <c r="G71" s="65"/>
      <c r="H71" s="65"/>
      <c r="I71" s="49"/>
      <c r="J71" s="65"/>
      <c r="K71" s="65"/>
      <c r="L71" s="65"/>
      <c r="M71" s="65"/>
      <c r="N71" s="65"/>
      <c r="O71" s="65"/>
      <c r="P71" s="65"/>
      <c r="Q71" s="65"/>
      <c r="R71" s="19"/>
      <c r="S71" s="65"/>
      <c r="T71" s="65"/>
      <c r="U71" s="65"/>
      <c r="V71" s="65"/>
      <c r="W71" s="65"/>
      <c r="X71" s="65"/>
      <c r="Y71" s="19"/>
      <c r="Z71" s="65"/>
      <c r="AA71" s="7"/>
      <c r="AB71" s="2"/>
    </row>
    <row r="72" spans="2:28" x14ac:dyDescent="0.25">
      <c r="B72" s="8"/>
      <c r="C72" s="8"/>
      <c r="D72" s="8"/>
      <c r="E72" s="9"/>
      <c r="F72" s="9"/>
      <c r="G72" s="9"/>
      <c r="H72" s="9"/>
      <c r="I72" s="5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21"/>
      <c r="Z72" s="9"/>
      <c r="AA72" s="10"/>
      <c r="AB72" s="2"/>
    </row>
    <row r="73" spans="2:28" x14ac:dyDescent="0.25">
      <c r="B73" s="83" t="s">
        <v>228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5"/>
      <c r="P73" s="81">
        <f>ROUND(SUM(P17:P71),2)</f>
        <v>262365588</v>
      </c>
      <c r="Q73" s="43"/>
      <c r="R73" s="81">
        <f>ROUND(SUM(R11:R71),0)</f>
        <v>0</v>
      </c>
      <c r="S73" s="44"/>
      <c r="T73" s="44"/>
      <c r="U73" s="81">
        <f>ROUND(SUM(U17:U71),0)</f>
        <v>0</v>
      </c>
      <c r="V73" s="44"/>
      <c r="W73" s="81">
        <f>ROUND(SUM(W11:W71),0)</f>
        <v>0</v>
      </c>
      <c r="X73" s="44"/>
      <c r="Y73" s="81">
        <f>ROUND(SUM(Y17:Y71),0)</f>
        <v>6331953</v>
      </c>
      <c r="Z73" s="9"/>
      <c r="AA73" s="10"/>
      <c r="AB73" s="2"/>
    </row>
    <row r="74" spans="2:28" x14ac:dyDescent="0.25"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8"/>
      <c r="P74" s="82"/>
      <c r="Q74" s="43"/>
      <c r="R74" s="82"/>
      <c r="S74" s="44"/>
      <c r="T74" s="44"/>
      <c r="U74" s="82"/>
      <c r="V74" s="44"/>
      <c r="W74" s="82"/>
      <c r="X74" s="44"/>
      <c r="Y74" s="82"/>
      <c r="Z74" s="9"/>
      <c r="AA74" s="10"/>
      <c r="AB74" s="2"/>
    </row>
    <row r="75" spans="2:28" x14ac:dyDescent="0.25">
      <c r="B75" s="8"/>
      <c r="C75" s="8"/>
      <c r="D75" s="8"/>
      <c r="E75" s="9"/>
      <c r="F75" s="9"/>
      <c r="G75" s="9"/>
      <c r="H75" s="9"/>
      <c r="I75" s="54"/>
      <c r="J75" s="9"/>
      <c r="K75" s="9"/>
      <c r="L75" s="9"/>
      <c r="M75" s="9"/>
      <c r="N75" s="9"/>
      <c r="O75" s="9"/>
      <c r="P75" s="58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2"/>
    </row>
    <row r="76" spans="2:28" x14ac:dyDescent="0.25">
      <c r="B76" s="8"/>
      <c r="C76" s="8"/>
      <c r="D76" s="8"/>
      <c r="E76" s="9"/>
      <c r="F76" s="9"/>
      <c r="G76" s="9"/>
      <c r="H76" s="9"/>
      <c r="I76" s="54"/>
      <c r="J76" s="9"/>
      <c r="K76" s="9"/>
      <c r="L76" s="9"/>
      <c r="M76" s="9"/>
      <c r="N76" s="9"/>
      <c r="O76" s="9"/>
      <c r="P76" s="47"/>
      <c r="Q76" s="9"/>
      <c r="R76" s="9"/>
      <c r="S76" s="9"/>
      <c r="T76" s="9"/>
      <c r="U76" s="9"/>
      <c r="V76" s="9"/>
      <c r="W76" s="9"/>
      <c r="X76" s="11"/>
      <c r="Y76" s="11"/>
      <c r="Z76" s="11" t="s">
        <v>229</v>
      </c>
      <c r="AA76" s="12"/>
      <c r="AB76" s="2"/>
    </row>
    <row r="77" spans="2:28" x14ac:dyDescent="0.25">
      <c r="B77" s="8"/>
      <c r="C77" s="8"/>
      <c r="D77" s="8"/>
      <c r="E77" s="9"/>
      <c r="F77" s="9"/>
      <c r="G77" s="9"/>
      <c r="H77" s="9"/>
      <c r="I77" s="54"/>
      <c r="J77" s="9"/>
      <c r="K77" s="9"/>
      <c r="L77" s="9"/>
      <c r="M77" s="9"/>
      <c r="N77" s="47"/>
      <c r="O77" s="47"/>
      <c r="P77" s="47"/>
      <c r="Q77" s="9"/>
      <c r="R77" s="9"/>
      <c r="S77" s="9"/>
      <c r="T77" s="9"/>
      <c r="U77" s="9"/>
      <c r="V77" s="9"/>
      <c r="W77" s="9"/>
      <c r="X77" s="11"/>
      <c r="Y77" s="11"/>
      <c r="Z77" s="11" t="s">
        <v>41</v>
      </c>
      <c r="AA77" s="12"/>
      <c r="AB77" s="2"/>
    </row>
    <row r="78" spans="2:28" x14ac:dyDescent="0.25">
      <c r="B78" s="8"/>
      <c r="C78" s="8"/>
      <c r="D78" s="8"/>
      <c r="E78" s="9"/>
      <c r="F78" s="9"/>
      <c r="G78" s="9"/>
      <c r="H78" s="9"/>
      <c r="I78" s="54"/>
      <c r="J78" s="9"/>
      <c r="K78" s="9"/>
      <c r="L78" s="9"/>
      <c r="M78" s="9"/>
      <c r="N78" s="9"/>
      <c r="O78" s="9"/>
      <c r="P78" s="47"/>
      <c r="Q78" s="9"/>
      <c r="R78" s="9"/>
      <c r="S78" s="9"/>
      <c r="T78" s="9"/>
      <c r="U78" s="9"/>
      <c r="V78" s="9"/>
      <c r="W78" s="9"/>
      <c r="X78" s="11"/>
      <c r="Y78" s="11"/>
      <c r="Z78" s="11"/>
      <c r="AA78" s="12"/>
      <c r="AB78" s="2"/>
    </row>
    <row r="79" spans="2:28" ht="15.75" x14ac:dyDescent="0.3">
      <c r="B79" s="13"/>
      <c r="C79" s="13"/>
      <c r="D79" s="13"/>
      <c r="E79" s="14"/>
      <c r="F79" s="14"/>
      <c r="G79" s="14"/>
      <c r="H79" s="14"/>
      <c r="I79" s="5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6"/>
    </row>
    <row r="88" spans="26:26" x14ac:dyDescent="0.25">
      <c r="Z88" s="24" t="s">
        <v>69</v>
      </c>
    </row>
    <row r="89" spans="26:26" x14ac:dyDescent="0.25">
      <c r="Z89" s="25" t="s">
        <v>70</v>
      </c>
    </row>
  </sheetData>
  <autoFilter ref="D16:D69"/>
  <mergeCells count="41">
    <mergeCell ref="J7:L7"/>
    <mergeCell ref="B1:D3"/>
    <mergeCell ref="E1:X1"/>
    <mergeCell ref="Y1:AA3"/>
    <mergeCell ref="E2:X2"/>
    <mergeCell ref="E3:X3"/>
    <mergeCell ref="B4:AA4"/>
    <mergeCell ref="B5:D5"/>
    <mergeCell ref="B7:B9"/>
    <mergeCell ref="C7:C9"/>
    <mergeCell ref="D7:F7"/>
    <mergeCell ref="G7:H7"/>
    <mergeCell ref="AA7:AA9"/>
    <mergeCell ref="D8:D9"/>
    <mergeCell ref="E8:E9"/>
    <mergeCell ref="F8:F9"/>
    <mergeCell ref="G8:G9"/>
    <mergeCell ref="H8:H9"/>
    <mergeCell ref="J8:J9"/>
    <mergeCell ref="K8:K9"/>
    <mergeCell ref="L8:L9"/>
    <mergeCell ref="M8:M9"/>
    <mergeCell ref="M7:O7"/>
    <mergeCell ref="P7:P9"/>
    <mergeCell ref="Q7:R7"/>
    <mergeCell ref="S7:S9"/>
    <mergeCell ref="T7:Y7"/>
    <mergeCell ref="Z7:Z9"/>
    <mergeCell ref="T8:U8"/>
    <mergeCell ref="V8:W8"/>
    <mergeCell ref="X8:Y8"/>
    <mergeCell ref="B73:O74"/>
    <mergeCell ref="P73:P74"/>
    <mergeCell ref="R73:R74"/>
    <mergeCell ref="U73:U74"/>
    <mergeCell ref="W73:W74"/>
    <mergeCell ref="Y73:Y74"/>
    <mergeCell ref="N8:N9"/>
    <mergeCell ref="O8:O9"/>
    <mergeCell ref="Q8:Q9"/>
    <mergeCell ref="R8:R9"/>
  </mergeCells>
  <printOptions horizontalCentered="1" verticalCentered="1"/>
  <pageMargins left="0" right="0" top="0.06" bottom="0" header="6.4960630000000005E-2" footer="0"/>
  <pageSetup paperSize="9"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Lembar konversi</vt:lpstr>
      <vt:lpstr>Lembar konversi (2)</vt:lpstr>
      <vt:lpstr>Lembar konversi (3)</vt:lpstr>
      <vt:lpstr>Lembar konversi (4)</vt:lpstr>
      <vt:lpstr>Lembar konversi (5)</vt:lpstr>
      <vt:lpstr>Lembar konversi (6)</vt:lpstr>
      <vt:lpstr>Lembar konversi (7)</vt:lpstr>
      <vt:lpstr>Lembar konversi (8)</vt:lpstr>
      <vt:lpstr>Lembar konversi (9)</vt:lpstr>
      <vt:lpstr>Lembar konversi (10)</vt:lpstr>
    </vt:vector>
  </TitlesOfParts>
  <Company>PT Sat Nusapersada Tbk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hengky</dc:creator>
  <cp:lastModifiedBy>lena.sepriani</cp:lastModifiedBy>
  <cp:lastPrinted>2021-11-24T04:27:36Z</cp:lastPrinted>
  <dcterms:created xsi:type="dcterms:W3CDTF">2020-05-27T03:00:52Z</dcterms:created>
  <dcterms:modified xsi:type="dcterms:W3CDTF">2024-05-13T10:12:18Z</dcterms:modified>
</cp:coreProperties>
</file>