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XmR chart draft\"/>
    </mc:Choice>
  </mc:AlternateContent>
  <xr:revisionPtr revIDLastSave="0" documentId="13_ncr:1_{587220E9-D9CE-47A7-9863-26090689880D}" xr6:coauthVersionLast="47" xr6:coauthVersionMax="47" xr10:uidLastSave="{00000000-0000-0000-0000-000000000000}"/>
  <bookViews>
    <workbookView xWindow="-120" yWindow="-120" windowWidth="20640" windowHeight="11160" xr2:uid="{AD06308B-F1C7-44D0-A668-DE16281AAA3D}"/>
  </bookViews>
  <sheets>
    <sheet name="X-bar R cumulative" sheetId="2" r:id="rId1"/>
    <sheet name="XmR cumulative" sheetId="1" r:id="rId2"/>
    <sheet name="EXAMP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2" l="1"/>
  <c r="Q6" i="2"/>
  <c r="P6" i="2"/>
  <c r="M6" i="2"/>
  <c r="J6" i="2"/>
  <c r="I6" i="2"/>
  <c r="N17" i="1"/>
  <c r="M17" i="1"/>
  <c r="E14" i="2"/>
  <c r="K7" i="2" l="1"/>
  <c r="K11" i="2"/>
  <c r="K6" i="2"/>
  <c r="F18" i="1"/>
  <c r="F17" i="1"/>
  <c r="F14" i="2"/>
  <c r="F6" i="2"/>
  <c r="N10" i="2" s="1"/>
  <c r="E13" i="2"/>
  <c r="F13" i="2"/>
  <c r="E12" i="2"/>
  <c r="F12" i="2"/>
  <c r="E11" i="2"/>
  <c r="F11" i="2"/>
  <c r="E6" i="2"/>
  <c r="H23" i="1"/>
  <c r="D17" i="1"/>
  <c r="D16" i="1"/>
  <c r="D25" i="1"/>
  <c r="D24" i="1"/>
  <c r="D23" i="1"/>
  <c r="D22" i="1"/>
  <c r="D21" i="1"/>
  <c r="D20" i="1"/>
  <c r="D19" i="1"/>
  <c r="D18" i="1"/>
  <c r="J23" i="1"/>
  <c r="E25" i="1"/>
  <c r="E24" i="1"/>
  <c r="E23" i="1"/>
  <c r="E22" i="1"/>
  <c r="E21" i="1"/>
  <c r="E20" i="1"/>
  <c r="E19" i="1"/>
  <c r="F19" i="1" s="1"/>
  <c r="E18" i="1"/>
  <c r="E17" i="1"/>
  <c r="G20" i="1"/>
  <c r="G19" i="1"/>
  <c r="G18" i="1"/>
  <c r="G17" i="1"/>
  <c r="N13" i="2" l="1"/>
  <c r="N9" i="2"/>
  <c r="G6" i="2"/>
  <c r="K14" i="2"/>
  <c r="K10" i="2"/>
  <c r="N12" i="2"/>
  <c r="N8" i="2"/>
  <c r="K13" i="2"/>
  <c r="K9" i="2"/>
  <c r="N6" i="2"/>
  <c r="N11" i="2"/>
  <c r="N7" i="2"/>
  <c r="K12" i="2"/>
  <c r="K8" i="2"/>
  <c r="N14" i="2"/>
  <c r="H6" i="2"/>
  <c r="F20" i="1"/>
  <c r="O6" i="2" l="1"/>
  <c r="L6" i="2"/>
  <c r="I23" i="1"/>
  <c r="D26" i="1"/>
  <c r="D27" i="1"/>
  <c r="D28" i="1"/>
  <c r="D29" i="1"/>
  <c r="I29" i="1" s="1"/>
  <c r="D30" i="1"/>
  <c r="I22" i="1"/>
  <c r="I20" i="1"/>
  <c r="I19" i="1"/>
  <c r="I18" i="1"/>
  <c r="I17" i="1"/>
  <c r="I30" i="1"/>
  <c r="F10" i="2"/>
  <c r="E7" i="2"/>
  <c r="E8" i="2"/>
  <c r="E9" i="2"/>
  <c r="E10" i="2"/>
  <c r="F7" i="2"/>
  <c r="F8" i="2"/>
  <c r="F9" i="2"/>
  <c r="H14" i="2" l="1"/>
  <c r="H13" i="2"/>
  <c r="G14" i="2"/>
  <c r="H8" i="2"/>
  <c r="H9" i="2"/>
  <c r="H7" i="2"/>
  <c r="G13" i="2"/>
  <c r="G8" i="2"/>
  <c r="G7" i="2"/>
  <c r="G12" i="2"/>
  <c r="G10" i="2"/>
  <c r="G11" i="2"/>
  <c r="G9" i="2"/>
  <c r="H12" i="2"/>
  <c r="H10" i="2"/>
  <c r="I13" i="2"/>
  <c r="H11" i="2"/>
  <c r="I24" i="1"/>
  <c r="I21" i="1"/>
  <c r="G21" i="1"/>
  <c r="F21" i="1" s="1"/>
  <c r="G22" i="1"/>
  <c r="G23" i="1"/>
  <c r="G24" i="1"/>
  <c r="G25" i="1"/>
  <c r="G26" i="1"/>
  <c r="G27" i="1"/>
  <c r="G28" i="1"/>
  <c r="G29" i="1"/>
  <c r="G30" i="1"/>
  <c r="I9" i="2" l="1"/>
  <c r="P9" i="2" s="1"/>
  <c r="O9" i="2"/>
  <c r="M9" i="2"/>
  <c r="M13" i="2"/>
  <c r="O13" i="2"/>
  <c r="I10" i="2"/>
  <c r="O10" i="2"/>
  <c r="M10" i="2"/>
  <c r="O8" i="2"/>
  <c r="M8" i="2"/>
  <c r="M14" i="2"/>
  <c r="I14" i="2"/>
  <c r="O14" i="2"/>
  <c r="I8" i="2"/>
  <c r="I11" i="2"/>
  <c r="Q11" i="2" s="1"/>
  <c r="O11" i="2"/>
  <c r="M11" i="2"/>
  <c r="I12" i="2"/>
  <c r="Q12" i="2" s="1"/>
  <c r="O12" i="2"/>
  <c r="M12" i="2"/>
  <c r="I7" i="2"/>
  <c r="O7" i="2"/>
  <c r="M7" i="2"/>
  <c r="L12" i="2"/>
  <c r="J12" i="2"/>
  <c r="L9" i="2"/>
  <c r="J9" i="2"/>
  <c r="J7" i="2"/>
  <c r="L7" i="2"/>
  <c r="J11" i="2"/>
  <c r="L11" i="2"/>
  <c r="L8" i="2"/>
  <c r="J8" i="2"/>
  <c r="L10" i="2"/>
  <c r="J10" i="2"/>
  <c r="J13" i="2"/>
  <c r="L13" i="2"/>
  <c r="J14" i="2"/>
  <c r="L14" i="2"/>
  <c r="Q9" i="2"/>
  <c r="Q7" i="2"/>
  <c r="P7" i="2"/>
  <c r="R7" i="2" s="1"/>
  <c r="P10" i="2"/>
  <c r="Q10" i="2"/>
  <c r="P13" i="2"/>
  <c r="Q13" i="2"/>
  <c r="Q8" i="2"/>
  <c r="P8" i="2"/>
  <c r="R8" i="2" s="1"/>
  <c r="P14" i="2"/>
  <c r="Q14" i="2"/>
  <c r="M19" i="1"/>
  <c r="F23" i="1"/>
  <c r="K18" i="1"/>
  <c r="J18" i="1"/>
  <c r="L20" i="1"/>
  <c r="M20" i="1"/>
  <c r="H17" i="1"/>
  <c r="K19" i="1"/>
  <c r="L18" i="1"/>
  <c r="M18" i="1"/>
  <c r="J20" i="1"/>
  <c r="J19" i="1"/>
  <c r="K20" i="1"/>
  <c r="I28" i="1"/>
  <c r="E29" i="1"/>
  <c r="F29" i="1" s="1"/>
  <c r="N29" i="1" s="1"/>
  <c r="E28" i="1"/>
  <c r="F28" i="1" s="1"/>
  <c r="I27" i="1"/>
  <c r="L17" i="1"/>
  <c r="K17" i="1"/>
  <c r="J17" i="1"/>
  <c r="F25" i="1"/>
  <c r="M25" i="1" s="1"/>
  <c r="E30" i="1"/>
  <c r="F30" i="1" s="1"/>
  <c r="M30" i="1" s="1"/>
  <c r="I26" i="1"/>
  <c r="L19" i="1"/>
  <c r="E27" i="1"/>
  <c r="F27" i="1" s="1"/>
  <c r="N27" i="1" s="1"/>
  <c r="H21" i="1"/>
  <c r="I25" i="1"/>
  <c r="E26" i="1"/>
  <c r="H18" i="1"/>
  <c r="N18" i="1"/>
  <c r="H20" i="1"/>
  <c r="N19" i="1"/>
  <c r="H19" i="1"/>
  <c r="P12" i="2" l="1"/>
  <c r="R12" i="2" s="1"/>
  <c r="P11" i="2"/>
  <c r="R11" i="2" s="1"/>
  <c r="R14" i="2"/>
  <c r="R10" i="2"/>
  <c r="R13" i="2"/>
  <c r="R9" i="2"/>
  <c r="H22" i="1"/>
  <c r="F22" i="1"/>
  <c r="F24" i="1"/>
  <c r="M24" i="1" s="1"/>
  <c r="N20" i="1"/>
  <c r="O20" i="1" s="1"/>
  <c r="O18" i="1"/>
  <c r="L23" i="1"/>
  <c r="O17" i="1"/>
  <c r="H29" i="1"/>
  <c r="M29" i="1"/>
  <c r="O29" i="1" s="1"/>
  <c r="M27" i="1"/>
  <c r="O27" i="1" s="1"/>
  <c r="K23" i="1"/>
  <c r="M22" i="1"/>
  <c r="N25" i="1"/>
  <c r="O25" i="1" s="1"/>
  <c r="N28" i="1"/>
  <c r="M28" i="1"/>
  <c r="K30" i="1"/>
  <c r="L30" i="1"/>
  <c r="J30" i="1"/>
  <c r="J28" i="1"/>
  <c r="K26" i="1"/>
  <c r="L26" i="1"/>
  <c r="L21" i="1"/>
  <c r="J21" i="1"/>
  <c r="M21" i="1"/>
  <c r="K21" i="1"/>
  <c r="K29" i="1"/>
  <c r="L29" i="1"/>
  <c r="J29" i="1"/>
  <c r="N30" i="1"/>
  <c r="O30" i="1" s="1"/>
  <c r="H25" i="1"/>
  <c r="H28" i="1"/>
  <c r="L27" i="1"/>
  <c r="K27" i="1"/>
  <c r="J27" i="1"/>
  <c r="K28" i="1"/>
  <c r="L28" i="1"/>
  <c r="K25" i="1"/>
  <c r="L25" i="1"/>
  <c r="F26" i="1"/>
  <c r="M26" i="1" s="1"/>
  <c r="J25" i="1"/>
  <c r="K24" i="1"/>
  <c r="L24" i="1"/>
  <c r="J24" i="1"/>
  <c r="J26" i="1"/>
  <c r="L22" i="1"/>
  <c r="J22" i="1"/>
  <c r="K22" i="1"/>
  <c r="H24" i="1"/>
  <c r="H27" i="1"/>
  <c r="H30" i="1"/>
  <c r="H26" i="1"/>
  <c r="O19" i="1"/>
  <c r="S13" i="2" l="1"/>
  <c r="S12" i="2"/>
  <c r="S10" i="2"/>
  <c r="S6" i="2"/>
  <c r="S14" i="2"/>
  <c r="S9" i="2"/>
  <c r="S8" i="2"/>
  <c r="S11" i="2"/>
  <c r="S7" i="2"/>
  <c r="N24" i="1"/>
  <c r="O24" i="1" s="1"/>
  <c r="N23" i="1"/>
  <c r="M23" i="1"/>
  <c r="O23" i="1" s="1"/>
  <c r="O28" i="1"/>
  <c r="N26" i="1"/>
  <c r="O26" i="1" s="1"/>
  <c r="N22" i="1"/>
  <c r="O22" i="1" s="1"/>
  <c r="N21" i="1"/>
  <c r="O21" i="1" l="1"/>
  <c r="P30" i="1" s="1"/>
  <c r="P22" i="1" l="1"/>
  <c r="P27" i="1"/>
  <c r="P19" i="1"/>
  <c r="P26" i="1"/>
  <c r="P20" i="1"/>
  <c r="P23" i="1"/>
  <c r="P17" i="1"/>
  <c r="P21" i="1"/>
  <c r="P28" i="1"/>
  <c r="P29" i="1"/>
  <c r="P18" i="1"/>
  <c r="P24" i="1"/>
  <c r="P25" i="1"/>
</calcChain>
</file>

<file path=xl/sharedStrings.xml><?xml version="1.0" encoding="utf-8"?>
<sst xmlns="http://schemas.openxmlformats.org/spreadsheetml/2006/main" count="52" uniqueCount="36">
  <si>
    <t>x</t>
  </si>
  <si>
    <t>Avg</t>
  </si>
  <si>
    <t>mR</t>
  </si>
  <si>
    <t>Cpl</t>
  </si>
  <si>
    <t>Cpu</t>
  </si>
  <si>
    <t>Cpk</t>
  </si>
  <si>
    <t>USL</t>
  </si>
  <si>
    <t>LSL</t>
  </si>
  <si>
    <t>Avg Cpk (overall)</t>
  </si>
  <si>
    <t>x1</t>
  </si>
  <si>
    <t>x2</t>
  </si>
  <si>
    <t>Range</t>
  </si>
  <si>
    <t>x UCL</t>
  </si>
  <si>
    <t>x LCL</t>
  </si>
  <si>
    <t>mR UCL</t>
  </si>
  <si>
    <t>x CL</t>
  </si>
  <si>
    <t>mR CL</t>
  </si>
  <si>
    <t>UCL</t>
  </si>
  <si>
    <t>LCL</t>
  </si>
  <si>
    <t>Value</t>
  </si>
  <si>
    <t xml:space="preserve"> </t>
  </si>
  <si>
    <t>Lock Limits</t>
  </si>
  <si>
    <t>New feature:  "Lock Limits" column with ability to add a checkmark to lock in Control Limits:</t>
  </si>
  <si>
    <t>Cumul. Avg mR</t>
  </si>
  <si>
    <t>Cumul. Avg</t>
  </si>
  <si>
    <t>Cumul. Est SD</t>
  </si>
  <si>
    <t>Cumul. Grand Avg</t>
  </si>
  <si>
    <t>Cumul. Avg range</t>
  </si>
  <si>
    <t>Cumul Est SD</t>
  </si>
  <si>
    <t>Avg Cpk</t>
  </si>
  <si>
    <t>Avg UCL</t>
  </si>
  <si>
    <t>Avg CL</t>
  </si>
  <si>
    <t>Avg LCL</t>
  </si>
  <si>
    <t>R UCL</t>
  </si>
  <si>
    <t>R CL</t>
  </si>
  <si>
    <t>R LCL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</si>
</sst>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Fill="1" applyAlignment="1">
      <alignment horizontal="left"/>
    </xf>
    <xf numFmtId="2" fontId="1" fillId="2" borderId="0" xfId="0" applyNumberFormat="1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2" fontId="0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23</xdr:row>
      <xdr:rowOff>38100</xdr:rowOff>
    </xdr:from>
    <xdr:to>
      <xdr:col>2</xdr:col>
      <xdr:colOff>57150</xdr:colOff>
      <xdr:row>32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8D6AC4C-F89A-4426-93B3-38982CA75C4D}"/>
            </a:ext>
          </a:extLst>
        </xdr:cNvPr>
        <xdr:cNvCxnSpPr/>
      </xdr:nvCxnSpPr>
      <xdr:spPr>
        <a:xfrm flipH="1" flipV="1">
          <a:off x="1104900" y="4419600"/>
          <a:ext cx="381000" cy="169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38100</xdr:colOff>
      <xdr:row>32</xdr:row>
      <xdr:rowOff>9525</xdr:rowOff>
    </xdr:from>
    <xdr:ext cx="3333750" cy="173355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6D7736B-A7BD-490C-969F-7CB5B858E370}"/>
            </a:ext>
          </a:extLst>
        </xdr:cNvPr>
        <xdr:cNvSpPr txBox="1"/>
      </xdr:nvSpPr>
      <xdr:spPr>
        <a:xfrm>
          <a:off x="1466850" y="6105525"/>
          <a:ext cx="3333750" cy="17335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The user placed a checkmark here.</a:t>
          </a:r>
          <a:r>
            <a:rPr lang="en-US" sz="1100" baseline="0"/>
            <a:t> As a result, the Control Limits become 36.15 and 32.60.   </a:t>
          </a:r>
        </a:p>
        <a:p>
          <a:endParaRPr lang="en-US" sz="1100" baseline="0"/>
        </a:p>
        <a:p>
          <a:r>
            <a:rPr lang="en-US" sz="1100" baseline="0"/>
            <a:t>Those Control Limits are based on the cumulative Average and Cumulative Moving Range of the checkmarked row.</a:t>
          </a:r>
        </a:p>
        <a:p>
          <a:endParaRPr lang="en-US" sz="1100" baseline="0"/>
        </a:p>
        <a:p>
          <a:r>
            <a:rPr lang="en-US" sz="1100" baseline="0"/>
            <a:t>In other words, those Control Limits are only based on values </a:t>
          </a:r>
          <a:r>
            <a:rPr lang="en-US" sz="1100" u="sng" baseline="0"/>
            <a:t>at and above</a:t>
          </a:r>
          <a:r>
            <a:rPr lang="en-US" sz="1100" baseline="0"/>
            <a:t> the checkmarked row.  </a:t>
          </a:r>
          <a:endParaRPr lang="en-US" sz="1100"/>
        </a:p>
      </xdr:txBody>
    </xdr:sp>
    <xdr:clientData/>
  </xdr:oneCellAnchor>
  <xdr:twoCellAnchor editAs="oneCell">
    <xdr:from>
      <xdr:col>1</xdr:col>
      <xdr:colOff>304800</xdr:colOff>
      <xdr:row>22</xdr:row>
      <xdr:rowOff>9525</xdr:rowOff>
    </xdr:from>
    <xdr:to>
      <xdr:col>1</xdr:col>
      <xdr:colOff>476250</xdr:colOff>
      <xdr:row>22</xdr:row>
      <xdr:rowOff>180975</xdr:rowOff>
    </xdr:to>
    <xdr:pic>
      <xdr:nvPicPr>
        <xdr:cNvPr id="8" name="Graphic 7" descr="Checkmark with solid fill">
          <a:extLst>
            <a:ext uri="{FF2B5EF4-FFF2-40B4-BE49-F238E27FC236}">
              <a16:creationId xmlns:a16="http://schemas.microsoft.com/office/drawing/2014/main" id="{EEA074CA-056B-4227-9CCF-75265B64B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4400" y="4200525"/>
          <a:ext cx="171450" cy="171450"/>
        </a:xfrm>
        <a:prstGeom prst="rect">
          <a:avLst/>
        </a:prstGeom>
      </xdr:spPr>
    </xdr:pic>
    <xdr:clientData/>
  </xdr:twoCellAnchor>
  <xdr:twoCellAnchor>
    <xdr:from>
      <xdr:col>4</xdr:col>
      <xdr:colOff>276225</xdr:colOff>
      <xdr:row>12</xdr:row>
      <xdr:rowOff>28575</xdr:rowOff>
    </xdr:from>
    <xdr:to>
      <xdr:col>4</xdr:col>
      <xdr:colOff>276225</xdr:colOff>
      <xdr:row>13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FC69BD6-2140-4F49-9BD7-5E6ED947F6A6}"/>
            </a:ext>
          </a:extLst>
        </xdr:cNvPr>
        <xdr:cNvCxnSpPr/>
      </xdr:nvCxnSpPr>
      <xdr:spPr>
        <a:xfrm>
          <a:off x="3067050" y="2314575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400050</xdr:colOff>
      <xdr:row>8</xdr:row>
      <xdr:rowOff>66675</xdr:rowOff>
    </xdr:from>
    <xdr:ext cx="1937325" cy="60901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8EE6019-F997-4C34-86CA-6D1298E0838C}"/>
            </a:ext>
          </a:extLst>
        </xdr:cNvPr>
        <xdr:cNvSpPr txBox="1"/>
      </xdr:nvSpPr>
      <xdr:spPr>
        <a:xfrm>
          <a:off x="1828800" y="1590675"/>
          <a:ext cx="1937325" cy="60901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Double-click these cells</a:t>
          </a:r>
          <a:r>
            <a:rPr lang="en-US" sz="1100" baseline="0"/>
            <a:t> to see</a:t>
          </a:r>
        </a:p>
        <a:p>
          <a:r>
            <a:rPr lang="en-US" sz="1100" baseline="0"/>
            <a:t>how the cumulative values are</a:t>
          </a:r>
        </a:p>
        <a:p>
          <a:r>
            <a:rPr lang="en-US" sz="1100" baseline="0"/>
            <a:t>being calculated.</a:t>
          </a:r>
          <a:endParaRPr lang="en-US" sz="1100"/>
        </a:p>
      </xdr:txBody>
    </xdr:sp>
    <xdr:clientData/>
  </xdr:oneCellAnchor>
  <xdr:twoCellAnchor>
    <xdr:from>
      <xdr:col>3</xdr:col>
      <xdr:colOff>390525</xdr:colOff>
      <xdr:row>12</xdr:row>
      <xdr:rowOff>28575</xdr:rowOff>
    </xdr:from>
    <xdr:to>
      <xdr:col>3</xdr:col>
      <xdr:colOff>390525</xdr:colOff>
      <xdr:row>13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D3FC854-4B53-4C26-AD59-8D61BB917FB9}"/>
            </a:ext>
          </a:extLst>
        </xdr:cNvPr>
        <xdr:cNvCxnSpPr/>
      </xdr:nvCxnSpPr>
      <xdr:spPr>
        <a:xfrm>
          <a:off x="2247900" y="2314575"/>
          <a:ext cx="0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228600</xdr:colOff>
      <xdr:row>20</xdr:row>
      <xdr:rowOff>19050</xdr:rowOff>
    </xdr:from>
    <xdr:to>
      <xdr:col>8</xdr:col>
      <xdr:colOff>400050</xdr:colOff>
      <xdr:row>21</xdr:row>
      <xdr:rowOff>0</xdr:rowOff>
    </xdr:to>
    <xdr:pic>
      <xdr:nvPicPr>
        <xdr:cNvPr id="5" name="Graphic 4" descr="Checkmark with solid fill">
          <a:extLst>
            <a:ext uri="{FF2B5EF4-FFF2-40B4-BE49-F238E27FC236}">
              <a16:creationId xmlns:a16="http://schemas.microsoft.com/office/drawing/2014/main" id="{2E5C8C96-7392-4201-848D-05E724F9C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334000" y="2114550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26</xdr:row>
      <xdr:rowOff>19050</xdr:rowOff>
    </xdr:from>
    <xdr:to>
      <xdr:col>14</xdr:col>
      <xdr:colOff>514350</xdr:colOff>
      <xdr:row>27</xdr:row>
      <xdr:rowOff>0</xdr:rowOff>
    </xdr:to>
    <xdr:pic>
      <xdr:nvPicPr>
        <xdr:cNvPr id="6" name="Graphic 5" descr="Checkmark with solid fill">
          <a:extLst>
            <a:ext uri="{FF2B5EF4-FFF2-40B4-BE49-F238E27FC236}">
              <a16:creationId xmlns:a16="http://schemas.microsoft.com/office/drawing/2014/main" id="{D4FA3EB4-CF44-49A0-ABA9-82EFF351C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715500" y="3257550"/>
          <a:ext cx="171450" cy="171450"/>
        </a:xfrm>
        <a:prstGeom prst="rect">
          <a:avLst/>
        </a:prstGeom>
      </xdr:spPr>
    </xdr:pic>
    <xdr:clientData/>
  </xdr:twoCellAnchor>
  <xdr:oneCellAnchor>
    <xdr:from>
      <xdr:col>1</xdr:col>
      <xdr:colOff>542925</xdr:colOff>
      <xdr:row>6</xdr:row>
      <xdr:rowOff>19049</xdr:rowOff>
    </xdr:from>
    <xdr:ext cx="2524125" cy="180022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358ED5E-A4AC-4AD3-B857-96BEFA477443}"/>
            </a:ext>
          </a:extLst>
        </xdr:cNvPr>
        <xdr:cNvSpPr txBox="1"/>
      </xdr:nvSpPr>
      <xdr:spPr>
        <a:xfrm>
          <a:off x="1152525" y="590549"/>
          <a:ext cx="252412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1:</a:t>
          </a:r>
          <a:r>
            <a:rPr lang="en-US" sz="1100" b="1" baseline="0"/>
            <a:t>  </a:t>
          </a:r>
          <a:r>
            <a:rPr lang="en-US" sz="1100" baseline="0"/>
            <a:t>No checkmark applied.</a:t>
          </a:r>
        </a:p>
        <a:p>
          <a:endParaRPr lang="en-US" sz="1100" baseline="0"/>
        </a:p>
        <a:p>
          <a:r>
            <a:rPr lang="en-US" sz="1100" baseline="0"/>
            <a:t>Control Limits recalculate after each new datapoint is added,  which is exactly what we currently have configured. (UCL &amp; LCL based on the overall dataset.)</a:t>
          </a:r>
        </a:p>
        <a:p>
          <a:endParaRPr lang="en-US" sz="1100" baseline="0"/>
        </a:p>
        <a:p>
          <a:r>
            <a:rPr lang="en-US" sz="1100" baseline="0"/>
            <a:t>Stated another way: When no checkmark is applied, the Control Limits are based on </a:t>
          </a:r>
          <a:r>
            <a:rPr lang="en-US" sz="1100" u="sng" baseline="0"/>
            <a:t>all values</a:t>
          </a:r>
          <a:r>
            <a:rPr lang="en-US" sz="1100" baseline="0"/>
            <a:t> entered. </a:t>
          </a:r>
        </a:p>
        <a:p>
          <a:endParaRPr lang="en-US" sz="1100"/>
        </a:p>
      </xdr:txBody>
    </xdr:sp>
    <xdr:clientData/>
  </xdr:oneCellAnchor>
  <xdr:oneCellAnchor>
    <xdr:from>
      <xdr:col>8</xdr:col>
      <xdr:colOff>9525</xdr:colOff>
      <xdr:row>6</xdr:row>
      <xdr:rowOff>19049</xdr:rowOff>
    </xdr:from>
    <xdr:ext cx="2524125" cy="164782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9A71B6B-2630-48D0-A53E-82CE89DC3730}"/>
            </a:ext>
          </a:extLst>
        </xdr:cNvPr>
        <xdr:cNvSpPr txBox="1"/>
      </xdr:nvSpPr>
      <xdr:spPr>
        <a:xfrm>
          <a:off x="5114925" y="590549"/>
          <a:ext cx="2524125" cy="16478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2:</a:t>
          </a:r>
          <a:r>
            <a:rPr lang="en-US" sz="1100" b="1" baseline="0"/>
            <a:t>  </a:t>
          </a:r>
          <a:r>
            <a:rPr lang="en-US" sz="1100" baseline="0"/>
            <a:t>Checkmark applied in middle of dataset. </a:t>
          </a:r>
        </a:p>
        <a:p>
          <a:endParaRPr lang="en-US" sz="1100" baseline="0"/>
        </a:p>
        <a:p>
          <a:r>
            <a:rPr lang="en-US" sz="1100" baseline="0"/>
            <a:t>Control Limits only based on </a:t>
          </a:r>
          <a:r>
            <a:rPr lang="en-US" sz="1100" u="sng" baseline="0"/>
            <a:t>values at and above</a:t>
          </a:r>
          <a:r>
            <a:rPr lang="en-US" sz="1100" baseline="0"/>
            <a:t>  the checkmark.</a:t>
          </a:r>
        </a:p>
        <a:p>
          <a:endParaRPr lang="en-US" sz="1100" baseline="0"/>
        </a:p>
        <a:p>
          <a:r>
            <a:rPr lang="en-US" sz="1100" baseline="0"/>
            <a:t>The Control Limits will not recalculate when values are added past the checkmark. </a:t>
          </a:r>
        </a:p>
        <a:p>
          <a:endParaRPr lang="en-US" sz="1100"/>
        </a:p>
      </xdr:txBody>
    </xdr:sp>
    <xdr:clientData/>
  </xdr:oneCellAnchor>
  <xdr:oneCellAnchor>
    <xdr:from>
      <xdr:col>14</xdr:col>
      <xdr:colOff>0</xdr:colOff>
      <xdr:row>6</xdr:row>
      <xdr:rowOff>47624</xdr:rowOff>
    </xdr:from>
    <xdr:ext cx="2524125" cy="1609725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4E959FC-34A3-4C3E-9275-318A305C840D}"/>
            </a:ext>
          </a:extLst>
        </xdr:cNvPr>
        <xdr:cNvSpPr txBox="1"/>
      </xdr:nvSpPr>
      <xdr:spPr>
        <a:xfrm>
          <a:off x="9639300" y="619124"/>
          <a:ext cx="2524125" cy="16097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Scenario # 3:</a:t>
          </a:r>
          <a:r>
            <a:rPr lang="en-US" sz="1100" b="1" baseline="0"/>
            <a:t>  </a:t>
          </a:r>
          <a:r>
            <a:rPr lang="en-US" sz="1100" baseline="0"/>
            <a:t>Checkmark applied in a "future" cell.</a:t>
          </a:r>
        </a:p>
        <a:p>
          <a:endParaRPr lang="en-US" sz="1100" baseline="0"/>
        </a:p>
        <a:p>
          <a:r>
            <a:rPr lang="en-US" sz="1100" baseline="0"/>
            <a:t>Control limits continue to recalculate until reaching the checkmarked row. Then the control limits become based only on </a:t>
          </a:r>
          <a:r>
            <a:rPr lang="en-US" sz="1100" u="sng" baseline="0"/>
            <a:t>values at and above</a:t>
          </a:r>
          <a:r>
            <a:rPr lang="en-US" sz="1100" u="none" baseline="0"/>
            <a:t> </a:t>
          </a:r>
          <a:r>
            <a:rPr lang="en-US" sz="1100" baseline="0"/>
            <a:t>the checkmark. </a:t>
          </a:r>
        </a:p>
        <a:p>
          <a:endParaRPr lang="en-US" sz="1100" baseline="0"/>
        </a:p>
        <a:p>
          <a:endParaRPr lang="en-US" sz="1100"/>
        </a:p>
      </xdr:txBody>
    </xdr:sp>
    <xdr:clientData/>
  </xdr:oneCellAnchor>
  <xdr:oneCellAnchor>
    <xdr:from>
      <xdr:col>5</xdr:col>
      <xdr:colOff>381000</xdr:colOff>
      <xdr:row>33</xdr:row>
      <xdr:rowOff>142874</xdr:rowOff>
    </xdr:from>
    <xdr:ext cx="5381625" cy="164237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09C81BA-4D5E-4F95-B50E-34537303AC62}"/>
            </a:ext>
          </a:extLst>
        </xdr:cNvPr>
        <xdr:cNvSpPr txBox="1"/>
      </xdr:nvSpPr>
      <xdr:spPr>
        <a:xfrm>
          <a:off x="3657600" y="5857874"/>
          <a:ext cx="5381625" cy="164237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As shown in all 3 examples:   The checkmark simply allows the user to choose</a:t>
          </a:r>
          <a:r>
            <a:rPr lang="en-US" sz="1100" baseline="0"/>
            <a:t> which values </a:t>
          </a:r>
          <a:r>
            <a:rPr lang="en-US" sz="1100"/>
            <a:t>will be used for calculating the Control Limits.  (Only</a:t>
          </a:r>
          <a:r>
            <a:rPr lang="en-US" sz="1100" baseline="0"/>
            <a:t> the</a:t>
          </a:r>
          <a:r>
            <a:rPr lang="en-US" sz="1100"/>
            <a:t> red numbers above</a:t>
          </a:r>
          <a:r>
            <a:rPr lang="en-US" sz="1100" baseline="0"/>
            <a:t> are being used to calculate the Control Limits. The black numbers have no impact on the Control Limits).  </a:t>
          </a:r>
          <a:br>
            <a:rPr lang="en-US" sz="1100" baseline="0"/>
          </a:br>
          <a:endParaRPr lang="en-US" sz="1100"/>
        </a:p>
        <a:p>
          <a:r>
            <a:rPr lang="en-US" sz="1100"/>
            <a:t>Also note that only one checkmark can be applied at a time. The use</a:t>
          </a:r>
          <a:r>
            <a:rPr lang="en-US" sz="1100" baseline="0"/>
            <a:t> can de-select the checkmark and apply on any row within that column.</a:t>
          </a:r>
        </a:p>
        <a:p>
          <a:endParaRPr lang="en-US" sz="1100" baseline="0"/>
        </a:p>
        <a:p>
          <a:r>
            <a:rPr lang="en-US" sz="1100" baseline="0"/>
            <a:t>This also means that the checkmark is optional; If no checkmark is applied, it will function exactly as it currently does now (Scenario # 1 above). 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BCAE0-3307-4EB2-A228-4DADFDB03733}">
  <dimension ref="B2:S14"/>
  <sheetViews>
    <sheetView tabSelected="1" workbookViewId="0">
      <selection activeCell="T6" sqref="T6"/>
    </sheetView>
  </sheetViews>
  <sheetFormatPr defaultRowHeight="15" x14ac:dyDescent="0.25"/>
  <cols>
    <col min="1" max="1" width="9.140625" style="12"/>
    <col min="2" max="2" width="11.140625" style="16" bestFit="1" customWidth="1"/>
    <col min="3" max="4" width="4" style="12" bestFit="1" customWidth="1"/>
    <col min="5" max="5" width="5" style="12" bestFit="1" customWidth="1"/>
    <col min="6" max="6" width="6.42578125" style="12" bestFit="1" customWidth="1"/>
    <col min="7" max="7" width="16.85546875" style="14" bestFit="1" customWidth="1"/>
    <col min="8" max="8" width="16.5703125" style="14" bestFit="1" customWidth="1"/>
    <col min="9" max="9" width="12.42578125" style="14" bestFit="1" customWidth="1"/>
    <col min="10" max="10" width="8" style="14" bestFit="1" customWidth="1"/>
    <col min="11" max="11" width="6.7109375" style="20" bestFit="1" customWidth="1"/>
    <col min="12" max="12" width="7.5703125" style="21" bestFit="1" customWidth="1"/>
    <col min="13" max="13" width="5.85546875" style="21" bestFit="1" customWidth="1"/>
    <col min="14" max="14" width="4.5703125" style="20" bestFit="1" customWidth="1"/>
    <col min="15" max="15" width="5.42578125" style="12" bestFit="1" customWidth="1"/>
    <col min="16" max="16" width="4.5703125" style="15" bestFit="1" customWidth="1"/>
    <col min="17" max="18" width="4.5703125" style="14" bestFit="1" customWidth="1"/>
    <col min="19" max="19" width="8" style="14" bestFit="1" customWidth="1"/>
    <col min="20" max="16384" width="9.140625" style="12"/>
  </cols>
  <sheetData>
    <row r="2" spans="2:19" x14ac:dyDescent="0.25">
      <c r="B2" s="12" t="s">
        <v>6</v>
      </c>
      <c r="C2" s="12">
        <v>8</v>
      </c>
    </row>
    <row r="3" spans="2:19" x14ac:dyDescent="0.25">
      <c r="B3" s="12" t="s">
        <v>7</v>
      </c>
      <c r="C3" s="12">
        <v>1</v>
      </c>
    </row>
    <row r="5" spans="2:19" x14ac:dyDescent="0.25">
      <c r="B5" s="16" t="s">
        <v>21</v>
      </c>
      <c r="C5" s="12" t="s">
        <v>9</v>
      </c>
      <c r="D5" s="12" t="s">
        <v>10</v>
      </c>
      <c r="E5" s="12" t="s">
        <v>1</v>
      </c>
      <c r="F5" s="12" t="s">
        <v>11</v>
      </c>
      <c r="G5" s="14" t="s">
        <v>26</v>
      </c>
      <c r="H5" s="14" t="s">
        <v>27</v>
      </c>
      <c r="I5" s="14" t="s">
        <v>28</v>
      </c>
      <c r="J5" s="14" t="s">
        <v>30</v>
      </c>
      <c r="K5" s="20" t="s">
        <v>31</v>
      </c>
      <c r="L5" s="21" t="s">
        <v>32</v>
      </c>
      <c r="M5" s="21" t="s">
        <v>33</v>
      </c>
      <c r="N5" s="20" t="s">
        <v>34</v>
      </c>
      <c r="O5" s="12" t="s">
        <v>35</v>
      </c>
      <c r="P5" s="14" t="s">
        <v>3</v>
      </c>
      <c r="Q5" s="14" t="s">
        <v>4</v>
      </c>
      <c r="R5" s="14" t="s">
        <v>5</v>
      </c>
      <c r="S5" s="14" t="s">
        <v>29</v>
      </c>
    </row>
    <row r="6" spans="2:19" x14ac:dyDescent="0.25">
      <c r="C6" s="13">
        <v>3.1</v>
      </c>
      <c r="D6" s="13">
        <v>3.9</v>
      </c>
      <c r="E6" s="12">
        <f>AVERAGE(C6:D6)</f>
        <v>3.5</v>
      </c>
      <c r="F6" s="12">
        <f t="shared" ref="F6:F14" si="0">MAX(C6:D6)-MIN(C6:D6)</f>
        <v>0.79999999999999982</v>
      </c>
      <c r="G6" s="14">
        <f>AVERAGE(E6)</f>
        <v>3.5</v>
      </c>
      <c r="H6" s="14">
        <f>AVERAGE($F$6)</f>
        <v>0.79999999999999982</v>
      </c>
      <c r="I6" s="14">
        <f>H6/1.128</f>
        <v>0.70921985815602828</v>
      </c>
      <c r="J6" s="14">
        <f>G6+1.88*H6</f>
        <v>5.0039999999999996</v>
      </c>
      <c r="K6" s="20">
        <f>$E$6</f>
        <v>3.5</v>
      </c>
      <c r="L6" s="21">
        <f>G6-1.88*H6</f>
        <v>1.9960000000000004</v>
      </c>
      <c r="M6" s="21">
        <f>3.267*H6</f>
        <v>2.6135999999999995</v>
      </c>
      <c r="N6" s="20">
        <f>$F$6</f>
        <v>0.79999999999999982</v>
      </c>
      <c r="O6" s="12">
        <f>0*H6</f>
        <v>0</v>
      </c>
      <c r="P6" s="15">
        <f>(G6-$C$3)/(3*I6)</f>
        <v>1.175</v>
      </c>
      <c r="Q6" s="14">
        <f>($C$2-G6)/(3*I6)</f>
        <v>2.1150000000000002</v>
      </c>
      <c r="R6" s="14">
        <f>MIN(P6,Q6)</f>
        <v>1.175</v>
      </c>
      <c r="S6" s="14">
        <f>AVERAGE($R$6:$R$14)</f>
        <v>0.95469860841613852</v>
      </c>
    </row>
    <row r="7" spans="2:19" x14ac:dyDescent="0.25">
      <c r="C7" s="12">
        <v>5.7</v>
      </c>
      <c r="D7" s="12">
        <v>3.8</v>
      </c>
      <c r="E7" s="12">
        <f t="shared" ref="E7:E13" si="1">AVERAGE(C7:D7)</f>
        <v>4.75</v>
      </c>
      <c r="F7" s="12">
        <f t="shared" si="0"/>
        <v>1.9000000000000004</v>
      </c>
      <c r="G7" s="14">
        <f>AVERAGE($E$6:E7)</f>
        <v>4.125</v>
      </c>
      <c r="H7" s="14">
        <f>AVERAGE($F$6:F7)</f>
        <v>1.35</v>
      </c>
      <c r="I7" s="14">
        <f t="shared" ref="I6:I14" si="2">H7/1.128</f>
        <v>1.196808510638298</v>
      </c>
      <c r="J7" s="14">
        <f t="shared" ref="J7:J14" si="3">G7+1.88*H7</f>
        <v>6.6630000000000003</v>
      </c>
      <c r="K7" s="20">
        <f t="shared" ref="K7:K14" si="4">$E$6</f>
        <v>3.5</v>
      </c>
      <c r="L7" s="21">
        <f t="shared" ref="L7:L11" si="5">G7-1.88*H7</f>
        <v>1.5870000000000002</v>
      </c>
      <c r="M7" s="21">
        <f t="shared" ref="M7:M12" si="6">3.267*H7</f>
        <v>4.41045</v>
      </c>
      <c r="N7" s="20">
        <f t="shared" ref="N7:N14" si="7">$F$6</f>
        <v>0.79999999999999982</v>
      </c>
      <c r="O7" s="12">
        <f t="shared" ref="O7:O14" si="8">0*H7</f>
        <v>0</v>
      </c>
      <c r="P7" s="15">
        <f t="shared" ref="P7:P14" si="9">(G7-$C$3)/(3*I7)</f>
        <v>0.87037037037037024</v>
      </c>
      <c r="Q7" s="14">
        <f t="shared" ref="Q7:Q14" si="10">($C$2-G7)/(3*I7)</f>
        <v>1.0792592592592591</v>
      </c>
      <c r="R7" s="14">
        <f t="shared" ref="R7:R13" si="11">MIN(P7,Q7)</f>
        <v>0.87037037037037024</v>
      </c>
      <c r="S7" s="14">
        <f t="shared" ref="S7:S14" si="12">AVERAGE($R$6:$R$14)</f>
        <v>0.95469860841613852</v>
      </c>
    </row>
    <row r="8" spans="2:19" x14ac:dyDescent="0.25">
      <c r="C8" s="12">
        <v>2.6</v>
      </c>
      <c r="D8" s="12">
        <v>4.2</v>
      </c>
      <c r="E8" s="12">
        <f t="shared" si="1"/>
        <v>3.4000000000000004</v>
      </c>
      <c r="F8" s="12">
        <f t="shared" si="0"/>
        <v>1.6</v>
      </c>
      <c r="G8" s="14">
        <f>AVERAGE($E$6:E8)</f>
        <v>3.8833333333333333</v>
      </c>
      <c r="H8" s="14">
        <f>AVERAGE($F$6:F8)</f>
        <v>1.4333333333333336</v>
      </c>
      <c r="I8" s="14">
        <f t="shared" si="2"/>
        <v>1.2706855791962177</v>
      </c>
      <c r="J8" s="14">
        <f t="shared" si="3"/>
        <v>6.5780000000000003</v>
      </c>
      <c r="K8" s="20">
        <f t="shared" si="4"/>
        <v>3.5</v>
      </c>
      <c r="L8" s="21">
        <f t="shared" si="5"/>
        <v>1.1886666666666663</v>
      </c>
      <c r="M8" s="21">
        <f t="shared" si="6"/>
        <v>4.6827000000000005</v>
      </c>
      <c r="N8" s="20">
        <f t="shared" si="7"/>
        <v>0.79999999999999982</v>
      </c>
      <c r="O8" s="12">
        <f t="shared" si="8"/>
        <v>0</v>
      </c>
      <c r="P8" s="15">
        <f t="shared" si="9"/>
        <v>0.75637209302325559</v>
      </c>
      <c r="Q8" s="14">
        <f t="shared" si="10"/>
        <v>1.079906976744186</v>
      </c>
      <c r="R8" s="14">
        <f t="shared" si="11"/>
        <v>0.75637209302325559</v>
      </c>
      <c r="S8" s="14">
        <f t="shared" si="12"/>
        <v>0.95469860841613852</v>
      </c>
    </row>
    <row r="9" spans="2:19" x14ac:dyDescent="0.25">
      <c r="C9" s="12">
        <v>5.3</v>
      </c>
      <c r="D9" s="12">
        <v>4.0999999999999996</v>
      </c>
      <c r="E9" s="12">
        <f t="shared" si="1"/>
        <v>4.6999999999999993</v>
      </c>
      <c r="F9" s="12">
        <f t="shared" si="0"/>
        <v>1.2000000000000002</v>
      </c>
      <c r="G9" s="14">
        <f>AVERAGE($E$6:E9)</f>
        <v>4.0875000000000004</v>
      </c>
      <c r="H9" s="14">
        <f>AVERAGE($F$6:F9)</f>
        <v>1.3750000000000002</v>
      </c>
      <c r="I9" s="14">
        <f t="shared" si="2"/>
        <v>1.218971631205674</v>
      </c>
      <c r="J9" s="14">
        <f t="shared" si="3"/>
        <v>6.6725000000000012</v>
      </c>
      <c r="K9" s="20">
        <f t="shared" si="4"/>
        <v>3.5</v>
      </c>
      <c r="L9" s="21">
        <f t="shared" si="5"/>
        <v>1.5024999999999999</v>
      </c>
      <c r="M9" s="21">
        <f t="shared" si="6"/>
        <v>4.4921250000000006</v>
      </c>
      <c r="N9" s="20">
        <f t="shared" si="7"/>
        <v>0.79999999999999982</v>
      </c>
      <c r="O9" s="12">
        <f t="shared" si="8"/>
        <v>0</v>
      </c>
      <c r="P9" s="15">
        <f t="shared" si="9"/>
        <v>0.84429090909090909</v>
      </c>
      <c r="Q9" s="14">
        <f t="shared" si="10"/>
        <v>1.0698909090909088</v>
      </c>
      <c r="R9" s="14">
        <f t="shared" si="11"/>
        <v>0.84429090909090909</v>
      </c>
      <c r="S9" s="14">
        <f t="shared" si="12"/>
        <v>0.95469860841613852</v>
      </c>
    </row>
    <row r="10" spans="2:19" x14ac:dyDescent="0.25">
      <c r="C10" s="12">
        <v>3.8</v>
      </c>
      <c r="D10" s="12">
        <v>2.9</v>
      </c>
      <c r="E10" s="12">
        <f t="shared" si="1"/>
        <v>3.3499999999999996</v>
      </c>
      <c r="F10" s="12">
        <f t="shared" si="0"/>
        <v>0.89999999999999991</v>
      </c>
      <c r="G10" s="14">
        <f>AVERAGE($E$6:E10)</f>
        <v>3.9400000000000004</v>
      </c>
      <c r="H10" s="14">
        <f>AVERAGE($F$6:F10)</f>
        <v>1.28</v>
      </c>
      <c r="I10" s="14">
        <f t="shared" si="2"/>
        <v>1.1347517730496455</v>
      </c>
      <c r="J10" s="14">
        <f>G10+1.88*H10</f>
        <v>6.3464000000000009</v>
      </c>
      <c r="K10" s="20">
        <f t="shared" si="4"/>
        <v>3.5</v>
      </c>
      <c r="L10" s="21">
        <f t="shared" si="5"/>
        <v>1.5336000000000003</v>
      </c>
      <c r="M10" s="21">
        <f t="shared" si="6"/>
        <v>4.1817599999999997</v>
      </c>
      <c r="N10" s="20">
        <f t="shared" si="7"/>
        <v>0.79999999999999982</v>
      </c>
      <c r="O10" s="12">
        <f t="shared" si="8"/>
        <v>0</v>
      </c>
      <c r="P10" s="15">
        <f t="shared" si="9"/>
        <v>0.86362499999999998</v>
      </c>
      <c r="Q10" s="14">
        <f t="shared" si="10"/>
        <v>1.1926249999999998</v>
      </c>
      <c r="R10" s="14">
        <f t="shared" si="11"/>
        <v>0.86362499999999998</v>
      </c>
      <c r="S10" s="14">
        <f t="shared" si="12"/>
        <v>0.95469860841613852</v>
      </c>
    </row>
    <row r="11" spans="2:19" x14ac:dyDescent="0.25">
      <c r="B11" s="16" t="s">
        <v>0</v>
      </c>
      <c r="C11" s="12">
        <v>3.9</v>
      </c>
      <c r="D11" s="12">
        <v>3.7</v>
      </c>
      <c r="E11" s="12">
        <f t="shared" si="1"/>
        <v>3.8</v>
      </c>
      <c r="F11" s="12">
        <f t="shared" si="0"/>
        <v>0.19999999999999973</v>
      </c>
      <c r="G11" s="14">
        <f>AVERAGE($E$6:E11)</f>
        <v>3.9166666666666674</v>
      </c>
      <c r="H11" s="14">
        <f>AVERAGE($F$6:F11)</f>
        <v>1.0999999999999999</v>
      </c>
      <c r="I11" s="14">
        <f t="shared" si="2"/>
        <v>0.97517730496453903</v>
      </c>
      <c r="J11" s="14">
        <f>G11+1.88*H11</f>
        <v>5.9846666666666675</v>
      </c>
      <c r="K11" s="20">
        <f t="shared" si="4"/>
        <v>3.5</v>
      </c>
      <c r="L11" s="21">
        <f t="shared" si="5"/>
        <v>1.8486666666666678</v>
      </c>
      <c r="M11" s="21">
        <f t="shared" si="6"/>
        <v>3.5936999999999997</v>
      </c>
      <c r="N11" s="20">
        <f t="shared" si="7"/>
        <v>0.79999999999999982</v>
      </c>
      <c r="O11" s="12">
        <f t="shared" si="8"/>
        <v>0</v>
      </c>
      <c r="P11" s="15">
        <f t="shared" si="9"/>
        <v>0.99696969696969717</v>
      </c>
      <c r="Q11" s="14">
        <f t="shared" si="10"/>
        <v>1.3957575757575753</v>
      </c>
      <c r="R11" s="14">
        <f t="shared" si="11"/>
        <v>0.99696969696969717</v>
      </c>
      <c r="S11" s="14">
        <f t="shared" si="12"/>
        <v>0.95469860841613852</v>
      </c>
    </row>
    <row r="12" spans="2:19" x14ac:dyDescent="0.25">
      <c r="C12" s="12">
        <v>2.9</v>
      </c>
      <c r="D12" s="12">
        <v>3.9</v>
      </c>
      <c r="E12" s="12">
        <f t="shared" si="1"/>
        <v>3.4</v>
      </c>
      <c r="F12" s="12">
        <f t="shared" si="0"/>
        <v>1</v>
      </c>
      <c r="G12" s="14">
        <f>AVERAGE($E$6:E12)</f>
        <v>3.842857142857143</v>
      </c>
      <c r="H12" s="14">
        <f>AVERAGE($F$6:F12)</f>
        <v>1.0857142857142856</v>
      </c>
      <c r="I12" s="14">
        <f t="shared" si="2"/>
        <v>0.96251266464032426</v>
      </c>
      <c r="J12" s="14">
        <f t="shared" si="3"/>
        <v>5.8840000000000003</v>
      </c>
      <c r="K12" s="20">
        <f t="shared" si="4"/>
        <v>3.5</v>
      </c>
      <c r="L12" s="21">
        <f>G12-1.88*H12</f>
        <v>1.801714285714286</v>
      </c>
      <c r="M12" s="21">
        <f t="shared" si="6"/>
        <v>3.5470285714285712</v>
      </c>
      <c r="N12" s="20">
        <f t="shared" si="7"/>
        <v>0.79999999999999982</v>
      </c>
      <c r="O12" s="12">
        <f t="shared" si="8"/>
        <v>0</v>
      </c>
      <c r="P12" s="15">
        <f t="shared" si="9"/>
        <v>0.98452631578947369</v>
      </c>
      <c r="Q12" s="14">
        <f t="shared" si="10"/>
        <v>1.4396842105263157</v>
      </c>
      <c r="R12" s="14">
        <f t="shared" si="11"/>
        <v>0.98452631578947369</v>
      </c>
      <c r="S12" s="14">
        <f t="shared" si="12"/>
        <v>0.95469860841613852</v>
      </c>
    </row>
    <row r="13" spans="2:19" x14ac:dyDescent="0.25">
      <c r="C13" s="12">
        <v>3.8</v>
      </c>
      <c r="D13" s="12">
        <v>3.1</v>
      </c>
      <c r="E13" s="12">
        <f t="shared" si="1"/>
        <v>3.45</v>
      </c>
      <c r="F13" s="12">
        <f t="shared" si="0"/>
        <v>0.69999999999999973</v>
      </c>
      <c r="G13" s="14">
        <f>AVERAGE($E$6:E13)</f>
        <v>3.7937500000000002</v>
      </c>
      <c r="H13" s="14">
        <f>AVERAGE($F$6:F13)</f>
        <v>1.0374999999999999</v>
      </c>
      <c r="I13" s="14">
        <f t="shared" si="2"/>
        <v>0.91976950354609921</v>
      </c>
      <c r="J13" s="14">
        <f t="shared" si="3"/>
        <v>5.7442500000000001</v>
      </c>
      <c r="K13" s="20">
        <f t="shared" si="4"/>
        <v>3.5</v>
      </c>
      <c r="L13" s="21">
        <f>G13-1.88*H13</f>
        <v>1.8432500000000005</v>
      </c>
      <c r="M13" s="21">
        <f>3.267*H13</f>
        <v>3.3895124999999995</v>
      </c>
      <c r="N13" s="20">
        <f t="shared" si="7"/>
        <v>0.79999999999999982</v>
      </c>
      <c r="O13" s="12">
        <f t="shared" si="8"/>
        <v>0</v>
      </c>
      <c r="P13" s="15">
        <f t="shared" si="9"/>
        <v>1.0124819277108434</v>
      </c>
      <c r="Q13" s="14">
        <f t="shared" si="10"/>
        <v>1.5243855421686747</v>
      </c>
      <c r="R13" s="14">
        <f t="shared" si="11"/>
        <v>1.0124819277108434</v>
      </c>
      <c r="S13" s="14">
        <f t="shared" si="12"/>
        <v>0.95469860841613852</v>
      </c>
    </row>
    <row r="14" spans="2:19" x14ac:dyDescent="0.25">
      <c r="C14" s="12">
        <v>3.7</v>
      </c>
      <c r="D14" s="12">
        <v>3.4</v>
      </c>
      <c r="E14" s="12">
        <f>AVERAGE(C14:D14)</f>
        <v>3.55</v>
      </c>
      <c r="F14" s="12">
        <f t="shared" si="0"/>
        <v>0.30000000000000027</v>
      </c>
      <c r="G14" s="14">
        <f>AVERAGE($E$6:E14)</f>
        <v>3.7666666666666666</v>
      </c>
      <c r="H14" s="14">
        <f>AVERAGE($F$6:F14)</f>
        <v>0.95555555555555549</v>
      </c>
      <c r="I14" s="14">
        <f t="shared" si="2"/>
        <v>0.847123719464145</v>
      </c>
      <c r="J14" s="14">
        <f t="shared" si="3"/>
        <v>5.5631111111111107</v>
      </c>
      <c r="K14" s="20">
        <f t="shared" si="4"/>
        <v>3.5</v>
      </c>
      <c r="L14" s="21">
        <f>G14-1.88*H14</f>
        <v>1.9702222222222223</v>
      </c>
      <c r="M14" s="21">
        <f>3.267*H14</f>
        <v>3.1217999999999999</v>
      </c>
      <c r="N14" s="20">
        <f t="shared" si="7"/>
        <v>0.79999999999999982</v>
      </c>
      <c r="O14" s="12">
        <f t="shared" si="8"/>
        <v>0</v>
      </c>
      <c r="P14" s="15">
        <f t="shared" si="9"/>
        <v>1.0886511627906976</v>
      </c>
      <c r="Q14" s="14">
        <f t="shared" si="10"/>
        <v>1.6657674418604651</v>
      </c>
      <c r="R14" s="14">
        <f>MIN(P14,Q14)</f>
        <v>1.0886511627906976</v>
      </c>
      <c r="S14" s="14">
        <f t="shared" si="12"/>
        <v>0.95469860841613852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A9FA-C6A1-4828-9B0A-619B94063F63}">
  <dimension ref="B11:P30"/>
  <sheetViews>
    <sheetView showGridLines="0" topLeftCell="A10" workbookViewId="0">
      <selection activeCell="H25" sqref="H25"/>
    </sheetView>
  </sheetViews>
  <sheetFormatPr defaultRowHeight="15" x14ac:dyDescent="0.25"/>
  <cols>
    <col min="1" max="1" width="9.140625" style="2" customWidth="1"/>
    <col min="2" max="2" width="12.28515625" style="3" bestFit="1" customWidth="1"/>
    <col min="3" max="3" width="6.42578125" style="2" customWidth="1"/>
    <col min="4" max="4" width="14" style="2" customWidth="1"/>
    <col min="5" max="5" width="15.28515625" style="2" customWidth="1"/>
    <col min="6" max="6" width="13.140625" style="2" bestFit="1" customWidth="1"/>
    <col min="7" max="7" width="9.140625" style="2"/>
    <col min="8" max="8" width="6.85546875" style="10" customWidth="1"/>
    <col min="9" max="9" width="6" style="10" customWidth="1"/>
    <col min="10" max="10" width="6.7109375" style="10" customWidth="1"/>
    <col min="11" max="11" width="12.5703125" style="10" customWidth="1"/>
    <col min="12" max="15" width="9.140625" style="2"/>
    <col min="16" max="16" width="17" style="2" customWidth="1"/>
    <col min="17" max="16384" width="9.140625" style="2"/>
  </cols>
  <sheetData>
    <row r="11" spans="2:16" x14ac:dyDescent="0.25">
      <c r="B11" s="2" t="s">
        <v>6</v>
      </c>
      <c r="C11" s="2">
        <v>45</v>
      </c>
    </row>
    <row r="12" spans="2:16" x14ac:dyDescent="0.25">
      <c r="B12" s="2" t="s">
        <v>7</v>
      </c>
      <c r="C12" s="2">
        <v>25</v>
      </c>
    </row>
    <row r="15" spans="2:16" x14ac:dyDescent="0.25">
      <c r="B15" s="8" t="s">
        <v>21</v>
      </c>
      <c r="C15" s="2" t="s">
        <v>0</v>
      </c>
      <c r="D15" s="2" t="s">
        <v>24</v>
      </c>
      <c r="E15" s="2" t="s">
        <v>23</v>
      </c>
      <c r="F15" s="2" t="s">
        <v>25</v>
      </c>
      <c r="G15" s="2" t="s">
        <v>2</v>
      </c>
      <c r="H15" s="10" t="s">
        <v>12</v>
      </c>
      <c r="I15" s="10" t="s">
        <v>15</v>
      </c>
      <c r="J15" s="10" t="s">
        <v>13</v>
      </c>
      <c r="K15" s="10" t="s">
        <v>14</v>
      </c>
      <c r="L15" s="2" t="s">
        <v>16</v>
      </c>
      <c r="M15" s="2" t="s">
        <v>3</v>
      </c>
      <c r="N15" s="2" t="s">
        <v>4</v>
      </c>
      <c r="O15" s="2" t="s">
        <v>5</v>
      </c>
      <c r="P15" s="2" t="s">
        <v>8</v>
      </c>
    </row>
    <row r="16" spans="2:16" x14ac:dyDescent="0.25">
      <c r="B16" s="8"/>
      <c r="C16" s="7">
        <v>35</v>
      </c>
      <c r="D16" s="2">
        <f>AVERAGE(C16)</f>
        <v>35</v>
      </c>
    </row>
    <row r="17" spans="2:16" x14ac:dyDescent="0.25">
      <c r="B17" s="8"/>
      <c r="C17" s="7">
        <v>37</v>
      </c>
      <c r="D17" s="2">
        <f>AVERAGE($C$16:C17)</f>
        <v>36</v>
      </c>
      <c r="E17" s="2">
        <f>AVERAGE(G17)</f>
        <v>2</v>
      </c>
      <c r="F17" s="2">
        <f t="shared" ref="F17:F30" si="0">E17/1.128</f>
        <v>1.773049645390071</v>
      </c>
      <c r="G17" s="2">
        <f t="shared" ref="G17:G30" si="1">ABS(C17-C16)</f>
        <v>2</v>
      </c>
      <c r="H17" s="10">
        <f t="shared" ref="H17:H30" si="2">D17+(E17/1.128)</f>
        <v>37.773049645390074</v>
      </c>
      <c r="I17" s="10">
        <f>D17</f>
        <v>36</v>
      </c>
      <c r="J17" s="10">
        <f t="shared" ref="J17:J30" si="3">D17-(E17/1.128)</f>
        <v>34.226950354609926</v>
      </c>
      <c r="K17" s="10">
        <f t="shared" ref="K17:K30" si="4">3.268*E17</f>
        <v>6.5359999999999996</v>
      </c>
      <c r="L17" s="2">
        <f t="shared" ref="L17:L30" si="5">E17</f>
        <v>2</v>
      </c>
      <c r="M17" s="2">
        <f>(D17-$C$12)/(3*F17)</f>
        <v>2.0679999999999996</v>
      </c>
      <c r="N17" s="2">
        <f>($C$11-D17)/(3*F17)</f>
        <v>1.6919999999999997</v>
      </c>
      <c r="O17" s="2">
        <f>MIN(M17,N17)</f>
        <v>1.6919999999999997</v>
      </c>
      <c r="P17" s="2">
        <f t="shared" ref="P17:P30" si="6">AVERAGE($O$16:$O$30)</f>
        <v>1.7427747382017564</v>
      </c>
    </row>
    <row r="18" spans="2:16" x14ac:dyDescent="0.25">
      <c r="B18" s="8"/>
      <c r="C18" s="7">
        <v>34</v>
      </c>
      <c r="D18" s="2">
        <f>AVERAGE($C$16:C18)</f>
        <v>35.333333333333336</v>
      </c>
      <c r="E18" s="2">
        <f>AVERAGE($G$17:G18)</f>
        <v>2.5</v>
      </c>
      <c r="F18" s="2">
        <f t="shared" si="0"/>
        <v>2.2163120567375887</v>
      </c>
      <c r="G18" s="2">
        <f t="shared" si="1"/>
        <v>3</v>
      </c>
      <c r="H18" s="10">
        <f t="shared" si="2"/>
        <v>37.549645390070921</v>
      </c>
      <c r="I18" s="10">
        <f>D18</f>
        <v>35.333333333333336</v>
      </c>
      <c r="J18" s="10">
        <f t="shared" si="3"/>
        <v>33.11702127659575</v>
      </c>
      <c r="K18" s="10">
        <f t="shared" si="4"/>
        <v>8.17</v>
      </c>
      <c r="L18" s="2">
        <f t="shared" si="5"/>
        <v>2.5</v>
      </c>
      <c r="M18" s="2">
        <f t="shared" ref="M17:M30" si="7">(D18-$C$12)/(3*F18)</f>
        <v>1.5541333333333338</v>
      </c>
      <c r="N18" s="2">
        <f t="shared" ref="N17:N30" si="8">($C$11-D18)/(3*F18)</f>
        <v>1.4538666666666664</v>
      </c>
      <c r="O18" s="2">
        <f>MIN(M18,N18)</f>
        <v>1.4538666666666664</v>
      </c>
      <c r="P18" s="2">
        <f t="shared" si="6"/>
        <v>1.7427747382017564</v>
      </c>
    </row>
    <row r="19" spans="2:16" x14ac:dyDescent="0.25">
      <c r="B19" s="8"/>
      <c r="C19" s="7">
        <v>35</v>
      </c>
      <c r="D19" s="2">
        <f>AVERAGE($C$16:C19)</f>
        <v>35.25</v>
      </c>
      <c r="E19" s="2">
        <f>AVERAGE($G$17:G19)</f>
        <v>2</v>
      </c>
      <c r="F19" s="2">
        <f t="shared" si="0"/>
        <v>1.773049645390071</v>
      </c>
      <c r="G19" s="2">
        <f t="shared" si="1"/>
        <v>1</v>
      </c>
      <c r="H19" s="10">
        <f t="shared" si="2"/>
        <v>37.023049645390074</v>
      </c>
      <c r="I19" s="10">
        <f>D19</f>
        <v>35.25</v>
      </c>
      <c r="J19" s="10">
        <f t="shared" si="3"/>
        <v>33.476950354609926</v>
      </c>
      <c r="K19" s="10">
        <f t="shared" si="4"/>
        <v>6.5359999999999996</v>
      </c>
      <c r="L19" s="2">
        <f t="shared" si="5"/>
        <v>2</v>
      </c>
      <c r="M19" s="2">
        <f t="shared" si="7"/>
        <v>1.9269999999999996</v>
      </c>
      <c r="N19" s="2">
        <f t="shared" si="8"/>
        <v>1.8329999999999997</v>
      </c>
      <c r="O19" s="2">
        <f>MIN(M19,N19)</f>
        <v>1.8329999999999997</v>
      </c>
      <c r="P19" s="2">
        <f t="shared" si="6"/>
        <v>1.7427747382017564</v>
      </c>
    </row>
    <row r="20" spans="2:16" x14ac:dyDescent="0.25">
      <c r="B20" s="8"/>
      <c r="C20" s="7">
        <v>32</v>
      </c>
      <c r="D20" s="2">
        <f>AVERAGE($C$16:C20)</f>
        <v>34.6</v>
      </c>
      <c r="E20" s="2">
        <f>AVERAGE($G$17:G20)</f>
        <v>2.25</v>
      </c>
      <c r="F20" s="2">
        <f t="shared" si="0"/>
        <v>1.9946808510638301</v>
      </c>
      <c r="G20" s="2">
        <f t="shared" si="1"/>
        <v>3</v>
      </c>
      <c r="H20" s="10">
        <f t="shared" si="2"/>
        <v>36.594680851063835</v>
      </c>
      <c r="I20" s="10">
        <f t="shared" ref="I20:I28" si="9">D20</f>
        <v>34.6</v>
      </c>
      <c r="J20" s="10">
        <f t="shared" si="3"/>
        <v>32.605319148936168</v>
      </c>
      <c r="K20" s="10">
        <f t="shared" si="4"/>
        <v>7.3529999999999998</v>
      </c>
      <c r="L20" s="2">
        <f t="shared" si="5"/>
        <v>2.25</v>
      </c>
      <c r="M20" s="2">
        <f t="shared" si="7"/>
        <v>1.6042666666666665</v>
      </c>
      <c r="N20" s="2">
        <f t="shared" si="8"/>
        <v>1.737955555555555</v>
      </c>
      <c r="O20" s="2">
        <f t="shared" ref="O20:O30" si="10">MIN(M20,N20)</f>
        <v>1.6042666666666665</v>
      </c>
      <c r="P20" s="2">
        <f t="shared" si="6"/>
        <v>1.7427747382017564</v>
      </c>
    </row>
    <row r="21" spans="2:16" x14ac:dyDescent="0.25">
      <c r="B21" s="8"/>
      <c r="C21" s="7">
        <v>34</v>
      </c>
      <c r="D21" s="2">
        <f>AVERAGE($C$16:C21)</f>
        <v>34.5</v>
      </c>
      <c r="E21" s="2">
        <f>AVERAGE($G$17:G21)</f>
        <v>2.2000000000000002</v>
      </c>
      <c r="F21" s="2">
        <f t="shared" si="0"/>
        <v>1.9503546099290783</v>
      </c>
      <c r="G21" s="2">
        <f t="shared" si="1"/>
        <v>2</v>
      </c>
      <c r="H21" s="10">
        <f t="shared" si="2"/>
        <v>36.450354609929079</v>
      </c>
      <c r="I21" s="10">
        <f t="shared" si="9"/>
        <v>34.5</v>
      </c>
      <c r="J21" s="10">
        <f t="shared" si="3"/>
        <v>32.549645390070921</v>
      </c>
      <c r="K21" s="10">
        <f t="shared" si="4"/>
        <v>7.1896000000000004</v>
      </c>
      <c r="L21" s="2">
        <f t="shared" si="5"/>
        <v>2.2000000000000002</v>
      </c>
      <c r="M21" s="2">
        <f t="shared" si="7"/>
        <v>1.6236363636363635</v>
      </c>
      <c r="N21" s="2">
        <f t="shared" si="8"/>
        <v>1.7945454545454544</v>
      </c>
      <c r="O21" s="2">
        <f t="shared" si="10"/>
        <v>1.6236363636363635</v>
      </c>
      <c r="P21" s="2">
        <f t="shared" si="6"/>
        <v>1.7427747382017564</v>
      </c>
    </row>
    <row r="22" spans="2:16" x14ac:dyDescent="0.25">
      <c r="B22" s="8"/>
      <c r="C22" s="7">
        <v>33</v>
      </c>
      <c r="D22" s="2">
        <f>AVERAGE($C$16:C22)</f>
        <v>34.285714285714285</v>
      </c>
      <c r="E22" s="2">
        <f>AVERAGE($G$17:G22)</f>
        <v>2</v>
      </c>
      <c r="F22" s="2">
        <f t="shared" si="0"/>
        <v>1.773049645390071</v>
      </c>
      <c r="G22" s="2">
        <f t="shared" si="1"/>
        <v>1</v>
      </c>
      <c r="H22" s="10">
        <f t="shared" si="2"/>
        <v>36.058763931104359</v>
      </c>
      <c r="I22" s="10">
        <f t="shared" si="9"/>
        <v>34.285714285714285</v>
      </c>
      <c r="J22" s="10">
        <f t="shared" si="3"/>
        <v>32.512664640324211</v>
      </c>
      <c r="K22" s="10">
        <f t="shared" si="4"/>
        <v>6.5359999999999996</v>
      </c>
      <c r="L22" s="2">
        <f t="shared" si="5"/>
        <v>2</v>
      </c>
      <c r="M22" s="2">
        <f t="shared" si="7"/>
        <v>1.7457142857142853</v>
      </c>
      <c r="N22" s="2">
        <f t="shared" si="8"/>
        <v>2.0142857142857142</v>
      </c>
      <c r="O22" s="2">
        <f t="shared" si="10"/>
        <v>1.7457142857142853</v>
      </c>
      <c r="P22" s="2">
        <f t="shared" si="6"/>
        <v>1.7427747382017564</v>
      </c>
    </row>
    <row r="23" spans="2:16" x14ac:dyDescent="0.25">
      <c r="B23" s="9"/>
      <c r="C23" s="7">
        <v>35</v>
      </c>
      <c r="D23" s="2">
        <f>AVERAGE($C$16:C23)</f>
        <v>34.375</v>
      </c>
      <c r="E23" s="2">
        <f>AVERAGE($G$17:G23)</f>
        <v>2</v>
      </c>
      <c r="F23" s="2">
        <f t="shared" si="0"/>
        <v>1.773049645390071</v>
      </c>
      <c r="G23" s="2">
        <f t="shared" si="1"/>
        <v>2</v>
      </c>
      <c r="H23" s="11">
        <f t="shared" si="2"/>
        <v>36.148049645390074</v>
      </c>
      <c r="I23" s="11">
        <f t="shared" si="9"/>
        <v>34.375</v>
      </c>
      <c r="J23" s="11">
        <f t="shared" si="3"/>
        <v>32.601950354609926</v>
      </c>
      <c r="K23" s="10">
        <f t="shared" si="4"/>
        <v>6.5359999999999996</v>
      </c>
      <c r="L23" s="2">
        <f t="shared" si="5"/>
        <v>2</v>
      </c>
      <c r="M23" s="2">
        <f t="shared" si="7"/>
        <v>1.7624999999999997</v>
      </c>
      <c r="N23" s="2">
        <f t="shared" si="8"/>
        <v>1.9974999999999996</v>
      </c>
      <c r="O23" s="2">
        <f t="shared" si="10"/>
        <v>1.7624999999999997</v>
      </c>
      <c r="P23" s="2">
        <f t="shared" si="6"/>
        <v>1.7427747382017564</v>
      </c>
    </row>
    <row r="24" spans="2:16" x14ac:dyDescent="0.25">
      <c r="B24" s="8"/>
      <c r="C24" s="2">
        <v>37</v>
      </c>
      <c r="D24" s="2">
        <f>AVERAGE($C$16:C24)</f>
        <v>34.666666666666664</v>
      </c>
      <c r="E24" s="2">
        <f>AVERAGE($G$17:G24)</f>
        <v>2</v>
      </c>
      <c r="F24" s="2">
        <f t="shared" si="0"/>
        <v>1.773049645390071</v>
      </c>
      <c r="G24" s="2">
        <f t="shared" si="1"/>
        <v>2</v>
      </c>
      <c r="H24" s="10">
        <f t="shared" si="2"/>
        <v>36.439716312056738</v>
      </c>
      <c r="I24" s="10">
        <f t="shared" si="9"/>
        <v>34.666666666666664</v>
      </c>
      <c r="J24" s="10">
        <f t="shared" si="3"/>
        <v>32.89361702127659</v>
      </c>
      <c r="K24" s="10">
        <f t="shared" si="4"/>
        <v>6.5359999999999996</v>
      </c>
      <c r="L24" s="2">
        <f t="shared" si="5"/>
        <v>2</v>
      </c>
      <c r="M24" s="2">
        <f t="shared" si="7"/>
        <v>1.8173333333333326</v>
      </c>
      <c r="N24" s="2">
        <f t="shared" si="8"/>
        <v>1.9426666666666668</v>
      </c>
      <c r="O24" s="2">
        <f t="shared" si="10"/>
        <v>1.8173333333333326</v>
      </c>
      <c r="P24" s="2">
        <f t="shared" si="6"/>
        <v>1.7427747382017564</v>
      </c>
    </row>
    <row r="25" spans="2:16" x14ac:dyDescent="0.25">
      <c r="B25" s="8"/>
      <c r="C25" s="2">
        <v>35</v>
      </c>
      <c r="D25" s="2">
        <f>AVERAGE($C$16:C25)</f>
        <v>34.700000000000003</v>
      </c>
      <c r="E25" s="2">
        <f>AVERAGE($G$17:G25)</f>
        <v>2</v>
      </c>
      <c r="F25" s="2">
        <f t="shared" si="0"/>
        <v>1.773049645390071</v>
      </c>
      <c r="G25" s="2">
        <f t="shared" si="1"/>
        <v>2</v>
      </c>
      <c r="H25" s="10">
        <f t="shared" si="2"/>
        <v>36.473049645390077</v>
      </c>
      <c r="I25" s="10">
        <f t="shared" si="9"/>
        <v>34.700000000000003</v>
      </c>
      <c r="J25" s="10">
        <f t="shared" si="3"/>
        <v>32.926950354609929</v>
      </c>
      <c r="K25" s="10">
        <f t="shared" si="4"/>
        <v>6.5359999999999996</v>
      </c>
      <c r="L25" s="2">
        <f t="shared" si="5"/>
        <v>2</v>
      </c>
      <c r="M25" s="2">
        <f t="shared" si="7"/>
        <v>1.8236000000000003</v>
      </c>
      <c r="N25" s="2">
        <f t="shared" si="8"/>
        <v>1.9363999999999992</v>
      </c>
      <c r="O25" s="2">
        <f t="shared" si="10"/>
        <v>1.8236000000000003</v>
      </c>
      <c r="P25" s="2">
        <f t="shared" si="6"/>
        <v>1.7427747382017564</v>
      </c>
    </row>
    <row r="26" spans="2:16" x14ac:dyDescent="0.25">
      <c r="B26" s="8"/>
      <c r="C26" s="2">
        <v>33</v>
      </c>
      <c r="D26" s="2">
        <f>AVERAGE($C$16:C26)</f>
        <v>34.545454545454547</v>
      </c>
      <c r="E26" s="2">
        <f>AVERAGE($G$17:G26)</f>
        <v>2</v>
      </c>
      <c r="F26" s="2">
        <f t="shared" si="0"/>
        <v>1.773049645390071</v>
      </c>
      <c r="G26" s="2">
        <f t="shared" si="1"/>
        <v>2</v>
      </c>
      <c r="H26" s="10">
        <f t="shared" si="2"/>
        <v>36.318504190844621</v>
      </c>
      <c r="I26" s="10">
        <f t="shared" si="9"/>
        <v>34.545454545454547</v>
      </c>
      <c r="J26" s="10">
        <f t="shared" si="3"/>
        <v>32.772404900064473</v>
      </c>
      <c r="K26" s="10">
        <f t="shared" si="4"/>
        <v>6.5359999999999996</v>
      </c>
      <c r="L26" s="2">
        <f t="shared" si="5"/>
        <v>2</v>
      </c>
      <c r="M26" s="2">
        <f t="shared" si="7"/>
        <v>1.7945454545454544</v>
      </c>
      <c r="N26" s="2">
        <f t="shared" si="8"/>
        <v>1.9654545454545449</v>
      </c>
      <c r="O26" s="2">
        <f t="shared" si="10"/>
        <v>1.7945454545454544</v>
      </c>
      <c r="P26" s="2">
        <f t="shared" si="6"/>
        <v>1.7427747382017564</v>
      </c>
    </row>
    <row r="27" spans="2:16" x14ac:dyDescent="0.25">
      <c r="B27" s="8"/>
      <c r="C27" s="2">
        <v>34</v>
      </c>
      <c r="D27" s="2">
        <f>AVERAGE($C$16:C27)</f>
        <v>34.5</v>
      </c>
      <c r="E27" s="2">
        <f>AVERAGE($G$17:G27)</f>
        <v>1.9090909090909092</v>
      </c>
      <c r="F27" s="2">
        <f t="shared" si="0"/>
        <v>1.6924564796905224</v>
      </c>
      <c r="G27" s="2">
        <f t="shared" si="1"/>
        <v>1</v>
      </c>
      <c r="H27" s="10">
        <f t="shared" si="2"/>
        <v>36.19245647969052</v>
      </c>
      <c r="I27" s="10">
        <f t="shared" si="9"/>
        <v>34.5</v>
      </c>
      <c r="J27" s="10">
        <f t="shared" si="3"/>
        <v>32.80754352030948</v>
      </c>
      <c r="K27" s="10">
        <f t="shared" si="4"/>
        <v>6.2389090909090905</v>
      </c>
      <c r="L27" s="2">
        <f t="shared" si="5"/>
        <v>1.9090909090909092</v>
      </c>
      <c r="M27" s="2">
        <f t="shared" si="7"/>
        <v>1.8710476190476188</v>
      </c>
      <c r="N27" s="2">
        <f t="shared" si="8"/>
        <v>2.0679999999999996</v>
      </c>
      <c r="O27" s="2">
        <f t="shared" si="10"/>
        <v>1.8710476190476188</v>
      </c>
      <c r="P27" s="2">
        <f t="shared" si="6"/>
        <v>1.7427747382017564</v>
      </c>
    </row>
    <row r="28" spans="2:16" x14ac:dyDescent="0.25">
      <c r="B28" s="8"/>
      <c r="C28" s="2">
        <v>32</v>
      </c>
      <c r="D28" s="2">
        <f>AVERAGE($C$16:C28)</f>
        <v>34.307692307692307</v>
      </c>
      <c r="E28" s="2">
        <f>AVERAGE($G$17:G28)</f>
        <v>1.9166666666666667</v>
      </c>
      <c r="F28" s="2">
        <f t="shared" si="0"/>
        <v>1.6991725768321515</v>
      </c>
      <c r="G28" s="2">
        <f t="shared" si="1"/>
        <v>2</v>
      </c>
      <c r="H28" s="10">
        <f t="shared" si="2"/>
        <v>36.006864884524461</v>
      </c>
      <c r="I28" s="10">
        <f t="shared" si="9"/>
        <v>34.307692307692307</v>
      </c>
      <c r="J28" s="10">
        <f t="shared" si="3"/>
        <v>32.608519730860152</v>
      </c>
      <c r="K28" s="10">
        <f t="shared" si="4"/>
        <v>6.2636666666666665</v>
      </c>
      <c r="L28" s="2">
        <f t="shared" si="5"/>
        <v>1.9166666666666667</v>
      </c>
      <c r="M28" s="2">
        <f t="shared" si="7"/>
        <v>1.825926421404682</v>
      </c>
      <c r="N28" s="2">
        <f t="shared" si="8"/>
        <v>2.0975518394648831</v>
      </c>
      <c r="O28" s="2">
        <f t="shared" si="10"/>
        <v>1.825926421404682</v>
      </c>
      <c r="P28" s="2">
        <f t="shared" si="6"/>
        <v>1.7427747382017564</v>
      </c>
    </row>
    <row r="29" spans="2:16" x14ac:dyDescent="0.25">
      <c r="B29" s="8"/>
      <c r="C29" s="2">
        <v>35</v>
      </c>
      <c r="D29" s="2">
        <f>AVERAGE($C$16:C29)</f>
        <v>34.357142857142854</v>
      </c>
      <c r="E29" s="2">
        <f>AVERAGE($G$17:G29)</f>
        <v>2</v>
      </c>
      <c r="F29" s="2">
        <f t="shared" si="0"/>
        <v>1.773049645390071</v>
      </c>
      <c r="G29" s="2">
        <f t="shared" si="1"/>
        <v>3</v>
      </c>
      <c r="H29" s="10">
        <f t="shared" si="2"/>
        <v>36.130192502532928</v>
      </c>
      <c r="I29" s="10">
        <f>D29</f>
        <v>34.357142857142854</v>
      </c>
      <c r="J29" s="10">
        <f t="shared" si="3"/>
        <v>32.58409321175278</v>
      </c>
      <c r="K29" s="10">
        <f t="shared" si="4"/>
        <v>6.5359999999999996</v>
      </c>
      <c r="L29" s="2">
        <f t="shared" si="5"/>
        <v>2</v>
      </c>
      <c r="M29" s="2">
        <f t="shared" si="7"/>
        <v>1.7591428571428562</v>
      </c>
      <c r="N29" s="2">
        <f t="shared" si="8"/>
        <v>2.0008571428571433</v>
      </c>
      <c r="O29" s="2">
        <f t="shared" si="10"/>
        <v>1.7591428571428562</v>
      </c>
      <c r="P29" s="2">
        <f t="shared" si="6"/>
        <v>1.7427747382017564</v>
      </c>
    </row>
    <row r="30" spans="2:16" x14ac:dyDescent="0.25">
      <c r="B30" s="8"/>
      <c r="C30" s="2">
        <v>37</v>
      </c>
      <c r="D30" s="2">
        <f>AVERAGE($C$16:C30)</f>
        <v>34.533333333333331</v>
      </c>
      <c r="E30" s="2">
        <f>AVERAGE($G$17:G30)</f>
        <v>2</v>
      </c>
      <c r="F30" s="2">
        <f t="shared" si="0"/>
        <v>1.773049645390071</v>
      </c>
      <c r="G30" s="2">
        <f t="shared" si="1"/>
        <v>2</v>
      </c>
      <c r="H30" s="10">
        <f t="shared" si="2"/>
        <v>36.306382978723406</v>
      </c>
      <c r="I30" s="10">
        <f>D30</f>
        <v>34.533333333333331</v>
      </c>
      <c r="J30" s="10">
        <f t="shared" si="3"/>
        <v>32.760283687943257</v>
      </c>
      <c r="K30" s="10">
        <f t="shared" si="4"/>
        <v>6.5359999999999996</v>
      </c>
      <c r="L30" s="2">
        <f t="shared" si="5"/>
        <v>2</v>
      </c>
      <c r="M30" s="2">
        <f t="shared" si="7"/>
        <v>1.792266666666666</v>
      </c>
      <c r="N30" s="2">
        <f t="shared" si="8"/>
        <v>1.9677333333333333</v>
      </c>
      <c r="O30" s="2">
        <f t="shared" si="10"/>
        <v>1.792266666666666</v>
      </c>
      <c r="P30" s="2">
        <f t="shared" si="6"/>
        <v>1.7427747382017564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3F787-2FDB-4031-9DDC-833EC5112D45}">
  <dimension ref="C3:R29"/>
  <sheetViews>
    <sheetView showGridLines="0" topLeftCell="B10" workbookViewId="0">
      <selection activeCell="B47" sqref="A47:XFD47"/>
    </sheetView>
  </sheetViews>
  <sheetFormatPr defaultRowHeight="15" x14ac:dyDescent="0.25"/>
  <cols>
    <col min="1" max="2" width="9.140625" style="1"/>
    <col min="3" max="3" width="12.5703125" style="1" customWidth="1"/>
    <col min="4" max="6" width="9.140625" style="1"/>
    <col min="7" max="7" width="4.5703125" style="1" customWidth="1"/>
    <col min="8" max="8" width="3" style="1" customWidth="1"/>
    <col min="9" max="9" width="13.7109375" style="1" customWidth="1"/>
    <col min="10" max="10" width="9.140625" style="1"/>
    <col min="11" max="11" width="9.140625" style="1" customWidth="1"/>
    <col min="12" max="12" width="9.140625" style="1"/>
    <col min="13" max="13" width="4.28515625" style="1" customWidth="1"/>
    <col min="14" max="14" width="3.28515625" style="1" customWidth="1"/>
    <col min="15" max="15" width="13" style="1" customWidth="1"/>
    <col min="16" max="16384" width="9.140625" style="1"/>
  </cols>
  <sheetData>
    <row r="3" spans="3:15" x14ac:dyDescent="0.25">
      <c r="E3" s="17" t="s">
        <v>22</v>
      </c>
      <c r="F3" s="18"/>
      <c r="G3" s="18"/>
      <c r="H3" s="18"/>
      <c r="I3" s="18"/>
      <c r="J3" s="18"/>
      <c r="K3" s="18"/>
      <c r="L3" s="18"/>
      <c r="M3" s="18"/>
      <c r="N3" s="18"/>
      <c r="O3" s="19"/>
    </row>
    <row r="13" spans="3:15" x14ac:dyDescent="0.25">
      <c r="C13" s="1" t="s">
        <v>20</v>
      </c>
    </row>
    <row r="17" spans="3:18" x14ac:dyDescent="0.25">
      <c r="C17" s="4" t="s">
        <v>21</v>
      </c>
      <c r="D17" s="4" t="s">
        <v>19</v>
      </c>
      <c r="E17" s="4" t="s">
        <v>17</v>
      </c>
      <c r="F17" s="4" t="s">
        <v>18</v>
      </c>
      <c r="I17" s="4" t="s">
        <v>21</v>
      </c>
      <c r="J17" s="4" t="s">
        <v>19</v>
      </c>
      <c r="K17" s="4" t="s">
        <v>17</v>
      </c>
      <c r="L17" s="4" t="s">
        <v>18</v>
      </c>
      <c r="O17" s="4" t="s">
        <v>21</v>
      </c>
      <c r="P17" s="4" t="s">
        <v>19</v>
      </c>
      <c r="Q17" s="4" t="s">
        <v>17</v>
      </c>
      <c r="R17" s="4" t="s">
        <v>18</v>
      </c>
    </row>
    <row r="18" spans="3:18" x14ac:dyDescent="0.25">
      <c r="C18" s="5"/>
      <c r="D18" s="6">
        <v>36</v>
      </c>
      <c r="E18" s="5"/>
      <c r="F18" s="5"/>
      <c r="I18" s="5"/>
      <c r="J18" s="6">
        <v>36</v>
      </c>
      <c r="K18" s="5"/>
      <c r="L18" s="5"/>
      <c r="O18" s="5"/>
      <c r="P18" s="6">
        <v>36</v>
      </c>
      <c r="Q18" s="5"/>
      <c r="R18" s="5"/>
    </row>
    <row r="19" spans="3:18" x14ac:dyDescent="0.25">
      <c r="C19" s="5"/>
      <c r="D19" s="6">
        <v>35</v>
      </c>
      <c r="E19" s="5"/>
      <c r="F19" s="5"/>
      <c r="I19" s="5"/>
      <c r="J19" s="6">
        <v>35</v>
      </c>
      <c r="K19" s="5"/>
      <c r="L19" s="5"/>
      <c r="O19" s="5"/>
      <c r="P19" s="6">
        <v>35</v>
      </c>
      <c r="Q19" s="5"/>
      <c r="R19" s="5"/>
    </row>
    <row r="20" spans="3:18" x14ac:dyDescent="0.25">
      <c r="C20" s="5"/>
      <c r="D20" s="6">
        <v>34</v>
      </c>
      <c r="E20" s="5"/>
      <c r="F20" s="5"/>
      <c r="I20" s="5"/>
      <c r="J20" s="6">
        <v>34</v>
      </c>
      <c r="K20" s="5"/>
      <c r="L20" s="5"/>
      <c r="O20" s="5"/>
      <c r="P20" s="6">
        <v>34</v>
      </c>
      <c r="Q20" s="5"/>
      <c r="R20" s="5"/>
    </row>
    <row r="21" spans="3:18" x14ac:dyDescent="0.25">
      <c r="C21" s="5"/>
      <c r="D21" s="6">
        <v>37</v>
      </c>
      <c r="E21" s="5"/>
      <c r="F21" s="5"/>
      <c r="I21" s="5"/>
      <c r="J21" s="6">
        <v>37</v>
      </c>
      <c r="K21" s="5"/>
      <c r="L21" s="5"/>
      <c r="O21" s="5"/>
      <c r="P21" s="6">
        <v>37</v>
      </c>
      <c r="Q21" s="5"/>
      <c r="R21" s="5"/>
    </row>
    <row r="22" spans="3:18" x14ac:dyDescent="0.25">
      <c r="C22" s="5"/>
      <c r="D22" s="6">
        <v>35</v>
      </c>
      <c r="E22" s="5"/>
      <c r="F22" s="5"/>
      <c r="I22" s="5"/>
      <c r="J22" s="5">
        <v>35</v>
      </c>
      <c r="K22" s="5"/>
      <c r="L22" s="5"/>
      <c r="O22" s="5"/>
      <c r="P22" s="6">
        <v>35</v>
      </c>
      <c r="Q22" s="5"/>
      <c r="R22" s="5"/>
    </row>
    <row r="23" spans="3:18" x14ac:dyDescent="0.25">
      <c r="C23" s="5"/>
      <c r="D23" s="6">
        <v>36</v>
      </c>
      <c r="E23" s="5"/>
      <c r="F23" s="5"/>
      <c r="I23" s="5"/>
      <c r="J23" s="5">
        <v>36</v>
      </c>
      <c r="K23" s="5"/>
      <c r="L23" s="5"/>
      <c r="O23" s="5"/>
      <c r="P23" s="6">
        <v>36</v>
      </c>
      <c r="Q23" s="5"/>
      <c r="R23" s="5"/>
    </row>
    <row r="24" spans="3:18" x14ac:dyDescent="0.25">
      <c r="C24" s="5"/>
      <c r="D24" s="6">
        <v>34</v>
      </c>
      <c r="E24" s="5"/>
      <c r="F24" s="5"/>
      <c r="I24" s="5"/>
      <c r="J24" s="5">
        <v>34</v>
      </c>
      <c r="K24" s="5"/>
      <c r="L24" s="5"/>
      <c r="O24" s="5"/>
      <c r="P24" s="6">
        <v>34</v>
      </c>
      <c r="Q24" s="5"/>
      <c r="R24" s="5"/>
    </row>
    <row r="25" spans="3:18" x14ac:dyDescent="0.25">
      <c r="C25" s="5"/>
      <c r="D25" s="6">
        <v>37</v>
      </c>
      <c r="E25" s="5"/>
      <c r="F25" s="5"/>
      <c r="I25" s="5"/>
      <c r="J25" s="5">
        <v>37</v>
      </c>
      <c r="K25" s="5"/>
      <c r="L25" s="5"/>
      <c r="O25" s="5"/>
      <c r="P25" s="6">
        <v>37</v>
      </c>
      <c r="Q25" s="5"/>
      <c r="R25" s="5"/>
    </row>
    <row r="26" spans="3:18" x14ac:dyDescent="0.25">
      <c r="C26" s="5"/>
      <c r="D26" s="5"/>
      <c r="E26" s="5"/>
      <c r="F26" s="5"/>
      <c r="I26" s="5"/>
      <c r="J26" s="5"/>
      <c r="K26" s="5"/>
      <c r="L26" s="5"/>
      <c r="O26" s="5"/>
      <c r="P26" s="6"/>
      <c r="Q26" s="5"/>
      <c r="R26" s="5"/>
    </row>
    <row r="27" spans="3:18" x14ac:dyDescent="0.25">
      <c r="C27" s="5"/>
      <c r="D27" s="5"/>
      <c r="E27" s="5"/>
      <c r="F27" s="5"/>
      <c r="I27" s="5"/>
      <c r="J27" s="5"/>
      <c r="K27" s="5"/>
      <c r="L27" s="5"/>
      <c r="O27" s="5"/>
      <c r="P27" s="6"/>
      <c r="Q27" s="5"/>
      <c r="R27" s="5"/>
    </row>
    <row r="28" spans="3:18" x14ac:dyDescent="0.25">
      <c r="C28" s="5"/>
      <c r="D28" s="5"/>
      <c r="E28" s="5"/>
      <c r="F28" s="5"/>
      <c r="I28" s="5"/>
      <c r="J28" s="5"/>
      <c r="K28" s="5"/>
      <c r="L28" s="5"/>
      <c r="O28" s="5"/>
      <c r="P28" s="5"/>
      <c r="Q28" s="5"/>
      <c r="R28" s="5"/>
    </row>
    <row r="29" spans="3:18" x14ac:dyDescent="0.25">
      <c r="C29" s="5"/>
      <c r="D29" s="5"/>
      <c r="E29" s="5"/>
      <c r="F29" s="5"/>
      <c r="I29" s="5"/>
      <c r="J29" s="5"/>
      <c r="K29" s="5"/>
      <c r="L29" s="5"/>
      <c r="O29" s="5"/>
      <c r="P29" s="5"/>
      <c r="Q29" s="5"/>
      <c r="R29" s="5"/>
    </row>
  </sheetData>
  <mergeCells count="1">
    <mergeCell ref="E3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X-bar R cumulative</vt:lpstr>
      <vt:lpstr>XmR cumulative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2022-04-13T20:54:54Z</dcterms:created>
  <dcterms:modified xsi:type="dcterms:W3CDTF">2022-04-24T17:17:26Z</dcterms:modified>
</cp:coreProperties>
</file>