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aglaa\Downloads\Data Analysis\Project2\"/>
    </mc:Choice>
  </mc:AlternateContent>
  <xr:revisionPtr revIDLastSave="0" documentId="13_ncr:1_{97872CBB-83AB-4C29-8535-2C372BDC57DF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Workforce Composition" sheetId="1" r:id="rId1"/>
    <sheet name="Diversity &amp; Inclusion" sheetId="3" r:id="rId2"/>
    <sheet name="Hiring Trends" sheetId="2" r:id="rId3"/>
    <sheet name="Attrition &amp; Turnover" sheetId="4" r:id="rId4"/>
    <sheet name="Tenure &amp; Retention" sheetId="5" r:id="rId5"/>
  </sheets>
  <calcPr calcId="191029"/>
  <pivotCaches>
    <pivotCache cacheId="988" r:id="rId6"/>
    <pivotCache cacheId="991" r:id="rId7"/>
    <pivotCache cacheId="994" r:id="rId8"/>
    <pivotCache cacheId="997" r:id="rId9"/>
    <pivotCache cacheId="1000" r:id="rId10"/>
    <pivotCache cacheId="1003" r:id="rId11"/>
    <pivotCache cacheId="1006" r:id="rId12"/>
    <pivotCache cacheId="1009" r:id="rId13"/>
    <pivotCache cacheId="1012" r:id="rId14"/>
    <pivotCache cacheId="1015" r:id="rId15"/>
    <pivotCache cacheId="1042" r:id="rId16"/>
    <pivotCache cacheId="1056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R Data_4249ffe8-d065-43ed-a56d-80f94ccf3d6b" name="HR Data" connection="Query - HR Data"/>
        </x15:modelTables>
        <x15:extLst>
          <ext xmlns:x16="http://schemas.microsoft.com/office/spreadsheetml/2014/11/main" uri="{9835A34E-60A6-4A7C-AAB8-D5F71C897F49}">
            <x16:modelTimeGroupings>
              <x16:modelTimeGrouping tableName="HR Data" columnName="hire_date" columnId="hire_date">
                <x16:calculatedTimeColumn columnName="hire_date (Year)" columnId="hire_date (Year)" contentType="years" isSelected="1"/>
                <x16:calculatedTimeColumn columnName="hire_date (Quarter)" columnId="hire_date (Quarter)" contentType="quarters" isSelected="1"/>
                <x16:calculatedTimeColumn columnName="hire_date (Month Index)" columnId="hire_date (Month Index)" contentType="monthsindex" isSelected="1"/>
                <x16:calculatedTimeColumn columnName="hire_date (Month)" columnId="hire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E22711-2E22-461F-8A2F-932AA3A07580}" name="Query - HR Data" description="Connection to the 'HR Data' query in the workbook." type="100" refreshedVersion="8" minRefreshableVersion="5">
    <extLst>
      <ext xmlns:x15="http://schemas.microsoft.com/office/spreadsheetml/2010/11/main" uri="{DE250136-89BD-433C-8126-D09CA5730AF9}">
        <x15:connection id="531bd217-4649-4a05-ae31-c31476ec9fba"/>
      </ext>
    </extLst>
  </connection>
  <connection id="2" xr16:uid="{439E5C49-6301-4C21-B0D2-5C2D6E56261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<sst xmlns="http://schemas.openxmlformats.org/spreadsheetml/2006/main" count="677" uniqueCount="273">
  <si>
    <t>Total Active</t>
  </si>
  <si>
    <t>Total Employees</t>
  </si>
  <si>
    <t>Total Terminated Employees</t>
  </si>
  <si>
    <t>Row Labels</t>
  </si>
  <si>
    <t>Accounting</t>
  </si>
  <si>
    <t>Auditing</t>
  </si>
  <si>
    <t>Business Development</t>
  </si>
  <si>
    <t>Engineering</t>
  </si>
  <si>
    <t>Human Resources</t>
  </si>
  <si>
    <t>Legal</t>
  </si>
  <si>
    <t>Marketing</t>
  </si>
  <si>
    <t>Product Management</t>
  </si>
  <si>
    <t>Research and Development</t>
  </si>
  <si>
    <t>Sales</t>
  </si>
  <si>
    <t>Services</t>
  </si>
  <si>
    <t>Support</t>
  </si>
  <si>
    <t>Training</t>
  </si>
  <si>
    <t>Grand Total</t>
  </si>
  <si>
    <t>Totals Employees</t>
  </si>
  <si>
    <t>Column Labels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</si>
  <si>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</si>
  <si>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</si>
  <si>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</si>
  <si>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</si>
  <si>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</si>
  <si>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</si>
  <si>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</si>
  <si>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</si>
  <si>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</si>
  <si>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</si>
  <si>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</si>
  <si>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</si>
  <si>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</si>
  <si>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</si>
  <si>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</si>
  <si>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</si>
  <si>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</si>
  <si>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</si>
  <si>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</si>
  <si>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</si>
  <si>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Department</t>
  </si>
  <si>
    <t>Female</t>
  </si>
  <si>
    <t>Male</t>
  </si>
  <si>
    <t>Non-Conforming</t>
  </si>
  <si>
    <t>Gender</t>
  </si>
  <si>
    <t>25–34</t>
  </si>
  <si>
    <t>35–44</t>
  </si>
  <si>
    <t>45–54</t>
  </si>
  <si>
    <t>55–64</t>
  </si>
  <si>
    <t>Under 25</t>
  </si>
  <si>
    <t>Count of Age Group</t>
  </si>
  <si>
    <t xml:space="preserve">The age distribution </t>
  </si>
  <si>
    <t>Departments</t>
  </si>
  <si>
    <t>Age Groups</t>
  </si>
  <si>
    <t>Job titlesspread across departments</t>
  </si>
  <si>
    <t>Account Coordinator</t>
  </si>
  <si>
    <t>Account Executive</t>
  </si>
  <si>
    <t>Account Manager</t>
  </si>
  <si>
    <t>Accountant I</t>
  </si>
  <si>
    <t>Accountant II</t>
  </si>
  <si>
    <t>Accountant III</t>
  </si>
  <si>
    <t>Accountant IV</t>
  </si>
  <si>
    <t>Accounting Assistant I</t>
  </si>
  <si>
    <t>Accounting Assistant II</t>
  </si>
  <si>
    <t>Accounting Assistant III</t>
  </si>
  <si>
    <t>Accounting Assistant IV</t>
  </si>
  <si>
    <t>Actuary</t>
  </si>
  <si>
    <t>Administrative Assistant</t>
  </si>
  <si>
    <t>Administrative Assistant I</t>
  </si>
  <si>
    <t>Administrative Assistant II</t>
  </si>
  <si>
    <t>Administrative Assistant III</t>
  </si>
  <si>
    <t>Administrative Assistant IV</t>
  </si>
  <si>
    <t>Administrative Officer</t>
  </si>
  <si>
    <t>Analog Circuit Design manager</t>
  </si>
  <si>
    <t>Analyst Programmer</t>
  </si>
  <si>
    <t>Assistant Manager</t>
  </si>
  <si>
    <t>Assistant Professor</t>
  </si>
  <si>
    <t>Assistant Trainer</t>
  </si>
  <si>
    <t>Associate Professor</t>
  </si>
  <si>
    <t>Attorney</t>
  </si>
  <si>
    <t>Automation Specialist I</t>
  </si>
  <si>
    <t>Automation Specialist II</t>
  </si>
  <si>
    <t>Automation Specialist III</t>
  </si>
  <si>
    <t>Automation Specialist IV</t>
  </si>
  <si>
    <t>Budget/Accounting Analyst I</t>
  </si>
  <si>
    <t>Budget/Accounting Analyst II</t>
  </si>
  <si>
    <t>Budget/Accounting Analyst III</t>
  </si>
  <si>
    <t>Budget/Accounting Analyst IV</t>
  </si>
  <si>
    <t>Business Analyst</t>
  </si>
  <si>
    <t>Business Development Manager</t>
  </si>
  <si>
    <t>Business Systems Development Analyst</t>
  </si>
  <si>
    <t>Chief Design Engineer</t>
  </si>
  <si>
    <t>Community Outreach Specialist</t>
  </si>
  <si>
    <t>Compensation Analyst</t>
  </si>
  <si>
    <t>Computer Systems Analyst I</t>
  </si>
  <si>
    <t>Computer Systems Analyst II</t>
  </si>
  <si>
    <t>Computer Systems Analyst III</t>
  </si>
  <si>
    <t>Computer Systems Analyst IV</t>
  </si>
  <si>
    <t>Content Developer</t>
  </si>
  <si>
    <t>Content Developer II</t>
  </si>
  <si>
    <t>Content Developer III</t>
  </si>
  <si>
    <t>Cost Accountant</t>
  </si>
  <si>
    <t>Customer Success Manager</t>
  </si>
  <si>
    <t>Data Coordiator</t>
  </si>
  <si>
    <t>Data Visualization Specialist</t>
  </si>
  <si>
    <t>Database Administrator I</t>
  </si>
  <si>
    <t>Database Administrator II</t>
  </si>
  <si>
    <t>Database Administrator III</t>
  </si>
  <si>
    <t>Database Administrator IV</t>
  </si>
  <si>
    <t>Design Engineer</t>
  </si>
  <si>
    <t>Desktop Support Technician</t>
  </si>
  <si>
    <t>Developer I</t>
  </si>
  <si>
    <t>Developer II</t>
  </si>
  <si>
    <t>Developer III</t>
  </si>
  <si>
    <t>Developer IV</t>
  </si>
  <si>
    <t>Director of Sales</t>
  </si>
  <si>
    <t>Editor</t>
  </si>
  <si>
    <t>Electrical Engineer</t>
  </si>
  <si>
    <t>Engineer I</t>
  </si>
  <si>
    <t>Engineer II</t>
  </si>
  <si>
    <t>Engineer III</t>
  </si>
  <si>
    <t>Engineer IV</t>
  </si>
  <si>
    <t>Executive Assistant</t>
  </si>
  <si>
    <t>Executive Secretary</t>
  </si>
  <si>
    <t>Financial Advisor</t>
  </si>
  <si>
    <t>Financial Analyst</t>
  </si>
  <si>
    <t>General Manager</t>
  </si>
  <si>
    <t>Graphic Designer</t>
  </si>
  <si>
    <t>Help Desk Operator</t>
  </si>
  <si>
    <t>Help Desk Technician</t>
  </si>
  <si>
    <t>HR Manager</t>
  </si>
  <si>
    <t>Human Resources Analyst</t>
  </si>
  <si>
    <t>Human Resources Analyst II</t>
  </si>
  <si>
    <t>Human Resources Assistant I</t>
  </si>
  <si>
    <t>Human Resources Assistant II</t>
  </si>
  <si>
    <t>Human Resources Assistant III</t>
  </si>
  <si>
    <t>Human Resources Assistant IV</t>
  </si>
  <si>
    <t>Human Resources Manager</t>
  </si>
  <si>
    <t>Information Systems Manager</t>
  </si>
  <si>
    <t>Internal Auditor</t>
  </si>
  <si>
    <t>Junior Trainer</t>
  </si>
  <si>
    <t>Legal Assistant</t>
  </si>
  <si>
    <t>Librarian</t>
  </si>
  <si>
    <t>Marketing Assistant</t>
  </si>
  <si>
    <t>Marketing Manager</t>
  </si>
  <si>
    <t>Mechanical Systems Engineer</t>
  </si>
  <si>
    <t>Media Manager I</t>
  </si>
  <si>
    <t>Media Manager II</t>
  </si>
  <si>
    <t>Office Assistant I</t>
  </si>
  <si>
    <t>Office Assistant II</t>
  </si>
  <si>
    <t>Office Assistant IV</t>
  </si>
  <si>
    <t>Operator</t>
  </si>
  <si>
    <t>Paralegal</t>
  </si>
  <si>
    <t>Payment Adjustment Coordinator</t>
  </si>
  <si>
    <t>Pre-Sales Consultant</t>
  </si>
  <si>
    <t>Product Engineer</t>
  </si>
  <si>
    <t>Programmer Analyst I</t>
  </si>
  <si>
    <t>Programmer Analyst II</t>
  </si>
  <si>
    <t>Programmer Analyst III</t>
  </si>
  <si>
    <t>Programmer Analyst IV</t>
  </si>
  <si>
    <t>Programmer I</t>
  </si>
  <si>
    <t>Programmer II</t>
  </si>
  <si>
    <t>Programmer III</t>
  </si>
  <si>
    <t>Programmer IV</t>
  </si>
  <si>
    <t>Project Manager</t>
  </si>
  <si>
    <t>Quality Control Specialist</t>
  </si>
  <si>
    <t>Quality Engineer</t>
  </si>
  <si>
    <t>Recruiter</t>
  </si>
  <si>
    <t>Recruiting Manager</t>
  </si>
  <si>
    <t>Relationshiop Manager</t>
  </si>
  <si>
    <t>Research Assistant</t>
  </si>
  <si>
    <t>Research Assistant I</t>
  </si>
  <si>
    <t>Research Assistant II</t>
  </si>
  <si>
    <t>Research Assistant III</t>
  </si>
  <si>
    <t>Research Assistant IV</t>
  </si>
  <si>
    <t>Research Associate</t>
  </si>
  <si>
    <t>Sales Associate</t>
  </si>
  <si>
    <t>Sales Representative</t>
  </si>
  <si>
    <t>Senior Attorney</t>
  </si>
  <si>
    <t>Senior Cost Accountant</t>
  </si>
  <si>
    <t>Senior Developer</t>
  </si>
  <si>
    <t>Senior Editor</t>
  </si>
  <si>
    <t>Senior Financial Analyst</t>
  </si>
  <si>
    <t>Senior Quality Engineer</t>
  </si>
  <si>
    <t>Senior Recruiter</t>
  </si>
  <si>
    <t>Senior Sales Associate</t>
  </si>
  <si>
    <t>Senior Trainer</t>
  </si>
  <si>
    <t>Service Coordinator</t>
  </si>
  <si>
    <t>Service Manager</t>
  </si>
  <si>
    <t>Service Tech</t>
  </si>
  <si>
    <t>Service Tech II</t>
  </si>
  <si>
    <t>Service Tech III</t>
  </si>
  <si>
    <t>Software Consultant</t>
  </si>
  <si>
    <t>Software Engineer I</t>
  </si>
  <si>
    <t>Software Engineer II</t>
  </si>
  <si>
    <t>Software Engineer III</t>
  </si>
  <si>
    <t>Software Engineer IV</t>
  </si>
  <si>
    <t>Software Test Engineer I</t>
  </si>
  <si>
    <t>Software Test Engineer II</t>
  </si>
  <si>
    <t>Software Test Engineer III</t>
  </si>
  <si>
    <t>Software Test Engineer IV</t>
  </si>
  <si>
    <t>Solutions Engineer</t>
  </si>
  <si>
    <t>Solutions Engineer Manager</t>
  </si>
  <si>
    <t>Staff Accountant I</t>
  </si>
  <si>
    <t>Staff Accountant II</t>
  </si>
  <si>
    <t>Staff Accountant III</t>
  </si>
  <si>
    <t>Staff Accountant IV</t>
  </si>
  <si>
    <t>Staff Scientist</t>
  </si>
  <si>
    <t>Statistician I</t>
  </si>
  <si>
    <t>Statistician II</t>
  </si>
  <si>
    <t>Statistician III</t>
  </si>
  <si>
    <t>Statistician IV</t>
  </si>
  <si>
    <t>Structural Analysis Engineer</t>
  </si>
  <si>
    <t>Structural Engineer</t>
  </si>
  <si>
    <t>Support Staff</t>
  </si>
  <si>
    <t>Support Staff II</t>
  </si>
  <si>
    <t>Support Staff III</t>
  </si>
  <si>
    <t>Systems Administrator I</t>
  </si>
  <si>
    <t>Systems Administrator II</t>
  </si>
  <si>
    <t>Systems Administrator III</t>
  </si>
  <si>
    <t>Systems Administrator IV</t>
  </si>
  <si>
    <t>Tax Accountant</t>
  </si>
  <si>
    <t>Trainer I</t>
  </si>
  <si>
    <t>Trainer II</t>
  </si>
  <si>
    <t>Trainer III</t>
  </si>
  <si>
    <t>Training Manager</t>
  </si>
  <si>
    <t>VP Accounting</t>
  </si>
  <si>
    <t>VP Marketing</t>
  </si>
  <si>
    <t>VP of Training and Development</t>
  </si>
  <si>
    <t>VP Product Management</t>
  </si>
  <si>
    <t>VP Quality Control</t>
  </si>
  <si>
    <t>VP Sales</t>
  </si>
  <si>
    <t>Web Designer I</t>
  </si>
  <si>
    <t>Web Designer II</t>
  </si>
  <si>
    <t>Web Designer III</t>
  </si>
  <si>
    <t>Web Designer IV</t>
  </si>
  <si>
    <t>Web Developer I</t>
  </si>
  <si>
    <t>Web Developer II</t>
  </si>
  <si>
    <t>Web Developer III</t>
  </si>
  <si>
    <t>Web Developer IV</t>
  </si>
  <si>
    <t>Turnover rates different across gender and race groups</t>
  </si>
  <si>
    <t>Titles</t>
  </si>
  <si>
    <t>Count of job title</t>
  </si>
  <si>
    <t>Count of job title per department</t>
  </si>
  <si>
    <t>Turnover Rate</t>
  </si>
  <si>
    <t>The headcount by department, and which departments are the largest and smallest</t>
  </si>
  <si>
    <t>The gender distribution overall, and how does it differ across departments</t>
  </si>
  <si>
    <t>How many employees were hired each year with the overall hiring trend</t>
  </si>
  <si>
    <t>2000</t>
  </si>
  <si>
    <t>Years</t>
  </si>
  <si>
    <t>Ohio</t>
  </si>
  <si>
    <t>Pennsylvania</t>
  </si>
  <si>
    <t>Indiana</t>
  </si>
  <si>
    <t>Michigan</t>
  </si>
  <si>
    <t>Wisconsin</t>
  </si>
  <si>
    <t>Illinois</t>
  </si>
  <si>
    <t>Kentucky</t>
  </si>
  <si>
    <t>Total emplyees hired per Locations</t>
  </si>
  <si>
    <t>Locations</t>
  </si>
  <si>
    <t>How has hiring by department changed over time</t>
  </si>
  <si>
    <t>hiring by department</t>
  </si>
  <si>
    <t>Employees Left</t>
  </si>
  <si>
    <t>Total Employees Left</t>
  </si>
  <si>
    <t>What is the overall termination (turnover) rate and How many employees left each year and departments</t>
  </si>
  <si>
    <t>Job Titles</t>
  </si>
  <si>
    <t>Which job titles show the highest turnover</t>
  </si>
  <si>
    <t>How does turnover vary by age group and by gender</t>
  </si>
  <si>
    <t>Age group and gender</t>
  </si>
  <si>
    <t>Average of Tenure</t>
  </si>
  <si>
    <t>Active employees</t>
  </si>
  <si>
    <t xml:space="preserve">The average tenure of employees who left vs. those still active and years of employment do people most often leave </t>
  </si>
  <si>
    <t>relationship between age at hire and tenure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</si>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</sst>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pivotButton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1" xfId="0" pivotButton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 wrapText="1"/>
    </xf>
    <xf numFmtId="0" fontId="1" fillId="0" borderId="11" xfId="0" pivotButton="1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0" fillId="3" borderId="9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indent="1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676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50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1.xml"/><Relationship Id="rId29" Type="http://schemas.openxmlformats.org/officeDocument/2006/relationships/customXml" Target="../customXml/item6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3" Type="http://schemas.openxmlformats.org/officeDocument/2006/relationships/customXml" Target="../customXml/item30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5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52" Type="http://schemas.openxmlformats.org/officeDocument/2006/relationships/customXml" Target="../customXml/item2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48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3.xml"/><Relationship Id="rId51" Type="http://schemas.openxmlformats.org/officeDocument/2006/relationships/customXml" Target="../customXml/item2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2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0" Type="http://schemas.openxmlformats.org/officeDocument/2006/relationships/styles" Target="styles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0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49" Type="http://schemas.openxmlformats.org/officeDocument/2006/relationships/customXml" Target="../customXml/item2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3.414174768521" backgroundQuery="1" createdVersion="8" refreshedVersion="8" minRefreshableVersion="3" recordCount="0" supportSubquery="1" supportAdvancedDrill="1" xr:uid="{EB23F85F-EAF8-46B2-87A5-E04BE74FD7BF}">
  <cacheSource type="external" connectionId="2"/>
  <cacheFields count="3"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HR Data].[jobtitle].[jobtitle]" caption="jobtitle" numFmtId="0" hierarchy="7" level="1">
      <sharedItems count="185">
        <s v="Account Coordinator"/>
        <s v="Account Executive"/>
        <s v="Account Manager"/>
        <s v="Accountant I"/>
        <s v="Accountant II"/>
        <s v="Accountant III"/>
        <s v="Accountant IV"/>
        <s v="Accounting Assistant I"/>
        <s v="Accounting Assistant II"/>
        <s v="Accounting Assistant III"/>
        <s v="Accounting Assistant IV"/>
        <s v="Actuary"/>
        <s v="Administrative Assistant"/>
        <s v="Administrative Assistant I"/>
        <s v="Administrative Assistant II"/>
        <s v="Administrative Assistant III"/>
        <s v="Administrative Assistant IV"/>
        <s v="Administrative Officer"/>
        <s v="Analog Circuit Design manager"/>
        <s v="Analyst Programmer"/>
        <s v="Assistant Manager"/>
        <s v="Assistant Professor"/>
        <s v="Assistant Trainer"/>
        <s v="Associate Professor"/>
        <s v="Attorney"/>
        <s v="Automation Specialist I"/>
        <s v="Automation Specialist II"/>
        <s v="Automation Specialist III"/>
        <s v="Automation Specialist IV"/>
        <s v="Budget/Accounting Analyst I"/>
        <s v="Budget/Accounting Analyst II"/>
        <s v="Budget/Accounting Analyst III"/>
        <s v="Budget/Accounting Analyst IV"/>
        <s v="Business Analyst"/>
        <s v="Business Development Manager"/>
        <s v="Business Systems Development Analyst"/>
        <s v="Chief Design Engineer"/>
        <s v="Community Outreach Specialist"/>
        <s v="Compensation Analyst"/>
        <s v="Computer Systems Analyst I"/>
        <s v="Computer Systems Analyst II"/>
        <s v="Computer Systems Analyst III"/>
        <s v="Computer Systems Analyst IV"/>
        <s v="Content Developer"/>
        <s v="Content Developer II"/>
        <s v="Content Developer III"/>
        <s v="Cost Accountant"/>
        <s v="Customer Success Manager"/>
        <s v="Data Coordiator"/>
        <s v="Data Visualization Specialist"/>
        <s v="Database Administrator I"/>
        <s v="Database Administrator II"/>
        <s v="Database Administrator III"/>
        <s v="Database Administrator IV"/>
        <s v="Design Engineer"/>
        <s v="Desktop Support Technician"/>
        <s v="Developer I"/>
        <s v="Developer II"/>
        <s v="Developer III"/>
        <s v="Developer IV"/>
        <s v="Director of Sales"/>
        <s v="Editor"/>
        <s v="Electrical Engineer"/>
        <s v="Engineer I"/>
        <s v="Engineer II"/>
        <s v="Engineer III"/>
        <s v="Engineer IV"/>
        <s v="Executive Assistant"/>
        <s v="Executive Secretary"/>
        <s v="Financial Advisor"/>
        <s v="Financial Analyst"/>
        <s v="General Manager"/>
        <s v="Graphic Designer"/>
        <s v="Help Desk Operator"/>
        <s v="Help Desk Technician"/>
        <s v="HR Manager"/>
        <s v="Human Resources Analyst"/>
        <s v="Human Resources Analyst II"/>
        <s v="Human Resources Assistant I"/>
        <s v="Human Resources Assistant II"/>
        <s v="Human Resources Assistant III"/>
        <s v="Human Resources Assistant IV"/>
        <s v="Human Resources Manager"/>
        <s v="Information Systems Manager"/>
        <s v="Internal Auditor"/>
        <s v="Junior Trainer"/>
        <s v="Legal Assistant"/>
        <s v="Librarian"/>
        <s v="Marketing Assistant"/>
        <s v="Marketing Manager"/>
        <s v="Mechanical Systems Engineer"/>
        <s v="Media Manager I"/>
        <s v="Media Manager II"/>
        <s v="Office Assistant I"/>
        <s v="Office Assistant II"/>
        <s v="Office Assistant IV"/>
        <s v="Operator"/>
        <s v="Paralegal"/>
        <s v="Payment Adjustment Coordinator"/>
        <s v="Pre-Sales Consultant"/>
        <s v="Product Engineer"/>
        <s v="Programmer Analyst I"/>
        <s v="Programmer Analyst II"/>
        <s v="Programmer Analyst III"/>
        <s v="Programmer Analyst IV"/>
        <s v="Programmer I"/>
        <s v="Programmer II"/>
        <s v="Programmer III"/>
        <s v="Programmer IV"/>
        <s v="Project Manager"/>
        <s v="Quality Control Specialist"/>
        <s v="Quality Engineer"/>
        <s v="Recruiter"/>
        <s v="Recruiting Manager"/>
        <s v="Relationshiop Manager"/>
        <s v="Research Assistant"/>
        <s v="Research Assistant I"/>
        <s v="Research Assistant II"/>
        <s v="Research Assistant III"/>
        <s v="Research Assistant IV"/>
        <s v="Research Associate"/>
        <s v="Sales Associate"/>
        <s v="Sales Representative"/>
        <s v="Senior Attorney"/>
        <s v="Senior Cost Accountant"/>
        <s v="Senior Developer"/>
        <s v="Senior Editor"/>
        <s v="Senior Financial Analyst"/>
        <s v="Senior Quality Engineer"/>
        <s v="Senior Recruiter"/>
        <s v="Senior Sales Associate"/>
        <s v="Senior Trainer"/>
        <s v="Service Coordinator"/>
        <s v="Service Manager"/>
        <s v="Service Tech"/>
        <s v="Service Tech II"/>
        <s v="Service Tech III"/>
        <s v="Software Consultant"/>
        <s v="Software Engineer I"/>
        <s v="Software Engineer II"/>
        <s v="Software Engineer III"/>
        <s v="Software Engineer IV"/>
        <s v="Software Test Engineer I"/>
        <s v="Software Test Engineer II"/>
        <s v="Software Test Engineer III"/>
        <s v="Software Test Engineer IV"/>
        <s v="Solutions Engineer"/>
        <s v="Solutions Engineer Manager"/>
        <s v="Staff Accountant I"/>
        <s v="Staff Accountant II"/>
        <s v="Staff Accountant III"/>
        <s v="Staff Accountant IV"/>
        <s v="Staff Scientist"/>
        <s v="Statistician I"/>
        <s v="Statistician II"/>
        <s v="Statistician III"/>
        <s v="Statistician IV"/>
        <s v="Structural Analysis Engineer"/>
        <s v="Structural Engineer"/>
        <s v="Support Staff"/>
        <s v="Support Staff II"/>
        <s v="Support Staff III"/>
        <s v="Systems Administrator I"/>
        <s v="Systems Administrator II"/>
        <s v="Systems Administrator III"/>
        <s v="Systems Administrator IV"/>
        <s v="Tax Accountant"/>
        <s v="Trainer I"/>
        <s v="Trainer II"/>
        <s v="Trainer III"/>
        <s v="Training Manager"/>
        <s v="VP Accounting"/>
        <s v="VP Marketing"/>
        <s v="VP of Training and Development"/>
        <s v="VP Product Management"/>
        <s v="VP Quality Control"/>
        <s v="VP Sales"/>
        <s v="Web Designer I"/>
        <s v="Web Designer II"/>
        <s v="Web Designer III"/>
        <s v="Web Designer IV"/>
        <s v="Web Developer I"/>
        <s v="Web Developer II"/>
        <s v="Web Developer III"/>
        <s v="Web Developer IV"/>
      </sharedItems>
    </cacheField>
    <cacheField name="[Measures].[Count of jobtitle]" caption="Count of jobtitle" numFmtId="0" hierarchy="33" level="32767"/>
  </cacheFields>
  <cacheHierarchies count="36">
    <cacheHierarchy uniqueName="[HR Data].[id.2]" caption="id.2" attribute="1" defaultMemberUniqueName="[HR Data].[id.2].[All]" allUniqueName="[HR Data].[id.2].[All]" dimensionUniqueName="[HR Data]" displayFolder="" count="0" memberValueDatatype="2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time="1" defaultMemberUniqueName="[HR Data].[termdate].[All]" allUniqueName="[HR Data].[termdate].[All]" dimensionUniqueName="[HR Data]" displayFolder="" count="0" memberValueDatatype="7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CountBlank]" caption="CountBlank" measure="1" displayFolder="" measureGroup="HR Data" count="0"/>
    <cacheHierarchy uniqueName="[Measures].[Measure 1]" caption="Measure 1" measure="1" displayFolder="" measureGroup="HR Data" count="0"/>
    <cacheHierarchy uniqueName="[Measures].[Employees Left]" caption="Employees Left" measure="1" displayFolder="" measureGroup="HR Data" count="0"/>
    <cacheHierarchy uniqueName="[Measures].[Total Employees]" caption="Total Employees" measure="1" displayFolder="" measureGroup="HR Data" count="0"/>
    <cacheHierarchy uniqueName="[Measures].[Turnover Rate]" caption="Turnover Rate" measure="1" displayFolder="" measureGroup="HR Data" count="0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Sum of id.2]" caption="Sum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.2]" caption="Count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ermdate]" caption="Count of termdate" measure="1" displayFolder="" measureGroup="HR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re_date]" caption="Count of hire_date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e]" caption="Sum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jobtitle]" caption="Count of jobtitle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3.414175810183" backgroundQuery="1" createdVersion="8" refreshedVersion="8" minRefreshableVersion="3" recordCount="0" supportSubquery="1" supportAdvancedDrill="1" xr:uid="{9BDBE3CF-FC90-4E81-815F-425A433D28A9}">
  <cacheSource type="external" connectionId="2"/>
  <cacheFields count="3">
    <cacheField name="[HR Data].[gender].[gender]" caption="gender" numFmtId="0" hierarchy="4" level="1">
      <sharedItems count="3">
        <s v="Female"/>
        <s v="Male"/>
        <s v="Non-Conforming"/>
      </sharedItems>
    </cacheField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Measures].[Count of id.2]" caption="Count of id.2" numFmtId="0" hierarchy="28" level="32767"/>
  </cacheFields>
  <cacheHierarchies count="36">
    <cacheHierarchy uniqueName="[HR Data].[id.2]" caption="id.2" attribute="1" defaultMemberUniqueName="[HR Data].[id.2].[All]" allUniqueName="[HR Data].[id.2].[All]" dimensionUniqueName="[HR Data]" displayFolder="" count="0" memberValueDatatype="2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time="1" defaultMemberUniqueName="[HR Data].[termdate].[All]" allUniqueName="[HR Data].[termdate].[All]" dimensionUniqueName="[HR Data]" displayFolder="" count="0" memberValueDatatype="7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CountBlank]" caption="CountBlank" measure="1" displayFolder="" measureGroup="HR Data" count="0"/>
    <cacheHierarchy uniqueName="[Measures].[Measure 1]" caption="Measure 1" measure="1" displayFolder="" measureGroup="HR Data" count="0"/>
    <cacheHierarchy uniqueName="[Measures].[Employees Left]" caption="Employees Left" measure="1" displayFolder="" measureGroup="HR Data" count="0"/>
    <cacheHierarchy uniqueName="[Measures].[Total Employees]" caption="Total Employees" measure="1" displayFolder="" measureGroup="HR Data" count="0"/>
    <cacheHierarchy uniqueName="[Measures].[Turnover Rate]" caption="Turnover Rate" measure="1" displayFolder="" measureGroup="HR Data" count="0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Sum of id.2]" caption="Sum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.2]" caption="Count of id.2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ermdate]" caption="Count of termdate" measure="1" displayFolder="" measureGroup="HR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re_date]" caption="Count of hire_date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e]" caption="Sum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3.414176620368" backgroundQuery="1" createdVersion="8" refreshedVersion="8" minRefreshableVersion="3" recordCount="0" supportSubquery="1" supportAdvancedDrill="1" xr:uid="{BFFB8248-95E7-443D-B3C3-1D01C245DB69}">
  <cacheSource type="external" connectionId="2"/>
  <cacheFields count="3">
    <cacheField name="[Measures].[Count of id.2]" caption="Count of id.2" numFmtId="0" hierarchy="28" level="32767"/>
    <cacheField name="[Measures].[Count of termdate]" caption="Count of termdate" numFmtId="0" hierarchy="29" level="32767"/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</cacheFields>
  <cacheHierarchies count="36">
    <cacheHierarchy uniqueName="[HR Data].[id.2]" caption="id.2" attribute="1" defaultMemberUniqueName="[HR Data].[id.2].[All]" allUniqueName="[HR Data].[id.2].[All]" dimensionUniqueName="[HR Data]" displayFolder="" count="0" memberValueDatatype="2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time="1" defaultMemberUniqueName="[HR Data].[termdate].[All]" allUniqueName="[HR Data].[termdate].[All]" dimensionUniqueName="[HR Data]" displayFolder="" count="0" memberValueDatatype="7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CountBlank]" caption="CountBlank" measure="1" displayFolder="" measureGroup="HR Data" count="0"/>
    <cacheHierarchy uniqueName="[Measures].[Measure 1]" caption="Measure 1" measure="1" displayFolder="" measureGroup="HR Data" count="0"/>
    <cacheHierarchy uniqueName="[Measures].[Employees Left]" caption="Employees Left" measure="1" displayFolder="" measureGroup="HR Data" count="0"/>
    <cacheHierarchy uniqueName="[Measures].[Total Employees]" caption="Total Employees" measure="1" displayFolder="" measureGroup="HR Data" count="0"/>
    <cacheHierarchy uniqueName="[Measures].[Turnover Rate]" caption="Turnover Rate" measure="1" displayFolder="" measureGroup="HR Data" count="0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Sum of id.2]" caption="Sum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.2]" caption="Count of id.2" measure="1" displayFolder="" measureGroup="HR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ermdate]" caption="Count of termdate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re_date]" caption="Count of hire_date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e]" caption="Sum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3.414177662038" backgroundQuery="1" createdVersion="8" refreshedVersion="8" minRefreshableVersion="3" recordCount="0" supportSubquery="1" supportAdvancedDrill="1" xr:uid="{4569D7D9-207F-4BA9-A01F-6AC3BF225413}">
  <cacheSource type="external" connectionId="2"/>
  <cacheFields count="3"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Measures].[Turnover Rate]" caption="Turnover Rate" numFmtId="0" hierarchy="24" level="32767"/>
    <cacheField name="[HR Data].[gender].[gender]" caption="gender" numFmtId="0" hierarchy="4" level="1">
      <sharedItems count="3">
        <s v="Female"/>
        <s v="Male"/>
        <s v="Non-Conforming"/>
      </sharedItems>
    </cacheField>
  </cacheFields>
  <cacheHierarchies count="36">
    <cacheHierarchy uniqueName="[HR Data].[id.2]" caption="id.2" attribute="1" defaultMemberUniqueName="[HR Data].[id.2].[All]" allUniqueName="[HR Data].[id.2].[All]" dimensionUniqueName="[HR Data]" displayFolder="" count="0" memberValueDatatype="2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time="1" defaultMemberUniqueName="[HR Data].[termdate].[All]" allUniqueName="[HR Data].[termdate].[All]" dimensionUniqueName="[HR Data]" displayFolder="" count="0" memberValueDatatype="7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CountBlank]" caption="CountBlank" measure="1" displayFolder="" measureGroup="HR Data" count="0"/>
    <cacheHierarchy uniqueName="[Measures].[Measure 1]" caption="Measure 1" measure="1" displayFolder="" measureGroup="HR Data" count="0"/>
    <cacheHierarchy uniqueName="[Measures].[Employees Left]" caption="Employees Left" measure="1" displayFolder="" measureGroup="HR Data" count="0"/>
    <cacheHierarchy uniqueName="[Measures].[Total Employees]" caption="Total Employees" measure="1" displayFolder="" measureGroup="HR Data" count="0"/>
    <cacheHierarchy uniqueName="[Measures].[Turnover Rate]" caption="Turnover Rate" measure="1" displayFolder="" measureGroup="HR Data" count="0" oneField="1">
      <fieldsUsage count="1">
        <fieldUsage x="1"/>
      </fieldsUsage>
    </cacheHierarchy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Sum of id.2]" caption="Sum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.2]" caption="Count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ermdate]" caption="Count of termdate" measure="1" displayFolder="" measureGroup="HR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re_date]" caption="Count of hire_date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e]" caption="Sum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3.414178472223" backgroundQuery="1" createdVersion="8" refreshedVersion="8" minRefreshableVersion="3" recordCount="0" supportSubquery="1" supportAdvancedDrill="1" xr:uid="{F4CF1B68-D509-498C-909E-CCB4C513E6E2}">
  <cacheSource type="external" connectionId="2"/>
  <cacheFields count="3"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Measures].[Count of Age Group]" caption="Count of Age Group" numFmtId="0" hierarchy="32" level="32767"/>
    <cacheField name="[HR Data].[Age Group].[Age Group]" caption="Age Group" numFmtId="0" hierarchy="14" level="1">
      <sharedItems count="5">
        <s v="25–34"/>
        <s v="35–44"/>
        <s v="45–54"/>
        <s v="55–64"/>
        <s v="Under 25"/>
      </sharedItems>
    </cacheField>
  </cacheFields>
  <cacheHierarchies count="36">
    <cacheHierarchy uniqueName="[HR Data].[id.2]" caption="id.2" attribute="1" defaultMemberUniqueName="[HR Data].[id.2].[All]" allUniqueName="[HR Data].[id.2].[All]" dimensionUniqueName="[HR Data]" displayFolder="" count="0" memberValueDatatype="2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time="1" defaultMemberUniqueName="[HR Data].[termdate].[All]" allUniqueName="[HR Data].[termdate].[All]" dimensionUniqueName="[HR Data]" displayFolder="" count="0" memberValueDatatype="7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2" memberValueDatatype="130" unbalanced="0">
      <fieldsUsage count="2">
        <fieldUsage x="-1"/>
        <fieldUsage x="2"/>
      </fieldsUsage>
    </cacheHierarchy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CountBlank]" caption="CountBlank" measure="1" displayFolder="" measureGroup="HR Data" count="0"/>
    <cacheHierarchy uniqueName="[Measures].[Measure 1]" caption="Measure 1" measure="1" displayFolder="" measureGroup="HR Data" count="0"/>
    <cacheHierarchy uniqueName="[Measures].[Employees Left]" caption="Employees Left" measure="1" displayFolder="" measureGroup="HR Data" count="0"/>
    <cacheHierarchy uniqueName="[Measures].[Total Employees]" caption="Total Employees" measure="1" displayFolder="" measureGroup="HR Data" count="0"/>
    <cacheHierarchy uniqueName="[Measures].[Turnover Rate]" caption="Turnover Rate" measure="1" displayFolder="" measureGroup="HR Data" count="0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Sum of id.2]" caption="Sum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.2]" caption="Count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ermdate]" caption="Count of termdate" measure="1" displayFolder="" measureGroup="HR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re_date]" caption="Count of hire_date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e]" caption="Sum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 Group]" caption="Count of Age Group" measure="1" displayFolder="" measureGroup="HR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3.414179398147" backgroundQuery="1" createdVersion="8" refreshedVersion="8" minRefreshableVersion="3" recordCount="0" supportSubquery="1" supportAdvancedDrill="1" xr:uid="{635ABAA5-0825-4CFD-B415-122D8899C535}">
  <cacheSource type="external" connectionId="2"/>
  <cacheFields count="3">
    <cacheField name="[HR Data].[hire_date (Year)].[hire_date (Year)]" caption="hire_date (Year)" numFmtId="0" hierarchy="15" level="1">
      <sharedItems count="21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</sharedItems>
    </cacheField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  <cacheField name="[Measures].[Count of hire_date]" caption="Count of hire_date" numFmtId="0" hierarchy="30" level="32767"/>
  </cacheFields>
  <cacheHierarchies count="36">
    <cacheHierarchy uniqueName="[HR Data].[id.2]" caption="id.2" attribute="1" defaultMemberUniqueName="[HR Data].[id.2].[All]" allUniqueName="[HR Data].[id.2].[All]" dimensionUniqueName="[HR Data]" displayFolder="" count="0" memberValueDatatype="2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time="1" defaultMemberUniqueName="[HR Data].[termdate].[All]" allUniqueName="[HR Data].[termdate].[All]" dimensionUniqueName="[HR Data]" displayFolder="" count="0" memberValueDatatype="7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CountBlank]" caption="CountBlank" measure="1" displayFolder="" measureGroup="HR Data" count="0"/>
    <cacheHierarchy uniqueName="[Measures].[Measure 1]" caption="Measure 1" measure="1" displayFolder="" measureGroup="HR Data" count="0"/>
    <cacheHierarchy uniqueName="[Measures].[Employees Left]" caption="Employees Left" measure="1" displayFolder="" measureGroup="HR Data" count="0"/>
    <cacheHierarchy uniqueName="[Measures].[Total Employees]" caption="Total Employees" measure="1" displayFolder="" measureGroup="HR Data" count="0"/>
    <cacheHierarchy uniqueName="[Measures].[Turnover Rate]" caption="Turnover Rate" measure="1" displayFolder="" measureGroup="HR Data" count="0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Sum of id.2]" caption="Sum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.2]" caption="Count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ermdate]" caption="Count of termdate" measure="1" displayFolder="" measureGroup="HR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re_date]" caption="Count of hire_date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e]" caption="Sum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3.414180324071" backgroundQuery="1" createdVersion="8" refreshedVersion="8" minRefreshableVersion="3" recordCount="0" supportSubquery="1" supportAdvancedDrill="1" xr:uid="{5343DD75-9F97-4BBE-96BB-4078864ADA4A}">
  <cacheSource type="external" connectionId="2"/>
  <cacheFields count="4">
    <cacheField name="[HR Data].[hire_date (Quarter)].[hire_date (Quarter)]" caption="hire_date (Quarter)" numFmtId="0" hierarchy="16" level="1">
      <sharedItems count="4">
        <s v="Qtr4"/>
        <s v="Qtr1"/>
        <s v="Qtr2"/>
        <s v="Qtr3"/>
      </sharedItems>
    </cacheField>
    <cacheField name="[HR Data].[hire_date (Year)].[hire_date (Year)]" caption="hire_date (Year)" numFmtId="0" hierarchy="15" level="1">
      <sharedItems count="21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</sharedItems>
    </cacheField>
    <cacheField name="[Measures].[Count of id.2]" caption="Count of id.2" numFmtId="0" hierarchy="28" level="32767"/>
    <cacheField name="[HR Data].[location_state].[location_state]" caption="location_state" numFmtId="0" hierarchy="12" level="1">
      <sharedItems count="7">
        <s v="Illinois"/>
        <s v="Indiana"/>
        <s v="Kentucky"/>
        <s v="Michigan"/>
        <s v="Ohio"/>
        <s v="Pennsylvania"/>
        <s v="Wisconsin"/>
      </sharedItems>
    </cacheField>
  </cacheFields>
  <cacheHierarchies count="36">
    <cacheHierarchy uniqueName="[HR Data].[id.2]" caption="id.2" attribute="1" defaultMemberUniqueName="[HR Data].[id.2].[All]" allUniqueName="[HR Data].[id.2].[All]" dimensionUniqueName="[HR Data]" displayFolder="" count="0" memberValueDatatype="2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time="1" defaultMemberUniqueName="[HR Data].[termdate].[All]" allUniqueName="[HR Data].[termdate].[All]" dimensionUniqueName="[HR Data]" displayFolder="" count="0" memberValueDatatype="7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2" memberValueDatatype="130" unbalanced="0">
      <fieldsUsage count="2">
        <fieldUsage x="-1"/>
        <fieldUsage x="3"/>
      </fieldsUsage>
    </cacheHierarchy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CountBlank]" caption="CountBlank" measure="1" displayFolder="" measureGroup="HR Data" count="0"/>
    <cacheHierarchy uniqueName="[Measures].[Measure 1]" caption="Measure 1" measure="1" displayFolder="" measureGroup="HR Data" count="0"/>
    <cacheHierarchy uniqueName="[Measures].[Employees Left]" caption="Employees Left" measure="1" displayFolder="" measureGroup="HR Data" count="0"/>
    <cacheHierarchy uniqueName="[Measures].[Total Employees]" caption="Total Employees" measure="1" displayFolder="" measureGroup="HR Data" count="0"/>
    <cacheHierarchy uniqueName="[Measures].[Turnover Rate]" caption="Turnover Rate" measure="1" displayFolder="" measureGroup="HR Data" count="0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Sum of id.2]" caption="Sum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.2]" caption="Count of id.2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ermdate]" caption="Count of termdate" measure="1" displayFolder="" measureGroup="HR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re_date]" caption="Count of hire_date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e]" caption="Sum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3.414181250002" backgroundQuery="1" createdVersion="8" refreshedVersion="8" minRefreshableVersion="3" recordCount="0" supportSubquery="1" supportAdvancedDrill="1" xr:uid="{CB2B273A-A3F4-40DB-9B5D-082F18278900}">
  <cacheSource type="external" connectionId="2"/>
  <cacheFields count="3">
    <cacheField name="[HR Data].[Age Group].[Age Group]" caption="Age Group" numFmtId="0" hierarchy="14" level="1">
      <sharedItems count="5">
        <s v="25–34"/>
        <s v="35–44"/>
        <s v="45–54"/>
        <s v="55–64"/>
        <s v="Under 25"/>
      </sharedItems>
    </cacheField>
    <cacheField name="[HR Data].[gender].[gender]" caption="gender" numFmtId="0" hierarchy="4" level="1">
      <sharedItems count="3">
        <s v="Female"/>
        <s v="Male"/>
        <s v="Non-Conforming"/>
      </sharedItems>
    </cacheField>
    <cacheField name="[Measures].[Turnover Rate]" caption="Turnover Rate" numFmtId="0" hierarchy="24" level="32767"/>
  </cacheFields>
  <cacheHierarchies count="36">
    <cacheHierarchy uniqueName="[HR Data].[id.2]" caption="id.2" attribute="1" defaultMemberUniqueName="[HR Data].[id.2].[All]" allUniqueName="[HR Data].[id.2].[All]" dimensionUniqueName="[HR Data]" displayFolder="" count="0" memberValueDatatype="2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time="1" defaultMemberUniqueName="[HR Data].[termdate].[All]" allUniqueName="[HR Data].[termdate].[All]" dimensionUniqueName="[HR Data]" displayFolder="" count="0" memberValueDatatype="7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CountBlank]" caption="CountBlank" measure="1" displayFolder="" measureGroup="HR Data" count="0"/>
    <cacheHierarchy uniqueName="[Measures].[Measure 1]" caption="Measure 1" measure="1" displayFolder="" measureGroup="HR Data" count="0"/>
    <cacheHierarchy uniqueName="[Measures].[Employees Left]" caption="Employees Left" measure="1" displayFolder="" measureGroup="HR Data" count="0"/>
    <cacheHierarchy uniqueName="[Measures].[Total Employees]" caption="Total Employees" measure="1" displayFolder="" measureGroup="HR Data" count="0"/>
    <cacheHierarchy uniqueName="[Measures].[Turnover Rate]" caption="Turnover Rate" measure="1" displayFolder="" measureGroup="HR Data" count="0" oneField="1">
      <fieldsUsage count="1">
        <fieldUsage x="2"/>
      </fieldsUsage>
    </cacheHierarchy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Sum of id.2]" caption="Sum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.2]" caption="Count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ermdate]" caption="Count of termdate" measure="1" displayFolder="" measureGroup="HR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re_date]" caption="Count of hire_date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e]" caption="Sum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3.414181944441" backgroundQuery="1" createdVersion="8" refreshedVersion="8" minRefreshableVersion="3" recordCount="0" supportSubquery="1" supportAdvancedDrill="1" xr:uid="{720F9456-58E0-4B3A-BBA7-4D12ACA145AE}">
  <cacheSource type="external" connectionId="2"/>
  <cacheFields count="2">
    <cacheField name="[HR Data].[jobtitle].[jobtitle]" caption="jobtitle" numFmtId="0" hierarchy="7" level="1">
      <sharedItems count="172">
        <s v="Account Executive"/>
        <s v="Account Manager"/>
        <s v="Accountant I"/>
        <s v="Accountant II"/>
        <s v="Accountant III"/>
        <s v="Accountant IV"/>
        <s v="Accounting Assistant I"/>
        <s v="Accounting Assistant II"/>
        <s v="Accounting Assistant III"/>
        <s v="Accounting Assistant IV"/>
        <s v="Actuary"/>
        <s v="Administrative Assistant"/>
        <s v="Administrative Assistant I"/>
        <s v="Administrative Assistant II"/>
        <s v="Administrative Assistant III"/>
        <s v="Administrative Assistant IV"/>
        <s v="Administrative Officer"/>
        <s v="Analog Circuit Design manager"/>
        <s v="Analyst Programmer"/>
        <s v="Assistant Manager"/>
        <s v="Assistant Trainer"/>
        <s v="Attorney"/>
        <s v="Automation Specialist I"/>
        <s v="Automation Specialist II"/>
        <s v="Automation Specialist III"/>
        <s v="Automation Specialist IV"/>
        <s v="Budget/Accounting Analyst I"/>
        <s v="Budget/Accounting Analyst II"/>
        <s v="Budget/Accounting Analyst III"/>
        <s v="Budget/Accounting Analyst IV"/>
        <s v="Business Analyst"/>
        <s v="Business Systems Development Analyst"/>
        <s v="Chief Design Engineer"/>
        <s v="Community Outreach Specialist"/>
        <s v="Compensation Analyst"/>
        <s v="Computer Systems Analyst I"/>
        <s v="Computer Systems Analyst II"/>
        <s v="Computer Systems Analyst III"/>
        <s v="Computer Systems Analyst IV"/>
        <s v="Content Developer"/>
        <s v="Content Developer II"/>
        <s v="Content Developer III"/>
        <s v="Cost Accountant"/>
        <s v="Customer Success Manager"/>
        <s v="Data Coordiator"/>
        <s v="Data Visualization Specialist"/>
        <s v="Database Administrator I"/>
        <s v="Database Administrator II"/>
        <s v="Database Administrator III"/>
        <s v="Database Administrator IV"/>
        <s v="Design Engineer"/>
        <s v="Desktop Support Technician"/>
        <s v="Developer I"/>
        <s v="Developer II"/>
        <s v="Developer III"/>
        <s v="Developer IV"/>
        <s v="Director of Sales"/>
        <s v="Editor"/>
        <s v="Electrical Engineer"/>
        <s v="Engineer I"/>
        <s v="Engineer II"/>
        <s v="Executive Assistant"/>
        <s v="Executive Secretary"/>
        <s v="Financial Advisor"/>
        <s v="Financial Analyst"/>
        <s v="General Manager"/>
        <s v="Graphic Designer"/>
        <s v="Help Desk Operator"/>
        <s v="Help Desk Technician"/>
        <s v="HR Manager"/>
        <s v="Human Resources Analyst"/>
        <s v="Human Resources Analyst II"/>
        <s v="Human Resources Assistant I"/>
        <s v="Human Resources Assistant III"/>
        <s v="Human Resources Assistant IV"/>
        <s v="Human Resources Manager"/>
        <s v="Information Systems Manager"/>
        <s v="Internal Auditor"/>
        <s v="Junior Trainer"/>
        <s v="Legal Assistant"/>
        <s v="Librarian"/>
        <s v="Mechanical Systems Engineer"/>
        <s v="Media Manager I"/>
        <s v="Media Manager II"/>
        <s v="Office Assistant I"/>
        <s v="Office Assistant II"/>
        <s v="Operator"/>
        <s v="Paralegal"/>
        <s v="Payment Adjustment Coordinator"/>
        <s v="Pre-Sales Consultant"/>
        <s v="Product Engineer"/>
        <s v="Programmer Analyst I"/>
        <s v="Programmer Analyst II"/>
        <s v="Programmer Analyst III"/>
        <s v="Programmer Analyst IV"/>
        <s v="Programmer I"/>
        <s v="Programmer II"/>
        <s v="Programmer III"/>
        <s v="Programmer IV"/>
        <s v="Project Manager"/>
        <s v="Quality Control Specialist"/>
        <s v="Quality Engineer"/>
        <s v="Recruiter"/>
        <s v="Recruiting Manager"/>
        <s v="Relationshiop Manager"/>
        <s v="Research Assistant"/>
        <s v="Research Assistant I"/>
        <s v="Research Assistant II"/>
        <s v="Research Assistant III"/>
        <s v="Research Associate"/>
        <s v="Sales Associate"/>
        <s v="Sales Representative"/>
        <s v="Senior Attorney"/>
        <s v="Senior Cost Accountant"/>
        <s v="Senior Developer"/>
        <s v="Senior Editor"/>
        <s v="Senior Financial Analyst"/>
        <s v="Senior Quality Engineer"/>
        <s v="Senior Recruiter"/>
        <s v="Senior Sales Associate"/>
        <s v="Senior Trainer"/>
        <s v="Service Coordinator"/>
        <s v="Service Manager"/>
        <s v="Service Tech"/>
        <s v="Service Tech II"/>
        <s v="Service Tech III"/>
        <s v="Software Consultant"/>
        <s v="Software Engineer I"/>
        <s v="Software Engineer II"/>
        <s v="Software Engineer III"/>
        <s v="Software Engineer IV"/>
        <s v="Software Test Engineer I"/>
        <s v="Software Test Engineer II"/>
        <s v="Software Test Engineer III"/>
        <s v="Software Test Engineer IV"/>
        <s v="Solutions Engineer"/>
        <s v="Solutions Engineer Manager"/>
        <s v="Staff Accountant I"/>
        <s v="Staff Accountant II"/>
        <s v="Staff Accountant III"/>
        <s v="Staff Accountant IV"/>
        <s v="Staff Scientist"/>
        <s v="Statistician I"/>
        <s v="Statistician II"/>
        <s v="Statistician III"/>
        <s v="Statistician IV"/>
        <s v="Structural Analysis Engineer"/>
        <s v="Structural Engineer"/>
        <s v="Support Staff"/>
        <s v="Support Staff II"/>
        <s v="Support Staff III"/>
        <s v="Systems Administrator I"/>
        <s v="Systems Administrator II"/>
        <s v="Systems Administrator III"/>
        <s v="Systems Administrator IV"/>
        <s v="Tax Accountant"/>
        <s v="Trainer I"/>
        <s v="Trainer II"/>
        <s v="Trainer III"/>
        <s v="Training Manager"/>
        <s v="VP Accounting"/>
        <s v="VP Marketing"/>
        <s v="VP Product Management"/>
        <s v="VP Quality Control"/>
        <s v="Web Designer I"/>
        <s v="Web Designer II"/>
        <s v="Web Designer III"/>
        <s v="Web Designer IV"/>
        <s v="Web Developer I"/>
        <s v="Web Developer II"/>
        <s v="Web Developer III"/>
        <s v="Web Developer IV"/>
      </sharedItems>
    </cacheField>
    <cacheField name="[Measures].[Turnover Rate]" caption="Turnover Rate" numFmtId="0" hierarchy="24" level="32767"/>
  </cacheFields>
  <cacheHierarchies count="36">
    <cacheHierarchy uniqueName="[HR Data].[id.2]" caption="id.2" attribute="1" defaultMemberUniqueName="[HR Data].[id.2].[All]" allUniqueName="[HR Data].[id.2].[All]" dimensionUniqueName="[HR Data]" displayFolder="" count="0" memberValueDatatype="2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time="1" defaultMemberUniqueName="[HR Data].[termdate].[All]" allUniqueName="[HR Data].[termdate].[All]" dimensionUniqueName="[HR Data]" displayFolder="" count="0" memberValueDatatype="7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0" memberValueDatatype="130" unbalanced="0"/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CountBlank]" caption="CountBlank" measure="1" displayFolder="" measureGroup="HR Data" count="0"/>
    <cacheHierarchy uniqueName="[Measures].[Measure 1]" caption="Measure 1" measure="1" displayFolder="" measureGroup="HR Data" count="0"/>
    <cacheHierarchy uniqueName="[Measures].[Employees Left]" caption="Employees Left" measure="1" displayFolder="" measureGroup="HR Data" count="0"/>
    <cacheHierarchy uniqueName="[Measures].[Total Employees]" caption="Total Employees" measure="1" displayFolder="" measureGroup="HR Data" count="0"/>
    <cacheHierarchy uniqueName="[Measures].[Turnover Rate]" caption="Turnover Rate" measure="1" displayFolder="" measureGroup="HR Data" count="0" oneField="1">
      <fieldsUsage count="1">
        <fieldUsage x="1"/>
      </fieldsUsage>
    </cacheHierarchy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Sum of id.2]" caption="Sum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.2]" caption="Count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ermdate]" caption="Count of termdate" measure="1" displayFolder="" measureGroup="HR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re_date]" caption="Count of hire_date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e]" caption="Sum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3.414182870372" backgroundQuery="1" createdVersion="8" refreshedVersion="8" minRefreshableVersion="3" recordCount="0" supportSubquery="1" supportAdvancedDrill="1" xr:uid="{66307181-7E5E-4B35-B2A8-920E68283B08}">
  <cacheSource type="external" connectionId="2"/>
  <cacheFields count="4">
    <cacheField name="[HR Data].[hire_date (Year)].[hire_date (Year)]" caption="hire_date (Year)" numFmtId="0" hierarchy="15" level="1">
      <sharedItems count="21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</sharedItems>
    </cacheField>
    <cacheField name="[Measures].[Turnover Rate]" caption="Turnover Rate" numFmtId="0" hierarchy="24" level="32767"/>
    <cacheField name="[Measures].[Employees Left]" caption="Employees Left" numFmtId="0" hierarchy="22" level="32767"/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</cacheFields>
  <cacheHierarchies count="36">
    <cacheHierarchy uniqueName="[HR Data].[id.2]" caption="id.2" attribute="1" defaultMemberUniqueName="[HR Data].[id.2].[All]" allUniqueName="[HR Data].[id.2].[All]" dimensionUniqueName="[HR Data]" displayFolder="" count="0" memberValueDatatype="2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3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time="1" defaultMemberUniqueName="[HR Data].[termdate].[All]" allUniqueName="[HR Data].[termdate].[All]" dimensionUniqueName="[HR Data]" displayFolder="" count="0" memberValueDatatype="7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CountBlank]" caption="CountBlank" measure="1" displayFolder="" measureGroup="HR Data" count="0"/>
    <cacheHierarchy uniqueName="[Measures].[Measure 1]" caption="Measure 1" measure="1" displayFolder="" measureGroup="HR Data" count="0"/>
    <cacheHierarchy uniqueName="[Measures].[Employees Left]" caption="Employees Left" measure="1" displayFolder="" measureGroup="HR Data" count="0" oneField="1">
      <fieldsUsage count="1">
        <fieldUsage x="2"/>
      </fieldsUsage>
    </cacheHierarchy>
    <cacheHierarchy uniqueName="[Measures].[Total Employees]" caption="Total Employees" measure="1" displayFolder="" measureGroup="HR Data" count="0"/>
    <cacheHierarchy uniqueName="[Measures].[Turnover Rate]" caption="Turnover Rate" measure="1" displayFolder="" measureGroup="HR Data" count="0" oneField="1">
      <fieldsUsage count="1">
        <fieldUsage x="1"/>
      </fieldsUsage>
    </cacheHierarchy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Sum of id.2]" caption="Sum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.2]" caption="Count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ermdate]" caption="Count of termdate" measure="1" displayFolder="" measureGroup="HR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re_date]" caption="Count of hire_date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e]" caption="Sum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Tenure]" caption="Average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3.414659027774" backgroundQuery="1" createdVersion="8" refreshedVersion="8" minRefreshableVersion="3" recordCount="0" supportSubquery="1" supportAdvancedDrill="1" xr:uid="{766D0A8F-C421-445E-8202-18D985859848}">
  <cacheSource type="external" connectionId="2"/>
  <cacheFields count="6">
    <cacheField name="[Measures].[Average of Tenure]" caption="Average of Tenure" numFmtId="0" hierarchy="35" level="32767"/>
    <cacheField name="[Measures].[Total Employees]" caption="Total Employees" numFmtId="0" hierarchy="23" level="32767"/>
    <cacheField name="[Measures].[Employees Left]" caption="Employees Left" numFmtId="0" hierarchy="22" level="32767"/>
    <cacheField name="[Measures].[CountBlank]" caption="CountBlank" numFmtId="0" hierarchy="20" level="32767"/>
    <cacheField name="[HR Data].[hire_date (Year)].[hire_date (Year)]" caption="hire_date (Year)" numFmtId="0" hierarchy="15" level="1">
      <sharedItems count="21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</sharedItems>
    </cacheField>
    <cacheField name="[HR Data].[department].[department]" caption="department" numFmtId="0" hierarchy="6" level="1">
      <sharedItems count="13">
        <s v="Accounting"/>
        <s v="Auditing"/>
        <s v="Business Development"/>
        <s v="Engineering"/>
        <s v="Human Resources"/>
        <s v="Legal"/>
        <s v="Marketing"/>
        <s v="Product Management"/>
        <s v="Research and Development"/>
        <s v="Sales"/>
        <s v="Services"/>
        <s v="Support"/>
        <s v="Training"/>
      </sharedItems>
    </cacheField>
  </cacheFields>
  <cacheHierarchies count="36">
    <cacheHierarchy uniqueName="[HR Data].[id.2]" caption="id.2" attribute="1" defaultMemberUniqueName="[HR Data].[id.2].[All]" allUniqueName="[HR Data].[id.2].[All]" dimensionUniqueName="[HR Data]" displayFolder="" count="0" memberValueDatatype="2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2" memberValueDatatype="130" unbalanced="0">
      <fieldsUsage count="2">
        <fieldUsage x="-1"/>
        <fieldUsage x="5"/>
      </fieldsUsage>
    </cacheHierarchy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2" memberValueDatatype="7" unbalanced="0"/>
    <cacheHierarchy uniqueName="[HR Data].[termdate]" caption="termdate" attribute="1" time="1" defaultMemberUniqueName="[HR Data].[termdate].[All]" allUniqueName="[HR Data].[termdate].[All]" dimensionUniqueName="[HR Data]" displayFolder="" count="0" memberValueDatatype="7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0" memberValueDatatype="130" unbalanced="0"/>
    <cacheHierarchy uniqueName="[HR Data].[hire_date (Year)]" caption="hire_date (Year)" attribute="1" defaultMemberUniqueName="[HR Data].[hire_date (Year)].[All]" allUniqueName="[HR Data].[hire_date (Year)].[All]" dimensionUniqueName="[HR Data]" displayFolder="" count="2" memberValueDatatype="130" unbalanced="0">
      <fieldsUsage count="2">
        <fieldUsage x="-1"/>
        <fieldUsage x="4"/>
      </fieldsUsage>
    </cacheHierarchy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2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2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CountBlank]" caption="CountBlank" measure="1" displayFolder="" measureGroup="HR Data" count="0" oneField="1">
      <fieldsUsage count="1">
        <fieldUsage x="3"/>
      </fieldsUsage>
    </cacheHierarchy>
    <cacheHierarchy uniqueName="[Measures].[Measure 1]" caption="Measure 1" measure="1" displayFolder="" measureGroup="HR Data" count="0"/>
    <cacheHierarchy uniqueName="[Measures].[Employees Left]" caption="Employees Left" measure="1" displayFolder="" measureGroup="HR Data" count="0" oneField="1">
      <fieldsUsage count="1">
        <fieldUsage x="2"/>
      </fieldsUsage>
    </cacheHierarchy>
    <cacheHierarchy uniqueName="[Measures].[Total Employees]" caption="Total Employees" measure="1" displayFolder="" measureGroup="HR Data" count="0" oneField="1">
      <fieldsUsage count="1">
        <fieldUsage x="1"/>
      </fieldsUsage>
    </cacheHierarchy>
    <cacheHierarchy uniqueName="[Measures].[Turnover Rate]" caption="Turnover Rate" measure="1" displayFolder="" measureGroup="HR Data" count="0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Sum of id.2]" caption="Sum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.2]" caption="Count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ermdate]" caption="Count of termdate" measure="1" displayFolder="" measureGroup="HR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re_date]" caption="Count of hire_date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e]" caption="Sum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Tenure]" caption="Average of Tenure" measure="1" displayFolder="" measureGroup="HR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glaa" refreshedDate="46303.415401041668" backgroundQuery="1" createdVersion="8" refreshedVersion="8" minRefreshableVersion="3" recordCount="0" supportSubquery="1" supportAdvancedDrill="1" xr:uid="{81EEDECD-93B7-4113-A2BF-5587D2146FE4}">
  <cacheSource type="external" connectionId="2"/>
  <cacheFields count="3">
    <cacheField name="[HR Data].[Age Group].[Age Group]" caption="Age Group" numFmtId="0" hierarchy="14" level="1">
      <sharedItems count="5">
        <s v="25–34"/>
        <s v="35–44"/>
        <s v="45–54"/>
        <s v="55–64"/>
        <s v="Under 25"/>
      </sharedItems>
    </cacheField>
    <cacheField name="[HR Data].[hire_date (Year)].[hire_date (Year)]" caption="hire_date (Year)" numFmtId="0" hierarchy="15" level="1">
      <sharedItems count="21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</sharedItems>
    </cacheField>
    <cacheField name="[Measures].[Average of Tenure]" caption="Average of Tenure" numFmtId="0" hierarchy="35" level="32767"/>
  </cacheFields>
  <cacheHierarchies count="36">
    <cacheHierarchy uniqueName="[HR Data].[id.2]" caption="id.2" attribute="1" defaultMemberUniqueName="[HR Data].[id.2].[All]" allUniqueName="[HR Data].[id.2].[All]" dimensionUniqueName="[HR Data]" displayFolder="" count="0" memberValueDatatype="20" unbalanced="0"/>
    <cacheHierarchy uniqueName="[HR Data].[first_name]" caption="first_name" attribute="1" defaultMemberUniqueName="[HR Data].[first_name].[All]" allUniqueName="[HR Data].[first_name].[All]" dimensionUniqueName="[HR Data]" displayFolder="" count="0" memberValueDatatype="130" unbalanced="0"/>
    <cacheHierarchy uniqueName="[HR Data].[last_name]" caption="last_name" attribute="1" defaultMemberUniqueName="[HR Data].[last_name].[All]" allUniqueName="[HR Data].[last_name].[All]" dimensionUniqueName="[HR Data]" displayFolder="" count="0" memberValueDatatype="130" unbalanced="0"/>
    <cacheHierarchy uniqueName="[HR Data].[birthdate]" caption="birthdate" attribute="1" time="1" defaultMemberUniqueName="[HR Data].[birthdate].[All]" allUniqueName="[HR Data].[birthdate].[All]" dimensionUniqueName="[HR Data]" displayFolder="" count="0" memberValueDatatype="7" unbalanced="0"/>
    <cacheHierarchy uniqueName="[HR Data].[gender]" caption="gender" attribute="1" defaultMemberUniqueName="[HR Data].[gender].[All]" allUniqueName="[HR Data].[gender].[All]" dimensionUniqueName="[HR Data]" displayFolder="" count="0" memberValueDatatype="130" unbalanced="0"/>
    <cacheHierarchy uniqueName="[HR Data].[race]" caption="race" attribute="1" defaultMemberUniqueName="[HR Data].[race].[All]" allUniqueName="[HR Data].[race].[All]" dimensionUniqueName="[HR Data]" displayFolder="" count="0" memberValueDatatype="130" unbalanced="0"/>
    <cacheHierarchy uniqueName="[HR Data].[department]" caption="department" attribute="1" defaultMemberUniqueName="[HR Data].[department].[All]" allUniqueName="[HR Data].[department].[All]" dimensionUniqueName="[HR Data]" displayFolder="" count="0" memberValueDatatype="130" unbalanced="0"/>
    <cacheHierarchy uniqueName="[HR Data].[jobtitle]" caption="jobtitle" attribute="1" defaultMemberUniqueName="[HR Data].[jobtitle].[All]" allUniqueName="[HR Data].[jobtitle].[All]" dimensionUniqueName="[HR Data]" displayFolder="" count="0" memberValueDatatype="130" unbalanced="0"/>
    <cacheHierarchy uniqueName="[HR Data].[location]" caption="location" attribute="1" defaultMemberUniqueName="[HR Data].[location].[All]" allUniqueName="[HR Data].[location].[All]" dimensionUniqueName="[HR Data]" displayFolder="" count="0" memberValueDatatype="130" unbalanced="0"/>
    <cacheHierarchy uniqueName="[HR Data].[hire_date]" caption="hire_date" attribute="1" time="1" defaultMemberUniqueName="[HR Data].[hire_date].[All]" allUniqueName="[HR Data].[hire_date].[All]" dimensionUniqueName="[HR Data]" displayFolder="" count="0" memberValueDatatype="7" unbalanced="0"/>
    <cacheHierarchy uniqueName="[HR Data].[termdate]" caption="termdate" attribute="1" time="1" defaultMemberUniqueName="[HR Data].[termdate].[All]" allUniqueName="[HR Data].[termdate].[All]" dimensionUniqueName="[HR Data]" displayFolder="" count="0" memberValueDatatype="7" unbalanced="0"/>
    <cacheHierarchy uniqueName="[HR Data].[location_city]" caption="location_city" attribute="1" defaultMemberUniqueName="[HR Data].[location_city].[All]" allUniqueName="[HR Data].[location_city].[All]" dimensionUniqueName="[HR Data]" displayFolder="" count="0" memberValueDatatype="130" unbalanced="0"/>
    <cacheHierarchy uniqueName="[HR Data].[location_state]" caption="location_state" attribute="1" defaultMemberUniqueName="[HR Data].[location_state].[All]" allUniqueName="[HR Data].[location_state].[All]" dimensionUniqueName="[HR Data]" displayFolder="" count="0" memberValueDatatype="130" unbalanced="0"/>
    <cacheHierarchy uniqueName="[HR Data].[Age]" caption="Age" attribute="1" defaultMemberUniqueName="[HR Data].[Age].[All]" allUniqueName="[HR Data].[Age].[All]" dimensionUniqueName="[HR Data]" displayFolder="" count="0" memberValueDatatype="20" unbalanced="0"/>
    <cacheHierarchy uniqueName="[HR Data].[Age Group]" caption="Age Group" attribute="1" defaultMemberUniqueName="[HR Data].[Age Group].[All]" allUniqueName="[HR Data].[Age Group].[All]" dimensionUniqueName="[HR Data]" displayFolder="" count="2" memberValueDatatype="130" unbalanced="0">
      <fieldsUsage count="2">
        <fieldUsage x="-1"/>
        <fieldUsage x="0"/>
      </fieldsUsage>
    </cacheHierarchy>
    <cacheHierarchy uniqueName="[HR Data].[hire_date (Year)]" caption="hire_date (Year)" attribute="1" defaultMemberUniqueName="[HR Data].[hire_date (Year)].[All]" allUniqueName="[HR Data].[hire_date (Year)].[All]" dimensionUniqueName="[HR Data]" displayFolder="" count="2" memberValueDatatype="130" unbalanced="0">
      <fieldsUsage count="2">
        <fieldUsage x="-1"/>
        <fieldUsage x="1"/>
      </fieldsUsage>
    </cacheHierarchy>
    <cacheHierarchy uniqueName="[HR Data].[hire_date (Quarter)]" caption="hire_date (Quarter)" attribute="1" defaultMemberUniqueName="[HR Data].[hire_date (Quarter)].[All]" allUniqueName="[HR Data].[hire_date (Quarter)].[All]" dimensionUniqueName="[HR Data]" displayFolder="" count="0" memberValueDatatype="130" unbalanced="0"/>
    <cacheHierarchy uniqueName="[HR Data].[hire_date (Month)]" caption="hire_date (Month)" attribute="1" defaultMemberUniqueName="[HR Data].[hire_date (Month)].[All]" allUniqueName="[HR Data].[hire_date (Month)].[All]" dimensionUniqueName="[HR Data]" displayFolder="" count="0" memberValueDatatype="130" unbalanced="0"/>
    <cacheHierarchy uniqueName="[HR Data].[Tenure]" caption="Tenure" attribute="1" defaultMemberUniqueName="[HR Data].[Tenure].[All]" allUniqueName="[HR Data].[Tenure].[All]" dimensionUniqueName="[HR Data]" displayFolder="" count="0" memberValueDatatype="5" unbalanced="0"/>
    <cacheHierarchy uniqueName="[HR Data].[hire_date (Month Index)]" caption="hire_date (Month Index)" attribute="1" defaultMemberUniqueName="[HR Data].[hire_date (Month Index)].[All]" allUniqueName="[HR Data].[hire_date (Month Index)].[All]" dimensionUniqueName="[HR Data]" displayFolder="" count="0" memberValueDatatype="20" unbalanced="0" hidden="1"/>
    <cacheHierarchy uniqueName="[Measures].[CountBlank]" caption="CountBlank" measure="1" displayFolder="" measureGroup="HR Data" count="0"/>
    <cacheHierarchy uniqueName="[Measures].[Measure 1]" caption="Measure 1" measure="1" displayFolder="" measureGroup="HR Data" count="0"/>
    <cacheHierarchy uniqueName="[Measures].[Employees Left]" caption="Employees Left" measure="1" displayFolder="" measureGroup="HR Data" count="0"/>
    <cacheHierarchy uniqueName="[Measures].[Total Employees]" caption="Total Employees" measure="1" displayFolder="" measureGroup="HR Data" count="0"/>
    <cacheHierarchy uniqueName="[Measures].[Turnover Rate]" caption="Turnover Rate" measure="1" displayFolder="" measureGroup="HR Data" count="0"/>
    <cacheHierarchy uniqueName="[Measures].[__XL_Count HR Data]" caption="__XL_Count HR Data" measure="1" displayFolder="" measureGroup="HR Data" count="0" hidden="1"/>
    <cacheHierarchy uniqueName="[Measures].[__No measures defined]" caption="__No measures defined" measure="1" displayFolder="" count="0" hidden="1"/>
    <cacheHierarchy uniqueName="[Measures].[Sum of id.2]" caption="Sum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.2]" caption="Count of id.2" measure="1" displayFolder="" measureGroup="HR 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termdate]" caption="Count of termdate" measure="1" displayFolder="" measureGroup="HR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re_date]" caption="Count of hire_date" measure="1" displayFolder="" measureGroup="HR 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e]" caption="Sum of Age" measure="1" displayFolder="" measureGroup="HR 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 Group]" caption="Count of Age Group" measure="1" displayFolder="" measureGroup="HR 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jobtitle]" caption="Count of jobtitle" measure="1" displayFolder="" measureGroup="HR 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nure]" caption="Sum of Tenure" measure="1" displayFolder="" measureGroup="HR Data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Tenure]" caption="Average of Tenure" measure="1" displayFolder="" measureGroup="HR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name="HR Data" uniqueName="[HR Data]" caption="HR Data"/>
    <dimension measure="1" name="Measures" uniqueName="[Measures]" caption="Measures"/>
  </dimensions>
  <measureGroups count="1">
    <measureGroup name="HR Data" caption="HR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8E8D3-2977-4B9E-81CB-9F3F5121E8EC}" name="PivotTable6" cacheId="988" applyNumberFormats="0" applyBorderFormats="0" applyFontFormats="0" applyPatternFormats="0" applyAlignmentFormats="0" applyWidthHeightFormats="1" dataCaption="Values" tag="587a7da1-f945-451e-a52e-09d23b18c7c7" updatedVersion="8" minRefreshableVersion="3" useAutoFormatting="1" itemPrintTitles="1" createdVersion="8" indent="0" outline="1" outlineData="1" multipleFieldFilters="0" rowHeaderCaption="Titles" colHeaderCaption="Count of job title per department">
  <location ref="A20:O207" firstHeaderRow="1" firstDataRow="2" firstDataCol="1"/>
  <pivotFields count="3">
    <pivotField axis="axisCol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allDrilled="1" subtotalTop="0" showAll="0" dataSourceSort="1" defaultSubtotal="0" defaultAttributeDrillState="1">
      <items count="1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</items>
    </pivotField>
    <pivotField dataField="1" subtotalTop="0" showAll="0" defaultSubtotal="0"/>
  </pivotFields>
  <rowFields count="1">
    <field x="1"/>
  </rowFields>
  <rowItems count="1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 t="grand">
      <x/>
    </i>
  </rowItems>
  <colFields count="1">
    <field x="0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job title" fld="2" subtotal="count" baseField="0" baseItem="0"/>
  </dataFields>
  <formats count="74">
    <format dxfId="2627">
      <pivotArea outline="0" collapsedLevelsAreSubtotals="1" fieldPosition="0"/>
    </format>
    <format dxfId="2626">
      <pivotArea field="1" type="button" dataOnly="0" labelOnly="1" outline="0" axis="axisRow" fieldPosition="0"/>
    </format>
    <format dxfId="2625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24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623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622">
      <pivotArea dataOnly="0" labelOnly="1" fieldPosition="0">
        <references count="1">
          <reference field="1" count="35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</reference>
        </references>
      </pivotArea>
    </format>
    <format dxfId="2621">
      <pivotArea dataOnly="0" labelOnly="1" grandRow="1" outline="0" fieldPosition="0"/>
    </format>
    <format dxfId="2620">
      <pivotArea dataOnly="0" labelOnly="1" fieldPosition="0">
        <references count="1">
          <reference field="0" count="0"/>
        </references>
      </pivotArea>
    </format>
    <format dxfId="2619">
      <pivotArea dataOnly="0" labelOnly="1" grandCol="1" outline="0" fieldPosition="0"/>
    </format>
    <format dxfId="2618">
      <pivotArea outline="0" collapsedLevelsAreSubtotals="1" fieldPosition="0"/>
    </format>
    <format dxfId="2617">
      <pivotArea field="1" type="button" dataOnly="0" labelOnly="1" outline="0" axis="axisRow" fieldPosition="0"/>
    </format>
    <format dxfId="2616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15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614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613">
      <pivotArea dataOnly="0" labelOnly="1" fieldPosition="0">
        <references count="1">
          <reference field="1" count="35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</reference>
        </references>
      </pivotArea>
    </format>
    <format dxfId="2612">
      <pivotArea dataOnly="0" labelOnly="1" grandRow="1" outline="0" fieldPosition="0"/>
    </format>
    <format dxfId="2611">
      <pivotArea dataOnly="0" labelOnly="1" fieldPosition="0">
        <references count="1">
          <reference field="0" count="0"/>
        </references>
      </pivotArea>
    </format>
    <format dxfId="2610">
      <pivotArea dataOnly="0" labelOnly="1" grandCol="1" outline="0" fieldPosition="0"/>
    </format>
    <format dxfId="2609">
      <pivotArea outline="0" collapsedLevelsAreSubtotals="1" fieldPosition="0"/>
    </format>
    <format dxfId="2608">
      <pivotArea field="1" type="button" dataOnly="0" labelOnly="1" outline="0" axis="axisRow" fieldPosition="0"/>
    </format>
    <format dxfId="2607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06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605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604">
      <pivotArea dataOnly="0" labelOnly="1" fieldPosition="0">
        <references count="1">
          <reference field="1" count="35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</reference>
        </references>
      </pivotArea>
    </format>
    <format dxfId="2603">
      <pivotArea dataOnly="0" labelOnly="1" grandRow="1" outline="0" fieldPosition="0"/>
    </format>
    <format dxfId="2602">
      <pivotArea dataOnly="0" labelOnly="1" fieldPosition="0">
        <references count="1">
          <reference field="0" count="0"/>
        </references>
      </pivotArea>
    </format>
    <format dxfId="2601">
      <pivotArea dataOnly="0" labelOnly="1" grandCol="1" outline="0" fieldPosition="0"/>
    </format>
    <format dxfId="2600">
      <pivotArea type="origin" dataOnly="0" labelOnly="1" outline="0" fieldPosition="0"/>
    </format>
    <format dxfId="2599">
      <pivotArea field="0" type="button" dataOnly="0" labelOnly="1" outline="0" axis="axisCol" fieldPosition="0"/>
    </format>
    <format dxfId="2598">
      <pivotArea type="origin" dataOnly="0" labelOnly="1" outline="0" fieldPosition="0"/>
    </format>
    <format dxfId="2597">
      <pivotArea field="0" type="button" dataOnly="0" labelOnly="1" outline="0" axis="axisCol" fieldPosition="0"/>
    </format>
    <format dxfId="2596">
      <pivotArea field="0" type="button" dataOnly="0" labelOnly="1" outline="0" axis="axisCol" fieldPosition="0"/>
    </format>
    <format dxfId="2595">
      <pivotArea field="1" type="button" dataOnly="0" labelOnly="1" outline="0" axis="axisRow" fieldPosition="0"/>
    </format>
    <format dxfId="2594">
      <pivotArea dataOnly="0" labelOnly="1" fieldPosition="0">
        <references count="1">
          <reference field="0" count="0"/>
        </references>
      </pivotArea>
    </format>
    <format dxfId="2593">
      <pivotArea dataOnly="0" labelOnly="1" grandCol="1" outline="0" fieldPosition="0"/>
    </format>
    <format dxfId="2576">
      <pivotArea type="all" dataOnly="0" outline="0" fieldPosition="0"/>
    </format>
    <format dxfId="2575">
      <pivotArea outline="0" collapsedLevelsAreSubtotals="1" fieldPosition="0"/>
    </format>
    <format dxfId="2574">
      <pivotArea type="origin" dataOnly="0" labelOnly="1" outline="0" fieldPosition="0"/>
    </format>
    <format dxfId="2573">
      <pivotArea field="0" type="button" dataOnly="0" labelOnly="1" outline="0" axis="axisCol" fieldPosition="0"/>
    </format>
    <format dxfId="2572">
      <pivotArea type="topRight" dataOnly="0" labelOnly="1" outline="0" fieldPosition="0"/>
    </format>
    <format dxfId="2571">
      <pivotArea field="1" type="button" dataOnly="0" labelOnly="1" outline="0" axis="axisRow" fieldPosition="0"/>
    </format>
    <format dxfId="2570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69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568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567">
      <pivotArea dataOnly="0" labelOnly="1" fieldPosition="0">
        <references count="1">
          <reference field="1" count="35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</reference>
        </references>
      </pivotArea>
    </format>
    <format dxfId="2566">
      <pivotArea dataOnly="0" labelOnly="1" grandRow="1" outline="0" fieldPosition="0"/>
    </format>
    <format dxfId="2565">
      <pivotArea dataOnly="0" labelOnly="1" fieldPosition="0">
        <references count="1">
          <reference field="0" count="0"/>
        </references>
      </pivotArea>
    </format>
    <format dxfId="2564">
      <pivotArea dataOnly="0" labelOnly="1" grandCol="1" outline="0" fieldPosition="0"/>
    </format>
    <format dxfId="2431">
      <pivotArea type="all" dataOnly="0" outline="0" fieldPosition="0"/>
    </format>
    <format dxfId="2430">
      <pivotArea outline="0" collapsedLevelsAreSubtotals="1" fieldPosition="0"/>
    </format>
    <format dxfId="2429">
      <pivotArea type="origin" dataOnly="0" labelOnly="1" outline="0" fieldPosition="0"/>
    </format>
    <format dxfId="2428">
      <pivotArea field="0" type="button" dataOnly="0" labelOnly="1" outline="0" axis="axisCol" fieldPosition="0"/>
    </format>
    <format dxfId="2427">
      <pivotArea type="topRight" dataOnly="0" labelOnly="1" outline="0" fieldPosition="0"/>
    </format>
    <format dxfId="2426">
      <pivotArea field="1" type="button" dataOnly="0" labelOnly="1" outline="0" axis="axisRow" fieldPosition="0"/>
    </format>
    <format dxfId="2425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424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423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422">
      <pivotArea dataOnly="0" labelOnly="1" fieldPosition="0">
        <references count="1">
          <reference field="1" count="35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</reference>
        </references>
      </pivotArea>
    </format>
    <format dxfId="2421">
      <pivotArea dataOnly="0" labelOnly="1" grandRow="1" outline="0" fieldPosition="0"/>
    </format>
    <format dxfId="2420">
      <pivotArea dataOnly="0" labelOnly="1" fieldPosition="0">
        <references count="1">
          <reference field="0" count="0"/>
        </references>
      </pivotArea>
    </format>
    <format dxfId="2419">
      <pivotArea dataOnly="0" labelOnly="1" grandCol="1" outline="0" fieldPosition="0"/>
    </format>
    <format dxfId="2418">
      <pivotArea type="all" dataOnly="0" outline="0" fieldPosition="0"/>
    </format>
    <format dxfId="2417">
      <pivotArea outline="0" collapsedLevelsAreSubtotals="1" fieldPosition="0"/>
    </format>
    <format dxfId="2416">
      <pivotArea type="origin" dataOnly="0" labelOnly="1" outline="0" fieldPosition="0"/>
    </format>
    <format dxfId="2415">
      <pivotArea field="0" type="button" dataOnly="0" labelOnly="1" outline="0" axis="axisCol" fieldPosition="0"/>
    </format>
    <format dxfId="2414">
      <pivotArea type="topRight" dataOnly="0" labelOnly="1" outline="0" fieldPosition="0"/>
    </format>
    <format dxfId="2413">
      <pivotArea field="1" type="button" dataOnly="0" labelOnly="1" outline="0" axis="axisRow" fieldPosition="0"/>
    </format>
    <format dxfId="2412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411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410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409">
      <pivotArea dataOnly="0" labelOnly="1" fieldPosition="0">
        <references count="1">
          <reference field="1" count="35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</reference>
        </references>
      </pivotArea>
    </format>
    <format dxfId="2408">
      <pivotArea dataOnly="0" labelOnly="1" grandRow="1" outline="0" fieldPosition="0"/>
    </format>
    <format dxfId="2407">
      <pivotArea dataOnly="0" labelOnly="1" fieldPosition="0">
        <references count="1">
          <reference field="0" count="0"/>
        </references>
      </pivotArea>
    </format>
    <format dxfId="2406">
      <pivotArea dataOnly="0" labelOnly="1" grandCol="1" outline="0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job titl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6D5CD-94BB-4620-9DB9-1A37EA72ADFA}" name="PivotTable3" cacheId="991" applyNumberFormats="0" applyBorderFormats="0" applyFontFormats="0" applyPatternFormats="0" applyAlignmentFormats="0" applyWidthHeightFormats="1" dataCaption="Values" tag="9d28f0ca-409d-4859-933a-0119eeefa509" updatedVersion="8" minRefreshableVersion="3" useAutoFormatting="1" itemPrintTitles="1" createdVersion="8" indent="0" outline="1" outlineData="1" multipleFieldFilters="0" rowHeaderCaption="Department" colHeaderCaption="Gender">
  <location ref="F2:J17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Total Employees" fld="2" subtotal="count" baseField="1" baseItem="0"/>
  </dataFields>
  <formats count="50">
    <format dxfId="2657">
      <pivotArea type="all" dataOnly="0" outline="0" fieldPosition="0"/>
    </format>
    <format dxfId="2656">
      <pivotArea outline="0" collapsedLevelsAreSubtotals="1" fieldPosition="0"/>
    </format>
    <format dxfId="2655">
      <pivotArea type="origin" dataOnly="0" labelOnly="1" outline="0" fieldPosition="0"/>
    </format>
    <format dxfId="2654">
      <pivotArea field="0" type="button" dataOnly="0" labelOnly="1" outline="0" axis="axisCol" fieldPosition="0"/>
    </format>
    <format dxfId="2653">
      <pivotArea type="topRight" dataOnly="0" labelOnly="1" outline="0" fieldPosition="0"/>
    </format>
    <format dxfId="2652">
      <pivotArea field="1" type="button" dataOnly="0" labelOnly="1" outline="0" axis="axisRow" fieldPosition="0"/>
    </format>
    <format dxfId="2651">
      <pivotArea dataOnly="0" labelOnly="1" fieldPosition="0">
        <references count="1">
          <reference field="1" count="0"/>
        </references>
      </pivotArea>
    </format>
    <format dxfId="2650">
      <pivotArea dataOnly="0" labelOnly="1" grandRow="1" outline="0" fieldPosition="0"/>
    </format>
    <format dxfId="2649">
      <pivotArea dataOnly="0" labelOnly="1" fieldPosition="0">
        <references count="1">
          <reference field="0" count="0"/>
        </references>
      </pivotArea>
    </format>
    <format dxfId="2648">
      <pivotArea dataOnly="0" labelOnly="1" grandCol="1" outline="0" fieldPosition="0"/>
    </format>
    <format dxfId="2647">
      <pivotArea type="all" dataOnly="0" outline="0" fieldPosition="0"/>
    </format>
    <format dxfId="2646">
      <pivotArea outline="0" collapsedLevelsAreSubtotals="1" fieldPosition="0"/>
    </format>
    <format dxfId="2645">
      <pivotArea type="origin" dataOnly="0" labelOnly="1" outline="0" fieldPosition="0"/>
    </format>
    <format dxfId="2644">
      <pivotArea field="0" type="button" dataOnly="0" labelOnly="1" outline="0" axis="axisCol" fieldPosition="0"/>
    </format>
    <format dxfId="2643">
      <pivotArea type="topRight" dataOnly="0" labelOnly="1" outline="0" fieldPosition="0"/>
    </format>
    <format dxfId="2642">
      <pivotArea field="1" type="button" dataOnly="0" labelOnly="1" outline="0" axis="axisRow" fieldPosition="0"/>
    </format>
    <format dxfId="2641">
      <pivotArea dataOnly="0" labelOnly="1" fieldPosition="0">
        <references count="1">
          <reference field="1" count="0"/>
        </references>
      </pivotArea>
    </format>
    <format dxfId="2640">
      <pivotArea dataOnly="0" labelOnly="1" grandRow="1" outline="0" fieldPosition="0"/>
    </format>
    <format dxfId="2639">
      <pivotArea dataOnly="0" labelOnly="1" fieldPosition="0">
        <references count="1">
          <reference field="0" count="0"/>
        </references>
      </pivotArea>
    </format>
    <format dxfId="2638">
      <pivotArea dataOnly="0" labelOnly="1" grandCol="1" outline="0" fieldPosition="0"/>
    </format>
    <format dxfId="2637">
      <pivotArea type="all" dataOnly="0" outline="0" fieldPosition="0"/>
    </format>
    <format dxfId="2636">
      <pivotArea outline="0" collapsedLevelsAreSubtotals="1" fieldPosition="0"/>
    </format>
    <format dxfId="2635">
      <pivotArea type="origin" dataOnly="0" labelOnly="1" outline="0" fieldPosition="0"/>
    </format>
    <format dxfId="2634">
      <pivotArea field="0" type="button" dataOnly="0" labelOnly="1" outline="0" axis="axisCol" fieldPosition="0"/>
    </format>
    <format dxfId="2633">
      <pivotArea type="topRight" dataOnly="0" labelOnly="1" outline="0" fieldPosition="0"/>
    </format>
    <format dxfId="2632">
      <pivotArea field="1" type="button" dataOnly="0" labelOnly="1" outline="0" axis="axisRow" fieldPosition="0"/>
    </format>
    <format dxfId="2631">
      <pivotArea dataOnly="0" labelOnly="1" fieldPosition="0">
        <references count="1">
          <reference field="1" count="0"/>
        </references>
      </pivotArea>
    </format>
    <format dxfId="2630">
      <pivotArea dataOnly="0" labelOnly="1" grandRow="1" outline="0" fieldPosition="0"/>
    </format>
    <format dxfId="2629">
      <pivotArea dataOnly="0" labelOnly="1" fieldPosition="0">
        <references count="1">
          <reference field="0" count="0"/>
        </references>
      </pivotArea>
    </format>
    <format dxfId="2628">
      <pivotArea dataOnly="0" labelOnly="1" grandCol="1" outline="0" fieldPosition="0"/>
    </format>
    <format dxfId="2586">
      <pivotArea type="all" dataOnly="0" outline="0" fieldPosition="0"/>
    </format>
    <format dxfId="2585">
      <pivotArea outline="0" collapsedLevelsAreSubtotals="1" fieldPosition="0"/>
    </format>
    <format dxfId="2584">
      <pivotArea type="origin" dataOnly="0" labelOnly="1" outline="0" fieldPosition="0"/>
    </format>
    <format dxfId="2583">
      <pivotArea field="0" type="button" dataOnly="0" labelOnly="1" outline="0" axis="axisCol" fieldPosition="0"/>
    </format>
    <format dxfId="2582">
      <pivotArea type="topRight" dataOnly="0" labelOnly="1" outline="0" fieldPosition="0"/>
    </format>
    <format dxfId="2581">
      <pivotArea field="1" type="button" dataOnly="0" labelOnly="1" outline="0" axis="axisRow" fieldPosition="0"/>
    </format>
    <format dxfId="2580">
      <pivotArea dataOnly="0" labelOnly="1" fieldPosition="0">
        <references count="1">
          <reference field="1" count="0"/>
        </references>
      </pivotArea>
    </format>
    <format dxfId="2579">
      <pivotArea dataOnly="0" labelOnly="1" grandRow="1" outline="0" fieldPosition="0"/>
    </format>
    <format dxfId="2578">
      <pivotArea dataOnly="0" labelOnly="1" fieldPosition="0">
        <references count="1">
          <reference field="0" count="0"/>
        </references>
      </pivotArea>
    </format>
    <format dxfId="2577">
      <pivotArea dataOnly="0" labelOnly="1" grandCol="1" outline="0" fieldPosition="0"/>
    </format>
    <format dxfId="2447">
      <pivotArea type="all" dataOnly="0" outline="0" fieldPosition="0"/>
    </format>
    <format dxfId="2446">
      <pivotArea outline="0" collapsedLevelsAreSubtotals="1" fieldPosition="0"/>
    </format>
    <format dxfId="2445">
      <pivotArea type="origin" dataOnly="0" labelOnly="1" outline="0" fieldPosition="0"/>
    </format>
    <format dxfId="2444">
      <pivotArea field="0" type="button" dataOnly="0" labelOnly="1" outline="0" axis="axisCol" fieldPosition="0"/>
    </format>
    <format dxfId="2443">
      <pivotArea type="topRight" dataOnly="0" labelOnly="1" outline="0" fieldPosition="0"/>
    </format>
    <format dxfId="2442">
      <pivotArea field="1" type="button" dataOnly="0" labelOnly="1" outline="0" axis="axisRow" fieldPosition="0"/>
    </format>
    <format dxfId="2441">
      <pivotArea dataOnly="0" labelOnly="1" fieldPosition="0">
        <references count="1">
          <reference field="1" count="0"/>
        </references>
      </pivotArea>
    </format>
    <format dxfId="2440">
      <pivotArea dataOnly="0" labelOnly="1" grandRow="1" outline="0" fieldPosition="0"/>
    </format>
    <format dxfId="2439">
      <pivotArea dataOnly="0" labelOnly="1" fieldPosition="0">
        <references count="1">
          <reference field="0" count="0"/>
        </references>
      </pivotArea>
    </format>
    <format dxfId="2438">
      <pivotArea dataOnly="0" labelOnly="1" grandCol="1" outline="0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Employees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722B9-6B22-4A0F-8713-F60424D04C9B}" name="PivotTable2" cacheId="994" applyNumberFormats="0" applyBorderFormats="0" applyFontFormats="0" applyPatternFormats="0" applyAlignmentFormats="0" applyWidthHeightFormats="1" dataCaption="Values" tag="f7f669ec-a77d-4c96-90e5-06ce3a92e1d7" updatedVersion="8" minRefreshableVersion="3" useAutoFormatting="1" subtotalHiddenItems="1" itemPrintTitles="1" createdVersion="8" indent="0" outline="1" outlineData="1" multipleFieldFilters="0" rowHeaderCaption="Department">
  <location ref="A2:C16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s Employees" fld="0" subtotal="count" baseField="0" baseItem="0"/>
    <dataField name="Total Terminated Employees" fld="1" subtotal="count" baseField="0" baseItem="0"/>
  </dataFields>
  <formats count="30">
    <format dxfId="2675">
      <pivotArea type="all" dataOnly="0" outline="0" fieldPosition="0"/>
    </format>
    <format dxfId="2674">
      <pivotArea outline="0" collapsedLevelsAreSubtotals="1" fieldPosition="0"/>
    </format>
    <format dxfId="2673">
      <pivotArea field="2" type="button" dataOnly="0" labelOnly="1" outline="0" axis="axisRow" fieldPosition="0"/>
    </format>
    <format dxfId="2672">
      <pivotArea dataOnly="0" labelOnly="1" fieldPosition="0">
        <references count="1">
          <reference field="2" count="0"/>
        </references>
      </pivotArea>
    </format>
    <format dxfId="2671">
      <pivotArea dataOnly="0" labelOnly="1" grandRow="1" outline="0" fieldPosition="0"/>
    </format>
    <format dxfId="26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69">
      <pivotArea type="all" dataOnly="0" outline="0" fieldPosition="0"/>
    </format>
    <format dxfId="2668">
      <pivotArea outline="0" collapsedLevelsAreSubtotals="1" fieldPosition="0"/>
    </format>
    <format dxfId="2667">
      <pivotArea field="2" type="button" dataOnly="0" labelOnly="1" outline="0" axis="axisRow" fieldPosition="0"/>
    </format>
    <format dxfId="2666">
      <pivotArea dataOnly="0" labelOnly="1" fieldPosition="0">
        <references count="1">
          <reference field="2" count="0"/>
        </references>
      </pivotArea>
    </format>
    <format dxfId="2665">
      <pivotArea dataOnly="0" labelOnly="1" grandRow="1" outline="0" fieldPosition="0"/>
    </format>
    <format dxfId="26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63">
      <pivotArea type="all" dataOnly="0" outline="0" fieldPosition="0"/>
    </format>
    <format dxfId="2662">
      <pivotArea outline="0" collapsedLevelsAreSubtotals="1" fieldPosition="0"/>
    </format>
    <format dxfId="2661">
      <pivotArea field="2" type="button" dataOnly="0" labelOnly="1" outline="0" axis="axisRow" fieldPosition="0"/>
    </format>
    <format dxfId="2660">
      <pivotArea dataOnly="0" labelOnly="1" fieldPosition="0">
        <references count="1">
          <reference field="2" count="0"/>
        </references>
      </pivotArea>
    </format>
    <format dxfId="2659">
      <pivotArea dataOnly="0" labelOnly="1" grandRow="1" outline="0" fieldPosition="0"/>
    </format>
    <format dxfId="26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92">
      <pivotArea type="all" dataOnly="0" outline="0" fieldPosition="0"/>
    </format>
    <format dxfId="2591">
      <pivotArea outline="0" collapsedLevelsAreSubtotals="1" fieldPosition="0"/>
    </format>
    <format dxfId="2590">
      <pivotArea field="2" type="button" dataOnly="0" labelOnly="1" outline="0" axis="axisRow" fieldPosition="0"/>
    </format>
    <format dxfId="2589">
      <pivotArea dataOnly="0" labelOnly="1" fieldPosition="0">
        <references count="1">
          <reference field="2" count="0"/>
        </references>
      </pivotArea>
    </format>
    <format dxfId="2588">
      <pivotArea dataOnly="0" labelOnly="1" grandRow="1" outline="0" fieldPosition="0"/>
    </format>
    <format dxfId="25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37">
      <pivotArea type="all" dataOnly="0" outline="0" fieldPosition="0"/>
    </format>
    <format dxfId="2436">
      <pivotArea outline="0" collapsedLevelsAreSubtotals="1" fieldPosition="0"/>
    </format>
    <format dxfId="2435">
      <pivotArea field="2" type="button" dataOnly="0" labelOnly="1" outline="0" axis="axisRow" fieldPosition="0"/>
    </format>
    <format dxfId="2434">
      <pivotArea dataOnly="0" labelOnly="1" fieldPosition="0">
        <references count="1">
          <reference field="2" count="0"/>
        </references>
      </pivotArea>
    </format>
    <format dxfId="2433">
      <pivotArea dataOnly="0" labelOnly="1" grandRow="1" outline="0" fieldPosition="0"/>
    </format>
    <format dxfId="24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s Employees"/>
    <pivotHierarchy dragToData="1" caption="Total Terminated Employee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E2335-F2AA-46FD-8D67-ABE8FA9C2BFC}" name="PivotTable7" cacheId="997" applyNumberFormats="0" applyBorderFormats="0" applyFontFormats="0" applyPatternFormats="0" applyAlignmentFormats="0" applyWidthHeightFormats="1" dataCaption="Values" tag="063dad1f-02b7-4a62-ab41-3dc4e0cc6532" updatedVersion="8" minRefreshableVersion="3" itemPrintTitles="1" createdVersion="8" indent="0" outline="1" outlineData="1" multipleFieldFilters="0" rowHeaderCaption="Department" colHeaderCaption="Gender">
  <location ref="I2:M17" firstHeaderRow="1" firstDataRow="2" firstDataCol="1"/>
  <pivotFields count="3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fld="1" subtotal="count" baseField="0" baseItem="0" numFmtId="10"/>
  </dataFields>
  <formats count="50">
    <format dxfId="2458">
      <pivotArea type="all" dataOnly="0" outline="0" fieldPosition="0"/>
    </format>
    <format dxfId="2459">
      <pivotArea outline="0" collapsedLevelsAreSubtotals="1" fieldPosition="0"/>
    </format>
    <format dxfId="2460">
      <pivotArea type="origin" dataOnly="0" labelOnly="1" outline="0" fieldPosition="0"/>
    </format>
    <format dxfId="2461">
      <pivotArea field="2" type="button" dataOnly="0" labelOnly="1" outline="0" axis="axisCol" fieldPosition="0"/>
    </format>
    <format dxfId="2462">
      <pivotArea type="topRight" dataOnly="0" labelOnly="1" outline="0" fieldPosition="0"/>
    </format>
    <format dxfId="2463">
      <pivotArea field="0" type="button" dataOnly="0" labelOnly="1" outline="0" axis="axisRow" fieldPosition="0"/>
    </format>
    <format dxfId="2464">
      <pivotArea dataOnly="0" labelOnly="1" fieldPosition="0">
        <references count="1">
          <reference field="0" count="0"/>
        </references>
      </pivotArea>
    </format>
    <format dxfId="2465">
      <pivotArea dataOnly="0" labelOnly="1" grandRow="1" outline="0" fieldPosition="0"/>
    </format>
    <format dxfId="2466">
      <pivotArea dataOnly="0" labelOnly="1" fieldPosition="0">
        <references count="1">
          <reference field="2" count="0"/>
        </references>
      </pivotArea>
    </format>
    <format dxfId="2467">
      <pivotArea dataOnly="0" labelOnly="1" grandCol="1" outline="0" fieldPosition="0"/>
    </format>
    <format dxfId="2468">
      <pivotArea type="all" dataOnly="0" outline="0" fieldPosition="0"/>
    </format>
    <format dxfId="2469">
      <pivotArea outline="0" collapsedLevelsAreSubtotals="1" fieldPosition="0"/>
    </format>
    <format dxfId="2470">
      <pivotArea type="origin" dataOnly="0" labelOnly="1" outline="0" fieldPosition="0"/>
    </format>
    <format dxfId="2471">
      <pivotArea field="2" type="button" dataOnly="0" labelOnly="1" outline="0" axis="axisCol" fieldPosition="0"/>
    </format>
    <format dxfId="2472">
      <pivotArea type="topRight" dataOnly="0" labelOnly="1" outline="0" fieldPosition="0"/>
    </format>
    <format dxfId="2473">
      <pivotArea field="0" type="button" dataOnly="0" labelOnly="1" outline="0" axis="axisRow" fieldPosition="0"/>
    </format>
    <format dxfId="2474">
      <pivotArea dataOnly="0" labelOnly="1" fieldPosition="0">
        <references count="1">
          <reference field="0" count="0"/>
        </references>
      </pivotArea>
    </format>
    <format dxfId="2475">
      <pivotArea dataOnly="0" labelOnly="1" grandRow="1" outline="0" fieldPosition="0"/>
    </format>
    <format dxfId="2476">
      <pivotArea dataOnly="0" labelOnly="1" fieldPosition="0">
        <references count="1">
          <reference field="2" count="0"/>
        </references>
      </pivotArea>
    </format>
    <format dxfId="2477">
      <pivotArea dataOnly="0" labelOnly="1" grandCol="1" outline="0" fieldPosition="0"/>
    </format>
    <format dxfId="2478">
      <pivotArea type="all" dataOnly="0" outline="0" fieldPosition="0"/>
    </format>
    <format dxfId="2479">
      <pivotArea outline="0" collapsedLevelsAreSubtotals="1" fieldPosition="0"/>
    </format>
    <format dxfId="2480">
      <pivotArea type="origin" dataOnly="0" labelOnly="1" outline="0" fieldPosition="0"/>
    </format>
    <format dxfId="2481">
      <pivotArea field="2" type="button" dataOnly="0" labelOnly="1" outline="0" axis="axisCol" fieldPosition="0"/>
    </format>
    <format dxfId="2482">
      <pivotArea type="topRight" dataOnly="0" labelOnly="1" outline="0" fieldPosition="0"/>
    </format>
    <format dxfId="2483">
      <pivotArea field="0" type="button" dataOnly="0" labelOnly="1" outline="0" axis="axisRow" fieldPosition="0"/>
    </format>
    <format dxfId="2484">
      <pivotArea dataOnly="0" labelOnly="1" fieldPosition="0">
        <references count="1">
          <reference field="0" count="0"/>
        </references>
      </pivotArea>
    </format>
    <format dxfId="2485">
      <pivotArea dataOnly="0" labelOnly="1" grandRow="1" outline="0" fieldPosition="0"/>
    </format>
    <format dxfId="2486">
      <pivotArea dataOnly="0" labelOnly="1" fieldPosition="0">
        <references count="1">
          <reference field="2" count="0"/>
        </references>
      </pivotArea>
    </format>
    <format dxfId="2487">
      <pivotArea dataOnly="0" labelOnly="1" grandCol="1" outline="0" fieldPosition="0"/>
    </format>
    <format dxfId="2488">
      <pivotArea type="all" dataOnly="0" outline="0" fieldPosition="0"/>
    </format>
    <format dxfId="2489">
      <pivotArea outline="0" collapsedLevelsAreSubtotals="1" fieldPosition="0"/>
    </format>
    <format dxfId="2490">
      <pivotArea type="origin" dataOnly="0" labelOnly="1" outline="0" fieldPosition="0"/>
    </format>
    <format dxfId="2491">
      <pivotArea field="2" type="button" dataOnly="0" labelOnly="1" outline="0" axis="axisCol" fieldPosition="0"/>
    </format>
    <format dxfId="2492">
      <pivotArea type="topRight" dataOnly="0" labelOnly="1" outline="0" fieldPosition="0"/>
    </format>
    <format dxfId="2493">
      <pivotArea field="0" type="button" dataOnly="0" labelOnly="1" outline="0" axis="axisRow" fieldPosition="0"/>
    </format>
    <format dxfId="2494">
      <pivotArea dataOnly="0" labelOnly="1" fieldPosition="0">
        <references count="1">
          <reference field="0" count="0"/>
        </references>
      </pivotArea>
    </format>
    <format dxfId="2495">
      <pivotArea dataOnly="0" labelOnly="1" grandRow="1" outline="0" fieldPosition="0"/>
    </format>
    <format dxfId="2496">
      <pivotArea dataOnly="0" labelOnly="1" fieldPosition="0">
        <references count="1">
          <reference field="2" count="0"/>
        </references>
      </pivotArea>
    </format>
    <format dxfId="2497">
      <pivotArea dataOnly="0" labelOnly="1" grandCol="1" outline="0" fieldPosition="0"/>
    </format>
    <format dxfId="2457">
      <pivotArea type="all" dataOnly="0" outline="0" fieldPosition="0"/>
    </format>
    <format dxfId="2456">
      <pivotArea outline="0" collapsedLevelsAreSubtotals="1" fieldPosition="0"/>
    </format>
    <format dxfId="2455">
      <pivotArea type="origin" dataOnly="0" labelOnly="1" outline="0" fieldPosition="0"/>
    </format>
    <format dxfId="2454">
      <pivotArea field="2" type="button" dataOnly="0" labelOnly="1" outline="0" axis="axisCol" fieldPosition="0"/>
    </format>
    <format dxfId="2453">
      <pivotArea type="topRight" dataOnly="0" labelOnly="1" outline="0" fieldPosition="0"/>
    </format>
    <format dxfId="2452">
      <pivotArea field="0" type="button" dataOnly="0" labelOnly="1" outline="0" axis="axisRow" fieldPosition="0"/>
    </format>
    <format dxfId="2451">
      <pivotArea dataOnly="0" labelOnly="1" fieldPosition="0">
        <references count="1">
          <reference field="0" count="0"/>
        </references>
      </pivotArea>
    </format>
    <format dxfId="2450">
      <pivotArea dataOnly="0" labelOnly="1" grandRow="1" outline="0" fieldPosition="0"/>
    </format>
    <format dxfId="2449">
      <pivotArea dataOnly="0" labelOnly="1" fieldPosition="0">
        <references count="1">
          <reference field="2" count="0"/>
        </references>
      </pivotArea>
    </format>
    <format dxfId="2448">
      <pivotArea dataOnly="0" labelOnly="1" grandCol="1" outline="0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F7868-F38F-4750-9B72-37B83F96EA86}" name="PivotTable5" cacheId="1000" applyNumberFormats="0" applyBorderFormats="0" applyFontFormats="0" applyPatternFormats="0" applyAlignmentFormats="0" applyWidthHeightFormats="1" dataCaption="Values" tag="c11f89f8-9c79-4e6a-853d-42f5593459a7" updatedVersion="8" minRefreshableVersion="3" useAutoFormatting="1" itemPrintTitles="1" createdVersion="8" indent="0" outline="1" outlineData="1" multipleFieldFilters="0" rowHeaderCaption="Departments" colHeaderCaption="Age Groups">
  <location ref="A2:G17" firstHeaderRow="1" firstDataRow="2" firstDataCol="1"/>
  <pivotFields count="3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ge Group" fld="1" subtotal="count" baseField="0" baseItem="0"/>
  </dataFields>
  <formats count="66">
    <format dxfId="2514">
      <pivotArea type="all" dataOnly="0" outline="0" fieldPosition="0"/>
    </format>
    <format dxfId="2515">
      <pivotArea outline="0" collapsedLevelsAreSubtotals="1" fieldPosition="0"/>
    </format>
    <format dxfId="2516">
      <pivotArea type="origin" dataOnly="0" labelOnly="1" outline="0" fieldPosition="0"/>
    </format>
    <format dxfId="2517">
      <pivotArea field="2" type="button" dataOnly="0" labelOnly="1" outline="0" axis="axisCol" fieldPosition="0"/>
    </format>
    <format dxfId="2518">
      <pivotArea type="topRight" dataOnly="0" labelOnly="1" outline="0" fieldPosition="0"/>
    </format>
    <format dxfId="2519">
      <pivotArea field="0" type="button" dataOnly="0" labelOnly="1" outline="0" axis="axisRow" fieldPosition="0"/>
    </format>
    <format dxfId="2520">
      <pivotArea dataOnly="0" labelOnly="1" fieldPosition="0">
        <references count="1">
          <reference field="0" count="0"/>
        </references>
      </pivotArea>
    </format>
    <format dxfId="2521">
      <pivotArea dataOnly="0" labelOnly="1" grandRow="1" outline="0" fieldPosition="0"/>
    </format>
    <format dxfId="2522">
      <pivotArea dataOnly="0" labelOnly="1" fieldPosition="0">
        <references count="1">
          <reference field="2" count="0"/>
        </references>
      </pivotArea>
    </format>
    <format dxfId="2523">
      <pivotArea dataOnly="0" labelOnly="1" grandCol="1" outline="0" fieldPosition="0"/>
    </format>
    <format dxfId="2524">
      <pivotArea type="all" dataOnly="0" outline="0" fieldPosition="0"/>
    </format>
    <format dxfId="2525">
      <pivotArea outline="0" collapsedLevelsAreSubtotals="1" fieldPosition="0"/>
    </format>
    <format dxfId="2526">
      <pivotArea type="origin" dataOnly="0" labelOnly="1" outline="0" fieldPosition="0"/>
    </format>
    <format dxfId="2527">
      <pivotArea field="2" type="button" dataOnly="0" labelOnly="1" outline="0" axis="axisCol" fieldPosition="0"/>
    </format>
    <format dxfId="2528">
      <pivotArea type="topRight" dataOnly="0" labelOnly="1" outline="0" fieldPosition="0"/>
    </format>
    <format dxfId="2529">
      <pivotArea field="0" type="button" dataOnly="0" labelOnly="1" outline="0" axis="axisRow" fieldPosition="0"/>
    </format>
    <format dxfId="2530">
      <pivotArea dataOnly="0" labelOnly="1" fieldPosition="0">
        <references count="1">
          <reference field="0" count="0"/>
        </references>
      </pivotArea>
    </format>
    <format dxfId="2531">
      <pivotArea dataOnly="0" labelOnly="1" grandRow="1" outline="0" fieldPosition="0"/>
    </format>
    <format dxfId="2532">
      <pivotArea dataOnly="0" labelOnly="1" fieldPosition="0">
        <references count="1">
          <reference field="2" count="0"/>
        </references>
      </pivotArea>
    </format>
    <format dxfId="2533">
      <pivotArea dataOnly="0" labelOnly="1" grandCol="1" outline="0" fieldPosition="0"/>
    </format>
    <format dxfId="2534">
      <pivotArea type="all" dataOnly="0" outline="0" fieldPosition="0"/>
    </format>
    <format dxfId="2535">
      <pivotArea outline="0" collapsedLevelsAreSubtotals="1" fieldPosition="0"/>
    </format>
    <format dxfId="2536">
      <pivotArea type="origin" dataOnly="0" labelOnly="1" outline="0" fieldPosition="0"/>
    </format>
    <format dxfId="2537">
      <pivotArea field="2" type="button" dataOnly="0" labelOnly="1" outline="0" axis="axisCol" fieldPosition="0"/>
    </format>
    <format dxfId="2538">
      <pivotArea type="topRight" dataOnly="0" labelOnly="1" outline="0" fieldPosition="0"/>
    </format>
    <format dxfId="2539">
      <pivotArea field="0" type="button" dataOnly="0" labelOnly="1" outline="0" axis="axisRow" fieldPosition="0"/>
    </format>
    <format dxfId="2540">
      <pivotArea dataOnly="0" labelOnly="1" fieldPosition="0">
        <references count="1">
          <reference field="0" count="0"/>
        </references>
      </pivotArea>
    </format>
    <format dxfId="2541">
      <pivotArea dataOnly="0" labelOnly="1" grandRow="1" outline="0" fieldPosition="0"/>
    </format>
    <format dxfId="2542">
      <pivotArea dataOnly="0" labelOnly="1" fieldPosition="0">
        <references count="1">
          <reference field="2" count="0"/>
        </references>
      </pivotArea>
    </format>
    <format dxfId="2543">
      <pivotArea dataOnly="0" labelOnly="1" grandCol="1" outline="0" fieldPosition="0"/>
    </format>
    <format dxfId="2544">
      <pivotArea type="all" dataOnly="0" outline="0" fieldPosition="0"/>
    </format>
    <format dxfId="2545">
      <pivotArea outline="0" collapsedLevelsAreSubtotals="1" fieldPosition="0"/>
    </format>
    <format dxfId="2546">
      <pivotArea type="origin" dataOnly="0" labelOnly="1" outline="0" fieldPosition="0"/>
    </format>
    <format dxfId="2547">
      <pivotArea field="2" type="button" dataOnly="0" labelOnly="1" outline="0" axis="axisCol" fieldPosition="0"/>
    </format>
    <format dxfId="2548">
      <pivotArea type="topRight" dataOnly="0" labelOnly="1" outline="0" fieldPosition="0"/>
    </format>
    <format dxfId="2549">
      <pivotArea field="0" type="button" dataOnly="0" labelOnly="1" outline="0" axis="axisRow" fieldPosition="0"/>
    </format>
    <format dxfId="2550">
      <pivotArea dataOnly="0" labelOnly="1" fieldPosition="0">
        <references count="1">
          <reference field="0" count="0"/>
        </references>
      </pivotArea>
    </format>
    <format dxfId="2551">
      <pivotArea dataOnly="0" labelOnly="1" grandRow="1" outline="0" fieldPosition="0"/>
    </format>
    <format dxfId="2552">
      <pivotArea dataOnly="0" labelOnly="1" fieldPosition="0">
        <references count="1">
          <reference field="2" count="0"/>
        </references>
      </pivotArea>
    </format>
    <format dxfId="2553">
      <pivotArea dataOnly="0" labelOnly="1" grandCol="1" outline="0" fieldPosition="0"/>
    </format>
    <format dxfId="2554">
      <pivotArea type="all" dataOnly="0" outline="0" fieldPosition="0"/>
    </format>
    <format dxfId="2555">
      <pivotArea outline="0" collapsedLevelsAreSubtotals="1" fieldPosition="0"/>
    </format>
    <format dxfId="2556">
      <pivotArea type="origin" dataOnly="0" labelOnly="1" outline="0" fieldPosition="0"/>
    </format>
    <format dxfId="2557">
      <pivotArea field="2" type="button" dataOnly="0" labelOnly="1" outline="0" axis="axisCol" fieldPosition="0"/>
    </format>
    <format dxfId="2558">
      <pivotArea type="topRight" dataOnly="0" labelOnly="1" outline="0" fieldPosition="0"/>
    </format>
    <format dxfId="2559">
      <pivotArea field="0" type="button" dataOnly="0" labelOnly="1" outline="0" axis="axisRow" fieldPosition="0"/>
    </format>
    <format dxfId="2560">
      <pivotArea dataOnly="0" labelOnly="1" fieldPosition="0">
        <references count="1">
          <reference field="0" count="0"/>
        </references>
      </pivotArea>
    </format>
    <format dxfId="2561">
      <pivotArea dataOnly="0" labelOnly="1" grandRow="1" outline="0" fieldPosition="0"/>
    </format>
    <format dxfId="2562">
      <pivotArea dataOnly="0" labelOnly="1" fieldPosition="0">
        <references count="1">
          <reference field="2" count="0"/>
        </references>
      </pivotArea>
    </format>
    <format dxfId="2563">
      <pivotArea dataOnly="0" labelOnly="1" grandCol="1" outline="0" fieldPosition="0"/>
    </format>
    <format dxfId="2513">
      <pivotArea type="origin" dataOnly="0" labelOnly="1" outline="0" fieldPosition="0"/>
    </format>
    <format dxfId="2512">
      <pivotArea field="2" type="button" dataOnly="0" labelOnly="1" outline="0" axis="axisCol" fieldPosition="0"/>
    </format>
    <format dxfId="2511">
      <pivotArea type="topRight" dataOnly="0" labelOnly="1" outline="0" fieldPosition="0"/>
    </format>
    <format dxfId="2510">
      <pivotArea field="0" type="button" dataOnly="0" labelOnly="1" outline="0" axis="axisRow" fieldPosition="0"/>
    </format>
    <format dxfId="2509">
      <pivotArea dataOnly="0" labelOnly="1" fieldPosition="0">
        <references count="1">
          <reference field="2" count="0"/>
        </references>
      </pivotArea>
    </format>
    <format dxfId="2508">
      <pivotArea dataOnly="0" labelOnly="1" grandCol="1" outline="0" fieldPosition="0"/>
    </format>
    <format dxfId="2507">
      <pivotArea type="all" dataOnly="0" outline="0" fieldPosition="0"/>
    </format>
    <format dxfId="2506">
      <pivotArea outline="0" collapsedLevelsAreSubtotals="1" fieldPosition="0"/>
    </format>
    <format dxfId="2505">
      <pivotArea type="origin" dataOnly="0" labelOnly="1" outline="0" fieldPosition="0"/>
    </format>
    <format dxfId="2504">
      <pivotArea field="2" type="button" dataOnly="0" labelOnly="1" outline="0" axis="axisCol" fieldPosition="0"/>
    </format>
    <format dxfId="2503">
      <pivotArea type="topRight" dataOnly="0" labelOnly="1" outline="0" fieldPosition="0"/>
    </format>
    <format dxfId="2502">
      <pivotArea field="0" type="button" dataOnly="0" labelOnly="1" outline="0" axis="axisRow" fieldPosition="0"/>
    </format>
    <format dxfId="2501">
      <pivotArea dataOnly="0" labelOnly="1" fieldPosition="0">
        <references count="1">
          <reference field="0" count="0"/>
        </references>
      </pivotArea>
    </format>
    <format dxfId="2500">
      <pivotArea dataOnly="0" labelOnly="1" grandRow="1" outline="0" fieldPosition="0"/>
    </format>
    <format dxfId="2499">
      <pivotArea dataOnly="0" labelOnly="1" fieldPosition="0">
        <references count="1">
          <reference field="2" count="0"/>
        </references>
      </pivotArea>
    </format>
    <format dxfId="2498">
      <pivotArea dataOnly="0" labelOnly="1" grandCol="1" outline="0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1C737-74FF-4C03-B601-7BB0FC12E1A3}" name="PivotTable9" cacheId="1003" applyNumberFormats="0" applyBorderFormats="0" applyFontFormats="0" applyPatternFormats="0" applyAlignmentFormats="0" applyWidthHeightFormats="1" dataCaption="Values" tag="0c97ebbc-8d1f-4bcd-aeb2-a49d804d8f84" updatedVersion="8" minRefreshableVersion="3" useAutoFormatting="1" itemPrintTitles="1" createdVersion="8" indent="0" outline="1" outlineData="1" multipleFieldFilters="0" rowHeaderCaption="Department" colHeaderCaption="Years">
  <location ref="A28:W43" firstHeaderRow="1" firstDataRow="2" firstDataCol="1"/>
  <pivotFields count="3">
    <pivotField axis="axisCol" allDrilled="1" subtotalTop="0" showAll="0" dataSourceSort="1" defaultSubtotal="0">
      <items count="2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</items>
    </pivotField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hiring by department" fld="2" subtotal="count" baseField="1" baseItem="0"/>
  </dataFields>
  <formats count="30">
    <format dxfId="2386">
      <pivotArea type="all" dataOnly="0" outline="0" fieldPosition="0"/>
    </format>
    <format dxfId="2385">
      <pivotArea outline="0" collapsedLevelsAreSubtotals="1" fieldPosition="0"/>
    </format>
    <format dxfId="2384">
      <pivotArea type="origin" dataOnly="0" labelOnly="1" outline="0" fieldPosition="0"/>
    </format>
    <format dxfId="2383">
      <pivotArea field="0" type="button" dataOnly="0" labelOnly="1" outline="0" axis="axisCol" fieldPosition="0"/>
    </format>
    <format dxfId="2382">
      <pivotArea type="topRight" dataOnly="0" labelOnly="1" outline="0" fieldPosition="0"/>
    </format>
    <format dxfId="2381">
      <pivotArea field="1" type="button" dataOnly="0" labelOnly="1" outline="0" axis="axisRow" fieldPosition="0"/>
    </format>
    <format dxfId="2380">
      <pivotArea dataOnly="0" labelOnly="1" fieldPosition="0">
        <references count="1">
          <reference field="1" count="0"/>
        </references>
      </pivotArea>
    </format>
    <format dxfId="2379">
      <pivotArea dataOnly="0" labelOnly="1" grandRow="1" outline="0" fieldPosition="0"/>
    </format>
    <format dxfId="2378">
      <pivotArea dataOnly="0" labelOnly="1" fieldPosition="0">
        <references count="1">
          <reference field="0" count="0"/>
        </references>
      </pivotArea>
    </format>
    <format dxfId="2377">
      <pivotArea dataOnly="0" labelOnly="1" grandCol="1" outline="0" fieldPosition="0"/>
    </format>
    <format dxfId="2376">
      <pivotArea type="all" dataOnly="0" outline="0" fieldPosition="0"/>
    </format>
    <format dxfId="2375">
      <pivotArea outline="0" collapsedLevelsAreSubtotals="1" fieldPosition="0"/>
    </format>
    <format dxfId="2374">
      <pivotArea type="origin" dataOnly="0" labelOnly="1" outline="0" fieldPosition="0"/>
    </format>
    <format dxfId="2373">
      <pivotArea field="0" type="button" dataOnly="0" labelOnly="1" outline="0" axis="axisCol" fieldPosition="0"/>
    </format>
    <format dxfId="2372">
      <pivotArea type="topRight" dataOnly="0" labelOnly="1" outline="0" fieldPosition="0"/>
    </format>
    <format dxfId="2371">
      <pivotArea field="1" type="button" dataOnly="0" labelOnly="1" outline="0" axis="axisRow" fieldPosition="0"/>
    </format>
    <format dxfId="2370">
      <pivotArea dataOnly="0" labelOnly="1" fieldPosition="0">
        <references count="1">
          <reference field="1" count="0"/>
        </references>
      </pivotArea>
    </format>
    <format dxfId="2369">
      <pivotArea dataOnly="0" labelOnly="1" grandRow="1" outline="0" fieldPosition="0"/>
    </format>
    <format dxfId="2368">
      <pivotArea dataOnly="0" labelOnly="1" fieldPosition="0">
        <references count="1">
          <reference field="0" count="0"/>
        </references>
      </pivotArea>
    </format>
    <format dxfId="2367">
      <pivotArea dataOnly="0" labelOnly="1" grandCol="1" outline="0" fieldPosition="0"/>
    </format>
    <format dxfId="2366">
      <pivotArea type="all" dataOnly="0" outline="0" fieldPosition="0"/>
    </format>
    <format dxfId="2365">
      <pivotArea outline="0" collapsedLevelsAreSubtotals="1" fieldPosition="0"/>
    </format>
    <format dxfId="2364">
      <pivotArea type="origin" dataOnly="0" labelOnly="1" outline="0" fieldPosition="0"/>
    </format>
    <format dxfId="2363">
      <pivotArea field="0" type="button" dataOnly="0" labelOnly="1" outline="0" axis="axisCol" fieldPosition="0"/>
    </format>
    <format dxfId="2362">
      <pivotArea type="topRight" dataOnly="0" labelOnly="1" outline="0" fieldPosition="0"/>
    </format>
    <format dxfId="2361">
      <pivotArea field="1" type="button" dataOnly="0" labelOnly="1" outline="0" axis="axisRow" fieldPosition="0"/>
    </format>
    <format dxfId="2360">
      <pivotArea dataOnly="0" labelOnly="1" fieldPosition="0">
        <references count="1">
          <reference field="1" count="0"/>
        </references>
      </pivotArea>
    </format>
    <format dxfId="2359">
      <pivotArea dataOnly="0" labelOnly="1" grandRow="1" outline="0" fieldPosition="0"/>
    </format>
    <format dxfId="2358">
      <pivotArea dataOnly="0" labelOnly="1" fieldPosition="0">
        <references count="1">
          <reference field="0" count="0"/>
        </references>
      </pivotArea>
    </format>
    <format dxfId="2357">
      <pivotArea dataOnly="0" labelOnly="1" grandCol="1" outline="0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hiring by department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329D7-6C19-4CF5-91D1-0FE5C65C8593}" name="PivotTable8" cacheId="1006" applyNumberFormats="0" applyBorderFormats="0" applyFontFormats="0" applyPatternFormats="0" applyAlignmentFormats="0" applyWidthHeightFormats="1" dataCaption="Values" tag="e77369f5-efd1-4498-8bcc-e34d51e23baa" updatedVersion="8" minRefreshableVersion="3" useAutoFormatting="1" subtotalHiddenItems="1" itemPrintTitles="1" createdVersion="8" indent="0" outline="1" outlineData="1" multipleFieldFilters="0" rowHeaderCaption="Years" colHeaderCaption="Locations">
  <location ref="A2:I25" firstHeaderRow="1" firstDataRow="2" firstDataCol="1"/>
  <pivotFields count="4"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2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2">
    <field x="1"/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Total emplyees hired per Locations" fld="2" subtotal="count" baseField="1" baseItem="0"/>
  </dataFields>
  <formats count="21">
    <format dxfId="2388">
      <pivotArea type="all" dataOnly="0" outline="0" fieldPosition="0"/>
    </format>
    <format dxfId="2389">
      <pivotArea outline="0" collapsedLevelsAreSubtotals="1" fieldPosition="0"/>
    </format>
    <format dxfId="2390">
      <pivotArea field="1" type="button" dataOnly="0" labelOnly="1" outline="0" axis="axisRow" fieldPosition="0"/>
    </format>
    <format dxfId="2391">
      <pivotArea dataOnly="0" labelOnly="1" fieldPosition="0">
        <references count="1">
          <reference field="1" count="0"/>
        </references>
      </pivotArea>
    </format>
    <format dxfId="2392">
      <pivotArea dataOnly="0" labelOnly="1" grandRow="1" outline="0" fieldPosition="0"/>
    </format>
    <format dxfId="2393">
      <pivotArea dataOnly="0" labelOnly="1" outline="0" axis="axisValues" fieldPosition="0"/>
    </format>
    <format dxfId="2394">
      <pivotArea type="all" dataOnly="0" outline="0" fieldPosition="0"/>
    </format>
    <format dxfId="2395">
      <pivotArea outline="0" collapsedLevelsAreSubtotals="1" fieldPosition="0"/>
    </format>
    <format dxfId="2396">
      <pivotArea field="1" type="button" dataOnly="0" labelOnly="1" outline="0" axis="axisRow" fieldPosition="0"/>
    </format>
    <format dxfId="2397">
      <pivotArea dataOnly="0" labelOnly="1" fieldPosition="0">
        <references count="1">
          <reference field="1" count="0"/>
        </references>
      </pivotArea>
    </format>
    <format dxfId="2398">
      <pivotArea dataOnly="0" labelOnly="1" grandRow="1" outline="0" fieldPosition="0"/>
    </format>
    <format dxfId="2399">
      <pivotArea dataOnly="0" labelOnly="1" outline="0" axis="axisValues" fieldPosition="0"/>
    </format>
    <format dxfId="2400">
      <pivotArea type="all" dataOnly="0" outline="0" fieldPosition="0"/>
    </format>
    <format dxfId="2401">
      <pivotArea outline="0" collapsedLevelsAreSubtotals="1" fieldPosition="0"/>
    </format>
    <format dxfId="2402">
      <pivotArea field="1" type="button" dataOnly="0" labelOnly="1" outline="0" axis="axisRow" fieldPosition="0"/>
    </format>
    <format dxfId="2403">
      <pivotArea dataOnly="0" labelOnly="1" fieldPosition="0">
        <references count="1">
          <reference field="1" count="0"/>
        </references>
      </pivotArea>
    </format>
    <format dxfId="2404">
      <pivotArea dataOnly="0" labelOnly="1" grandRow="1" outline="0" fieldPosition="0"/>
    </format>
    <format dxfId="2405">
      <pivotArea dataOnly="0" labelOnly="1" outline="0" axis="axisValues" fieldPosition="0"/>
    </format>
    <format dxfId="2387">
      <pivotArea type="origin" dataOnly="0" labelOnly="1" outline="0" fieldPosition="0"/>
    </format>
    <format dxfId="2356">
      <pivotArea dataOnly="0" labelOnly="1" fieldPosition="0">
        <references count="1">
          <reference field="3" count="0"/>
        </references>
      </pivotArea>
    </format>
    <format dxfId="2355">
      <pivotArea dataOnly="0" labelOnly="1" grandCol="1" outline="0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emplyees hired per Locations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6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2EEA9-B6D4-4A82-A379-9457464E1FB4}" name="PivotTable12" cacheId="1009" applyNumberFormats="0" applyBorderFormats="0" applyFontFormats="0" applyPatternFormats="0" applyAlignmentFormats="0" applyWidthHeightFormats="1" dataCaption="Values" tag="b9603bd6-6a93-4e0b-8011-3fb661e602cd" updatedVersion="8" minRefreshableVersion="3" useAutoFormatting="1" itemPrintTitles="1" createdVersion="8" indent="0" outline="1" outlineData="1" multipleFieldFilters="0" rowHeaderCaption="Age group and gender">
  <location ref="H2:I23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fld="2" subtotal="count" baseField="0" baseItem="0" numFmtId="10"/>
  </dataFields>
  <formats count="44">
    <format dxfId="2309">
      <pivotArea type="all" dataOnly="0" outline="0" fieldPosition="0"/>
    </format>
    <format dxfId="2308">
      <pivotArea outline="0" collapsedLevelsAreSubtotals="1" fieldPosition="0"/>
    </format>
    <format dxfId="2307">
      <pivotArea field="0" type="button" dataOnly="0" labelOnly="1" outline="0" axis="axisRow" fieldPosition="0"/>
    </format>
    <format dxfId="2306">
      <pivotArea dataOnly="0" labelOnly="1" fieldPosition="0">
        <references count="1">
          <reference field="0" count="0"/>
        </references>
      </pivotArea>
    </format>
    <format dxfId="2305">
      <pivotArea dataOnly="0" labelOnly="1" grandRow="1" outline="0" fieldPosition="0"/>
    </format>
    <format dxfId="2304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2303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2302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2301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2300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  <format dxfId="2299">
      <pivotArea dataOnly="0" labelOnly="1" outline="0" axis="axisValues" fieldPosition="0"/>
    </format>
    <format dxfId="2298">
      <pivotArea type="all" dataOnly="0" outline="0" fieldPosition="0"/>
    </format>
    <format dxfId="2297">
      <pivotArea outline="0" collapsedLevelsAreSubtotals="1" fieldPosition="0"/>
    </format>
    <format dxfId="2296">
      <pivotArea field="0" type="button" dataOnly="0" labelOnly="1" outline="0" axis="axisRow" fieldPosition="0"/>
    </format>
    <format dxfId="2295">
      <pivotArea dataOnly="0" labelOnly="1" fieldPosition="0">
        <references count="1">
          <reference field="0" count="0"/>
        </references>
      </pivotArea>
    </format>
    <format dxfId="2294">
      <pivotArea dataOnly="0" labelOnly="1" grandRow="1" outline="0" fieldPosition="0"/>
    </format>
    <format dxfId="2293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2292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2291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2290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2289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  <format dxfId="2288">
      <pivotArea dataOnly="0" labelOnly="1" outline="0" axis="axisValues" fieldPosition="0"/>
    </format>
    <format dxfId="2287">
      <pivotArea type="all" dataOnly="0" outline="0" fieldPosition="0"/>
    </format>
    <format dxfId="2286">
      <pivotArea outline="0" collapsedLevelsAreSubtotals="1" fieldPosition="0"/>
    </format>
    <format dxfId="2285">
      <pivotArea field="0" type="button" dataOnly="0" labelOnly="1" outline="0" axis="axisRow" fieldPosition="0"/>
    </format>
    <format dxfId="2284">
      <pivotArea dataOnly="0" labelOnly="1" fieldPosition="0">
        <references count="1">
          <reference field="0" count="0"/>
        </references>
      </pivotArea>
    </format>
    <format dxfId="2283">
      <pivotArea dataOnly="0" labelOnly="1" grandRow="1" outline="0" fieldPosition="0"/>
    </format>
    <format dxfId="2282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2281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2280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2279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2278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  <format dxfId="2277">
      <pivotArea dataOnly="0" labelOnly="1" outline="0" axis="axisValues" fieldPosition="0"/>
    </format>
    <format dxfId="2276">
      <pivotArea type="all" dataOnly="0" outline="0" fieldPosition="0"/>
    </format>
    <format dxfId="2275">
      <pivotArea outline="0" collapsedLevelsAreSubtotals="1" fieldPosition="0"/>
    </format>
    <format dxfId="2274">
      <pivotArea field="0" type="button" dataOnly="0" labelOnly="1" outline="0" axis="axisRow" fieldPosition="0"/>
    </format>
    <format dxfId="2273">
      <pivotArea dataOnly="0" labelOnly="1" fieldPosition="0">
        <references count="1">
          <reference field="0" count="0"/>
        </references>
      </pivotArea>
    </format>
    <format dxfId="2272">
      <pivotArea dataOnly="0" labelOnly="1" grandRow="1" outline="0" fieldPosition="0"/>
    </format>
    <format dxfId="2271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2270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2269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2268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2267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  <format dxfId="2266">
      <pivotArea dataOnly="0" labelOnly="1" outline="0" axis="axisValues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43EC9-AB4A-4FF5-BF5F-302A2557AE7C}" name="PivotTable11" cacheId="1012" applyNumberFormats="0" applyBorderFormats="0" applyFontFormats="0" applyPatternFormats="0" applyAlignmentFormats="0" applyWidthHeightFormats="1" dataCaption="Values" tag="8063a4b6-2cef-4995-ad7e-83e4c3f12652" updatedVersion="8" minRefreshableVersion="3" useAutoFormatting="1" itemPrintTitles="1" createdVersion="8" indent="0" outline="1" outlineData="1" multipleFieldFilters="0" rowHeaderCaption="Job Titles">
  <location ref="E2:F175" firstHeaderRow="1" firstDataRow="1" firstDataCol="1"/>
  <pivotFields count="2">
    <pivotField axis="axisRow" allDrilled="1" subtotalTop="0" showAll="0" dataSourceSort="1" defaultSubtotal="0" defaultAttributeDrillState="1">
      <items count="1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</items>
    </pivotField>
    <pivotField dataField="1" subtotalTop="0" showAll="0" defaultSubtotal="0"/>
  </pivotFields>
  <rowFields count="1">
    <field x="0"/>
  </rowFields>
  <rowItems count="1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 t="grand">
      <x/>
    </i>
  </rowItems>
  <colItems count="1">
    <i/>
  </colItems>
  <dataFields count="1">
    <dataField fld="1" subtotal="count" baseField="0" baseItem="0" numFmtId="10"/>
  </dataFields>
  <formats count="27">
    <format dxfId="2336">
      <pivotArea type="all" dataOnly="0" outline="0" fieldPosition="0"/>
    </format>
    <format dxfId="2335">
      <pivotArea outline="0" collapsedLevelsAreSubtotals="1" fieldPosition="0"/>
    </format>
    <format dxfId="2334">
      <pivotArea field="0" type="button" dataOnly="0" labelOnly="1" outline="0" axis="axisRow" fieldPosition="0"/>
    </format>
    <format dxfId="233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32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31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330">
      <pivotArea dataOnly="0" labelOnly="1" fieldPosition="0">
        <references count="1">
          <reference field="0" count="22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</reference>
        </references>
      </pivotArea>
    </format>
    <format dxfId="2329">
      <pivotArea dataOnly="0" labelOnly="1" grandRow="1" outline="0" fieldPosition="0"/>
    </format>
    <format dxfId="2328">
      <pivotArea dataOnly="0" labelOnly="1" outline="0" axis="axisValues" fieldPosition="0"/>
    </format>
    <format dxfId="2327">
      <pivotArea type="all" dataOnly="0" outline="0" fieldPosition="0"/>
    </format>
    <format dxfId="2326">
      <pivotArea outline="0" collapsedLevelsAreSubtotals="1" fieldPosition="0"/>
    </format>
    <format dxfId="2325">
      <pivotArea field="0" type="button" dataOnly="0" labelOnly="1" outline="0" axis="axisRow" fieldPosition="0"/>
    </format>
    <format dxfId="232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23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22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321">
      <pivotArea dataOnly="0" labelOnly="1" fieldPosition="0">
        <references count="1">
          <reference field="0" count="22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</reference>
        </references>
      </pivotArea>
    </format>
    <format dxfId="2320">
      <pivotArea dataOnly="0" labelOnly="1" grandRow="1" outline="0" fieldPosition="0"/>
    </format>
    <format dxfId="2319">
      <pivotArea dataOnly="0" labelOnly="1" outline="0" axis="axisValues" fieldPosition="0"/>
    </format>
    <format dxfId="2318">
      <pivotArea type="all" dataOnly="0" outline="0" fieldPosition="0"/>
    </format>
    <format dxfId="2317">
      <pivotArea outline="0" collapsedLevelsAreSubtotals="1" fieldPosition="0"/>
    </format>
    <format dxfId="2316">
      <pivotArea field="0" type="button" dataOnly="0" labelOnly="1" outline="0" axis="axisRow" fieldPosition="0"/>
    </format>
    <format dxfId="231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14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13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312">
      <pivotArea dataOnly="0" labelOnly="1" fieldPosition="0">
        <references count="1">
          <reference field="0" count="22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</reference>
        </references>
      </pivotArea>
    </format>
    <format dxfId="2311">
      <pivotArea dataOnly="0" labelOnly="1" grandRow="1" outline="0" fieldPosition="0"/>
    </format>
    <format dxfId="2310">
      <pivotArea dataOnly="0" labelOnly="1" outline="0" axis="axisValues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60603-236F-442A-AEFF-51AAAA79E845}" name="PivotTable10" cacheId="1015" applyNumberFormats="0" applyBorderFormats="0" applyFontFormats="0" applyPatternFormats="0" applyAlignmentFormats="0" applyWidthHeightFormats="1" dataCaption="Values" tag="7173fad2-44ab-4e58-94cc-28479bd92f19" updatedVersion="8" minRefreshableVersion="3" useAutoFormatting="1" itemPrintTitles="1" createdVersion="8" indent="0" outline="1" outlineData="1" multipleFieldFilters="0" rowHeaderCaption="Years">
  <location ref="A2:C37" firstHeaderRow="0" firstDataRow="1" firstDataCol="1"/>
  <pivotFields count="4">
    <pivotField axis="axisRow" allDrilled="1" subtotalTop="0" showAll="0" dataSourceSort="1" defaultSubtotal="0">
      <items count="21">
        <item x="0" e="0"/>
        <item x="1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2">
    <field x="0"/>
    <field x="3"/>
  </rowFields>
  <rowItems count="35">
    <i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 numFmtId="10"/>
    <dataField name="Total Employees Left" fld="2" subtotal="count" baseField="0" baseItem="0"/>
  </dataFields>
  <formats count="18">
    <format dxfId="2354">
      <pivotArea type="all" dataOnly="0" outline="0" fieldPosition="0"/>
    </format>
    <format dxfId="2353">
      <pivotArea outline="0" collapsedLevelsAreSubtotals="1" fieldPosition="0"/>
    </format>
    <format dxfId="2352">
      <pivotArea field="0" type="button" dataOnly="0" labelOnly="1" outline="0" axis="axisRow" fieldPosition="0"/>
    </format>
    <format dxfId="2351">
      <pivotArea dataOnly="0" labelOnly="1" fieldPosition="0">
        <references count="1">
          <reference field="0" count="0"/>
        </references>
      </pivotArea>
    </format>
    <format dxfId="2350">
      <pivotArea dataOnly="0" labelOnly="1" grandRow="1" outline="0" fieldPosition="0"/>
    </format>
    <format dxfId="2349">
      <pivotArea dataOnly="0" labelOnly="1" outline="0" axis="axisValues" fieldPosition="0"/>
    </format>
    <format dxfId="2348">
      <pivotArea type="all" dataOnly="0" outline="0" fieldPosition="0"/>
    </format>
    <format dxfId="2347">
      <pivotArea outline="0" collapsedLevelsAreSubtotals="1" fieldPosition="0"/>
    </format>
    <format dxfId="2346">
      <pivotArea field="0" type="button" dataOnly="0" labelOnly="1" outline="0" axis="axisRow" fieldPosition="0"/>
    </format>
    <format dxfId="2345">
      <pivotArea dataOnly="0" labelOnly="1" fieldPosition="0">
        <references count="1">
          <reference field="0" count="0"/>
        </references>
      </pivotArea>
    </format>
    <format dxfId="2344">
      <pivotArea dataOnly="0" labelOnly="1" grandRow="1" outline="0" fieldPosition="0"/>
    </format>
    <format dxfId="2343">
      <pivotArea dataOnly="0" labelOnly="1" outline="0" axis="axisValues" fieldPosition="0"/>
    </format>
    <format dxfId="2342">
      <pivotArea type="all" dataOnly="0" outline="0" fieldPosition="0"/>
    </format>
    <format dxfId="2341">
      <pivotArea outline="0" collapsedLevelsAreSubtotals="1" fieldPosition="0"/>
    </format>
    <format dxfId="2340">
      <pivotArea field="0" type="button" dataOnly="0" labelOnly="1" outline="0" axis="axisRow" fieldPosition="0"/>
    </format>
    <format dxfId="2339">
      <pivotArea dataOnly="0" labelOnly="1" fieldPosition="0">
        <references count="1">
          <reference field="0" count="0"/>
        </references>
      </pivotArea>
    </format>
    <format dxfId="2338">
      <pivotArea dataOnly="0" labelOnly="1" grandRow="1" outline="0" fieldPosition="0"/>
    </format>
    <format dxfId="2337">
      <pivotArea dataOnly="0" labelOnly="1" outline="0" axis="axisValues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Total Employees Lef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FCBA8-A03F-45E0-97E6-3CCFC0271FC1}" name="PivotTable14" cacheId="1056" applyNumberFormats="0" applyBorderFormats="0" applyFontFormats="0" applyPatternFormats="0" applyAlignmentFormats="0" applyWidthHeightFormats="1" dataCaption="Values" tag="789958ae-0c97-4f70-b698-095c10a5fd32" updatedVersion="8" minRefreshableVersion="3" useAutoFormatting="1" itemPrintTitles="1" createdVersion="8" indent="0" outline="1" outlineData="1" multipleFieldFilters="0" rowHeaderCaption="Age Group">
  <location ref="H2:AD9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Average of Tenure" fld="2" subtotal="average" baseField="0" baseItem="0" numFmtId="2"/>
  </dataFields>
  <formats count="40">
    <format dxfId="89">
      <pivotArea type="all" dataOnly="0" outline="0" fieldPosition="0"/>
    </format>
    <format dxfId="88">
      <pivotArea outline="0" collapsedLevelsAreSubtotals="1" fieldPosition="0"/>
    </format>
    <format dxfId="87">
      <pivotArea type="origin" dataOnly="0" labelOnly="1" outline="0" fieldPosition="0"/>
    </format>
    <format dxfId="86">
      <pivotArea field="1" type="button" dataOnly="0" labelOnly="1" outline="0" axis="axisCol" fieldPosition="0"/>
    </format>
    <format dxfId="85">
      <pivotArea type="topRight" dataOnly="0" labelOnly="1" outline="0" fieldPosition="0"/>
    </format>
    <format dxfId="84">
      <pivotArea field="0" type="button" dataOnly="0" labelOnly="1" outline="0" axis="axisRow" fieldPosition="0"/>
    </format>
    <format dxfId="83">
      <pivotArea dataOnly="0" labelOnly="1" fieldPosition="0">
        <references count="1">
          <reference field="0" count="0"/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1" count="0"/>
        </references>
      </pivotArea>
    </format>
    <format dxfId="80">
      <pivotArea dataOnly="0" labelOnly="1" grandCol="1" outline="0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type="origin" dataOnly="0" labelOnly="1" outline="0" fieldPosition="0"/>
    </format>
    <format dxfId="76">
      <pivotArea field="1" type="button" dataOnly="0" labelOnly="1" outline="0" axis="axisCol" fieldPosition="0"/>
    </format>
    <format dxfId="75">
      <pivotArea type="topRight" dataOnly="0" labelOnly="1" outline="0" fieldPosition="0"/>
    </format>
    <format dxfId="74">
      <pivotArea field="0" type="button" dataOnly="0" labelOnly="1" outline="0" axis="axisRow" fieldPosition="0"/>
    </format>
    <format dxfId="73">
      <pivotArea dataOnly="0" labelOnly="1" fieldPosition="0">
        <references count="1">
          <reference field="0" count="0"/>
        </references>
      </pivotArea>
    </format>
    <format dxfId="72">
      <pivotArea dataOnly="0" labelOnly="1" grandRow="1" outline="0" fieldPosition="0"/>
    </format>
    <format dxfId="71">
      <pivotArea dataOnly="0" labelOnly="1" fieldPosition="0">
        <references count="1">
          <reference field="1" count="0"/>
        </references>
      </pivotArea>
    </format>
    <format dxfId="70">
      <pivotArea dataOnly="0" labelOnly="1" grandCol="1" outline="0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1" type="button" dataOnly="0" labelOnly="1" outline="0" axis="axisCol" fieldPosition="0"/>
    </format>
    <format dxfId="65">
      <pivotArea type="topRight" dataOnly="0" labelOnly="1" outline="0" fieldPosition="0"/>
    </format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1">
          <reference field="1" count="0"/>
        </references>
      </pivotArea>
    </format>
    <format dxfId="60">
      <pivotArea dataOnly="0" labelOnly="1" grandCol="1" outline="0" fieldPosition="0"/>
    </format>
    <format dxfId="5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1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Col="1" outline="0" fieldPosition="0"/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enure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DE4CE-1C0A-4818-9421-9E0B00590F9A}" name="PivotTable13" cacheId="1042" applyNumberFormats="0" applyBorderFormats="0" applyFontFormats="0" applyPatternFormats="0" applyAlignmentFormats="0" applyWidthHeightFormats="1" dataCaption="Values" tag="6986363b-36ac-464d-87ba-d191584fed7c" updatedVersion="8" minRefreshableVersion="3" useAutoFormatting="1" itemPrintTitles="1" createdVersion="8" indent="0" outline="1" outlineData="1" multipleFieldFilters="0">
  <location ref="A2:E37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21">
        <item x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</items>
    </pivotField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2">
    <field x="4"/>
    <field x="5"/>
  </rowFields>
  <rowItems count="3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name="Active employees" fld="3" subtotal="count" baseField="0" baseItem="0"/>
    <dataField fld="2" subtotal="count" baseField="0" baseItem="0"/>
    <dataField name="Average of Tenure" fld="0" subtotal="average" baseField="0" baseItem="0" numFmtId="2"/>
  </dataFields>
  <formats count="9">
    <format dxfId="135">
      <pivotArea type="all" dataOnly="0" outline="0" fieldPosition="0"/>
    </format>
    <format dxfId="136">
      <pivotArea outline="0" collapsedLevelsAreSubtotals="1" fieldPosition="0"/>
    </format>
    <format dxfId="137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138">
      <pivotArea type="all" dataOnly="0" outline="0" fieldPosition="0"/>
    </format>
    <format dxfId="139">
      <pivotArea outline="0" collapsedLevelsAreSubtotals="1" fieldPosition="0"/>
    </format>
    <format dxfId="140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141">
      <pivotArea type="all" dataOnly="0" outline="0" fieldPosition="0"/>
    </format>
    <format dxfId="142">
      <pivotArea outline="0" collapsedLevelsAreSubtotals="1" fieldPosition="0"/>
    </format>
    <format dxfId="143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Active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enure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7"/>
  <sheetViews>
    <sheetView zoomScaleNormal="100" workbookViewId="0">
      <selection activeCell="F1" sqref="F1:J1"/>
    </sheetView>
  </sheetViews>
  <sheetFormatPr defaultRowHeight="14.4" x14ac:dyDescent="0.3"/>
  <cols>
    <col min="1" max="1" width="19.88671875" bestFit="1" customWidth="1"/>
    <col min="2" max="2" width="12.88671875" bestFit="1" customWidth="1"/>
    <col min="3" max="3" width="5.88671875" bestFit="1" customWidth="1"/>
    <col min="4" max="4" width="10.21875" bestFit="1" customWidth="1"/>
    <col min="5" max="5" width="9" bestFit="1" customWidth="1"/>
    <col min="6" max="6" width="13.5546875" bestFit="1" customWidth="1"/>
    <col min="7" max="7" width="8.109375" bestFit="1" customWidth="1"/>
    <col min="8" max="8" width="4.6640625" bestFit="1" customWidth="1"/>
    <col min="9" max="9" width="5.44140625" bestFit="1" customWidth="1"/>
    <col min="10" max="10" width="8.77734375" bestFit="1" customWidth="1"/>
    <col min="11" max="11" width="4.33203125" bestFit="1" customWidth="1"/>
    <col min="12" max="12" width="6.44140625" bestFit="1" customWidth="1"/>
    <col min="13" max="13" width="6.21875" bestFit="1" customWidth="1"/>
    <col min="14" max="14" width="6.33203125" bestFit="1" customWidth="1"/>
    <col min="15" max="15" width="8.77734375" bestFit="1" customWidth="1"/>
    <col min="16" max="16" width="33.21875" bestFit="1" customWidth="1"/>
    <col min="17" max="17" width="8" bestFit="1" customWidth="1"/>
    <col min="18" max="18" width="11.44140625" bestFit="1" customWidth="1"/>
    <col min="19" max="19" width="10.6640625" bestFit="1" customWidth="1"/>
    <col min="20" max="20" width="10.77734375" bestFit="1" customWidth="1"/>
    <col min="21" max="21" width="14.88671875" bestFit="1" customWidth="1"/>
    <col min="22" max="22" width="23" bestFit="1" customWidth="1"/>
    <col min="23" max="23" width="23.5546875" bestFit="1" customWidth="1"/>
    <col min="24" max="24" width="23.6640625" bestFit="1" customWidth="1"/>
    <col min="25" max="25" width="19.5546875" bestFit="1" customWidth="1"/>
    <col min="26" max="26" width="27" bestFit="1" customWidth="1"/>
    <col min="27" max="27" width="18.44140625" bestFit="1" customWidth="1"/>
    <col min="28" max="28" width="16.5546875" bestFit="1" customWidth="1"/>
    <col min="29" max="29" width="16.88671875" bestFit="1" customWidth="1"/>
    <col min="30" max="30" width="14.88671875" bestFit="1" customWidth="1"/>
    <col min="31" max="31" width="17.44140625" bestFit="1" customWidth="1"/>
    <col min="32" max="32" width="8.44140625" bestFit="1" customWidth="1"/>
    <col min="33" max="33" width="20.5546875" bestFit="1" customWidth="1"/>
    <col min="34" max="34" width="21.109375" bestFit="1" customWidth="1"/>
    <col min="35" max="35" width="21.77734375" bestFit="1" customWidth="1"/>
    <col min="36" max="36" width="21.88671875" bestFit="1" customWidth="1"/>
    <col min="37" max="37" width="25.5546875" bestFit="1" customWidth="1"/>
    <col min="38" max="38" width="26.109375" bestFit="1" customWidth="1"/>
    <col min="39" max="39" width="26.6640625" bestFit="1" customWidth="1"/>
    <col min="40" max="40" width="26.77734375" bestFit="1" customWidth="1"/>
    <col min="41" max="41" width="14.88671875" bestFit="1" customWidth="1"/>
    <col min="42" max="42" width="28.33203125" bestFit="1" customWidth="1"/>
    <col min="43" max="43" width="34.5546875" bestFit="1" customWidth="1"/>
    <col min="44" max="44" width="19.33203125" bestFit="1" customWidth="1"/>
    <col min="45" max="45" width="27.77734375" bestFit="1" customWidth="1"/>
    <col min="46" max="46" width="20.109375" bestFit="1" customWidth="1"/>
    <col min="47" max="47" width="24.77734375" bestFit="1" customWidth="1"/>
    <col min="48" max="48" width="25.44140625" bestFit="1" customWidth="1"/>
    <col min="49" max="49" width="26" bestFit="1" customWidth="1"/>
    <col min="50" max="50" width="26.109375" bestFit="1" customWidth="1"/>
    <col min="51" max="51" width="16.88671875" bestFit="1" customWidth="1"/>
    <col min="52" max="52" width="18.5546875" bestFit="1" customWidth="1"/>
    <col min="53" max="53" width="19.109375" bestFit="1" customWidth="1"/>
    <col min="54" max="54" width="15" bestFit="1" customWidth="1"/>
    <col min="55" max="55" width="24.33203125" bestFit="1" customWidth="1"/>
    <col min="56" max="56" width="14.44140625" bestFit="1" customWidth="1"/>
    <col min="57" max="57" width="24.44140625" bestFit="1" customWidth="1"/>
    <col min="58" max="58" width="22.109375" bestFit="1" customWidth="1"/>
    <col min="59" max="59" width="22.6640625" bestFit="1" customWidth="1"/>
    <col min="60" max="60" width="23.21875" bestFit="1" customWidth="1"/>
    <col min="61" max="61" width="23.33203125" bestFit="1" customWidth="1"/>
    <col min="62" max="62" width="14.44140625" bestFit="1" customWidth="1"/>
    <col min="63" max="63" width="24.88671875" bestFit="1" customWidth="1"/>
    <col min="64" max="64" width="10.5546875" bestFit="1" customWidth="1"/>
    <col min="65" max="65" width="11.109375" bestFit="1" customWidth="1"/>
    <col min="66" max="66" width="11.6640625" bestFit="1" customWidth="1"/>
    <col min="67" max="67" width="11.77734375" bestFit="1" customWidth="1"/>
    <col min="68" max="68" width="14.6640625" bestFit="1" customWidth="1"/>
    <col min="69" max="69" width="6" bestFit="1" customWidth="1"/>
    <col min="70" max="70" width="16.33203125" bestFit="1" customWidth="1"/>
    <col min="71" max="71" width="9.33203125" bestFit="1" customWidth="1"/>
    <col min="72" max="72" width="9.88671875" bestFit="1" customWidth="1"/>
    <col min="73" max="73" width="10.44140625" bestFit="1" customWidth="1"/>
    <col min="74" max="74" width="10.5546875" bestFit="1" customWidth="1"/>
    <col min="75" max="75" width="17" bestFit="1" customWidth="1"/>
    <col min="76" max="76" width="17.5546875" bestFit="1" customWidth="1"/>
    <col min="77" max="77" width="15.21875" bestFit="1" customWidth="1"/>
    <col min="78" max="78" width="15.109375" bestFit="1" customWidth="1"/>
    <col min="79" max="79" width="15.5546875" bestFit="1" customWidth="1"/>
    <col min="80" max="80" width="15.21875" bestFit="1" customWidth="1"/>
    <col min="81" max="81" width="17.44140625" bestFit="1" customWidth="1"/>
    <col min="82" max="82" width="18.88671875" bestFit="1" customWidth="1"/>
    <col min="83" max="83" width="11.33203125" bestFit="1" customWidth="1"/>
    <col min="84" max="84" width="23" bestFit="1" customWidth="1"/>
    <col min="85" max="85" width="24.5546875" bestFit="1" customWidth="1"/>
    <col min="86" max="86" width="25.21875" bestFit="1" customWidth="1"/>
    <col min="87" max="87" width="25.88671875" bestFit="1" customWidth="1"/>
    <col min="88" max="88" width="26.44140625" bestFit="1" customWidth="1"/>
    <col min="89" max="89" width="26.5546875" bestFit="1" customWidth="1"/>
    <col min="90" max="90" width="24.33203125" bestFit="1" customWidth="1"/>
    <col min="91" max="91" width="26.88671875" bestFit="1" customWidth="1"/>
    <col min="92" max="92" width="14.44140625" bestFit="1" customWidth="1"/>
    <col min="93" max="93" width="12.44140625" bestFit="1" customWidth="1"/>
    <col min="94" max="94" width="13.33203125" bestFit="1" customWidth="1"/>
    <col min="95" max="95" width="8.33203125" bestFit="1" customWidth="1"/>
    <col min="96" max="96" width="17.77734375" bestFit="1" customWidth="1"/>
    <col min="97" max="97" width="17.88671875" bestFit="1" customWidth="1"/>
    <col min="98" max="98" width="26.21875" bestFit="1" customWidth="1"/>
    <col min="99" max="99" width="15.44140625" bestFit="1" customWidth="1"/>
    <col min="100" max="100" width="16" bestFit="1" customWidth="1"/>
    <col min="101" max="101" width="15" bestFit="1" customWidth="1"/>
    <col min="102" max="102" width="15.5546875" bestFit="1" customWidth="1"/>
    <col min="103" max="103" width="16.21875" bestFit="1" customWidth="1"/>
    <col min="104" max="104" width="8.5546875" bestFit="1" customWidth="1"/>
    <col min="105" max="105" width="8.6640625" bestFit="1" customWidth="1"/>
    <col min="106" max="106" width="30" bestFit="1" customWidth="1"/>
    <col min="107" max="107" width="18.44140625" bestFit="1" customWidth="1"/>
    <col min="108" max="108" width="15.5546875" bestFit="1" customWidth="1"/>
    <col min="109" max="109" width="19.44140625" bestFit="1" customWidth="1"/>
    <col min="110" max="110" width="20" bestFit="1" customWidth="1"/>
    <col min="111" max="111" width="20.5546875" bestFit="1" customWidth="1"/>
    <col min="112" max="112" width="20.6640625" bestFit="1" customWidth="1"/>
    <col min="113" max="113" width="12.5546875" bestFit="1" customWidth="1"/>
    <col min="114" max="114" width="13.21875" bestFit="1" customWidth="1"/>
    <col min="115" max="115" width="13.77734375" bestFit="1" customWidth="1"/>
    <col min="116" max="116" width="13.88671875" bestFit="1" customWidth="1"/>
    <col min="117" max="117" width="15.109375" bestFit="1" customWidth="1"/>
    <col min="118" max="118" width="22.21875" bestFit="1" customWidth="1"/>
    <col min="119" max="119" width="14.88671875" bestFit="1" customWidth="1"/>
    <col min="120" max="120" width="8.5546875" bestFit="1" customWidth="1"/>
    <col min="121" max="121" width="17.6640625" bestFit="1" customWidth="1"/>
    <col min="122" max="122" width="20.6640625" bestFit="1" customWidth="1"/>
    <col min="123" max="123" width="16.5546875" bestFit="1" customWidth="1"/>
    <col min="124" max="124" width="17.6640625" bestFit="1" customWidth="1"/>
    <col min="125" max="125" width="18.21875" bestFit="1" customWidth="1"/>
    <col min="126" max="126" width="18.77734375" bestFit="1" customWidth="1"/>
    <col min="127" max="127" width="18.88671875" bestFit="1" customWidth="1"/>
    <col min="128" max="128" width="17" bestFit="1" customWidth="1"/>
    <col min="129" max="129" width="13.6640625" bestFit="1" customWidth="1"/>
    <col min="130" max="130" width="18.44140625" bestFit="1" customWidth="1"/>
    <col min="131" max="131" width="14.33203125" bestFit="1" customWidth="1"/>
    <col min="132" max="132" width="20.88671875" bestFit="1" customWidth="1"/>
    <col min="133" max="133" width="15.44140625" bestFit="1" customWidth="1"/>
    <col min="134" max="134" width="11.77734375" bestFit="1" customWidth="1"/>
    <col min="135" max="135" width="21" bestFit="1" customWidth="1"/>
    <col min="136" max="136" width="20.77734375" bestFit="1" customWidth="1"/>
    <col min="137" max="137" width="14.44140625" bestFit="1" customWidth="1"/>
    <col min="138" max="138" width="19.5546875" bestFit="1" customWidth="1"/>
    <col min="139" max="139" width="12.6640625" bestFit="1" customWidth="1"/>
    <col min="140" max="140" width="17.77734375" bestFit="1" customWidth="1"/>
    <col min="141" max="141" width="15.109375" bestFit="1" customWidth="1"/>
    <col min="142" max="142" width="11.44140625" bestFit="1" customWidth="1"/>
    <col min="143" max="143" width="13.109375" bestFit="1" customWidth="1"/>
    <col min="144" max="144" width="13.6640625" bestFit="1" customWidth="1"/>
    <col min="145" max="145" width="18.33203125" bestFit="1" customWidth="1"/>
    <col min="146" max="146" width="17.5546875" bestFit="1" customWidth="1"/>
    <col min="147" max="147" width="18.109375" bestFit="1" customWidth="1"/>
    <col min="148" max="148" width="18.6640625" bestFit="1" customWidth="1"/>
    <col min="149" max="149" width="18.77734375" bestFit="1" customWidth="1"/>
    <col min="150" max="150" width="21.5546875" bestFit="1" customWidth="1"/>
    <col min="151" max="151" width="22.109375" bestFit="1" customWidth="1"/>
    <col min="152" max="152" width="22.6640625" bestFit="1" customWidth="1"/>
    <col min="153" max="153" width="22.77734375" bestFit="1" customWidth="1"/>
    <col min="154" max="154" width="16.6640625" bestFit="1" customWidth="1"/>
    <col min="155" max="155" width="24.88671875" bestFit="1" customWidth="1"/>
    <col min="156" max="156" width="16.33203125" bestFit="1" customWidth="1"/>
    <col min="157" max="157" width="16.88671875" bestFit="1" customWidth="1"/>
    <col min="158" max="158" width="17.5546875" bestFit="1" customWidth="1"/>
    <col min="159" max="159" width="17.6640625" bestFit="1" customWidth="1"/>
    <col min="160" max="160" width="12.44140625" bestFit="1" customWidth="1"/>
    <col min="161" max="161" width="11.109375" bestFit="1" customWidth="1"/>
    <col min="162" max="162" width="11.6640625" bestFit="1" customWidth="1"/>
    <col min="163" max="163" width="12.21875" bestFit="1" customWidth="1"/>
    <col min="164" max="164" width="12.33203125" bestFit="1" customWidth="1"/>
    <col min="165" max="165" width="24.5546875" bestFit="1" customWidth="1"/>
    <col min="166" max="166" width="17.21875" bestFit="1" customWidth="1"/>
    <col min="167" max="167" width="12.21875" bestFit="1" customWidth="1"/>
    <col min="168" max="168" width="13.88671875" bestFit="1" customWidth="1"/>
    <col min="169" max="169" width="14.44140625" bestFit="1" customWidth="1"/>
    <col min="170" max="170" width="21.109375" bestFit="1" customWidth="1"/>
    <col min="171" max="171" width="21.77734375" bestFit="1" customWidth="1"/>
    <col min="172" max="172" width="22.33203125" bestFit="1" customWidth="1"/>
    <col min="173" max="173" width="22.44140625" bestFit="1" customWidth="1"/>
    <col min="174" max="174" width="14.21875" bestFit="1" customWidth="1"/>
    <col min="175" max="175" width="7.88671875" bestFit="1" customWidth="1"/>
    <col min="176" max="176" width="8.44140625" bestFit="1" customWidth="1"/>
    <col min="177" max="177" width="9" bestFit="1" customWidth="1"/>
    <col min="178" max="178" width="15.88671875" bestFit="1" customWidth="1"/>
    <col min="179" max="179" width="13.44140625" bestFit="1" customWidth="1"/>
    <col min="180" max="180" width="12.44140625" bestFit="1" customWidth="1"/>
    <col min="181" max="181" width="28.6640625" bestFit="1" customWidth="1"/>
    <col min="182" max="182" width="22.5546875" bestFit="1" customWidth="1"/>
    <col min="183" max="183" width="16.5546875" bestFit="1" customWidth="1"/>
    <col min="184" max="184" width="8" bestFit="1" customWidth="1"/>
    <col min="185" max="185" width="13.6640625" bestFit="1" customWidth="1"/>
    <col min="186" max="186" width="14.21875" bestFit="1" customWidth="1"/>
    <col min="187" max="187" width="14.77734375" bestFit="1" customWidth="1"/>
    <col min="188" max="188" width="14.88671875" bestFit="1" customWidth="1"/>
    <col min="189" max="189" width="15" bestFit="1" customWidth="1"/>
    <col min="190" max="190" width="15.5546875" bestFit="1" customWidth="1"/>
    <col min="191" max="191" width="16.109375" bestFit="1" customWidth="1"/>
    <col min="192" max="192" width="16.21875" bestFit="1" customWidth="1"/>
    <col min="193" max="193" width="10.77734375" bestFit="1" customWidth="1"/>
  </cols>
  <sheetData>
    <row r="1" spans="1:10" ht="28.2" customHeight="1" x14ac:dyDescent="0.3">
      <c r="A1" s="12" t="s">
        <v>245</v>
      </c>
      <c r="B1" s="12"/>
      <c r="C1" s="12"/>
      <c r="D1" s="12"/>
      <c r="F1" s="12" t="s">
        <v>246</v>
      </c>
      <c r="G1" s="12"/>
      <c r="H1" s="12"/>
      <c r="I1" s="12"/>
      <c r="J1" s="12"/>
    </row>
    <row r="2" spans="1:10" ht="60" x14ac:dyDescent="0.3">
      <c r="A2" s="13" t="s">
        <v>40</v>
      </c>
      <c r="B2" s="14" t="s">
        <v>18</v>
      </c>
      <c r="C2" s="14" t="s">
        <v>2</v>
      </c>
      <c r="D2" s="20" t="s">
        <v>0</v>
      </c>
      <c r="F2" s="13" t="s">
        <v>1</v>
      </c>
      <c r="G2" s="13" t="s">
        <v>44</v>
      </c>
      <c r="H2" s="14"/>
      <c r="I2" s="14"/>
      <c r="J2" s="14"/>
    </row>
    <row r="3" spans="1:10" ht="36" x14ac:dyDescent="0.3">
      <c r="A3" s="14" t="s">
        <v>4</v>
      </c>
      <c r="B3" s="18">
        <v>3333</v>
      </c>
      <c r="C3" s="18">
        <v>586</v>
      </c>
      <c r="D3" s="18">
        <f>GETPIVOTDATA("[Measures].[Count of id.2]",$A$2,"[HR Data].[department]","[HR Data].[department].&amp;[Accounting]")-GETPIVOTDATA("[Measures].[Count of termdate]",$A$2,"[HR Data].[department]","[HR Data].[department].&amp;[Accounting]")</f>
        <v>2747</v>
      </c>
      <c r="F3" s="13" t="s">
        <v>40</v>
      </c>
      <c r="G3" s="14" t="s">
        <v>41</v>
      </c>
      <c r="H3" s="14" t="s">
        <v>42</v>
      </c>
      <c r="I3" s="14" t="s">
        <v>43</v>
      </c>
      <c r="J3" s="14" t="s">
        <v>17</v>
      </c>
    </row>
    <row r="4" spans="1:10" x14ac:dyDescent="0.3">
      <c r="A4" s="14" t="s">
        <v>5</v>
      </c>
      <c r="B4" s="18">
        <v>52</v>
      </c>
      <c r="C4" s="18">
        <v>12</v>
      </c>
      <c r="D4" s="18">
        <f>GETPIVOTDATA("[Measures].[Count of id.2]",$A$2,"[HR Data].[department]","[HR Data].[department].&amp;[Auditing]")-GETPIVOTDATA("[Measures].[Count of termdate]",$A$2,"[HR Data].[department]","[HR Data].[department].&amp;[Auditing]")</f>
        <v>40</v>
      </c>
      <c r="F4" s="14" t="s">
        <v>4</v>
      </c>
      <c r="G4" s="18">
        <v>1531</v>
      </c>
      <c r="H4" s="18">
        <v>1711</v>
      </c>
      <c r="I4" s="18">
        <v>91</v>
      </c>
      <c r="J4" s="18">
        <v>3333</v>
      </c>
    </row>
    <row r="5" spans="1:10" x14ac:dyDescent="0.3">
      <c r="A5" s="14" t="s">
        <v>6</v>
      </c>
      <c r="B5" s="18">
        <v>1642</v>
      </c>
      <c r="C5" s="18">
        <v>275</v>
      </c>
      <c r="D5" s="18">
        <f>GETPIVOTDATA("[Measures].[Count of id.2]",$A$2,"[HR Data].[department]","[HR Data].[department].&amp;[Business Development]")-GETPIVOTDATA("[Measures].[Count of termdate]",$A$2,"[HR Data].[department]","[HR Data].[department].&amp;[Business Development]")</f>
        <v>1367</v>
      </c>
      <c r="F5" s="14" t="s">
        <v>5</v>
      </c>
      <c r="G5" s="18">
        <v>24</v>
      </c>
      <c r="H5" s="18">
        <v>28</v>
      </c>
      <c r="I5" s="18"/>
      <c r="J5" s="18">
        <v>52</v>
      </c>
    </row>
    <row r="6" spans="1:10" ht="24" x14ac:dyDescent="0.3">
      <c r="A6" s="14" t="s">
        <v>7</v>
      </c>
      <c r="B6" s="18">
        <v>6686</v>
      </c>
      <c r="C6" s="18">
        <v>1185</v>
      </c>
      <c r="D6" s="18">
        <f>GETPIVOTDATA("[Measures].[Count of id.2]",$A$2,"[HR Data].[department]","[HR Data].[department].&amp;[Engineering]")-GETPIVOTDATA("[Measures].[Count of termdate]",$A$2,"[HR Data].[department]","[HR Data].[department].&amp;[Engineering]")</f>
        <v>5501</v>
      </c>
      <c r="F6" s="14" t="s">
        <v>6</v>
      </c>
      <c r="G6" s="18">
        <v>757</v>
      </c>
      <c r="H6" s="18">
        <v>836</v>
      </c>
      <c r="I6" s="18">
        <v>49</v>
      </c>
      <c r="J6" s="18">
        <v>1642</v>
      </c>
    </row>
    <row r="7" spans="1:10" x14ac:dyDescent="0.3">
      <c r="A7" s="14" t="s">
        <v>8</v>
      </c>
      <c r="B7" s="18">
        <v>1807</v>
      </c>
      <c r="C7" s="18">
        <v>309</v>
      </c>
      <c r="D7" s="18">
        <f>GETPIVOTDATA("[Measures].[Count of id.2]",$A$2,"[HR Data].[department]","[HR Data].[department].&amp;[Human Resources]")-GETPIVOTDATA("[Measures].[Count of termdate]",$A$2,"[HR Data].[department]","[HR Data].[department].&amp;[Human Resources]")</f>
        <v>1498</v>
      </c>
      <c r="F7" s="14" t="s">
        <v>7</v>
      </c>
      <c r="G7" s="18">
        <v>3120</v>
      </c>
      <c r="H7" s="18">
        <v>3373</v>
      </c>
      <c r="I7" s="18">
        <v>193</v>
      </c>
      <c r="J7" s="18">
        <v>6686</v>
      </c>
    </row>
    <row r="8" spans="1:10" x14ac:dyDescent="0.3">
      <c r="A8" s="14" t="s">
        <v>9</v>
      </c>
      <c r="B8" s="18">
        <v>311</v>
      </c>
      <c r="C8" s="18">
        <v>63</v>
      </c>
      <c r="D8" s="18">
        <f>GETPIVOTDATA("[Measures].[Count of id.2]",$A$2,"[HR Data].[department]","[HR Data].[department].&amp;[Legal]")-GETPIVOTDATA("[Measures].[Count of termdate]",$A$2,"[HR Data].[department]","[HR Data].[department].&amp;[Legal]")</f>
        <v>248</v>
      </c>
      <c r="F8" s="14" t="s">
        <v>8</v>
      </c>
      <c r="G8" s="18">
        <v>861</v>
      </c>
      <c r="H8" s="18">
        <v>904</v>
      </c>
      <c r="I8" s="18">
        <v>42</v>
      </c>
      <c r="J8" s="18">
        <v>1807</v>
      </c>
    </row>
    <row r="9" spans="1:10" x14ac:dyDescent="0.3">
      <c r="A9" s="14" t="s">
        <v>10</v>
      </c>
      <c r="B9" s="18">
        <v>494</v>
      </c>
      <c r="C9" s="18">
        <v>72</v>
      </c>
      <c r="D9" s="18">
        <f>GETPIVOTDATA("[Measures].[Count of id.2]",$A$2,"[HR Data].[department]","[HR Data].[department].&amp;[Marketing]")-GETPIVOTDATA("[Measures].[Count of termdate]",$A$2,"[HR Data].[department]","[HR Data].[department].&amp;[Marketing]")</f>
        <v>422</v>
      </c>
      <c r="F9" s="14" t="s">
        <v>9</v>
      </c>
      <c r="G9" s="18">
        <v>140</v>
      </c>
      <c r="H9" s="18">
        <v>162</v>
      </c>
      <c r="I9" s="18">
        <v>9</v>
      </c>
      <c r="J9" s="18">
        <v>311</v>
      </c>
    </row>
    <row r="10" spans="1:10" x14ac:dyDescent="0.3">
      <c r="A10" s="14" t="s">
        <v>11</v>
      </c>
      <c r="B10" s="18">
        <v>641</v>
      </c>
      <c r="C10" s="18">
        <v>114</v>
      </c>
      <c r="D10" s="18">
        <f>GETPIVOTDATA("[Measures].[Count of id.2]",$A$2,"[HR Data].[department]","[HR Data].[department].&amp;[Product Management]")-GETPIVOTDATA("[Measures].[Count of termdate]",$A$2,"[HR Data].[department]","[HR Data].[department].&amp;[Product Management]")</f>
        <v>527</v>
      </c>
      <c r="F10" s="14" t="s">
        <v>10</v>
      </c>
      <c r="G10" s="18">
        <v>233</v>
      </c>
      <c r="H10" s="18">
        <v>256</v>
      </c>
      <c r="I10" s="18">
        <v>5</v>
      </c>
      <c r="J10" s="18">
        <v>494</v>
      </c>
    </row>
    <row r="11" spans="1:10" ht="24" x14ac:dyDescent="0.3">
      <c r="A11" s="14" t="s">
        <v>12</v>
      </c>
      <c r="B11" s="18">
        <v>1084</v>
      </c>
      <c r="C11" s="18">
        <v>212</v>
      </c>
      <c r="D11" s="18">
        <f>GETPIVOTDATA("[Measures].[Count of id.2]",$A$2,"[HR Data].[department]","[HR Data].[department].&amp;[Research and Development]")-GETPIVOTDATA("[Measures].[Count of termdate]",$A$2,"[HR Data].[department]","[HR Data].[department].&amp;[Research and Development]")</f>
        <v>872</v>
      </c>
      <c r="F11" s="14" t="s">
        <v>11</v>
      </c>
      <c r="G11" s="18">
        <v>277</v>
      </c>
      <c r="H11" s="18">
        <v>349</v>
      </c>
      <c r="I11" s="18">
        <v>15</v>
      </c>
      <c r="J11" s="18">
        <v>641</v>
      </c>
    </row>
    <row r="12" spans="1:10" ht="24" x14ac:dyDescent="0.3">
      <c r="A12" s="14" t="s">
        <v>13</v>
      </c>
      <c r="B12" s="18">
        <v>1832</v>
      </c>
      <c r="C12" s="18">
        <v>335</v>
      </c>
      <c r="D12" s="18">
        <f>GETPIVOTDATA("[Measures].[Count of id.2]",$A$2,"[HR Data].[department]","[HR Data].[department].&amp;[Sales]")-GETPIVOTDATA("[Measures].[Count of termdate]",$A$2,"[HR Data].[department]","[HR Data].[department].&amp;[Sales]")</f>
        <v>1497</v>
      </c>
      <c r="F12" s="14" t="s">
        <v>12</v>
      </c>
      <c r="G12" s="18">
        <v>513</v>
      </c>
      <c r="H12" s="18">
        <v>531</v>
      </c>
      <c r="I12" s="18">
        <v>40</v>
      </c>
      <c r="J12" s="18">
        <v>1084</v>
      </c>
    </row>
    <row r="13" spans="1:10" x14ac:dyDescent="0.3">
      <c r="A13" s="14" t="s">
        <v>14</v>
      </c>
      <c r="B13" s="18">
        <v>1686</v>
      </c>
      <c r="C13" s="18">
        <v>293</v>
      </c>
      <c r="D13" s="18">
        <f>GETPIVOTDATA("[Measures].[Count of id.2]",$A$2,"[HR Data].[department]","[HR Data].[department].&amp;[Services]")-GETPIVOTDATA("[Measures].[Count of termdate]",$A$2,"[HR Data].[department]","[HR Data].[department].&amp;[Services]")</f>
        <v>1393</v>
      </c>
      <c r="F13" s="14" t="s">
        <v>13</v>
      </c>
      <c r="G13" s="18">
        <v>839</v>
      </c>
      <c r="H13" s="18">
        <v>946</v>
      </c>
      <c r="I13" s="18">
        <v>47</v>
      </c>
      <c r="J13" s="18">
        <v>1832</v>
      </c>
    </row>
    <row r="14" spans="1:10" x14ac:dyDescent="0.3">
      <c r="A14" s="14" t="s">
        <v>15</v>
      </c>
      <c r="B14" s="18">
        <v>954</v>
      </c>
      <c r="C14" s="18">
        <v>182</v>
      </c>
      <c r="D14" s="18">
        <f>GETPIVOTDATA("[Measures].[Count of id.2]",$A$2,"[HR Data].[department]","[HR Data].[department].&amp;[Support]")-GETPIVOTDATA("[Measures].[Count of termdate]",$A$2,"[HR Data].[department]","[HR Data].[department].&amp;[Support]")</f>
        <v>772</v>
      </c>
      <c r="F14" s="14" t="s">
        <v>14</v>
      </c>
      <c r="G14" s="18">
        <v>800</v>
      </c>
      <c r="H14" s="18">
        <v>853</v>
      </c>
      <c r="I14" s="18">
        <v>33</v>
      </c>
      <c r="J14" s="18">
        <v>1686</v>
      </c>
    </row>
    <row r="15" spans="1:10" x14ac:dyDescent="0.3">
      <c r="A15" s="14" t="s">
        <v>16</v>
      </c>
      <c r="B15" s="18">
        <v>1692</v>
      </c>
      <c r="C15" s="18">
        <v>291</v>
      </c>
      <c r="D15" s="18">
        <f>GETPIVOTDATA("[Measures].[Count of id.2]",$A$2,"[HR Data].[department]","[HR Data].[department].&amp;[Training]")-GETPIVOTDATA("[Measures].[Count of termdate]",$A$2,"[HR Data].[department]","[HR Data].[department].&amp;[Training]")</f>
        <v>1401</v>
      </c>
      <c r="F15" s="14" t="s">
        <v>15</v>
      </c>
      <c r="G15" s="18">
        <v>437</v>
      </c>
      <c r="H15" s="18">
        <v>481</v>
      </c>
      <c r="I15" s="18">
        <v>36</v>
      </c>
      <c r="J15" s="18">
        <v>954</v>
      </c>
    </row>
    <row r="16" spans="1:10" x14ac:dyDescent="0.3">
      <c r="A16" s="14" t="s">
        <v>17</v>
      </c>
      <c r="B16" s="18">
        <v>22214</v>
      </c>
      <c r="C16" s="18">
        <v>3929</v>
      </c>
      <c r="D16" s="21">
        <f>GETPIVOTDATA("[Measures].[Count of id.2]",$A$2)-GETPIVOTDATA("[Measures].[Count of termdate]",$A$2)</f>
        <v>18285</v>
      </c>
      <c r="F16" s="14" t="s">
        <v>16</v>
      </c>
      <c r="G16" s="18">
        <v>789</v>
      </c>
      <c r="H16" s="18">
        <v>858</v>
      </c>
      <c r="I16" s="18">
        <v>45</v>
      </c>
      <c r="J16" s="18">
        <v>1692</v>
      </c>
    </row>
    <row r="17" spans="1:15" x14ac:dyDescent="0.3">
      <c r="F17" s="14" t="s">
        <v>17</v>
      </c>
      <c r="G17" s="18">
        <v>10321</v>
      </c>
      <c r="H17" s="18">
        <v>11288</v>
      </c>
      <c r="I17" s="18">
        <v>605</v>
      </c>
      <c r="J17" s="18">
        <v>22214</v>
      </c>
    </row>
    <row r="19" spans="1:15" x14ac:dyDescent="0.3">
      <c r="A19" s="15" t="s">
        <v>54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</row>
    <row r="20" spans="1:15" ht="24" x14ac:dyDescent="0.3">
      <c r="A20" s="29" t="s">
        <v>242</v>
      </c>
      <c r="B20" s="29" t="s">
        <v>243</v>
      </c>
      <c r="C20" s="3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2"/>
    </row>
    <row r="21" spans="1:15" ht="48" x14ac:dyDescent="0.3">
      <c r="A21" s="13" t="s">
        <v>241</v>
      </c>
      <c r="B21" s="14" t="s">
        <v>4</v>
      </c>
      <c r="C21" s="14" t="s">
        <v>5</v>
      </c>
      <c r="D21" s="14" t="s">
        <v>6</v>
      </c>
      <c r="E21" s="14" t="s">
        <v>7</v>
      </c>
      <c r="F21" s="14" t="s">
        <v>8</v>
      </c>
      <c r="G21" s="14" t="s">
        <v>9</v>
      </c>
      <c r="H21" s="14" t="s">
        <v>10</v>
      </c>
      <c r="I21" s="14" t="s">
        <v>11</v>
      </c>
      <c r="J21" s="14" t="s">
        <v>12</v>
      </c>
      <c r="K21" s="14" t="s">
        <v>13</v>
      </c>
      <c r="L21" s="14" t="s">
        <v>14</v>
      </c>
      <c r="M21" s="14" t="s">
        <v>15</v>
      </c>
      <c r="N21" s="14" t="s">
        <v>16</v>
      </c>
      <c r="O21" s="14" t="s">
        <v>17</v>
      </c>
    </row>
    <row r="22" spans="1:15" x14ac:dyDescent="0.3">
      <c r="A22" s="14" t="s">
        <v>55</v>
      </c>
      <c r="B22" s="18"/>
      <c r="C22" s="18"/>
      <c r="D22" s="18"/>
      <c r="E22" s="18"/>
      <c r="F22" s="18"/>
      <c r="G22" s="18"/>
      <c r="H22" s="18"/>
      <c r="I22" s="18"/>
      <c r="J22" s="18"/>
      <c r="K22" s="18">
        <v>2</v>
      </c>
      <c r="L22" s="18"/>
      <c r="M22" s="18"/>
      <c r="N22" s="18"/>
      <c r="O22" s="18">
        <v>2</v>
      </c>
    </row>
    <row r="23" spans="1:15" x14ac:dyDescent="0.3">
      <c r="A23" s="14" t="s">
        <v>56</v>
      </c>
      <c r="B23" s="18"/>
      <c r="C23" s="18"/>
      <c r="D23" s="18"/>
      <c r="E23" s="18"/>
      <c r="F23" s="18"/>
      <c r="G23" s="18"/>
      <c r="H23" s="18"/>
      <c r="I23" s="18"/>
      <c r="J23" s="18"/>
      <c r="K23" s="18">
        <v>505</v>
      </c>
      <c r="L23" s="18"/>
      <c r="M23" s="18"/>
      <c r="N23" s="18"/>
      <c r="O23" s="18">
        <v>505</v>
      </c>
    </row>
    <row r="24" spans="1:15" x14ac:dyDescent="0.3">
      <c r="A24" s="14" t="s">
        <v>57</v>
      </c>
      <c r="B24" s="18"/>
      <c r="C24" s="18"/>
      <c r="D24" s="18"/>
      <c r="E24" s="18"/>
      <c r="F24" s="18"/>
      <c r="G24" s="18"/>
      <c r="H24" s="18"/>
      <c r="I24" s="18"/>
      <c r="J24" s="18"/>
      <c r="K24" s="18">
        <v>214</v>
      </c>
      <c r="L24" s="18"/>
      <c r="M24" s="18"/>
      <c r="N24" s="18"/>
      <c r="O24" s="18">
        <v>214</v>
      </c>
    </row>
    <row r="25" spans="1:15" x14ac:dyDescent="0.3">
      <c r="A25" s="14" t="s">
        <v>58</v>
      </c>
      <c r="B25" s="18">
        <v>79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>
        <v>79</v>
      </c>
    </row>
    <row r="26" spans="1:15" x14ac:dyDescent="0.3">
      <c r="A26" s="14" t="s">
        <v>59</v>
      </c>
      <c r="B26" s="18">
        <v>89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>
        <v>89</v>
      </c>
    </row>
    <row r="27" spans="1:15" x14ac:dyDescent="0.3">
      <c r="A27" s="14" t="s">
        <v>60</v>
      </c>
      <c r="B27" s="18">
        <v>86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>
        <v>86</v>
      </c>
    </row>
    <row r="28" spans="1:15" x14ac:dyDescent="0.3">
      <c r="A28" s="14" t="s">
        <v>61</v>
      </c>
      <c r="B28" s="18">
        <v>87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>
        <v>87</v>
      </c>
    </row>
    <row r="29" spans="1:15" x14ac:dyDescent="0.3">
      <c r="A29" s="14" t="s">
        <v>62</v>
      </c>
      <c r="B29" s="18">
        <v>89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>
        <v>89</v>
      </c>
    </row>
    <row r="30" spans="1:15" x14ac:dyDescent="0.3">
      <c r="A30" s="14" t="s">
        <v>63</v>
      </c>
      <c r="B30" s="18">
        <v>83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>
        <v>83</v>
      </c>
    </row>
    <row r="31" spans="1:15" x14ac:dyDescent="0.3">
      <c r="A31" s="14" t="s">
        <v>64</v>
      </c>
      <c r="B31" s="18">
        <v>72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>
        <v>72</v>
      </c>
    </row>
    <row r="32" spans="1:15" x14ac:dyDescent="0.3">
      <c r="A32" s="14" t="s">
        <v>65</v>
      </c>
      <c r="B32" s="18">
        <v>95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95</v>
      </c>
    </row>
    <row r="33" spans="1:15" x14ac:dyDescent="0.3">
      <c r="A33" s="14" t="s">
        <v>66</v>
      </c>
      <c r="B33" s="18">
        <v>28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>
        <v>28</v>
      </c>
    </row>
    <row r="34" spans="1:15" x14ac:dyDescent="0.3">
      <c r="A34" s="14" t="s">
        <v>67</v>
      </c>
      <c r="B34" s="18"/>
      <c r="C34" s="18"/>
      <c r="D34" s="18"/>
      <c r="E34" s="18"/>
      <c r="F34" s="18"/>
      <c r="G34" s="18">
        <v>40</v>
      </c>
      <c r="H34" s="18"/>
      <c r="I34" s="18"/>
      <c r="J34" s="18"/>
      <c r="K34" s="18"/>
      <c r="L34" s="18"/>
      <c r="M34" s="18"/>
      <c r="N34" s="18"/>
      <c r="O34" s="18">
        <v>40</v>
      </c>
    </row>
    <row r="35" spans="1:15" x14ac:dyDescent="0.3">
      <c r="A35" s="14" t="s">
        <v>68</v>
      </c>
      <c r="B35" s="18">
        <v>8</v>
      </c>
      <c r="C35" s="18"/>
      <c r="D35" s="18"/>
      <c r="E35" s="18">
        <v>5</v>
      </c>
      <c r="F35" s="18"/>
      <c r="G35" s="18"/>
      <c r="H35" s="18"/>
      <c r="I35" s="18"/>
      <c r="J35" s="18"/>
      <c r="K35" s="18"/>
      <c r="L35" s="18"/>
      <c r="M35" s="18"/>
      <c r="N35" s="18">
        <v>183</v>
      </c>
      <c r="O35" s="18">
        <v>196</v>
      </c>
    </row>
    <row r="36" spans="1:15" x14ac:dyDescent="0.3">
      <c r="A36" s="14" t="s">
        <v>69</v>
      </c>
      <c r="B36" s="18">
        <v>5</v>
      </c>
      <c r="C36" s="18"/>
      <c r="D36" s="18"/>
      <c r="E36" s="18">
        <v>5</v>
      </c>
      <c r="F36" s="18"/>
      <c r="G36" s="18"/>
      <c r="H36" s="18">
        <v>4</v>
      </c>
      <c r="I36" s="18"/>
      <c r="J36" s="18">
        <v>2</v>
      </c>
      <c r="K36" s="18"/>
      <c r="L36" s="18"/>
      <c r="M36" s="18"/>
      <c r="N36" s="18">
        <v>30</v>
      </c>
      <c r="O36" s="18">
        <v>46</v>
      </c>
    </row>
    <row r="37" spans="1:15" x14ac:dyDescent="0.3">
      <c r="A37" s="14" t="s">
        <v>70</v>
      </c>
      <c r="B37" s="18">
        <v>8</v>
      </c>
      <c r="C37" s="18"/>
      <c r="D37" s="18"/>
      <c r="E37" s="18">
        <v>7</v>
      </c>
      <c r="F37" s="18"/>
      <c r="G37" s="18"/>
      <c r="H37" s="18"/>
      <c r="I37" s="18"/>
      <c r="J37" s="18">
        <v>1</v>
      </c>
      <c r="K37" s="18"/>
      <c r="L37" s="18"/>
      <c r="M37" s="18"/>
      <c r="N37" s="18"/>
      <c r="O37" s="18">
        <v>16</v>
      </c>
    </row>
    <row r="38" spans="1:15" x14ac:dyDescent="0.3">
      <c r="A38" s="14" t="s">
        <v>71</v>
      </c>
      <c r="B38" s="18">
        <v>7</v>
      </c>
      <c r="C38" s="18"/>
      <c r="D38" s="18"/>
      <c r="E38" s="18">
        <v>1</v>
      </c>
      <c r="F38" s="18"/>
      <c r="G38" s="18"/>
      <c r="H38" s="18"/>
      <c r="I38" s="18"/>
      <c r="J38" s="18"/>
      <c r="K38" s="18"/>
      <c r="L38" s="18"/>
      <c r="M38" s="18"/>
      <c r="N38" s="18"/>
      <c r="O38" s="18">
        <v>8</v>
      </c>
    </row>
    <row r="39" spans="1:15" x14ac:dyDescent="0.3">
      <c r="A39" s="14" t="s">
        <v>72</v>
      </c>
      <c r="B39" s="18">
        <v>29</v>
      </c>
      <c r="C39" s="18"/>
      <c r="D39" s="18"/>
      <c r="E39" s="18">
        <v>30</v>
      </c>
      <c r="F39" s="18"/>
      <c r="G39" s="18"/>
      <c r="H39" s="18"/>
      <c r="I39" s="18"/>
      <c r="J39" s="18"/>
      <c r="K39" s="18"/>
      <c r="L39" s="18"/>
      <c r="M39" s="18"/>
      <c r="N39" s="18"/>
      <c r="O39" s="18">
        <v>59</v>
      </c>
    </row>
    <row r="40" spans="1:15" ht="24" x14ac:dyDescent="0.3">
      <c r="A40" s="14" t="s">
        <v>73</v>
      </c>
      <c r="B40" s="18"/>
      <c r="C40" s="18"/>
      <c r="D40" s="18"/>
      <c r="E40" s="18">
        <v>48</v>
      </c>
      <c r="F40" s="18"/>
      <c r="G40" s="18"/>
      <c r="H40" s="18"/>
      <c r="I40" s="18"/>
      <c r="J40" s="18"/>
      <c r="K40" s="18"/>
      <c r="L40" s="18"/>
      <c r="M40" s="18"/>
      <c r="N40" s="18"/>
      <c r="O40" s="18">
        <v>48</v>
      </c>
    </row>
    <row r="41" spans="1:15" x14ac:dyDescent="0.3">
      <c r="A41" s="14" t="s">
        <v>74</v>
      </c>
      <c r="B41" s="18"/>
      <c r="C41" s="18"/>
      <c r="D41" s="18"/>
      <c r="E41" s="18">
        <v>372</v>
      </c>
      <c r="F41" s="18"/>
      <c r="G41" s="18"/>
      <c r="H41" s="18"/>
      <c r="I41" s="18"/>
      <c r="J41" s="18"/>
      <c r="K41" s="18"/>
      <c r="L41" s="18"/>
      <c r="M41" s="18"/>
      <c r="N41" s="18"/>
      <c r="O41" s="18">
        <v>372</v>
      </c>
    </row>
    <row r="42" spans="1:15" x14ac:dyDescent="0.3">
      <c r="A42" s="14" t="s">
        <v>75</v>
      </c>
      <c r="B42" s="18"/>
      <c r="C42" s="18"/>
      <c r="D42" s="18"/>
      <c r="E42" s="18">
        <v>16</v>
      </c>
      <c r="F42" s="18"/>
      <c r="G42" s="18"/>
      <c r="H42" s="18"/>
      <c r="I42" s="18">
        <v>26</v>
      </c>
      <c r="J42" s="18">
        <v>2</v>
      </c>
      <c r="K42" s="18"/>
      <c r="L42" s="18"/>
      <c r="M42" s="18">
        <v>1</v>
      </c>
      <c r="N42" s="18"/>
      <c r="O42" s="18">
        <v>45</v>
      </c>
    </row>
    <row r="43" spans="1:15" x14ac:dyDescent="0.3">
      <c r="A43" s="14" t="s">
        <v>76</v>
      </c>
      <c r="B43" s="18"/>
      <c r="C43" s="18"/>
      <c r="D43" s="18"/>
      <c r="E43" s="18"/>
      <c r="F43" s="18"/>
      <c r="G43" s="18"/>
      <c r="H43" s="18"/>
      <c r="I43" s="18"/>
      <c r="J43" s="18">
        <v>1</v>
      </c>
      <c r="K43" s="18"/>
      <c r="L43" s="18"/>
      <c r="M43" s="18"/>
      <c r="N43" s="18"/>
      <c r="O43" s="18">
        <v>1</v>
      </c>
    </row>
    <row r="44" spans="1:15" x14ac:dyDescent="0.3">
      <c r="A44" s="14" t="s">
        <v>77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>
        <v>182</v>
      </c>
      <c r="O44" s="18">
        <v>182</v>
      </c>
    </row>
    <row r="45" spans="1:15" x14ac:dyDescent="0.3">
      <c r="A45" s="14" t="s">
        <v>78</v>
      </c>
      <c r="B45" s="18"/>
      <c r="C45" s="18"/>
      <c r="D45" s="18"/>
      <c r="E45" s="18">
        <v>1</v>
      </c>
      <c r="F45" s="18"/>
      <c r="G45" s="18"/>
      <c r="H45" s="18"/>
      <c r="I45" s="18"/>
      <c r="J45" s="18"/>
      <c r="K45" s="18"/>
      <c r="L45" s="18"/>
      <c r="M45" s="18"/>
      <c r="N45" s="18"/>
      <c r="O45" s="18">
        <v>1</v>
      </c>
    </row>
    <row r="46" spans="1:15" x14ac:dyDescent="0.3">
      <c r="A46" s="14" t="s">
        <v>79</v>
      </c>
      <c r="B46" s="18"/>
      <c r="C46" s="18"/>
      <c r="D46" s="18"/>
      <c r="E46" s="18"/>
      <c r="F46" s="18"/>
      <c r="G46" s="18">
        <v>40</v>
      </c>
      <c r="H46" s="18"/>
      <c r="I46" s="18"/>
      <c r="J46" s="18"/>
      <c r="K46" s="18"/>
      <c r="L46" s="18"/>
      <c r="M46" s="18"/>
      <c r="N46" s="18"/>
      <c r="O46" s="18">
        <v>40</v>
      </c>
    </row>
    <row r="47" spans="1:15" x14ac:dyDescent="0.3">
      <c r="A47" s="14" t="s">
        <v>80</v>
      </c>
      <c r="B47" s="18"/>
      <c r="C47" s="18"/>
      <c r="D47" s="18"/>
      <c r="E47" s="18">
        <v>21</v>
      </c>
      <c r="F47" s="18"/>
      <c r="G47" s="18"/>
      <c r="H47" s="18"/>
      <c r="I47" s="18"/>
      <c r="J47" s="18"/>
      <c r="K47" s="18"/>
      <c r="L47" s="18"/>
      <c r="M47" s="18">
        <v>7</v>
      </c>
      <c r="N47" s="18"/>
      <c r="O47" s="18">
        <v>28</v>
      </c>
    </row>
    <row r="48" spans="1:15" x14ac:dyDescent="0.3">
      <c r="A48" s="14" t="s">
        <v>81</v>
      </c>
      <c r="B48" s="18"/>
      <c r="C48" s="18"/>
      <c r="D48" s="18"/>
      <c r="E48" s="18">
        <v>21</v>
      </c>
      <c r="F48" s="18"/>
      <c r="G48" s="18"/>
      <c r="H48" s="18"/>
      <c r="I48" s="18"/>
      <c r="J48" s="18"/>
      <c r="K48" s="18"/>
      <c r="L48" s="18"/>
      <c r="M48" s="18">
        <v>9</v>
      </c>
      <c r="N48" s="18"/>
      <c r="O48" s="18">
        <v>30</v>
      </c>
    </row>
    <row r="49" spans="1:15" x14ac:dyDescent="0.3">
      <c r="A49" s="14" t="s">
        <v>82</v>
      </c>
      <c r="B49" s="18"/>
      <c r="C49" s="18"/>
      <c r="D49" s="18"/>
      <c r="E49" s="18">
        <v>5</v>
      </c>
      <c r="F49" s="18"/>
      <c r="G49" s="18"/>
      <c r="H49" s="18"/>
      <c r="I49" s="18"/>
      <c r="J49" s="18"/>
      <c r="K49" s="18"/>
      <c r="L49" s="18"/>
      <c r="M49" s="18">
        <v>8</v>
      </c>
      <c r="N49" s="18"/>
      <c r="O49" s="18">
        <v>13</v>
      </c>
    </row>
    <row r="50" spans="1:15" x14ac:dyDescent="0.3">
      <c r="A50" s="14" t="s">
        <v>83</v>
      </c>
      <c r="B50" s="18"/>
      <c r="C50" s="18"/>
      <c r="D50" s="18"/>
      <c r="E50" s="18">
        <v>12</v>
      </c>
      <c r="F50" s="18"/>
      <c r="G50" s="18"/>
      <c r="H50" s="18"/>
      <c r="I50" s="18"/>
      <c r="J50" s="18"/>
      <c r="K50" s="18"/>
      <c r="L50" s="18"/>
      <c r="M50" s="18">
        <v>9</v>
      </c>
      <c r="N50" s="18"/>
      <c r="O50" s="18">
        <v>21</v>
      </c>
    </row>
    <row r="51" spans="1:15" ht="24" x14ac:dyDescent="0.3">
      <c r="A51" s="14" t="s">
        <v>84</v>
      </c>
      <c r="B51" s="18">
        <v>161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>
        <v>161</v>
      </c>
    </row>
    <row r="52" spans="1:15" ht="24" x14ac:dyDescent="0.3">
      <c r="A52" s="14" t="s">
        <v>85</v>
      </c>
      <c r="B52" s="18">
        <v>166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>
        <v>166</v>
      </c>
    </row>
    <row r="53" spans="1:15" ht="24" x14ac:dyDescent="0.3">
      <c r="A53" s="14" t="s">
        <v>86</v>
      </c>
      <c r="B53" s="18">
        <v>160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>
        <v>160</v>
      </c>
    </row>
    <row r="54" spans="1:15" ht="24" x14ac:dyDescent="0.3">
      <c r="A54" s="14" t="s">
        <v>87</v>
      </c>
      <c r="B54" s="18">
        <v>181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>
        <v>181</v>
      </c>
    </row>
    <row r="55" spans="1:15" x14ac:dyDescent="0.3">
      <c r="A55" s="14" t="s">
        <v>88</v>
      </c>
      <c r="B55" s="18"/>
      <c r="C55" s="18"/>
      <c r="D55" s="18">
        <v>589</v>
      </c>
      <c r="E55" s="18">
        <v>55</v>
      </c>
      <c r="F55" s="18"/>
      <c r="G55" s="18"/>
      <c r="H55" s="18"/>
      <c r="I55" s="18">
        <v>60</v>
      </c>
      <c r="J55" s="18">
        <v>4</v>
      </c>
      <c r="K55" s="18"/>
      <c r="L55" s="18"/>
      <c r="M55" s="18"/>
      <c r="N55" s="18"/>
      <c r="O55" s="18">
        <v>708</v>
      </c>
    </row>
    <row r="56" spans="1:15" ht="24" x14ac:dyDescent="0.3">
      <c r="A56" s="14" t="s">
        <v>89</v>
      </c>
      <c r="B56" s="18"/>
      <c r="C56" s="18"/>
      <c r="D56" s="18">
        <v>5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>
        <v>5</v>
      </c>
    </row>
    <row r="57" spans="1:15" ht="24" x14ac:dyDescent="0.3">
      <c r="A57" s="14" t="s">
        <v>90</v>
      </c>
      <c r="B57" s="18"/>
      <c r="C57" s="18"/>
      <c r="D57" s="18"/>
      <c r="E57" s="18">
        <v>341</v>
      </c>
      <c r="F57" s="18"/>
      <c r="G57" s="18"/>
      <c r="H57" s="18"/>
      <c r="I57" s="18"/>
      <c r="J57" s="18"/>
      <c r="K57" s="18"/>
      <c r="L57" s="18"/>
      <c r="M57" s="18"/>
      <c r="N57" s="18"/>
      <c r="O57" s="18">
        <v>341</v>
      </c>
    </row>
    <row r="58" spans="1:15" x14ac:dyDescent="0.3">
      <c r="A58" s="14" t="s">
        <v>91</v>
      </c>
      <c r="B58" s="18"/>
      <c r="C58" s="18"/>
      <c r="D58" s="18"/>
      <c r="E58" s="18">
        <v>71</v>
      </c>
      <c r="F58" s="18"/>
      <c r="G58" s="18"/>
      <c r="H58" s="18"/>
      <c r="I58" s="18">
        <v>17</v>
      </c>
      <c r="J58" s="18">
        <v>3</v>
      </c>
      <c r="K58" s="18"/>
      <c r="L58" s="18"/>
      <c r="M58" s="18"/>
      <c r="N58" s="18">
        <v>1</v>
      </c>
      <c r="O58" s="18">
        <v>92</v>
      </c>
    </row>
    <row r="59" spans="1:15" ht="24" x14ac:dyDescent="0.3">
      <c r="A59" s="14" t="s">
        <v>92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>
        <v>30</v>
      </c>
      <c r="N59" s="18"/>
      <c r="O59" s="18">
        <v>30</v>
      </c>
    </row>
    <row r="60" spans="1:15" x14ac:dyDescent="0.3">
      <c r="A60" s="14" t="s">
        <v>93</v>
      </c>
      <c r="B60" s="18"/>
      <c r="C60" s="18"/>
      <c r="D60" s="18"/>
      <c r="E60" s="18"/>
      <c r="F60" s="18">
        <v>31</v>
      </c>
      <c r="G60" s="18"/>
      <c r="H60" s="18"/>
      <c r="I60" s="18"/>
      <c r="J60" s="18"/>
      <c r="K60" s="18"/>
      <c r="L60" s="18"/>
      <c r="M60" s="18"/>
      <c r="N60" s="18"/>
      <c r="O60" s="18">
        <v>31</v>
      </c>
    </row>
    <row r="61" spans="1:15" ht="24" x14ac:dyDescent="0.3">
      <c r="A61" s="14" t="s">
        <v>94</v>
      </c>
      <c r="B61" s="18"/>
      <c r="C61" s="18"/>
      <c r="D61" s="18"/>
      <c r="E61" s="18">
        <v>90</v>
      </c>
      <c r="F61" s="18"/>
      <c r="G61" s="18"/>
      <c r="H61" s="18"/>
      <c r="I61" s="18"/>
      <c r="J61" s="18"/>
      <c r="K61" s="18"/>
      <c r="L61" s="18"/>
      <c r="M61" s="18"/>
      <c r="N61" s="18"/>
      <c r="O61" s="18">
        <v>90</v>
      </c>
    </row>
    <row r="62" spans="1:15" ht="24" x14ac:dyDescent="0.3">
      <c r="A62" s="14" t="s">
        <v>95</v>
      </c>
      <c r="B62" s="18"/>
      <c r="C62" s="18"/>
      <c r="D62" s="18"/>
      <c r="E62" s="18">
        <v>92</v>
      </c>
      <c r="F62" s="18"/>
      <c r="G62" s="18"/>
      <c r="H62" s="18"/>
      <c r="I62" s="18"/>
      <c r="J62" s="18"/>
      <c r="K62" s="18"/>
      <c r="L62" s="18"/>
      <c r="M62" s="18"/>
      <c r="N62" s="18"/>
      <c r="O62" s="18">
        <v>92</v>
      </c>
    </row>
    <row r="63" spans="1:15" ht="24" x14ac:dyDescent="0.3">
      <c r="A63" s="14" t="s">
        <v>96</v>
      </c>
      <c r="B63" s="18"/>
      <c r="C63" s="18"/>
      <c r="D63" s="18"/>
      <c r="E63" s="18">
        <v>76</v>
      </c>
      <c r="F63" s="18"/>
      <c r="G63" s="18"/>
      <c r="H63" s="18"/>
      <c r="I63" s="18"/>
      <c r="J63" s="18"/>
      <c r="K63" s="18"/>
      <c r="L63" s="18"/>
      <c r="M63" s="18"/>
      <c r="N63" s="18"/>
      <c r="O63" s="18">
        <v>76</v>
      </c>
    </row>
    <row r="64" spans="1:15" ht="24" x14ac:dyDescent="0.3">
      <c r="A64" s="14" t="s">
        <v>97</v>
      </c>
      <c r="B64" s="18"/>
      <c r="C64" s="18"/>
      <c r="D64" s="18"/>
      <c r="E64" s="18">
        <v>72</v>
      </c>
      <c r="F64" s="18"/>
      <c r="G64" s="18"/>
      <c r="H64" s="18"/>
      <c r="I64" s="18"/>
      <c r="J64" s="18"/>
      <c r="K64" s="18"/>
      <c r="L64" s="18"/>
      <c r="M64" s="18"/>
      <c r="N64" s="18"/>
      <c r="O64" s="18">
        <v>72</v>
      </c>
    </row>
    <row r="65" spans="1:15" x14ac:dyDescent="0.3">
      <c r="A65" s="14" t="s">
        <v>98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>
        <v>54</v>
      </c>
      <c r="O65" s="18">
        <v>54</v>
      </c>
    </row>
    <row r="66" spans="1:15" x14ac:dyDescent="0.3">
      <c r="A66" s="14" t="s">
        <v>99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>
        <v>54</v>
      </c>
      <c r="O66" s="18">
        <v>54</v>
      </c>
    </row>
    <row r="67" spans="1:15" x14ac:dyDescent="0.3">
      <c r="A67" s="14" t="s">
        <v>100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>
        <v>54</v>
      </c>
      <c r="O67" s="18">
        <v>54</v>
      </c>
    </row>
    <row r="68" spans="1:15" x14ac:dyDescent="0.3">
      <c r="A68" s="14" t="s">
        <v>101</v>
      </c>
      <c r="B68" s="18">
        <v>308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>
        <v>308</v>
      </c>
    </row>
    <row r="69" spans="1:15" x14ac:dyDescent="0.3">
      <c r="A69" s="14" t="s">
        <v>102</v>
      </c>
      <c r="B69" s="18"/>
      <c r="C69" s="18"/>
      <c r="D69" s="18"/>
      <c r="E69" s="18"/>
      <c r="F69" s="18"/>
      <c r="G69" s="18"/>
      <c r="H69" s="18"/>
      <c r="I69" s="18"/>
      <c r="J69" s="18"/>
      <c r="K69" s="18">
        <v>214</v>
      </c>
      <c r="L69" s="18"/>
      <c r="M69" s="18"/>
      <c r="N69" s="18"/>
      <c r="O69" s="18">
        <v>214</v>
      </c>
    </row>
    <row r="70" spans="1:15" x14ac:dyDescent="0.3">
      <c r="A70" s="14" t="s">
        <v>103</v>
      </c>
      <c r="B70" s="18"/>
      <c r="C70" s="18"/>
      <c r="D70" s="18"/>
      <c r="E70" s="18">
        <v>356</v>
      </c>
      <c r="F70" s="18"/>
      <c r="G70" s="18"/>
      <c r="H70" s="18"/>
      <c r="I70" s="18"/>
      <c r="J70" s="18"/>
      <c r="K70" s="18"/>
      <c r="L70" s="18"/>
      <c r="M70" s="18"/>
      <c r="N70" s="18"/>
      <c r="O70" s="18">
        <v>356</v>
      </c>
    </row>
    <row r="71" spans="1:15" ht="24" x14ac:dyDescent="0.3">
      <c r="A71" s="14" t="s">
        <v>104</v>
      </c>
      <c r="B71" s="18"/>
      <c r="C71" s="18"/>
      <c r="D71" s="18"/>
      <c r="E71" s="18">
        <v>457</v>
      </c>
      <c r="F71" s="18"/>
      <c r="G71" s="18"/>
      <c r="H71" s="18"/>
      <c r="I71" s="18"/>
      <c r="J71" s="18"/>
      <c r="K71" s="18"/>
      <c r="L71" s="18"/>
      <c r="M71" s="18"/>
      <c r="N71" s="18"/>
      <c r="O71" s="18">
        <v>457</v>
      </c>
    </row>
    <row r="72" spans="1:15" x14ac:dyDescent="0.3">
      <c r="A72" s="14" t="s">
        <v>105</v>
      </c>
      <c r="B72" s="18"/>
      <c r="C72" s="18"/>
      <c r="D72" s="18"/>
      <c r="E72" s="18">
        <v>84</v>
      </c>
      <c r="F72" s="18"/>
      <c r="G72" s="18"/>
      <c r="H72" s="18"/>
      <c r="I72" s="18"/>
      <c r="J72" s="18"/>
      <c r="K72" s="18"/>
      <c r="L72" s="18"/>
      <c r="M72" s="18"/>
      <c r="N72" s="18"/>
      <c r="O72" s="18">
        <v>84</v>
      </c>
    </row>
    <row r="73" spans="1:15" x14ac:dyDescent="0.3">
      <c r="A73" s="14" t="s">
        <v>106</v>
      </c>
      <c r="B73" s="18"/>
      <c r="C73" s="18"/>
      <c r="D73" s="18"/>
      <c r="E73" s="18">
        <v>91</v>
      </c>
      <c r="F73" s="18"/>
      <c r="G73" s="18"/>
      <c r="H73" s="18"/>
      <c r="I73" s="18"/>
      <c r="J73" s="18"/>
      <c r="K73" s="18"/>
      <c r="L73" s="18"/>
      <c r="M73" s="18"/>
      <c r="N73" s="18"/>
      <c r="O73" s="18">
        <v>91</v>
      </c>
    </row>
    <row r="74" spans="1:15" x14ac:dyDescent="0.3">
      <c r="A74" s="14" t="s">
        <v>107</v>
      </c>
      <c r="B74" s="18"/>
      <c r="C74" s="18"/>
      <c r="D74" s="18"/>
      <c r="E74" s="18">
        <v>83</v>
      </c>
      <c r="F74" s="18"/>
      <c r="G74" s="18"/>
      <c r="H74" s="18"/>
      <c r="I74" s="18"/>
      <c r="J74" s="18"/>
      <c r="K74" s="18"/>
      <c r="L74" s="18"/>
      <c r="M74" s="18"/>
      <c r="N74" s="18"/>
      <c r="O74" s="18">
        <v>83</v>
      </c>
    </row>
    <row r="75" spans="1:15" x14ac:dyDescent="0.3">
      <c r="A75" s="14" t="s">
        <v>108</v>
      </c>
      <c r="B75" s="18"/>
      <c r="C75" s="18"/>
      <c r="D75" s="18"/>
      <c r="E75" s="18">
        <v>83</v>
      </c>
      <c r="F75" s="18"/>
      <c r="G75" s="18"/>
      <c r="H75" s="18"/>
      <c r="I75" s="18"/>
      <c r="J75" s="18"/>
      <c r="K75" s="18"/>
      <c r="L75" s="18"/>
      <c r="M75" s="18"/>
      <c r="N75" s="18"/>
      <c r="O75" s="18">
        <v>83</v>
      </c>
    </row>
    <row r="76" spans="1:15" x14ac:dyDescent="0.3">
      <c r="A76" s="14" t="s">
        <v>109</v>
      </c>
      <c r="B76" s="18"/>
      <c r="C76" s="18"/>
      <c r="D76" s="18"/>
      <c r="E76" s="18">
        <v>28</v>
      </c>
      <c r="F76" s="18"/>
      <c r="G76" s="18"/>
      <c r="H76" s="18"/>
      <c r="I76" s="18">
        <v>23</v>
      </c>
      <c r="J76" s="18">
        <v>3</v>
      </c>
      <c r="K76" s="18"/>
      <c r="L76" s="18"/>
      <c r="M76" s="18"/>
      <c r="N76" s="18"/>
      <c r="O76" s="18">
        <v>54</v>
      </c>
    </row>
    <row r="77" spans="1:15" ht="24" x14ac:dyDescent="0.3">
      <c r="A77" s="14" t="s">
        <v>110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>
        <v>321</v>
      </c>
      <c r="N77" s="18"/>
      <c r="O77" s="18">
        <v>321</v>
      </c>
    </row>
    <row r="78" spans="1:15" x14ac:dyDescent="0.3">
      <c r="A78" s="14" t="s">
        <v>111</v>
      </c>
      <c r="B78" s="18"/>
      <c r="C78" s="18"/>
      <c r="D78" s="18"/>
      <c r="E78" s="18">
        <v>81</v>
      </c>
      <c r="F78" s="18"/>
      <c r="G78" s="18"/>
      <c r="H78" s="18"/>
      <c r="I78" s="18"/>
      <c r="J78" s="18"/>
      <c r="K78" s="18"/>
      <c r="L78" s="18"/>
      <c r="M78" s="18"/>
      <c r="N78" s="18"/>
      <c r="O78" s="18">
        <v>81</v>
      </c>
    </row>
    <row r="79" spans="1:15" x14ac:dyDescent="0.3">
      <c r="A79" s="14" t="s">
        <v>112</v>
      </c>
      <c r="B79" s="18"/>
      <c r="C79" s="18"/>
      <c r="D79" s="18"/>
      <c r="E79" s="18">
        <v>67</v>
      </c>
      <c r="F79" s="18"/>
      <c r="G79" s="18"/>
      <c r="H79" s="18"/>
      <c r="I79" s="18"/>
      <c r="J79" s="18"/>
      <c r="K79" s="18"/>
      <c r="L79" s="18"/>
      <c r="M79" s="18"/>
      <c r="N79" s="18"/>
      <c r="O79" s="18">
        <v>67</v>
      </c>
    </row>
    <row r="80" spans="1:15" x14ac:dyDescent="0.3">
      <c r="A80" s="14" t="s">
        <v>113</v>
      </c>
      <c r="B80" s="18"/>
      <c r="C80" s="18"/>
      <c r="D80" s="18"/>
      <c r="E80" s="18">
        <v>83</v>
      </c>
      <c r="F80" s="18"/>
      <c r="G80" s="18"/>
      <c r="H80" s="18"/>
      <c r="I80" s="18"/>
      <c r="J80" s="18"/>
      <c r="K80" s="18"/>
      <c r="L80" s="18"/>
      <c r="M80" s="18"/>
      <c r="N80" s="18"/>
      <c r="O80" s="18">
        <v>83</v>
      </c>
    </row>
    <row r="81" spans="1:15" x14ac:dyDescent="0.3">
      <c r="A81" s="14" t="s">
        <v>114</v>
      </c>
      <c r="B81" s="18"/>
      <c r="C81" s="18"/>
      <c r="D81" s="18"/>
      <c r="E81" s="18">
        <v>76</v>
      </c>
      <c r="F81" s="18"/>
      <c r="G81" s="18"/>
      <c r="H81" s="18"/>
      <c r="I81" s="18"/>
      <c r="J81" s="18"/>
      <c r="K81" s="18"/>
      <c r="L81" s="18"/>
      <c r="M81" s="18"/>
      <c r="N81" s="18"/>
      <c r="O81" s="18">
        <v>76</v>
      </c>
    </row>
    <row r="82" spans="1:15" x14ac:dyDescent="0.3">
      <c r="A82" s="14" t="s">
        <v>115</v>
      </c>
      <c r="B82" s="18"/>
      <c r="C82" s="18"/>
      <c r="D82" s="18"/>
      <c r="E82" s="18"/>
      <c r="F82" s="18"/>
      <c r="G82" s="18"/>
      <c r="H82" s="18"/>
      <c r="I82" s="18"/>
      <c r="J82" s="18"/>
      <c r="K82" s="18">
        <v>9</v>
      </c>
      <c r="L82" s="18"/>
      <c r="M82" s="18"/>
      <c r="N82" s="18"/>
      <c r="O82" s="18">
        <v>9</v>
      </c>
    </row>
    <row r="83" spans="1:15" x14ac:dyDescent="0.3">
      <c r="A83" s="14" t="s">
        <v>116</v>
      </c>
      <c r="B83" s="18"/>
      <c r="C83" s="18"/>
      <c r="D83" s="18"/>
      <c r="E83" s="18"/>
      <c r="F83" s="18"/>
      <c r="G83" s="18"/>
      <c r="H83" s="18">
        <v>92</v>
      </c>
      <c r="I83" s="18"/>
      <c r="J83" s="18"/>
      <c r="K83" s="18"/>
      <c r="L83" s="18"/>
      <c r="M83" s="18"/>
      <c r="N83" s="18"/>
      <c r="O83" s="18">
        <v>92</v>
      </c>
    </row>
    <row r="84" spans="1:15" x14ac:dyDescent="0.3">
      <c r="A84" s="14" t="s">
        <v>117</v>
      </c>
      <c r="B84" s="18"/>
      <c r="C84" s="18"/>
      <c r="D84" s="18"/>
      <c r="E84" s="18">
        <v>31</v>
      </c>
      <c r="F84" s="18"/>
      <c r="G84" s="18"/>
      <c r="H84" s="18"/>
      <c r="I84" s="18"/>
      <c r="J84" s="18"/>
      <c r="K84" s="18"/>
      <c r="L84" s="18"/>
      <c r="M84" s="18"/>
      <c r="N84" s="18"/>
      <c r="O84" s="18">
        <v>31</v>
      </c>
    </row>
    <row r="85" spans="1:15" x14ac:dyDescent="0.3">
      <c r="A85" s="14" t="s">
        <v>118</v>
      </c>
      <c r="B85" s="18"/>
      <c r="C85" s="18"/>
      <c r="D85" s="18"/>
      <c r="E85" s="18">
        <v>9</v>
      </c>
      <c r="F85" s="18"/>
      <c r="G85" s="18"/>
      <c r="H85" s="18"/>
      <c r="I85" s="18"/>
      <c r="J85" s="18"/>
      <c r="K85" s="18"/>
      <c r="L85" s="18"/>
      <c r="M85" s="18"/>
      <c r="N85" s="18"/>
      <c r="O85" s="18">
        <v>9</v>
      </c>
    </row>
    <row r="86" spans="1:15" x14ac:dyDescent="0.3">
      <c r="A86" s="14" t="s">
        <v>119</v>
      </c>
      <c r="B86" s="18"/>
      <c r="C86" s="18"/>
      <c r="D86" s="18"/>
      <c r="E86" s="18">
        <v>6</v>
      </c>
      <c r="F86" s="18"/>
      <c r="G86" s="18"/>
      <c r="H86" s="18"/>
      <c r="I86" s="18"/>
      <c r="J86" s="18"/>
      <c r="K86" s="18"/>
      <c r="L86" s="18"/>
      <c r="M86" s="18"/>
      <c r="N86" s="18"/>
      <c r="O86" s="18">
        <v>6</v>
      </c>
    </row>
    <row r="87" spans="1:15" x14ac:dyDescent="0.3">
      <c r="A87" s="14" t="s">
        <v>120</v>
      </c>
      <c r="B87" s="18"/>
      <c r="C87" s="18"/>
      <c r="D87" s="18"/>
      <c r="E87" s="18">
        <v>4</v>
      </c>
      <c r="F87" s="18"/>
      <c r="G87" s="18"/>
      <c r="H87" s="18"/>
      <c r="I87" s="18"/>
      <c r="J87" s="18">
        <v>1</v>
      </c>
      <c r="K87" s="18"/>
      <c r="L87" s="18"/>
      <c r="M87" s="18"/>
      <c r="N87" s="18"/>
      <c r="O87" s="18">
        <v>5</v>
      </c>
    </row>
    <row r="88" spans="1:15" x14ac:dyDescent="0.3">
      <c r="A88" s="14" t="s">
        <v>121</v>
      </c>
      <c r="B88" s="18"/>
      <c r="C88" s="18"/>
      <c r="D88" s="18"/>
      <c r="E88" s="18">
        <v>3</v>
      </c>
      <c r="F88" s="18"/>
      <c r="G88" s="18"/>
      <c r="H88" s="18"/>
      <c r="I88" s="18"/>
      <c r="J88" s="18"/>
      <c r="K88" s="18"/>
      <c r="L88" s="18"/>
      <c r="M88" s="18"/>
      <c r="N88" s="18"/>
      <c r="O88" s="18">
        <v>3</v>
      </c>
    </row>
    <row r="89" spans="1:15" x14ac:dyDescent="0.3">
      <c r="A89" s="14" t="s">
        <v>122</v>
      </c>
      <c r="B89" s="18"/>
      <c r="C89" s="18"/>
      <c r="D89" s="18"/>
      <c r="E89" s="18"/>
      <c r="F89" s="18"/>
      <c r="G89" s="18">
        <v>40</v>
      </c>
      <c r="H89" s="18"/>
      <c r="I89" s="18"/>
      <c r="J89" s="18"/>
      <c r="K89" s="18"/>
      <c r="L89" s="18"/>
      <c r="M89" s="18"/>
      <c r="N89" s="18"/>
      <c r="O89" s="18">
        <v>40</v>
      </c>
    </row>
    <row r="90" spans="1:15" x14ac:dyDescent="0.3">
      <c r="A90" s="14" t="s">
        <v>123</v>
      </c>
      <c r="B90" s="18"/>
      <c r="C90" s="18"/>
      <c r="D90" s="18"/>
      <c r="E90" s="18"/>
      <c r="F90" s="18"/>
      <c r="G90" s="18"/>
      <c r="H90" s="18"/>
      <c r="I90" s="18"/>
      <c r="J90" s="18">
        <v>2</v>
      </c>
      <c r="K90" s="18"/>
      <c r="L90" s="18"/>
      <c r="M90" s="18"/>
      <c r="N90" s="18"/>
      <c r="O90" s="18">
        <v>2</v>
      </c>
    </row>
    <row r="91" spans="1:15" x14ac:dyDescent="0.3">
      <c r="A91" s="14" t="s">
        <v>124</v>
      </c>
      <c r="B91" s="18">
        <v>28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>
        <v>28</v>
      </c>
    </row>
    <row r="92" spans="1:15" x14ac:dyDescent="0.3">
      <c r="A92" s="14" t="s">
        <v>125</v>
      </c>
      <c r="B92" s="18">
        <v>67</v>
      </c>
      <c r="C92" s="18"/>
      <c r="D92" s="18"/>
      <c r="E92" s="18"/>
      <c r="F92" s="18"/>
      <c r="G92" s="18"/>
      <c r="H92" s="18"/>
      <c r="I92" s="18"/>
      <c r="J92" s="18">
        <v>1</v>
      </c>
      <c r="K92" s="18"/>
      <c r="L92" s="18"/>
      <c r="M92" s="18"/>
      <c r="N92" s="18"/>
      <c r="O92" s="18">
        <v>68</v>
      </c>
    </row>
    <row r="93" spans="1:15" x14ac:dyDescent="0.3">
      <c r="A93" s="14" t="s">
        <v>126</v>
      </c>
      <c r="B93" s="18"/>
      <c r="C93" s="18"/>
      <c r="D93" s="18"/>
      <c r="E93" s="18"/>
      <c r="F93" s="18"/>
      <c r="G93" s="18"/>
      <c r="H93" s="18"/>
      <c r="I93" s="18">
        <v>20</v>
      </c>
      <c r="J93" s="18">
        <v>1</v>
      </c>
      <c r="K93" s="18"/>
      <c r="L93" s="18">
        <v>11</v>
      </c>
      <c r="M93" s="18"/>
      <c r="N93" s="18"/>
      <c r="O93" s="18">
        <v>32</v>
      </c>
    </row>
    <row r="94" spans="1:15" x14ac:dyDescent="0.3">
      <c r="A94" s="14" t="s">
        <v>127</v>
      </c>
      <c r="B94" s="18"/>
      <c r="C94" s="18"/>
      <c r="D94" s="18"/>
      <c r="E94" s="18"/>
      <c r="F94" s="18"/>
      <c r="G94" s="18"/>
      <c r="H94" s="18">
        <v>12</v>
      </c>
      <c r="I94" s="18"/>
      <c r="J94" s="18"/>
      <c r="K94" s="18"/>
      <c r="L94" s="18"/>
      <c r="M94" s="18"/>
      <c r="N94" s="18"/>
      <c r="O94" s="18">
        <v>12</v>
      </c>
    </row>
    <row r="95" spans="1:15" x14ac:dyDescent="0.3">
      <c r="A95" s="14" t="s">
        <v>128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>
        <v>92</v>
      </c>
      <c r="N95" s="18"/>
      <c r="O95" s="18">
        <v>92</v>
      </c>
    </row>
    <row r="96" spans="1:15" x14ac:dyDescent="0.3">
      <c r="A96" s="14" t="s">
        <v>129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>
        <v>336</v>
      </c>
      <c r="N96" s="18"/>
      <c r="O96" s="18">
        <v>336</v>
      </c>
    </row>
    <row r="97" spans="1:15" x14ac:dyDescent="0.3">
      <c r="A97" s="14" t="s">
        <v>130</v>
      </c>
      <c r="B97" s="18"/>
      <c r="C97" s="18"/>
      <c r="D97" s="18"/>
      <c r="E97" s="18"/>
      <c r="F97" s="18">
        <v>204</v>
      </c>
      <c r="G97" s="18"/>
      <c r="H97" s="18"/>
      <c r="I97" s="18"/>
      <c r="J97" s="18"/>
      <c r="K97" s="18"/>
      <c r="L97" s="18"/>
      <c r="M97" s="18"/>
      <c r="N97" s="18"/>
      <c r="O97" s="18">
        <v>204</v>
      </c>
    </row>
    <row r="98" spans="1:15" x14ac:dyDescent="0.3">
      <c r="A98" s="14" t="s">
        <v>131</v>
      </c>
      <c r="B98" s="18"/>
      <c r="C98" s="18"/>
      <c r="D98" s="18"/>
      <c r="E98" s="18"/>
      <c r="F98" s="18">
        <v>408</v>
      </c>
      <c r="G98" s="18"/>
      <c r="H98" s="18"/>
      <c r="I98" s="18"/>
      <c r="J98" s="18"/>
      <c r="K98" s="18"/>
      <c r="L98" s="18"/>
      <c r="M98" s="18"/>
      <c r="N98" s="18"/>
      <c r="O98" s="18">
        <v>408</v>
      </c>
    </row>
    <row r="99" spans="1:15" x14ac:dyDescent="0.3">
      <c r="A99" s="14" t="s">
        <v>132</v>
      </c>
      <c r="B99" s="18"/>
      <c r="C99" s="18"/>
      <c r="D99" s="18">
        <v>2</v>
      </c>
      <c r="E99" s="18"/>
      <c r="F99" s="18">
        <v>611</v>
      </c>
      <c r="G99" s="18"/>
      <c r="H99" s="18"/>
      <c r="I99" s="18"/>
      <c r="J99" s="18"/>
      <c r="K99" s="18"/>
      <c r="L99" s="18"/>
      <c r="M99" s="18"/>
      <c r="N99" s="18"/>
      <c r="O99" s="18">
        <v>613</v>
      </c>
    </row>
    <row r="100" spans="1:15" ht="24" x14ac:dyDescent="0.3">
      <c r="A100" s="14" t="s">
        <v>133</v>
      </c>
      <c r="B100" s="18"/>
      <c r="C100" s="18"/>
      <c r="D100" s="18"/>
      <c r="E100" s="18"/>
      <c r="F100" s="18">
        <v>15</v>
      </c>
      <c r="G100" s="18"/>
      <c r="H100" s="18"/>
      <c r="I100" s="18"/>
      <c r="J100" s="18"/>
      <c r="K100" s="18"/>
      <c r="L100" s="18"/>
      <c r="M100" s="18"/>
      <c r="N100" s="18"/>
      <c r="O100" s="18">
        <v>15</v>
      </c>
    </row>
    <row r="101" spans="1:15" ht="24" x14ac:dyDescent="0.3">
      <c r="A101" s="14" t="s">
        <v>134</v>
      </c>
      <c r="B101" s="18"/>
      <c r="C101" s="18"/>
      <c r="D101" s="18"/>
      <c r="E101" s="18"/>
      <c r="F101" s="18">
        <v>10</v>
      </c>
      <c r="G101" s="18"/>
      <c r="H101" s="18"/>
      <c r="I101" s="18"/>
      <c r="J101" s="18"/>
      <c r="K101" s="18"/>
      <c r="L101" s="18"/>
      <c r="M101" s="18"/>
      <c r="N101" s="18"/>
      <c r="O101" s="18">
        <v>10</v>
      </c>
    </row>
    <row r="102" spans="1:15" ht="24" x14ac:dyDescent="0.3">
      <c r="A102" s="14" t="s">
        <v>135</v>
      </c>
      <c r="B102" s="18"/>
      <c r="C102" s="18"/>
      <c r="D102" s="18"/>
      <c r="E102" s="18"/>
      <c r="F102" s="18">
        <v>15</v>
      </c>
      <c r="G102" s="18"/>
      <c r="H102" s="18"/>
      <c r="I102" s="18"/>
      <c r="J102" s="18"/>
      <c r="K102" s="18"/>
      <c r="L102" s="18"/>
      <c r="M102" s="18"/>
      <c r="N102" s="18"/>
      <c r="O102" s="18">
        <v>15</v>
      </c>
    </row>
    <row r="103" spans="1:15" ht="24" x14ac:dyDescent="0.3">
      <c r="A103" s="14" t="s">
        <v>136</v>
      </c>
      <c r="B103" s="18"/>
      <c r="C103" s="18"/>
      <c r="D103" s="18"/>
      <c r="E103" s="18"/>
      <c r="F103" s="18">
        <v>12</v>
      </c>
      <c r="G103" s="18"/>
      <c r="H103" s="18"/>
      <c r="I103" s="18"/>
      <c r="J103" s="18"/>
      <c r="K103" s="18"/>
      <c r="L103" s="18"/>
      <c r="M103" s="18"/>
      <c r="N103" s="18"/>
      <c r="O103" s="18">
        <v>12</v>
      </c>
    </row>
    <row r="104" spans="1:15" x14ac:dyDescent="0.3">
      <c r="A104" s="14" t="s">
        <v>137</v>
      </c>
      <c r="B104" s="18"/>
      <c r="C104" s="18"/>
      <c r="D104" s="18"/>
      <c r="E104" s="18"/>
      <c r="F104" s="18">
        <v>63</v>
      </c>
      <c r="G104" s="18"/>
      <c r="H104" s="18"/>
      <c r="I104" s="18"/>
      <c r="J104" s="18"/>
      <c r="K104" s="18"/>
      <c r="L104" s="18"/>
      <c r="M104" s="18"/>
      <c r="N104" s="18"/>
      <c r="O104" s="18">
        <v>63</v>
      </c>
    </row>
    <row r="105" spans="1:15" ht="24" x14ac:dyDescent="0.3">
      <c r="A105" s="14" t="s">
        <v>138</v>
      </c>
      <c r="B105" s="18"/>
      <c r="C105" s="18"/>
      <c r="D105" s="18"/>
      <c r="E105" s="18">
        <v>32</v>
      </c>
      <c r="F105" s="18"/>
      <c r="G105" s="18"/>
      <c r="H105" s="18"/>
      <c r="I105" s="18"/>
      <c r="J105" s="18">
        <v>3</v>
      </c>
      <c r="K105" s="18"/>
      <c r="L105" s="18"/>
      <c r="M105" s="18"/>
      <c r="N105" s="18"/>
      <c r="O105" s="18">
        <v>35</v>
      </c>
    </row>
    <row r="106" spans="1:15" x14ac:dyDescent="0.3">
      <c r="A106" s="14" t="s">
        <v>139</v>
      </c>
      <c r="B106" s="18"/>
      <c r="C106" s="18">
        <v>52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>
        <v>52</v>
      </c>
    </row>
    <row r="107" spans="1:15" x14ac:dyDescent="0.3">
      <c r="A107" s="14" t="s">
        <v>140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>
        <v>181</v>
      </c>
      <c r="O107" s="18">
        <v>181</v>
      </c>
    </row>
    <row r="108" spans="1:15" x14ac:dyDescent="0.3">
      <c r="A108" s="14" t="s">
        <v>141</v>
      </c>
      <c r="B108" s="18"/>
      <c r="C108" s="18"/>
      <c r="D108" s="18"/>
      <c r="E108" s="18"/>
      <c r="F108" s="18"/>
      <c r="G108" s="18">
        <v>20</v>
      </c>
      <c r="H108" s="18"/>
      <c r="I108" s="18"/>
      <c r="J108" s="18"/>
      <c r="K108" s="18"/>
      <c r="L108" s="18"/>
      <c r="M108" s="18"/>
      <c r="N108" s="18"/>
      <c r="O108" s="18">
        <v>20</v>
      </c>
    </row>
    <row r="109" spans="1:15" x14ac:dyDescent="0.3">
      <c r="A109" s="14" t="s">
        <v>142</v>
      </c>
      <c r="B109" s="18"/>
      <c r="C109" s="18"/>
      <c r="D109" s="18"/>
      <c r="E109" s="18"/>
      <c r="F109" s="18"/>
      <c r="G109" s="18">
        <v>27</v>
      </c>
      <c r="H109" s="18"/>
      <c r="I109" s="18"/>
      <c r="J109" s="18"/>
      <c r="K109" s="18"/>
      <c r="L109" s="18"/>
      <c r="M109" s="18"/>
      <c r="N109" s="18"/>
      <c r="O109" s="18">
        <v>27</v>
      </c>
    </row>
    <row r="110" spans="1:15" x14ac:dyDescent="0.3">
      <c r="A110" s="14" t="s">
        <v>143</v>
      </c>
      <c r="B110" s="18"/>
      <c r="C110" s="18"/>
      <c r="D110" s="18"/>
      <c r="E110" s="18"/>
      <c r="F110" s="18"/>
      <c r="G110" s="18"/>
      <c r="H110" s="18">
        <v>8</v>
      </c>
      <c r="I110" s="18"/>
      <c r="J110" s="18"/>
      <c r="K110" s="18"/>
      <c r="L110" s="18"/>
      <c r="M110" s="18"/>
      <c r="N110" s="18"/>
      <c r="O110" s="18">
        <v>8</v>
      </c>
    </row>
    <row r="111" spans="1:15" x14ac:dyDescent="0.3">
      <c r="A111" s="14" t="s">
        <v>144</v>
      </c>
      <c r="B111" s="18"/>
      <c r="C111" s="18"/>
      <c r="D111" s="18"/>
      <c r="E111" s="18"/>
      <c r="F111" s="18"/>
      <c r="G111" s="18"/>
      <c r="H111" s="18">
        <v>1</v>
      </c>
      <c r="I111" s="18"/>
      <c r="J111" s="18"/>
      <c r="K111" s="18"/>
      <c r="L111" s="18"/>
      <c r="M111" s="18"/>
      <c r="N111" s="18"/>
      <c r="O111" s="18">
        <v>1</v>
      </c>
    </row>
    <row r="112" spans="1:15" ht="24" x14ac:dyDescent="0.3">
      <c r="A112" s="14" t="s">
        <v>145</v>
      </c>
      <c r="B112" s="18"/>
      <c r="C112" s="18"/>
      <c r="D112" s="18"/>
      <c r="E112" s="18">
        <v>28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>
        <v>28</v>
      </c>
    </row>
    <row r="113" spans="1:15" x14ac:dyDescent="0.3">
      <c r="A113" s="14" t="s">
        <v>146</v>
      </c>
      <c r="B113" s="18"/>
      <c r="C113" s="18"/>
      <c r="D113" s="18"/>
      <c r="E113" s="18"/>
      <c r="F113" s="18"/>
      <c r="G113" s="18"/>
      <c r="H113" s="18">
        <v>129</v>
      </c>
      <c r="I113" s="18"/>
      <c r="J113" s="18"/>
      <c r="K113" s="18"/>
      <c r="L113" s="18"/>
      <c r="M113" s="18"/>
      <c r="N113" s="18"/>
      <c r="O113" s="18">
        <v>129</v>
      </c>
    </row>
    <row r="114" spans="1:15" x14ac:dyDescent="0.3">
      <c r="A114" s="14" t="s">
        <v>147</v>
      </c>
      <c r="B114" s="18"/>
      <c r="C114" s="18"/>
      <c r="D114" s="18"/>
      <c r="E114" s="18"/>
      <c r="F114" s="18"/>
      <c r="G114" s="18"/>
      <c r="H114" s="18">
        <v>49</v>
      </c>
      <c r="I114" s="18"/>
      <c r="J114" s="18"/>
      <c r="K114" s="18"/>
      <c r="L114" s="18"/>
      <c r="M114" s="18"/>
      <c r="N114" s="18"/>
      <c r="O114" s="18">
        <v>49</v>
      </c>
    </row>
    <row r="115" spans="1:15" x14ac:dyDescent="0.3">
      <c r="A115" s="14" t="s">
        <v>148</v>
      </c>
      <c r="B115" s="18"/>
      <c r="C115" s="18"/>
      <c r="D115" s="18"/>
      <c r="E115" s="18"/>
      <c r="F115" s="18"/>
      <c r="G115" s="18"/>
      <c r="H115" s="18">
        <v>4</v>
      </c>
      <c r="I115" s="18"/>
      <c r="J115" s="18">
        <v>3</v>
      </c>
      <c r="K115" s="18"/>
      <c r="L115" s="18"/>
      <c r="M115" s="18"/>
      <c r="N115" s="18"/>
      <c r="O115" s="18">
        <v>7</v>
      </c>
    </row>
    <row r="116" spans="1:15" x14ac:dyDescent="0.3">
      <c r="A116" s="14" t="s">
        <v>149</v>
      </c>
      <c r="B116" s="18"/>
      <c r="C116" s="18"/>
      <c r="D116" s="18"/>
      <c r="E116" s="18"/>
      <c r="F116" s="18"/>
      <c r="G116" s="18"/>
      <c r="H116" s="18"/>
      <c r="I116" s="18"/>
      <c r="J116" s="18">
        <v>1</v>
      </c>
      <c r="K116" s="18"/>
      <c r="L116" s="18"/>
      <c r="M116" s="18"/>
      <c r="N116" s="18"/>
      <c r="O116" s="18">
        <v>1</v>
      </c>
    </row>
    <row r="117" spans="1:15" x14ac:dyDescent="0.3">
      <c r="A117" s="14" t="s">
        <v>150</v>
      </c>
      <c r="B117" s="18"/>
      <c r="C117" s="18"/>
      <c r="D117" s="18"/>
      <c r="E117" s="18"/>
      <c r="F117" s="18"/>
      <c r="G117" s="18"/>
      <c r="H117" s="18"/>
      <c r="I117" s="18"/>
      <c r="J117" s="18">
        <v>1</v>
      </c>
      <c r="K117" s="18"/>
      <c r="L117" s="18"/>
      <c r="M117" s="18"/>
      <c r="N117" s="18"/>
      <c r="O117" s="18">
        <v>1</v>
      </c>
    </row>
    <row r="118" spans="1:15" x14ac:dyDescent="0.3">
      <c r="A118" s="14" t="s">
        <v>151</v>
      </c>
      <c r="B118" s="18"/>
      <c r="C118" s="18"/>
      <c r="D118" s="18"/>
      <c r="E118" s="18"/>
      <c r="F118" s="18"/>
      <c r="G118" s="18"/>
      <c r="H118" s="18"/>
      <c r="I118" s="18"/>
      <c r="J118" s="18">
        <v>210</v>
      </c>
      <c r="K118" s="18"/>
      <c r="L118" s="18">
        <v>15</v>
      </c>
      <c r="M118" s="18"/>
      <c r="N118" s="18"/>
      <c r="O118" s="18">
        <v>225</v>
      </c>
    </row>
    <row r="119" spans="1:15" x14ac:dyDescent="0.3">
      <c r="A119" s="14" t="s">
        <v>152</v>
      </c>
      <c r="B119" s="18"/>
      <c r="C119" s="18"/>
      <c r="D119" s="18"/>
      <c r="E119" s="18"/>
      <c r="F119" s="18"/>
      <c r="G119" s="18">
        <v>64</v>
      </c>
      <c r="H119" s="18"/>
      <c r="I119" s="18"/>
      <c r="J119" s="18"/>
      <c r="K119" s="18"/>
      <c r="L119" s="18"/>
      <c r="M119" s="18"/>
      <c r="N119" s="18"/>
      <c r="O119" s="18">
        <v>64</v>
      </c>
    </row>
    <row r="120" spans="1:15" ht="24" x14ac:dyDescent="0.3">
      <c r="A120" s="14" t="s">
        <v>153</v>
      </c>
      <c r="B120" s="18">
        <v>23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>
        <v>23</v>
      </c>
    </row>
    <row r="121" spans="1:15" x14ac:dyDescent="0.3">
      <c r="A121" s="14" t="s">
        <v>154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>
        <v>214</v>
      </c>
      <c r="L121" s="18"/>
      <c r="M121" s="18"/>
      <c r="N121" s="18"/>
      <c r="O121" s="18">
        <v>214</v>
      </c>
    </row>
    <row r="122" spans="1:15" x14ac:dyDescent="0.3">
      <c r="A122" s="14" t="s">
        <v>155</v>
      </c>
      <c r="B122" s="18"/>
      <c r="C122" s="18"/>
      <c r="D122" s="18"/>
      <c r="E122" s="18">
        <v>33</v>
      </c>
      <c r="F122" s="18"/>
      <c r="G122" s="18"/>
      <c r="H122" s="18"/>
      <c r="I122" s="18">
        <v>25</v>
      </c>
      <c r="J122" s="18">
        <v>1</v>
      </c>
      <c r="K122" s="18"/>
      <c r="L122" s="18"/>
      <c r="M122" s="18"/>
      <c r="N122" s="18"/>
      <c r="O122" s="18">
        <v>59</v>
      </c>
    </row>
    <row r="123" spans="1:15" x14ac:dyDescent="0.3">
      <c r="A123" s="14" t="s">
        <v>156</v>
      </c>
      <c r="B123" s="18"/>
      <c r="C123" s="18"/>
      <c r="D123" s="18"/>
      <c r="E123" s="18">
        <v>94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>
        <v>94</v>
      </c>
    </row>
    <row r="124" spans="1:15" x14ac:dyDescent="0.3">
      <c r="A124" s="14" t="s">
        <v>157</v>
      </c>
      <c r="B124" s="18"/>
      <c r="C124" s="18"/>
      <c r="D124" s="18"/>
      <c r="E124" s="18">
        <v>93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>
        <v>93</v>
      </c>
    </row>
    <row r="125" spans="1:15" x14ac:dyDescent="0.3">
      <c r="A125" s="14" t="s">
        <v>158</v>
      </c>
      <c r="B125" s="18"/>
      <c r="C125" s="18"/>
      <c r="D125" s="18"/>
      <c r="E125" s="18">
        <v>80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8">
        <v>80</v>
      </c>
    </row>
    <row r="126" spans="1:15" x14ac:dyDescent="0.3">
      <c r="A126" s="14" t="s">
        <v>159</v>
      </c>
      <c r="B126" s="18"/>
      <c r="C126" s="18"/>
      <c r="D126" s="18"/>
      <c r="E126" s="18">
        <v>76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>
        <v>76</v>
      </c>
    </row>
    <row r="127" spans="1:15" x14ac:dyDescent="0.3">
      <c r="A127" s="14" t="s">
        <v>160</v>
      </c>
      <c r="B127" s="18"/>
      <c r="C127" s="18"/>
      <c r="D127" s="18"/>
      <c r="E127" s="18">
        <v>86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>
        <v>86</v>
      </c>
    </row>
    <row r="128" spans="1:15" x14ac:dyDescent="0.3">
      <c r="A128" s="14" t="s">
        <v>161</v>
      </c>
      <c r="B128" s="18"/>
      <c r="C128" s="18"/>
      <c r="D128" s="18"/>
      <c r="E128" s="18">
        <v>79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>
        <v>79</v>
      </c>
    </row>
    <row r="129" spans="1:15" x14ac:dyDescent="0.3">
      <c r="A129" s="14" t="s">
        <v>162</v>
      </c>
      <c r="B129" s="18"/>
      <c r="C129" s="18"/>
      <c r="D129" s="18"/>
      <c r="E129" s="18">
        <v>81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>
        <v>81</v>
      </c>
    </row>
    <row r="130" spans="1:15" x14ac:dyDescent="0.3">
      <c r="A130" s="14" t="s">
        <v>163</v>
      </c>
      <c r="B130" s="18"/>
      <c r="C130" s="18"/>
      <c r="D130" s="18"/>
      <c r="E130" s="18">
        <v>63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>
        <v>63</v>
      </c>
    </row>
    <row r="131" spans="1:15" x14ac:dyDescent="0.3">
      <c r="A131" s="14" t="s">
        <v>164</v>
      </c>
      <c r="B131" s="18"/>
      <c r="C131" s="18"/>
      <c r="D131" s="18"/>
      <c r="E131" s="18"/>
      <c r="F131" s="18"/>
      <c r="G131" s="18"/>
      <c r="H131" s="18"/>
      <c r="I131" s="18">
        <v>340</v>
      </c>
      <c r="J131" s="18"/>
      <c r="K131" s="18"/>
      <c r="L131" s="18"/>
      <c r="M131" s="18"/>
      <c r="N131" s="18"/>
      <c r="O131" s="18">
        <v>340</v>
      </c>
    </row>
    <row r="132" spans="1:15" x14ac:dyDescent="0.3">
      <c r="A132" s="14" t="s">
        <v>165</v>
      </c>
      <c r="B132" s="18"/>
      <c r="C132" s="18"/>
      <c r="D132" s="18"/>
      <c r="E132" s="18">
        <v>32</v>
      </c>
      <c r="F132" s="18"/>
      <c r="G132" s="18"/>
      <c r="H132" s="18"/>
      <c r="I132" s="18">
        <v>31</v>
      </c>
      <c r="J132" s="18">
        <v>75</v>
      </c>
      <c r="K132" s="18"/>
      <c r="L132" s="18"/>
      <c r="M132" s="18"/>
      <c r="N132" s="18"/>
      <c r="O132" s="18">
        <v>138</v>
      </c>
    </row>
    <row r="133" spans="1:15" x14ac:dyDescent="0.3">
      <c r="A133" s="14" t="s">
        <v>166</v>
      </c>
      <c r="B133" s="18"/>
      <c r="C133" s="18"/>
      <c r="D133" s="18"/>
      <c r="E133" s="18">
        <v>29</v>
      </c>
      <c r="F133" s="18"/>
      <c r="G133" s="18"/>
      <c r="H133" s="18"/>
      <c r="I133" s="18">
        <v>31</v>
      </c>
      <c r="J133" s="18">
        <v>2</v>
      </c>
      <c r="K133" s="18"/>
      <c r="L133" s="18"/>
      <c r="M133" s="18"/>
      <c r="N133" s="18"/>
      <c r="O133" s="18">
        <v>62</v>
      </c>
    </row>
    <row r="134" spans="1:15" x14ac:dyDescent="0.3">
      <c r="A134" s="14" t="s">
        <v>167</v>
      </c>
      <c r="B134" s="18"/>
      <c r="C134" s="18"/>
      <c r="D134" s="18"/>
      <c r="E134" s="18"/>
      <c r="F134" s="18">
        <v>234</v>
      </c>
      <c r="G134" s="18"/>
      <c r="H134" s="18"/>
      <c r="I134" s="18"/>
      <c r="J134" s="18"/>
      <c r="K134" s="18"/>
      <c r="L134" s="18"/>
      <c r="M134" s="18"/>
      <c r="N134" s="18"/>
      <c r="O134" s="18">
        <v>234</v>
      </c>
    </row>
    <row r="135" spans="1:15" x14ac:dyDescent="0.3">
      <c r="A135" s="14" t="s">
        <v>168</v>
      </c>
      <c r="B135" s="18"/>
      <c r="C135" s="18"/>
      <c r="D135" s="18"/>
      <c r="E135" s="18">
        <v>22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>
        <v>22</v>
      </c>
    </row>
    <row r="136" spans="1:15" x14ac:dyDescent="0.3">
      <c r="A136" s="14" t="s">
        <v>169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>
        <v>214</v>
      </c>
      <c r="L136" s="18"/>
      <c r="M136" s="18"/>
      <c r="N136" s="18"/>
      <c r="O136" s="18">
        <v>214</v>
      </c>
    </row>
    <row r="137" spans="1:15" x14ac:dyDescent="0.3">
      <c r="A137" s="14" t="s">
        <v>170</v>
      </c>
      <c r="B137" s="18"/>
      <c r="C137" s="18"/>
      <c r="D137" s="18"/>
      <c r="E137" s="18"/>
      <c r="F137" s="18"/>
      <c r="G137" s="18">
        <v>40</v>
      </c>
      <c r="H137" s="18"/>
      <c r="I137" s="18"/>
      <c r="J137" s="18"/>
      <c r="K137" s="18"/>
      <c r="L137" s="18"/>
      <c r="M137" s="18"/>
      <c r="N137" s="18"/>
      <c r="O137" s="18">
        <v>40</v>
      </c>
    </row>
    <row r="138" spans="1:15" x14ac:dyDescent="0.3">
      <c r="A138" s="14" t="s">
        <v>171</v>
      </c>
      <c r="B138" s="18"/>
      <c r="C138" s="18"/>
      <c r="D138" s="18">
        <v>291</v>
      </c>
      <c r="E138" s="18">
        <v>33</v>
      </c>
      <c r="F138" s="18"/>
      <c r="G138" s="18"/>
      <c r="H138" s="18"/>
      <c r="I138" s="18"/>
      <c r="J138" s="18">
        <v>214</v>
      </c>
      <c r="K138" s="18"/>
      <c r="L138" s="18"/>
      <c r="M138" s="18"/>
      <c r="N138" s="18"/>
      <c r="O138" s="18">
        <v>538</v>
      </c>
    </row>
    <row r="139" spans="1:15" x14ac:dyDescent="0.3">
      <c r="A139" s="14" t="s">
        <v>172</v>
      </c>
      <c r="B139" s="18"/>
      <c r="C139" s="18"/>
      <c r="D139" s="18">
        <v>743</v>
      </c>
      <c r="E139" s="18">
        <v>11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>
        <v>754</v>
      </c>
    </row>
    <row r="140" spans="1:15" x14ac:dyDescent="0.3">
      <c r="A140" s="14" t="s">
        <v>173</v>
      </c>
      <c r="B140" s="18"/>
      <c r="C140" s="18"/>
      <c r="D140" s="18">
        <v>12</v>
      </c>
      <c r="E140" s="18">
        <v>6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>
        <v>18</v>
      </c>
    </row>
    <row r="141" spans="1:15" x14ac:dyDescent="0.3">
      <c r="A141" s="14" t="s">
        <v>174</v>
      </c>
      <c r="B141" s="18"/>
      <c r="C141" s="18"/>
      <c r="D141" s="18"/>
      <c r="E141" s="18">
        <v>7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>
        <v>7</v>
      </c>
    </row>
    <row r="142" spans="1:15" x14ac:dyDescent="0.3">
      <c r="A142" s="14" t="s">
        <v>175</v>
      </c>
      <c r="B142" s="18"/>
      <c r="C142" s="18"/>
      <c r="D142" s="18"/>
      <c r="E142" s="18">
        <v>20</v>
      </c>
      <c r="F142" s="18"/>
      <c r="G142" s="18"/>
      <c r="H142" s="18">
        <v>4</v>
      </c>
      <c r="I142" s="18"/>
      <c r="J142" s="18">
        <v>171</v>
      </c>
      <c r="K142" s="18"/>
      <c r="L142" s="18">
        <v>13</v>
      </c>
      <c r="M142" s="18"/>
      <c r="N142" s="18"/>
      <c r="O142" s="18">
        <v>208</v>
      </c>
    </row>
    <row r="143" spans="1:15" x14ac:dyDescent="0.3">
      <c r="A143" s="14" t="s">
        <v>176</v>
      </c>
      <c r="B143" s="18"/>
      <c r="C143" s="18"/>
      <c r="D143" s="18"/>
      <c r="E143" s="18"/>
      <c r="F143" s="18"/>
      <c r="G143" s="18"/>
      <c r="H143" s="18"/>
      <c r="I143" s="18"/>
      <c r="J143" s="18"/>
      <c r="K143" s="18">
        <v>7</v>
      </c>
      <c r="L143" s="18"/>
      <c r="M143" s="18"/>
      <c r="N143" s="18"/>
      <c r="O143" s="18">
        <v>7</v>
      </c>
    </row>
    <row r="144" spans="1:15" x14ac:dyDescent="0.3">
      <c r="A144" s="14" t="s">
        <v>177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>
        <v>5</v>
      </c>
      <c r="L144" s="18"/>
      <c r="M144" s="18"/>
      <c r="N144" s="18"/>
      <c r="O144" s="18">
        <v>5</v>
      </c>
    </row>
    <row r="145" spans="1:15" x14ac:dyDescent="0.3">
      <c r="A145" s="14" t="s">
        <v>178</v>
      </c>
      <c r="B145" s="18"/>
      <c r="C145" s="18"/>
      <c r="D145" s="18"/>
      <c r="E145" s="18"/>
      <c r="F145" s="18"/>
      <c r="G145" s="18">
        <v>40</v>
      </c>
      <c r="H145" s="18"/>
      <c r="I145" s="18"/>
      <c r="J145" s="18"/>
      <c r="K145" s="18"/>
      <c r="L145" s="18"/>
      <c r="M145" s="18"/>
      <c r="N145" s="18"/>
      <c r="O145" s="18">
        <v>40</v>
      </c>
    </row>
    <row r="146" spans="1:15" x14ac:dyDescent="0.3">
      <c r="A146" s="14" t="s">
        <v>179</v>
      </c>
      <c r="B146" s="18">
        <v>317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>
        <v>317</v>
      </c>
    </row>
    <row r="147" spans="1:15" x14ac:dyDescent="0.3">
      <c r="A147" s="14" t="s">
        <v>180</v>
      </c>
      <c r="B147" s="18"/>
      <c r="C147" s="18"/>
      <c r="D147" s="18"/>
      <c r="E147" s="18">
        <v>361</v>
      </c>
      <c r="F147" s="18"/>
      <c r="G147" s="18"/>
      <c r="H147" s="18"/>
      <c r="I147" s="18"/>
      <c r="J147" s="18"/>
      <c r="K147" s="18"/>
      <c r="L147" s="18"/>
      <c r="M147" s="18"/>
      <c r="N147" s="18"/>
      <c r="O147" s="18">
        <v>361</v>
      </c>
    </row>
    <row r="148" spans="1:15" x14ac:dyDescent="0.3">
      <c r="A148" s="14" t="s">
        <v>181</v>
      </c>
      <c r="B148" s="18"/>
      <c r="C148" s="18"/>
      <c r="D148" s="18"/>
      <c r="E148" s="18"/>
      <c r="F148" s="18"/>
      <c r="G148" s="18"/>
      <c r="H148" s="18">
        <v>141</v>
      </c>
      <c r="I148" s="18"/>
      <c r="J148" s="18"/>
      <c r="K148" s="18"/>
      <c r="L148" s="18"/>
      <c r="M148" s="18"/>
      <c r="N148" s="18"/>
      <c r="O148" s="18">
        <v>141</v>
      </c>
    </row>
    <row r="149" spans="1:15" x14ac:dyDescent="0.3">
      <c r="A149" s="14" t="s">
        <v>182</v>
      </c>
      <c r="B149" s="18">
        <v>30</v>
      </c>
      <c r="C149" s="18"/>
      <c r="D149" s="18"/>
      <c r="E149" s="18">
        <v>29</v>
      </c>
      <c r="F149" s="18"/>
      <c r="G149" s="18"/>
      <c r="H149" s="18"/>
      <c r="I149" s="18"/>
      <c r="J149" s="18"/>
      <c r="K149" s="18"/>
      <c r="L149" s="18"/>
      <c r="M149" s="18"/>
      <c r="N149" s="18"/>
      <c r="O149" s="18">
        <v>59</v>
      </c>
    </row>
    <row r="150" spans="1:15" x14ac:dyDescent="0.3">
      <c r="A150" s="14" t="s">
        <v>183</v>
      </c>
      <c r="B150" s="18"/>
      <c r="C150" s="18"/>
      <c r="D150" s="18"/>
      <c r="E150" s="18">
        <v>37</v>
      </c>
      <c r="F150" s="18"/>
      <c r="G150" s="18"/>
      <c r="H150" s="18"/>
      <c r="I150" s="18">
        <v>27</v>
      </c>
      <c r="J150" s="18">
        <v>88</v>
      </c>
      <c r="K150" s="18"/>
      <c r="L150" s="18"/>
      <c r="M150" s="18"/>
      <c r="N150" s="18"/>
      <c r="O150" s="18">
        <v>152</v>
      </c>
    </row>
    <row r="151" spans="1:15" x14ac:dyDescent="0.3">
      <c r="A151" s="14" t="s">
        <v>184</v>
      </c>
      <c r="B151" s="18"/>
      <c r="C151" s="18"/>
      <c r="D151" s="18"/>
      <c r="E151" s="18"/>
      <c r="F151" s="18">
        <v>204</v>
      </c>
      <c r="G151" s="18"/>
      <c r="H151" s="18"/>
      <c r="I151" s="18"/>
      <c r="J151" s="18"/>
      <c r="K151" s="18"/>
      <c r="L151" s="18"/>
      <c r="M151" s="18"/>
      <c r="N151" s="18"/>
      <c r="O151" s="18">
        <v>204</v>
      </c>
    </row>
    <row r="152" spans="1:15" x14ac:dyDescent="0.3">
      <c r="A152" s="14" t="s">
        <v>185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>
        <v>14</v>
      </c>
      <c r="L152" s="18"/>
      <c r="M152" s="18"/>
      <c r="N152" s="18"/>
      <c r="O152" s="18">
        <v>14</v>
      </c>
    </row>
    <row r="153" spans="1:15" x14ac:dyDescent="0.3">
      <c r="A153" s="14" t="s">
        <v>186</v>
      </c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>
        <v>182</v>
      </c>
      <c r="O153" s="18">
        <v>182</v>
      </c>
    </row>
    <row r="154" spans="1:15" x14ac:dyDescent="0.3">
      <c r="A154" s="14" t="s">
        <v>187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>
        <v>327</v>
      </c>
      <c r="M154" s="18"/>
      <c r="N154" s="18"/>
      <c r="O154" s="18">
        <v>327</v>
      </c>
    </row>
    <row r="155" spans="1:15" x14ac:dyDescent="0.3">
      <c r="A155" s="14" t="s">
        <v>188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>
        <v>327</v>
      </c>
      <c r="M155" s="18"/>
      <c r="N155" s="18"/>
      <c r="O155" s="18">
        <v>327</v>
      </c>
    </row>
    <row r="156" spans="1:15" x14ac:dyDescent="0.3">
      <c r="A156" s="14" t="s">
        <v>189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>
        <v>327</v>
      </c>
      <c r="M156" s="18"/>
      <c r="N156" s="18"/>
      <c r="O156" s="18">
        <v>327</v>
      </c>
    </row>
    <row r="157" spans="1:15" x14ac:dyDescent="0.3">
      <c r="A157" s="14" t="s">
        <v>190</v>
      </c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>
        <v>327</v>
      </c>
      <c r="M157" s="18"/>
      <c r="N157" s="18"/>
      <c r="O157" s="18">
        <v>327</v>
      </c>
    </row>
    <row r="158" spans="1:15" x14ac:dyDescent="0.3">
      <c r="A158" s="14" t="s">
        <v>191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>
        <v>339</v>
      </c>
      <c r="M158" s="18"/>
      <c r="N158" s="18"/>
      <c r="O158" s="18">
        <v>339</v>
      </c>
    </row>
    <row r="159" spans="1:15" x14ac:dyDescent="0.3">
      <c r="A159" s="14" t="s">
        <v>192</v>
      </c>
      <c r="B159" s="18"/>
      <c r="C159" s="18"/>
      <c r="D159" s="18"/>
      <c r="E159" s="18">
        <v>336</v>
      </c>
      <c r="F159" s="18"/>
      <c r="G159" s="18"/>
      <c r="H159" s="18"/>
      <c r="I159" s="18"/>
      <c r="J159" s="18"/>
      <c r="K159" s="18"/>
      <c r="L159" s="18"/>
      <c r="M159" s="18"/>
      <c r="N159" s="18"/>
      <c r="O159" s="18">
        <v>336</v>
      </c>
    </row>
    <row r="160" spans="1:15" x14ac:dyDescent="0.3">
      <c r="A160" s="14" t="s">
        <v>193</v>
      </c>
      <c r="B160" s="18"/>
      <c r="C160" s="18"/>
      <c r="D160" s="18"/>
      <c r="E160" s="18">
        <v>397</v>
      </c>
      <c r="F160" s="18"/>
      <c r="G160" s="18"/>
      <c r="H160" s="18"/>
      <c r="I160" s="18"/>
      <c r="J160" s="18"/>
      <c r="K160" s="18"/>
      <c r="L160" s="18"/>
      <c r="M160" s="18"/>
      <c r="N160" s="18"/>
      <c r="O160" s="18">
        <v>397</v>
      </c>
    </row>
    <row r="161" spans="1:15" x14ac:dyDescent="0.3">
      <c r="A161" s="14" t="s">
        <v>194</v>
      </c>
      <c r="B161" s="18"/>
      <c r="C161" s="18"/>
      <c r="D161" s="18"/>
      <c r="E161" s="18">
        <v>84</v>
      </c>
      <c r="F161" s="18"/>
      <c r="G161" s="18"/>
      <c r="H161" s="18"/>
      <c r="I161" s="18"/>
      <c r="J161" s="18"/>
      <c r="K161" s="18"/>
      <c r="L161" s="18"/>
      <c r="M161" s="18"/>
      <c r="N161" s="18"/>
      <c r="O161" s="18">
        <v>84</v>
      </c>
    </row>
    <row r="162" spans="1:15" x14ac:dyDescent="0.3">
      <c r="A162" s="14" t="s">
        <v>195</v>
      </c>
      <c r="B162" s="18"/>
      <c r="C162" s="18"/>
      <c r="D162" s="18"/>
      <c r="E162" s="18">
        <v>100</v>
      </c>
      <c r="F162" s="18"/>
      <c r="G162" s="18"/>
      <c r="H162" s="18"/>
      <c r="I162" s="18"/>
      <c r="J162" s="18"/>
      <c r="K162" s="18"/>
      <c r="L162" s="18"/>
      <c r="M162" s="18"/>
      <c r="N162" s="18"/>
      <c r="O162" s="18">
        <v>100</v>
      </c>
    </row>
    <row r="163" spans="1:15" x14ac:dyDescent="0.3">
      <c r="A163" s="14" t="s">
        <v>196</v>
      </c>
      <c r="B163" s="18"/>
      <c r="C163" s="18"/>
      <c r="D163" s="18"/>
      <c r="E163" s="18">
        <v>94</v>
      </c>
      <c r="F163" s="18"/>
      <c r="G163" s="18"/>
      <c r="H163" s="18"/>
      <c r="I163" s="18"/>
      <c r="J163" s="18"/>
      <c r="K163" s="18"/>
      <c r="L163" s="18"/>
      <c r="M163" s="18"/>
      <c r="N163" s="18"/>
      <c r="O163" s="18">
        <v>94</v>
      </c>
    </row>
    <row r="164" spans="1:15" x14ac:dyDescent="0.3">
      <c r="A164" s="14" t="s">
        <v>197</v>
      </c>
      <c r="B164" s="18"/>
      <c r="C164" s="18"/>
      <c r="D164" s="18"/>
      <c r="E164" s="18">
        <v>88</v>
      </c>
      <c r="F164" s="18"/>
      <c r="G164" s="18"/>
      <c r="H164" s="18"/>
      <c r="I164" s="18"/>
      <c r="J164" s="18"/>
      <c r="K164" s="18"/>
      <c r="L164" s="18"/>
      <c r="M164" s="18"/>
      <c r="N164" s="18"/>
      <c r="O164" s="18">
        <v>88</v>
      </c>
    </row>
    <row r="165" spans="1:15" x14ac:dyDescent="0.3">
      <c r="A165" s="14" t="s">
        <v>198</v>
      </c>
      <c r="B165" s="18"/>
      <c r="C165" s="18"/>
      <c r="D165" s="18"/>
      <c r="E165" s="18">
        <v>74</v>
      </c>
      <c r="F165" s="18"/>
      <c r="G165" s="18"/>
      <c r="H165" s="18"/>
      <c r="I165" s="18"/>
      <c r="J165" s="18"/>
      <c r="K165" s="18"/>
      <c r="L165" s="18"/>
      <c r="M165" s="18"/>
      <c r="N165" s="18"/>
      <c r="O165" s="18">
        <v>74</v>
      </c>
    </row>
    <row r="166" spans="1:15" x14ac:dyDescent="0.3">
      <c r="A166" s="14" t="s">
        <v>199</v>
      </c>
      <c r="B166" s="18"/>
      <c r="C166" s="18"/>
      <c r="D166" s="18"/>
      <c r="E166" s="18">
        <v>87</v>
      </c>
      <c r="F166" s="18"/>
      <c r="G166" s="18"/>
      <c r="H166" s="18"/>
      <c r="I166" s="18"/>
      <c r="J166" s="18"/>
      <c r="K166" s="18"/>
      <c r="L166" s="18"/>
      <c r="M166" s="18"/>
      <c r="N166" s="18"/>
      <c r="O166" s="18">
        <v>87</v>
      </c>
    </row>
    <row r="167" spans="1:15" x14ac:dyDescent="0.3">
      <c r="A167" s="14" t="s">
        <v>200</v>
      </c>
      <c r="B167" s="18"/>
      <c r="C167" s="18"/>
      <c r="D167" s="18"/>
      <c r="E167" s="18">
        <v>88</v>
      </c>
      <c r="F167" s="18"/>
      <c r="G167" s="18"/>
      <c r="H167" s="18"/>
      <c r="I167" s="18"/>
      <c r="J167" s="18"/>
      <c r="K167" s="18"/>
      <c r="L167" s="18"/>
      <c r="M167" s="18"/>
      <c r="N167" s="18"/>
      <c r="O167" s="18">
        <v>88</v>
      </c>
    </row>
    <row r="168" spans="1:15" x14ac:dyDescent="0.3">
      <c r="A168" s="14" t="s">
        <v>201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>
        <v>214</v>
      </c>
      <c r="L168" s="18"/>
      <c r="M168" s="18"/>
      <c r="N168" s="18"/>
      <c r="O168" s="18">
        <v>214</v>
      </c>
    </row>
    <row r="169" spans="1:15" ht="24" x14ac:dyDescent="0.3">
      <c r="A169" s="14" t="s">
        <v>202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>
        <v>214</v>
      </c>
      <c r="L169" s="18"/>
      <c r="M169" s="18"/>
      <c r="N169" s="18"/>
      <c r="O169" s="18">
        <v>214</v>
      </c>
    </row>
    <row r="170" spans="1:15" x14ac:dyDescent="0.3">
      <c r="A170" s="14" t="s">
        <v>203</v>
      </c>
      <c r="B170" s="18">
        <v>441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>
        <v>441</v>
      </c>
    </row>
    <row r="171" spans="1:15" x14ac:dyDescent="0.3">
      <c r="A171" s="14" t="s">
        <v>204</v>
      </c>
      <c r="B171" s="18">
        <v>80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>
        <v>80</v>
      </c>
    </row>
    <row r="172" spans="1:15" x14ac:dyDescent="0.3">
      <c r="A172" s="14" t="s">
        <v>205</v>
      </c>
      <c r="B172" s="18">
        <v>96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>
        <v>96</v>
      </c>
    </row>
    <row r="173" spans="1:15" x14ac:dyDescent="0.3">
      <c r="A173" s="14" t="s">
        <v>206</v>
      </c>
      <c r="B173" s="18">
        <v>102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>
        <v>102</v>
      </c>
    </row>
    <row r="174" spans="1:15" x14ac:dyDescent="0.3">
      <c r="A174" s="14" t="s">
        <v>207</v>
      </c>
      <c r="B174" s="18"/>
      <c r="C174" s="18"/>
      <c r="D174" s="18"/>
      <c r="E174" s="18">
        <v>33</v>
      </c>
      <c r="F174" s="18"/>
      <c r="G174" s="18"/>
      <c r="H174" s="18"/>
      <c r="I174" s="18"/>
      <c r="J174" s="18"/>
      <c r="K174" s="18"/>
      <c r="L174" s="18"/>
      <c r="M174" s="18"/>
      <c r="N174" s="18"/>
      <c r="O174" s="18">
        <v>33</v>
      </c>
    </row>
    <row r="175" spans="1:15" x14ac:dyDescent="0.3">
      <c r="A175" s="14" t="s">
        <v>208</v>
      </c>
      <c r="B175" s="18"/>
      <c r="C175" s="18"/>
      <c r="D175" s="18"/>
      <c r="E175" s="18">
        <v>11</v>
      </c>
      <c r="F175" s="18"/>
      <c r="G175" s="18"/>
      <c r="H175" s="18"/>
      <c r="I175" s="18"/>
      <c r="J175" s="18">
        <v>1</v>
      </c>
      <c r="K175" s="18"/>
      <c r="L175" s="18"/>
      <c r="M175" s="18"/>
      <c r="N175" s="18"/>
      <c r="O175" s="18">
        <v>12</v>
      </c>
    </row>
    <row r="176" spans="1:15" x14ac:dyDescent="0.3">
      <c r="A176" s="14" t="s">
        <v>209</v>
      </c>
      <c r="B176" s="18"/>
      <c r="C176" s="18"/>
      <c r="D176" s="18"/>
      <c r="E176" s="18">
        <v>10</v>
      </c>
      <c r="F176" s="18"/>
      <c r="G176" s="18"/>
      <c r="H176" s="18"/>
      <c r="I176" s="18"/>
      <c r="J176" s="18">
        <v>2</v>
      </c>
      <c r="K176" s="18"/>
      <c r="L176" s="18"/>
      <c r="M176" s="18"/>
      <c r="N176" s="18"/>
      <c r="O176" s="18">
        <v>12</v>
      </c>
    </row>
    <row r="177" spans="1:15" x14ac:dyDescent="0.3">
      <c r="A177" s="14" t="s">
        <v>210</v>
      </c>
      <c r="B177" s="18"/>
      <c r="C177" s="18"/>
      <c r="D177" s="18"/>
      <c r="E177" s="18">
        <v>4</v>
      </c>
      <c r="F177" s="18"/>
      <c r="G177" s="18"/>
      <c r="H177" s="18"/>
      <c r="I177" s="18"/>
      <c r="J177" s="18"/>
      <c r="K177" s="18"/>
      <c r="L177" s="18"/>
      <c r="M177" s="18"/>
      <c r="N177" s="18"/>
      <c r="O177" s="18">
        <v>4</v>
      </c>
    </row>
    <row r="178" spans="1:15" x14ac:dyDescent="0.3">
      <c r="A178" s="14" t="s">
        <v>211</v>
      </c>
      <c r="B178" s="18"/>
      <c r="C178" s="18"/>
      <c r="D178" s="18"/>
      <c r="E178" s="18">
        <v>2</v>
      </c>
      <c r="F178" s="18"/>
      <c r="G178" s="18"/>
      <c r="H178" s="18"/>
      <c r="I178" s="18"/>
      <c r="J178" s="18"/>
      <c r="K178" s="18"/>
      <c r="L178" s="18"/>
      <c r="M178" s="18"/>
      <c r="N178" s="18"/>
      <c r="O178" s="18">
        <v>2</v>
      </c>
    </row>
    <row r="179" spans="1:15" ht="24" x14ac:dyDescent="0.3">
      <c r="A179" s="14" t="s">
        <v>212</v>
      </c>
      <c r="B179" s="18"/>
      <c r="C179" s="18"/>
      <c r="D179" s="18"/>
      <c r="E179" s="18">
        <v>28</v>
      </c>
      <c r="F179" s="18"/>
      <c r="G179" s="18"/>
      <c r="H179" s="18"/>
      <c r="I179" s="18"/>
      <c r="J179" s="18">
        <v>20</v>
      </c>
      <c r="K179" s="18"/>
      <c r="L179" s="18"/>
      <c r="M179" s="18"/>
      <c r="N179" s="18"/>
      <c r="O179" s="18">
        <v>48</v>
      </c>
    </row>
    <row r="180" spans="1:15" x14ac:dyDescent="0.3">
      <c r="A180" s="14" t="s">
        <v>213</v>
      </c>
      <c r="B180" s="18">
        <v>28</v>
      </c>
      <c r="C180" s="18"/>
      <c r="D180" s="18"/>
      <c r="E180" s="18">
        <v>27</v>
      </c>
      <c r="F180" s="18"/>
      <c r="G180" s="18"/>
      <c r="H180" s="18"/>
      <c r="I180" s="18"/>
      <c r="J180" s="18">
        <v>252</v>
      </c>
      <c r="K180" s="18"/>
      <c r="L180" s="18"/>
      <c r="M180" s="18"/>
      <c r="N180" s="18"/>
      <c r="O180" s="18">
        <v>307</v>
      </c>
    </row>
    <row r="181" spans="1:15" x14ac:dyDescent="0.3">
      <c r="A181" s="14" t="s">
        <v>214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>
        <v>62</v>
      </c>
      <c r="N181" s="18">
        <v>42</v>
      </c>
      <c r="O181" s="18">
        <v>104</v>
      </c>
    </row>
    <row r="182" spans="1:15" x14ac:dyDescent="0.3">
      <c r="A182" s="14" t="s">
        <v>215</v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>
        <v>59</v>
      </c>
      <c r="N182" s="18"/>
      <c r="O182" s="18">
        <v>59</v>
      </c>
    </row>
    <row r="183" spans="1:15" x14ac:dyDescent="0.3">
      <c r="A183" s="14" t="s">
        <v>216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>
        <v>20</v>
      </c>
      <c r="N183" s="18"/>
      <c r="O183" s="18">
        <v>20</v>
      </c>
    </row>
    <row r="184" spans="1:15" x14ac:dyDescent="0.3">
      <c r="A184" s="14" t="s">
        <v>217</v>
      </c>
      <c r="B184" s="18"/>
      <c r="C184" s="18"/>
      <c r="D184" s="18"/>
      <c r="E184" s="18">
        <v>374</v>
      </c>
      <c r="F184" s="18"/>
      <c r="G184" s="18"/>
      <c r="H184" s="18"/>
      <c r="I184" s="18"/>
      <c r="J184" s="18"/>
      <c r="K184" s="18"/>
      <c r="L184" s="18"/>
      <c r="M184" s="18"/>
      <c r="N184" s="18"/>
      <c r="O184" s="18">
        <v>374</v>
      </c>
    </row>
    <row r="185" spans="1:15" x14ac:dyDescent="0.3">
      <c r="A185" s="14" t="s">
        <v>218</v>
      </c>
      <c r="B185" s="18"/>
      <c r="C185" s="18"/>
      <c r="D185" s="18"/>
      <c r="E185" s="18">
        <v>74</v>
      </c>
      <c r="F185" s="18"/>
      <c r="G185" s="18"/>
      <c r="H185" s="18"/>
      <c r="I185" s="18"/>
      <c r="J185" s="18"/>
      <c r="K185" s="18"/>
      <c r="L185" s="18"/>
      <c r="M185" s="18"/>
      <c r="N185" s="18"/>
      <c r="O185" s="18">
        <v>74</v>
      </c>
    </row>
    <row r="186" spans="1:15" x14ac:dyDescent="0.3">
      <c r="A186" s="14" t="s">
        <v>219</v>
      </c>
      <c r="B186" s="18"/>
      <c r="C186" s="18"/>
      <c r="D186" s="18"/>
      <c r="E186" s="18">
        <v>84</v>
      </c>
      <c r="F186" s="18"/>
      <c r="G186" s="18"/>
      <c r="H186" s="18"/>
      <c r="I186" s="18"/>
      <c r="J186" s="18"/>
      <c r="K186" s="18"/>
      <c r="L186" s="18"/>
      <c r="M186" s="18"/>
      <c r="N186" s="18"/>
      <c r="O186" s="18">
        <v>84</v>
      </c>
    </row>
    <row r="187" spans="1:15" x14ac:dyDescent="0.3">
      <c r="A187" s="14" t="s">
        <v>220</v>
      </c>
      <c r="B187" s="18"/>
      <c r="C187" s="18"/>
      <c r="D187" s="18"/>
      <c r="E187" s="18">
        <v>88</v>
      </c>
      <c r="F187" s="18"/>
      <c r="G187" s="18"/>
      <c r="H187" s="18"/>
      <c r="I187" s="18"/>
      <c r="J187" s="18"/>
      <c r="K187" s="18"/>
      <c r="L187" s="18"/>
      <c r="M187" s="18"/>
      <c r="N187" s="18"/>
      <c r="O187" s="18">
        <v>88</v>
      </c>
    </row>
    <row r="188" spans="1:15" x14ac:dyDescent="0.3">
      <c r="A188" s="14" t="s">
        <v>221</v>
      </c>
      <c r="B188" s="18">
        <v>303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>
        <v>303</v>
      </c>
    </row>
    <row r="189" spans="1:15" x14ac:dyDescent="0.3">
      <c r="A189" s="14" t="s">
        <v>222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>
        <v>182</v>
      </c>
      <c r="O189" s="18">
        <v>182</v>
      </c>
    </row>
    <row r="190" spans="1:15" x14ac:dyDescent="0.3">
      <c r="A190" s="14" t="s">
        <v>223</v>
      </c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>
        <v>182</v>
      </c>
      <c r="O190" s="18">
        <v>182</v>
      </c>
    </row>
    <row r="191" spans="1:15" x14ac:dyDescent="0.3">
      <c r="A191" s="14" t="s">
        <v>224</v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>
        <v>182</v>
      </c>
      <c r="O191" s="18">
        <v>182</v>
      </c>
    </row>
    <row r="192" spans="1:15" x14ac:dyDescent="0.3">
      <c r="A192" s="14" t="s">
        <v>225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>
        <v>182</v>
      </c>
      <c r="O192" s="18">
        <v>182</v>
      </c>
    </row>
    <row r="193" spans="1:15" x14ac:dyDescent="0.3">
      <c r="A193" s="14" t="s">
        <v>226</v>
      </c>
      <c r="B193" s="18">
        <v>77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>
        <v>77</v>
      </c>
    </row>
    <row r="194" spans="1:15" x14ac:dyDescent="0.3">
      <c r="A194" s="14" t="s">
        <v>227</v>
      </c>
      <c r="B194" s="18"/>
      <c r="C194" s="18"/>
      <c r="D194" s="18"/>
      <c r="E194" s="18"/>
      <c r="F194" s="18"/>
      <c r="G194" s="18"/>
      <c r="H194" s="18">
        <v>42</v>
      </c>
      <c r="I194" s="18"/>
      <c r="J194" s="18"/>
      <c r="K194" s="18"/>
      <c r="L194" s="18"/>
      <c r="M194" s="18"/>
      <c r="N194" s="18"/>
      <c r="O194" s="18">
        <v>42</v>
      </c>
    </row>
    <row r="195" spans="1:15" ht="24" x14ac:dyDescent="0.3">
      <c r="A195" s="14" t="s">
        <v>228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>
        <v>1</v>
      </c>
      <c r="O195" s="18">
        <v>1</v>
      </c>
    </row>
    <row r="196" spans="1:15" x14ac:dyDescent="0.3">
      <c r="A196" s="14" t="s">
        <v>229</v>
      </c>
      <c r="B196" s="18"/>
      <c r="C196" s="18"/>
      <c r="D196" s="18"/>
      <c r="E196" s="18"/>
      <c r="F196" s="18"/>
      <c r="G196" s="18"/>
      <c r="H196" s="18"/>
      <c r="I196" s="18">
        <v>41</v>
      </c>
      <c r="J196" s="18"/>
      <c r="K196" s="18"/>
      <c r="L196" s="18"/>
      <c r="M196" s="18"/>
      <c r="N196" s="18"/>
      <c r="O196" s="18">
        <v>41</v>
      </c>
    </row>
    <row r="197" spans="1:15" x14ac:dyDescent="0.3">
      <c r="A197" s="14" t="s">
        <v>230</v>
      </c>
      <c r="B197" s="18"/>
      <c r="C197" s="18"/>
      <c r="D197" s="18"/>
      <c r="E197" s="18">
        <v>24</v>
      </c>
      <c r="F197" s="18"/>
      <c r="G197" s="18"/>
      <c r="H197" s="18"/>
      <c r="I197" s="18"/>
      <c r="J197" s="18">
        <v>19</v>
      </c>
      <c r="K197" s="18"/>
      <c r="L197" s="18"/>
      <c r="M197" s="18"/>
      <c r="N197" s="18"/>
      <c r="O197" s="18">
        <v>43</v>
      </c>
    </row>
    <row r="198" spans="1:15" x14ac:dyDescent="0.3">
      <c r="A198" s="14" t="s">
        <v>231</v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>
        <v>6</v>
      </c>
      <c r="L198" s="18"/>
      <c r="M198" s="18"/>
      <c r="N198" s="18"/>
      <c r="O198" s="18">
        <v>6</v>
      </c>
    </row>
    <row r="199" spans="1:15" x14ac:dyDescent="0.3">
      <c r="A199" s="14" t="s">
        <v>232</v>
      </c>
      <c r="B199" s="18"/>
      <c r="C199" s="18"/>
      <c r="D199" s="18"/>
      <c r="E199" s="18">
        <v>30</v>
      </c>
      <c r="F199" s="18"/>
      <c r="G199" s="18"/>
      <c r="H199" s="18">
        <v>4</v>
      </c>
      <c r="I199" s="18"/>
      <c r="J199" s="18"/>
      <c r="K199" s="18"/>
      <c r="L199" s="18"/>
      <c r="M199" s="18"/>
      <c r="N199" s="18"/>
      <c r="O199" s="18">
        <v>34</v>
      </c>
    </row>
    <row r="200" spans="1:15" x14ac:dyDescent="0.3">
      <c r="A200" s="14" t="s">
        <v>233</v>
      </c>
      <c r="B200" s="18"/>
      <c r="C200" s="18"/>
      <c r="D200" s="18"/>
      <c r="E200" s="18">
        <v>4</v>
      </c>
      <c r="F200" s="18"/>
      <c r="G200" s="18"/>
      <c r="H200" s="18"/>
      <c r="I200" s="18"/>
      <c r="J200" s="18"/>
      <c r="K200" s="18"/>
      <c r="L200" s="18"/>
      <c r="M200" s="18"/>
      <c r="N200" s="18"/>
      <c r="O200" s="18">
        <v>4</v>
      </c>
    </row>
    <row r="201" spans="1:15" x14ac:dyDescent="0.3">
      <c r="A201" s="14" t="s">
        <v>234</v>
      </c>
      <c r="B201" s="18"/>
      <c r="C201" s="18"/>
      <c r="D201" s="18"/>
      <c r="E201" s="18">
        <v>9</v>
      </c>
      <c r="F201" s="18"/>
      <c r="G201" s="18"/>
      <c r="H201" s="18">
        <v>4</v>
      </c>
      <c r="I201" s="18"/>
      <c r="J201" s="18"/>
      <c r="K201" s="18"/>
      <c r="L201" s="18"/>
      <c r="M201" s="18"/>
      <c r="N201" s="18"/>
      <c r="O201" s="18">
        <v>13</v>
      </c>
    </row>
    <row r="202" spans="1:15" x14ac:dyDescent="0.3">
      <c r="A202" s="14" t="s">
        <v>235</v>
      </c>
      <c r="B202" s="18"/>
      <c r="C202" s="18"/>
      <c r="D202" s="18"/>
      <c r="E202" s="18">
        <v>8</v>
      </c>
      <c r="F202" s="18"/>
      <c r="G202" s="18"/>
      <c r="H202" s="18"/>
      <c r="I202" s="18"/>
      <c r="J202" s="18"/>
      <c r="K202" s="18"/>
      <c r="L202" s="18"/>
      <c r="M202" s="18"/>
      <c r="N202" s="18"/>
      <c r="O202" s="18">
        <v>8</v>
      </c>
    </row>
    <row r="203" spans="1:15" x14ac:dyDescent="0.3">
      <c r="A203" s="14" t="s">
        <v>236</v>
      </c>
      <c r="B203" s="18"/>
      <c r="C203" s="18"/>
      <c r="D203" s="18"/>
      <c r="E203" s="18">
        <v>99</v>
      </c>
      <c r="F203" s="18"/>
      <c r="G203" s="18"/>
      <c r="H203" s="18"/>
      <c r="I203" s="18"/>
      <c r="J203" s="18"/>
      <c r="K203" s="18"/>
      <c r="L203" s="18"/>
      <c r="M203" s="18"/>
      <c r="N203" s="18"/>
      <c r="O203" s="18">
        <v>99</v>
      </c>
    </row>
    <row r="204" spans="1:15" x14ac:dyDescent="0.3">
      <c r="A204" s="14" t="s">
        <v>237</v>
      </c>
      <c r="B204" s="18"/>
      <c r="C204" s="18"/>
      <c r="D204" s="18"/>
      <c r="E204" s="18">
        <v>77</v>
      </c>
      <c r="F204" s="18"/>
      <c r="G204" s="18"/>
      <c r="H204" s="18"/>
      <c r="I204" s="18"/>
      <c r="J204" s="18"/>
      <c r="K204" s="18"/>
      <c r="L204" s="18"/>
      <c r="M204" s="18"/>
      <c r="N204" s="18"/>
      <c r="O204" s="18">
        <v>77</v>
      </c>
    </row>
    <row r="205" spans="1:15" x14ac:dyDescent="0.3">
      <c r="A205" s="14" t="s">
        <v>238</v>
      </c>
      <c r="B205" s="18"/>
      <c r="C205" s="18"/>
      <c r="D205" s="18"/>
      <c r="E205" s="18">
        <v>71</v>
      </c>
      <c r="F205" s="18"/>
      <c r="G205" s="18"/>
      <c r="H205" s="18"/>
      <c r="I205" s="18"/>
      <c r="J205" s="18"/>
      <c r="K205" s="18"/>
      <c r="L205" s="18"/>
      <c r="M205" s="18"/>
      <c r="N205" s="18"/>
      <c r="O205" s="18">
        <v>71</v>
      </c>
    </row>
    <row r="206" spans="1:15" x14ac:dyDescent="0.3">
      <c r="A206" s="14" t="s">
        <v>239</v>
      </c>
      <c r="B206" s="18"/>
      <c r="C206" s="18"/>
      <c r="D206" s="18"/>
      <c r="E206" s="18">
        <v>66</v>
      </c>
      <c r="F206" s="18"/>
      <c r="G206" s="18"/>
      <c r="H206" s="18"/>
      <c r="I206" s="18"/>
      <c r="J206" s="18"/>
      <c r="K206" s="18"/>
      <c r="L206" s="18"/>
      <c r="M206" s="18"/>
      <c r="N206" s="18"/>
      <c r="O206" s="18">
        <v>66</v>
      </c>
    </row>
    <row r="207" spans="1:15" x14ac:dyDescent="0.3">
      <c r="A207" s="14" t="s">
        <v>17</v>
      </c>
      <c r="B207" s="18">
        <v>3333</v>
      </c>
      <c r="C207" s="18">
        <v>52</v>
      </c>
      <c r="D207" s="18">
        <v>1642</v>
      </c>
      <c r="E207" s="18">
        <v>6686</v>
      </c>
      <c r="F207" s="18">
        <v>1807</v>
      </c>
      <c r="G207" s="18">
        <v>311</v>
      </c>
      <c r="H207" s="18">
        <v>494</v>
      </c>
      <c r="I207" s="18">
        <v>641</v>
      </c>
      <c r="J207" s="18">
        <v>1084</v>
      </c>
      <c r="K207" s="18">
        <v>1832</v>
      </c>
      <c r="L207" s="18">
        <v>1686</v>
      </c>
      <c r="M207" s="18">
        <v>954</v>
      </c>
      <c r="N207" s="18">
        <v>1692</v>
      </c>
      <c r="O207" s="18">
        <v>22214</v>
      </c>
    </row>
  </sheetData>
  <mergeCells count="3">
    <mergeCell ref="A19:O19"/>
    <mergeCell ref="A1:D1"/>
    <mergeCell ref="F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7E9B-5B2B-4D11-9C00-BFCCB1DA5195}">
  <dimension ref="A1:M17"/>
  <sheetViews>
    <sheetView workbookViewId="0">
      <selection activeCell="I2" sqref="I2"/>
    </sheetView>
  </sheetViews>
  <sheetFormatPr defaultRowHeight="14.4" x14ac:dyDescent="0.3"/>
  <cols>
    <col min="1" max="1" width="15.6640625" bestFit="1" customWidth="1"/>
    <col min="2" max="2" width="13.21875" bestFit="1" customWidth="1"/>
    <col min="3" max="5" width="4.6640625" bestFit="1" customWidth="1"/>
    <col min="6" max="6" width="7" bestFit="1" customWidth="1"/>
    <col min="7" max="7" width="5" bestFit="1" customWidth="1"/>
    <col min="9" max="9" width="12.77734375" bestFit="1" customWidth="1"/>
    <col min="10" max="10" width="11.5546875" bestFit="1" customWidth="1"/>
    <col min="11" max="11" width="7" bestFit="1" customWidth="1"/>
    <col min="13" max="13" width="7" bestFit="1" customWidth="1"/>
  </cols>
  <sheetData>
    <row r="1" spans="1:13" x14ac:dyDescent="0.3">
      <c r="A1" s="15" t="s">
        <v>51</v>
      </c>
      <c r="B1" s="16"/>
      <c r="C1" s="16"/>
      <c r="D1" s="16"/>
      <c r="E1" s="16"/>
      <c r="F1" s="16"/>
      <c r="G1" s="17"/>
      <c r="I1" s="15" t="s">
        <v>240</v>
      </c>
      <c r="J1" s="16"/>
      <c r="K1" s="16"/>
      <c r="L1" s="16"/>
      <c r="M1" s="17"/>
    </row>
    <row r="2" spans="1:13" x14ac:dyDescent="0.3">
      <c r="A2" s="13" t="s">
        <v>50</v>
      </c>
      <c r="B2" s="13" t="s">
        <v>53</v>
      </c>
      <c r="C2" s="14"/>
      <c r="D2" s="14"/>
      <c r="E2" s="14"/>
      <c r="F2" s="14"/>
      <c r="G2" s="14"/>
      <c r="I2" s="13" t="s">
        <v>244</v>
      </c>
      <c r="J2" s="13" t="s">
        <v>44</v>
      </c>
      <c r="K2" s="14"/>
      <c r="L2" s="14"/>
      <c r="M2" s="14"/>
    </row>
    <row r="3" spans="1:13" ht="24" x14ac:dyDescent="0.3">
      <c r="A3" s="13" t="s">
        <v>52</v>
      </c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17</v>
      </c>
      <c r="I3" s="13" t="s">
        <v>40</v>
      </c>
      <c r="J3" s="14" t="s">
        <v>41</v>
      </c>
      <c r="K3" s="14" t="s">
        <v>42</v>
      </c>
      <c r="L3" s="14" t="s">
        <v>43</v>
      </c>
      <c r="M3" s="14" t="s">
        <v>17</v>
      </c>
    </row>
    <row r="4" spans="1:13" x14ac:dyDescent="0.3">
      <c r="A4" s="23" t="s">
        <v>4</v>
      </c>
      <c r="B4" s="24">
        <v>907</v>
      </c>
      <c r="C4" s="24">
        <v>902</v>
      </c>
      <c r="D4" s="24">
        <v>913</v>
      </c>
      <c r="E4" s="24">
        <v>546</v>
      </c>
      <c r="F4" s="24">
        <v>65</v>
      </c>
      <c r="G4" s="24">
        <v>3333</v>
      </c>
      <c r="I4" s="14" t="s">
        <v>4</v>
      </c>
      <c r="J4" s="19">
        <v>0.19399085564990204</v>
      </c>
      <c r="K4" s="19">
        <v>0.16014026884862653</v>
      </c>
      <c r="L4" s="19">
        <v>0.16483516483516483</v>
      </c>
      <c r="M4" s="19">
        <v>0.17581758175817583</v>
      </c>
    </row>
    <row r="5" spans="1:13" x14ac:dyDescent="0.3">
      <c r="A5" s="25" t="s">
        <v>5</v>
      </c>
      <c r="B5" s="26">
        <v>15</v>
      </c>
      <c r="C5" s="26">
        <v>12</v>
      </c>
      <c r="D5" s="26">
        <v>18</v>
      </c>
      <c r="E5" s="26">
        <v>6</v>
      </c>
      <c r="F5" s="26">
        <v>1</v>
      </c>
      <c r="G5" s="26">
        <v>52</v>
      </c>
      <c r="I5" s="14" t="s">
        <v>5</v>
      </c>
      <c r="J5" s="19">
        <v>0.16666666666666666</v>
      </c>
      <c r="K5" s="19">
        <v>0.2857142857142857</v>
      </c>
      <c r="L5" s="19"/>
      <c r="M5" s="19">
        <v>0.23076923076923078</v>
      </c>
    </row>
    <row r="6" spans="1:13" ht="24" x14ac:dyDescent="0.3">
      <c r="A6" s="25" t="s">
        <v>6</v>
      </c>
      <c r="B6" s="26">
        <v>482</v>
      </c>
      <c r="C6" s="26">
        <v>424</v>
      </c>
      <c r="D6" s="26">
        <v>418</v>
      </c>
      <c r="E6" s="26">
        <v>281</v>
      </c>
      <c r="F6" s="26">
        <v>37</v>
      </c>
      <c r="G6" s="26">
        <v>1642</v>
      </c>
      <c r="I6" s="14" t="s">
        <v>6</v>
      </c>
      <c r="J6" s="19">
        <v>0.1809775429326288</v>
      </c>
      <c r="K6" s="19">
        <v>0.15669856459330145</v>
      </c>
      <c r="L6" s="19">
        <v>0.14285714285714285</v>
      </c>
      <c r="M6" s="19">
        <v>0.16747868453105969</v>
      </c>
    </row>
    <row r="7" spans="1:13" x14ac:dyDescent="0.3">
      <c r="A7" s="25" t="s">
        <v>7</v>
      </c>
      <c r="B7" s="26">
        <v>1752</v>
      </c>
      <c r="C7" s="26">
        <v>1886</v>
      </c>
      <c r="D7" s="26">
        <v>1764</v>
      </c>
      <c r="E7" s="26">
        <v>1148</v>
      </c>
      <c r="F7" s="26">
        <v>136</v>
      </c>
      <c r="G7" s="26">
        <v>6686</v>
      </c>
      <c r="I7" s="14" t="s">
        <v>7</v>
      </c>
      <c r="J7" s="19">
        <v>0.18173076923076922</v>
      </c>
      <c r="K7" s="19">
        <v>0.1728431663207827</v>
      </c>
      <c r="L7" s="19">
        <v>0.18134715025906736</v>
      </c>
      <c r="M7" s="19">
        <v>0.17723601555489082</v>
      </c>
    </row>
    <row r="8" spans="1:13" ht="24" x14ac:dyDescent="0.3">
      <c r="A8" s="25" t="s">
        <v>8</v>
      </c>
      <c r="B8" s="26">
        <v>508</v>
      </c>
      <c r="C8" s="26">
        <v>508</v>
      </c>
      <c r="D8" s="26">
        <v>475</v>
      </c>
      <c r="E8" s="26">
        <v>287</v>
      </c>
      <c r="F8" s="26">
        <v>29</v>
      </c>
      <c r="G8" s="26">
        <v>1807</v>
      </c>
      <c r="I8" s="14" t="s">
        <v>8</v>
      </c>
      <c r="J8" s="19">
        <v>0.17886178861788618</v>
      </c>
      <c r="K8" s="19">
        <v>0.16703539823008851</v>
      </c>
      <c r="L8" s="19">
        <v>9.5238095238095233E-2</v>
      </c>
      <c r="M8" s="19">
        <v>0.17100166021029331</v>
      </c>
    </row>
    <row r="9" spans="1:13" x14ac:dyDescent="0.3">
      <c r="A9" s="25" t="s">
        <v>9</v>
      </c>
      <c r="B9" s="26">
        <v>94</v>
      </c>
      <c r="C9" s="26">
        <v>78</v>
      </c>
      <c r="D9" s="26">
        <v>91</v>
      </c>
      <c r="E9" s="26">
        <v>44</v>
      </c>
      <c r="F9" s="26">
        <v>4</v>
      </c>
      <c r="G9" s="26">
        <v>311</v>
      </c>
      <c r="I9" s="14" t="s">
        <v>9</v>
      </c>
      <c r="J9" s="19">
        <v>0.19285714285714287</v>
      </c>
      <c r="K9" s="19">
        <v>0.20987654320987653</v>
      </c>
      <c r="L9" s="19">
        <v>0.22222222222222221</v>
      </c>
      <c r="M9" s="19">
        <v>0.20257234726688103</v>
      </c>
    </row>
    <row r="10" spans="1:13" x14ac:dyDescent="0.3">
      <c r="A10" s="25" t="s">
        <v>10</v>
      </c>
      <c r="B10" s="26">
        <v>145</v>
      </c>
      <c r="C10" s="26">
        <v>135</v>
      </c>
      <c r="D10" s="26">
        <v>136</v>
      </c>
      <c r="E10" s="26">
        <v>70</v>
      </c>
      <c r="F10" s="26">
        <v>8</v>
      </c>
      <c r="G10" s="26">
        <v>494</v>
      </c>
      <c r="I10" s="14" t="s">
        <v>10</v>
      </c>
      <c r="J10" s="19">
        <v>0.1072961373390558</v>
      </c>
      <c r="K10" s="19">
        <v>0.18359375</v>
      </c>
      <c r="L10" s="19"/>
      <c r="M10" s="19">
        <v>0.145748987854251</v>
      </c>
    </row>
    <row r="11" spans="1:13" ht="24" x14ac:dyDescent="0.3">
      <c r="A11" s="25" t="s">
        <v>11</v>
      </c>
      <c r="B11" s="26">
        <v>178</v>
      </c>
      <c r="C11" s="26">
        <v>165</v>
      </c>
      <c r="D11" s="26">
        <v>183</v>
      </c>
      <c r="E11" s="26">
        <v>104</v>
      </c>
      <c r="F11" s="26">
        <v>11</v>
      </c>
      <c r="G11" s="26">
        <v>641</v>
      </c>
      <c r="I11" s="14" t="s">
        <v>11</v>
      </c>
      <c r="J11" s="19">
        <v>0.1588447653429603</v>
      </c>
      <c r="K11" s="19">
        <v>0.19484240687679083</v>
      </c>
      <c r="L11" s="19">
        <v>0.13333333333333333</v>
      </c>
      <c r="M11" s="19">
        <v>0.17784711388455537</v>
      </c>
    </row>
    <row r="12" spans="1:13" ht="24" x14ac:dyDescent="0.3">
      <c r="A12" s="25" t="s">
        <v>12</v>
      </c>
      <c r="B12" s="26">
        <v>286</v>
      </c>
      <c r="C12" s="26">
        <v>283</v>
      </c>
      <c r="D12" s="26">
        <v>311</v>
      </c>
      <c r="E12" s="26">
        <v>182</v>
      </c>
      <c r="F12" s="26">
        <v>22</v>
      </c>
      <c r="G12" s="26">
        <v>1084</v>
      </c>
      <c r="I12" s="14" t="s">
        <v>12</v>
      </c>
      <c r="J12" s="19">
        <v>0.17738791423001948</v>
      </c>
      <c r="K12" s="19">
        <v>0.20527306967984935</v>
      </c>
      <c r="L12" s="19">
        <v>0.3</v>
      </c>
      <c r="M12" s="19">
        <v>0.19557195571955718</v>
      </c>
    </row>
    <row r="13" spans="1:13" x14ac:dyDescent="0.3">
      <c r="A13" s="25" t="s">
        <v>13</v>
      </c>
      <c r="B13" s="26">
        <v>496</v>
      </c>
      <c r="C13" s="26">
        <v>530</v>
      </c>
      <c r="D13" s="26">
        <v>441</v>
      </c>
      <c r="E13" s="26">
        <v>330</v>
      </c>
      <c r="F13" s="26">
        <v>35</v>
      </c>
      <c r="G13" s="26">
        <v>1832</v>
      </c>
      <c r="I13" s="14" t="s">
        <v>13</v>
      </c>
      <c r="J13" s="19">
        <v>0.18474374255065554</v>
      </c>
      <c r="K13" s="19">
        <v>0.1828752642706131</v>
      </c>
      <c r="L13" s="19">
        <v>0.14893617021276595</v>
      </c>
      <c r="M13" s="19">
        <v>0.18286026200873362</v>
      </c>
    </row>
    <row r="14" spans="1:13" x14ac:dyDescent="0.3">
      <c r="A14" s="25" t="s">
        <v>14</v>
      </c>
      <c r="B14" s="26">
        <v>468</v>
      </c>
      <c r="C14" s="26">
        <v>454</v>
      </c>
      <c r="D14" s="26">
        <v>469</v>
      </c>
      <c r="E14" s="26">
        <v>268</v>
      </c>
      <c r="F14" s="26">
        <v>27</v>
      </c>
      <c r="G14" s="26">
        <v>1686</v>
      </c>
      <c r="I14" s="14" t="s">
        <v>14</v>
      </c>
      <c r="J14" s="19">
        <v>0.16375000000000001</v>
      </c>
      <c r="K14" s="19">
        <v>0.18522860492379836</v>
      </c>
      <c r="L14" s="19">
        <v>0.12121212121212122</v>
      </c>
      <c r="M14" s="19">
        <v>0.17378410438908659</v>
      </c>
    </row>
    <row r="15" spans="1:13" x14ac:dyDescent="0.3">
      <c r="A15" s="25" t="s">
        <v>15</v>
      </c>
      <c r="B15" s="26">
        <v>257</v>
      </c>
      <c r="C15" s="26">
        <v>261</v>
      </c>
      <c r="D15" s="26">
        <v>262</v>
      </c>
      <c r="E15" s="26">
        <v>162</v>
      </c>
      <c r="F15" s="26">
        <v>12</v>
      </c>
      <c r="G15" s="26">
        <v>954</v>
      </c>
      <c r="I15" s="14" t="s">
        <v>15</v>
      </c>
      <c r="J15" s="19">
        <v>0.19679633867276888</v>
      </c>
      <c r="K15" s="19">
        <v>0.18295218295218296</v>
      </c>
      <c r="L15" s="19">
        <v>0.22222222222222221</v>
      </c>
      <c r="M15" s="19">
        <v>0.19077568134171907</v>
      </c>
    </row>
    <row r="16" spans="1:13" x14ac:dyDescent="0.3">
      <c r="A16" s="27" t="s">
        <v>16</v>
      </c>
      <c r="B16" s="26">
        <v>442</v>
      </c>
      <c r="C16" s="26">
        <v>511</v>
      </c>
      <c r="D16" s="26">
        <v>441</v>
      </c>
      <c r="E16" s="26">
        <v>268</v>
      </c>
      <c r="F16" s="26">
        <v>30</v>
      </c>
      <c r="G16" s="26">
        <v>1692</v>
      </c>
      <c r="I16" s="14" t="s">
        <v>16</v>
      </c>
      <c r="J16" s="19">
        <v>0.18757921419518378</v>
      </c>
      <c r="K16" s="19">
        <v>0.1585081585081585</v>
      </c>
      <c r="L16" s="19">
        <v>0.15555555555555556</v>
      </c>
      <c r="M16" s="19">
        <v>0.17198581560283688</v>
      </c>
    </row>
    <row r="17" spans="1:13" x14ac:dyDescent="0.3">
      <c r="A17" s="14" t="s">
        <v>17</v>
      </c>
      <c r="B17" s="28">
        <v>6030</v>
      </c>
      <c r="C17" s="28">
        <v>6149</v>
      </c>
      <c r="D17" s="28">
        <v>5922</v>
      </c>
      <c r="E17" s="28">
        <v>3696</v>
      </c>
      <c r="F17" s="28">
        <v>417</v>
      </c>
      <c r="G17" s="28">
        <v>22214</v>
      </c>
      <c r="I17" s="14" t="s">
        <v>17</v>
      </c>
      <c r="J17" s="19">
        <v>0.18079643445402577</v>
      </c>
      <c r="K17" s="19">
        <v>0.17363571934798017</v>
      </c>
      <c r="L17" s="19">
        <v>0.17024793388429751</v>
      </c>
      <c r="M17" s="19">
        <v>0.17687044206356353</v>
      </c>
    </row>
  </sheetData>
  <mergeCells count="2">
    <mergeCell ref="A1:G1"/>
    <mergeCell ref="I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4B9E-35CB-48DC-A848-9DF8235DC9CF}">
  <dimension ref="A1:W43"/>
  <sheetViews>
    <sheetView workbookViewId="0">
      <selection activeCell="A2" sqref="A2"/>
    </sheetView>
  </sheetViews>
  <sheetFormatPr defaultRowHeight="14.4" x14ac:dyDescent="0.3"/>
  <cols>
    <col min="1" max="1" width="22" bestFit="1" customWidth="1"/>
    <col min="2" max="2" width="13.44140625" bestFit="1" customWidth="1"/>
    <col min="3" max="3" width="4.21875" bestFit="1" customWidth="1"/>
    <col min="4" max="4" width="5" bestFit="1" customWidth="1"/>
    <col min="5" max="5" width="5.21875" bestFit="1" customWidth="1"/>
    <col min="6" max="6" width="6" bestFit="1" customWidth="1"/>
    <col min="7" max="7" width="7" bestFit="1" customWidth="1"/>
    <col min="8" max="8" width="5.5546875" bestFit="1" customWidth="1"/>
    <col min="9" max="9" width="6.109375" bestFit="1" customWidth="1"/>
    <col min="10" max="22" width="5" bestFit="1" customWidth="1"/>
    <col min="23" max="23" width="10.77734375" bestFit="1" customWidth="1"/>
    <col min="24" max="243" width="15.5546875" bestFit="1" customWidth="1"/>
    <col min="244" max="244" width="10.77734375" bestFit="1" customWidth="1"/>
    <col min="245" max="7016" width="15.5546875" bestFit="1" customWidth="1"/>
    <col min="7017" max="7017" width="10.77734375" bestFit="1" customWidth="1"/>
  </cols>
  <sheetData>
    <row r="1" spans="1:9" ht="36" customHeight="1" x14ac:dyDescent="0.3">
      <c r="A1" s="33" t="s">
        <v>247</v>
      </c>
      <c r="B1" s="22"/>
      <c r="C1" s="22"/>
      <c r="D1" s="22"/>
      <c r="E1" s="22"/>
      <c r="F1" s="22"/>
      <c r="G1" s="22"/>
      <c r="H1" s="22"/>
      <c r="I1" s="22"/>
    </row>
    <row r="2" spans="1:9" ht="28.8" x14ac:dyDescent="0.3">
      <c r="A2" s="8" t="s">
        <v>257</v>
      </c>
      <c r="B2" s="3" t="s">
        <v>258</v>
      </c>
      <c r="C2" s="1"/>
      <c r="D2" s="1"/>
      <c r="E2" s="1"/>
      <c r="F2" s="1"/>
      <c r="G2" s="1"/>
      <c r="H2" s="1"/>
      <c r="I2" s="1"/>
    </row>
    <row r="3" spans="1:9" ht="32.4" customHeight="1" x14ac:dyDescent="0.3">
      <c r="A3" s="3" t="s">
        <v>249</v>
      </c>
      <c r="B3" s="9" t="s">
        <v>255</v>
      </c>
      <c r="C3" s="9" t="s">
        <v>252</v>
      </c>
      <c r="D3" s="9" t="s">
        <v>256</v>
      </c>
      <c r="E3" s="9" t="s">
        <v>253</v>
      </c>
      <c r="F3" s="9" t="s">
        <v>250</v>
      </c>
      <c r="G3" s="9" t="s">
        <v>251</v>
      </c>
      <c r="H3" s="9" t="s">
        <v>254</v>
      </c>
      <c r="I3" s="9" t="s">
        <v>17</v>
      </c>
    </row>
    <row r="4" spans="1:9" x14ac:dyDescent="0.3">
      <c r="A4" s="1" t="s">
        <v>248</v>
      </c>
      <c r="B4" s="2">
        <v>6</v>
      </c>
      <c r="C4" s="2">
        <v>5</v>
      </c>
      <c r="D4" s="2">
        <v>4</v>
      </c>
      <c r="E4" s="2">
        <v>4</v>
      </c>
      <c r="F4" s="2">
        <v>188</v>
      </c>
      <c r="G4" s="2">
        <v>10</v>
      </c>
      <c r="H4" s="2">
        <v>3</v>
      </c>
      <c r="I4" s="2">
        <v>220</v>
      </c>
    </row>
    <row r="5" spans="1:9" x14ac:dyDescent="0.3">
      <c r="A5" s="1" t="s">
        <v>20</v>
      </c>
      <c r="B5" s="2">
        <v>39</v>
      </c>
      <c r="C5" s="2">
        <v>34</v>
      </c>
      <c r="D5" s="2">
        <v>20</v>
      </c>
      <c r="E5" s="2">
        <v>38</v>
      </c>
      <c r="F5" s="2">
        <v>921</v>
      </c>
      <c r="G5" s="2">
        <v>51</v>
      </c>
      <c r="H5" s="2">
        <v>19</v>
      </c>
      <c r="I5" s="2">
        <v>1122</v>
      </c>
    </row>
    <row r="6" spans="1:9" x14ac:dyDescent="0.3">
      <c r="A6" s="1" t="s">
        <v>21</v>
      </c>
      <c r="B6" s="2">
        <v>41</v>
      </c>
      <c r="C6" s="2">
        <v>43</v>
      </c>
      <c r="D6" s="2">
        <v>20</v>
      </c>
      <c r="E6" s="2">
        <v>36</v>
      </c>
      <c r="F6" s="2">
        <v>858</v>
      </c>
      <c r="G6" s="2">
        <v>54</v>
      </c>
      <c r="H6" s="2">
        <v>15</v>
      </c>
      <c r="I6" s="2">
        <v>1067</v>
      </c>
    </row>
    <row r="7" spans="1:9" x14ac:dyDescent="0.3">
      <c r="A7" s="1" t="s">
        <v>22</v>
      </c>
      <c r="B7" s="2">
        <v>49</v>
      </c>
      <c r="C7" s="2">
        <v>33</v>
      </c>
      <c r="D7" s="2">
        <v>19</v>
      </c>
      <c r="E7" s="2">
        <v>42</v>
      </c>
      <c r="F7" s="2">
        <v>929</v>
      </c>
      <c r="G7" s="2">
        <v>56</v>
      </c>
      <c r="H7" s="2">
        <v>14</v>
      </c>
      <c r="I7" s="2">
        <v>1142</v>
      </c>
    </row>
    <row r="8" spans="1:9" x14ac:dyDescent="0.3">
      <c r="A8" s="1" t="s">
        <v>23</v>
      </c>
      <c r="B8" s="2">
        <v>47</v>
      </c>
      <c r="C8" s="2">
        <v>30</v>
      </c>
      <c r="D8" s="2">
        <v>31</v>
      </c>
      <c r="E8" s="2">
        <v>33</v>
      </c>
      <c r="F8" s="2">
        <v>905</v>
      </c>
      <c r="G8" s="2">
        <v>67</v>
      </c>
      <c r="H8" s="2">
        <v>22</v>
      </c>
      <c r="I8" s="2">
        <v>1135</v>
      </c>
    </row>
    <row r="9" spans="1:9" x14ac:dyDescent="0.3">
      <c r="A9" s="1" t="s">
        <v>24</v>
      </c>
      <c r="B9" s="2">
        <v>43</v>
      </c>
      <c r="C9" s="2">
        <v>34</v>
      </c>
      <c r="D9" s="2">
        <v>21</v>
      </c>
      <c r="E9" s="2">
        <v>31</v>
      </c>
      <c r="F9" s="2">
        <v>884</v>
      </c>
      <c r="G9" s="2">
        <v>67</v>
      </c>
      <c r="H9" s="2">
        <v>17</v>
      </c>
      <c r="I9" s="2">
        <v>1097</v>
      </c>
    </row>
    <row r="10" spans="1:9" x14ac:dyDescent="0.3">
      <c r="A10" s="1" t="s">
        <v>25</v>
      </c>
      <c r="B10" s="2">
        <v>49</v>
      </c>
      <c r="C10" s="2">
        <v>39</v>
      </c>
      <c r="D10" s="2">
        <v>19</v>
      </c>
      <c r="E10" s="2">
        <v>29</v>
      </c>
      <c r="F10" s="2">
        <v>915</v>
      </c>
      <c r="G10" s="2">
        <v>51</v>
      </c>
      <c r="H10" s="2">
        <v>16</v>
      </c>
      <c r="I10" s="2">
        <v>1118</v>
      </c>
    </row>
    <row r="11" spans="1:9" x14ac:dyDescent="0.3">
      <c r="A11" s="1" t="s">
        <v>26</v>
      </c>
      <c r="B11" s="2">
        <v>41</v>
      </c>
      <c r="C11" s="2">
        <v>34</v>
      </c>
      <c r="D11" s="2">
        <v>22</v>
      </c>
      <c r="E11" s="2">
        <v>29</v>
      </c>
      <c r="F11" s="2">
        <v>882</v>
      </c>
      <c r="G11" s="2">
        <v>55</v>
      </c>
      <c r="H11" s="2">
        <v>27</v>
      </c>
      <c r="I11" s="2">
        <v>1090</v>
      </c>
    </row>
    <row r="12" spans="1:9" x14ac:dyDescent="0.3">
      <c r="A12" s="1" t="s">
        <v>27</v>
      </c>
      <c r="B12" s="2">
        <v>34</v>
      </c>
      <c r="C12" s="2">
        <v>33</v>
      </c>
      <c r="D12" s="2">
        <v>22</v>
      </c>
      <c r="E12" s="2">
        <v>35</v>
      </c>
      <c r="F12" s="2">
        <v>914</v>
      </c>
      <c r="G12" s="2">
        <v>46</v>
      </c>
      <c r="H12" s="2">
        <v>24</v>
      </c>
      <c r="I12" s="2">
        <v>1108</v>
      </c>
    </row>
    <row r="13" spans="1:9" x14ac:dyDescent="0.3">
      <c r="A13" s="1" t="s">
        <v>28</v>
      </c>
      <c r="B13" s="2">
        <v>44</v>
      </c>
      <c r="C13" s="2">
        <v>24</v>
      </c>
      <c r="D13" s="2">
        <v>27</v>
      </c>
      <c r="E13" s="2">
        <v>33</v>
      </c>
      <c r="F13" s="2">
        <v>945</v>
      </c>
      <c r="G13" s="2">
        <v>55</v>
      </c>
      <c r="H13" s="2">
        <v>12</v>
      </c>
      <c r="I13" s="2">
        <v>1140</v>
      </c>
    </row>
    <row r="14" spans="1:9" x14ac:dyDescent="0.3">
      <c r="A14" s="1" t="s">
        <v>29</v>
      </c>
      <c r="B14" s="2">
        <v>50</v>
      </c>
      <c r="C14" s="2">
        <v>37</v>
      </c>
      <c r="D14" s="2">
        <v>17</v>
      </c>
      <c r="E14" s="2">
        <v>34</v>
      </c>
      <c r="F14" s="2">
        <v>882</v>
      </c>
      <c r="G14" s="2">
        <v>58</v>
      </c>
      <c r="H14" s="2">
        <v>21</v>
      </c>
      <c r="I14" s="2">
        <v>1099</v>
      </c>
    </row>
    <row r="15" spans="1:9" x14ac:dyDescent="0.3">
      <c r="A15" s="1" t="s">
        <v>30</v>
      </c>
      <c r="B15" s="2">
        <v>48</v>
      </c>
      <c r="C15" s="2">
        <v>36</v>
      </c>
      <c r="D15" s="2">
        <v>21</v>
      </c>
      <c r="E15" s="2">
        <v>32</v>
      </c>
      <c r="F15" s="2">
        <v>882</v>
      </c>
      <c r="G15" s="2">
        <v>57</v>
      </c>
      <c r="H15" s="2">
        <v>25</v>
      </c>
      <c r="I15" s="2">
        <v>1101</v>
      </c>
    </row>
    <row r="16" spans="1:9" x14ac:dyDescent="0.3">
      <c r="A16" s="1" t="s">
        <v>31</v>
      </c>
      <c r="B16" s="2">
        <v>42</v>
      </c>
      <c r="C16" s="2">
        <v>40</v>
      </c>
      <c r="D16" s="2">
        <v>24</v>
      </c>
      <c r="E16" s="2">
        <v>37</v>
      </c>
      <c r="F16" s="2">
        <v>894</v>
      </c>
      <c r="G16" s="2">
        <v>48</v>
      </c>
      <c r="H16" s="2">
        <v>18</v>
      </c>
      <c r="I16" s="2">
        <v>1103</v>
      </c>
    </row>
    <row r="17" spans="1:23" x14ac:dyDescent="0.3">
      <c r="A17" s="1" t="s">
        <v>32</v>
      </c>
      <c r="B17" s="2">
        <v>48</v>
      </c>
      <c r="C17" s="2">
        <v>28</v>
      </c>
      <c r="D17" s="2">
        <v>31</v>
      </c>
      <c r="E17" s="2">
        <v>36</v>
      </c>
      <c r="F17" s="2">
        <v>890</v>
      </c>
      <c r="G17" s="2">
        <v>54</v>
      </c>
      <c r="H17" s="2">
        <v>18</v>
      </c>
      <c r="I17" s="2">
        <v>1105</v>
      </c>
    </row>
    <row r="18" spans="1:23" x14ac:dyDescent="0.3">
      <c r="A18" s="1" t="s">
        <v>33</v>
      </c>
      <c r="B18" s="2">
        <v>45</v>
      </c>
      <c r="C18" s="2">
        <v>30</v>
      </c>
      <c r="D18" s="2">
        <v>18</v>
      </c>
      <c r="E18" s="2">
        <v>34</v>
      </c>
      <c r="F18" s="2">
        <v>850</v>
      </c>
      <c r="G18" s="2">
        <v>62</v>
      </c>
      <c r="H18" s="2">
        <v>14</v>
      </c>
      <c r="I18" s="2">
        <v>1053</v>
      </c>
    </row>
    <row r="19" spans="1:23" x14ac:dyDescent="0.3">
      <c r="A19" s="1" t="s">
        <v>34</v>
      </c>
      <c r="B19" s="2">
        <v>39</v>
      </c>
      <c r="C19" s="2">
        <v>29</v>
      </c>
      <c r="D19" s="2">
        <v>29</v>
      </c>
      <c r="E19" s="2">
        <v>30</v>
      </c>
      <c r="F19" s="2">
        <v>864</v>
      </c>
      <c r="G19" s="2">
        <v>45</v>
      </c>
      <c r="H19" s="2">
        <v>23</v>
      </c>
      <c r="I19" s="2">
        <v>1059</v>
      </c>
    </row>
    <row r="20" spans="1:23" x14ac:dyDescent="0.3">
      <c r="A20" s="1" t="s">
        <v>35</v>
      </c>
      <c r="B20" s="2">
        <v>41</v>
      </c>
      <c r="C20" s="2">
        <v>39</v>
      </c>
      <c r="D20" s="2">
        <v>23</v>
      </c>
      <c r="E20" s="2">
        <v>31</v>
      </c>
      <c r="F20" s="2">
        <v>896</v>
      </c>
      <c r="G20" s="2">
        <v>66</v>
      </c>
      <c r="H20" s="2">
        <v>26</v>
      </c>
      <c r="I20" s="2">
        <v>1122</v>
      </c>
    </row>
    <row r="21" spans="1:23" x14ac:dyDescent="0.3">
      <c r="A21" s="1" t="s">
        <v>36</v>
      </c>
      <c r="B21" s="2">
        <v>44</v>
      </c>
      <c r="C21" s="2">
        <v>39</v>
      </c>
      <c r="D21" s="2">
        <v>18</v>
      </c>
      <c r="E21" s="2">
        <v>34</v>
      </c>
      <c r="F21" s="2">
        <v>885</v>
      </c>
      <c r="G21" s="2">
        <v>49</v>
      </c>
      <c r="H21" s="2">
        <v>22</v>
      </c>
      <c r="I21" s="2">
        <v>1091</v>
      </c>
    </row>
    <row r="22" spans="1:23" x14ac:dyDescent="0.3">
      <c r="A22" s="1" t="s">
        <v>37</v>
      </c>
      <c r="B22" s="2">
        <v>45</v>
      </c>
      <c r="C22" s="2">
        <v>39</v>
      </c>
      <c r="D22" s="2">
        <v>20</v>
      </c>
      <c r="E22" s="2">
        <v>27</v>
      </c>
      <c r="F22" s="2">
        <v>934</v>
      </c>
      <c r="G22" s="2">
        <v>71</v>
      </c>
      <c r="H22" s="2">
        <v>11</v>
      </c>
      <c r="I22" s="2">
        <v>1147</v>
      </c>
    </row>
    <row r="23" spans="1:23" x14ac:dyDescent="0.3">
      <c r="A23" s="1" t="s">
        <v>38</v>
      </c>
      <c r="B23" s="2">
        <v>38</v>
      </c>
      <c r="C23" s="2">
        <v>36</v>
      </c>
      <c r="D23" s="2">
        <v>20</v>
      </c>
      <c r="E23" s="2">
        <v>34</v>
      </c>
      <c r="F23" s="2">
        <v>881</v>
      </c>
      <c r="G23" s="2">
        <v>55</v>
      </c>
      <c r="H23" s="2">
        <v>19</v>
      </c>
      <c r="I23" s="2">
        <v>1083</v>
      </c>
    </row>
    <row r="24" spans="1:23" x14ac:dyDescent="0.3">
      <c r="A24" s="1" t="s">
        <v>39</v>
      </c>
      <c r="B24" s="2">
        <v>35</v>
      </c>
      <c r="C24" s="2">
        <v>38</v>
      </c>
      <c r="D24" s="2">
        <v>25</v>
      </c>
      <c r="E24" s="2">
        <v>34</v>
      </c>
      <c r="F24" s="2">
        <v>826</v>
      </c>
      <c r="G24" s="2">
        <v>38</v>
      </c>
      <c r="H24" s="2">
        <v>16</v>
      </c>
      <c r="I24" s="2">
        <v>1012</v>
      </c>
    </row>
    <row r="25" spans="1:23" x14ac:dyDescent="0.3">
      <c r="A25" s="1" t="s">
        <v>17</v>
      </c>
      <c r="B25" s="2">
        <v>868</v>
      </c>
      <c r="C25" s="2">
        <v>700</v>
      </c>
      <c r="D25" s="2">
        <v>451</v>
      </c>
      <c r="E25" s="2">
        <v>673</v>
      </c>
      <c r="F25" s="2">
        <v>18025</v>
      </c>
      <c r="G25" s="2">
        <v>1115</v>
      </c>
      <c r="H25" s="2">
        <v>382</v>
      </c>
      <c r="I25" s="2">
        <v>22214</v>
      </c>
    </row>
    <row r="27" spans="1:23" x14ac:dyDescent="0.3">
      <c r="A27" s="4" t="s">
        <v>259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6"/>
    </row>
    <row r="28" spans="1:23" x14ac:dyDescent="0.3">
      <c r="A28" s="3" t="s">
        <v>260</v>
      </c>
      <c r="B28" s="3" t="s">
        <v>249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3" t="s">
        <v>40</v>
      </c>
      <c r="B29" s="1" t="s">
        <v>248</v>
      </c>
      <c r="C29" s="1" t="s">
        <v>20</v>
      </c>
      <c r="D29" s="1" t="s">
        <v>21</v>
      </c>
      <c r="E29" s="1" t="s">
        <v>22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27</v>
      </c>
      <c r="K29" s="1" t="s">
        <v>28</v>
      </c>
      <c r="L29" s="1" t="s">
        <v>29</v>
      </c>
      <c r="M29" s="1" t="s">
        <v>30</v>
      </c>
      <c r="N29" s="1" t="s">
        <v>31</v>
      </c>
      <c r="O29" s="1" t="s">
        <v>32</v>
      </c>
      <c r="P29" s="1" t="s">
        <v>33</v>
      </c>
      <c r="Q29" s="1" t="s">
        <v>34</v>
      </c>
      <c r="R29" s="1" t="s">
        <v>35</v>
      </c>
      <c r="S29" s="1" t="s">
        <v>36</v>
      </c>
      <c r="T29" s="1" t="s">
        <v>37</v>
      </c>
      <c r="U29" s="1" t="s">
        <v>38</v>
      </c>
      <c r="V29" s="1" t="s">
        <v>39</v>
      </c>
      <c r="W29" s="1" t="s">
        <v>17</v>
      </c>
    </row>
    <row r="30" spans="1:23" x14ac:dyDescent="0.3">
      <c r="A30" s="1" t="s">
        <v>4</v>
      </c>
      <c r="B30" s="2">
        <v>33</v>
      </c>
      <c r="C30" s="2">
        <v>175</v>
      </c>
      <c r="D30" s="2">
        <v>166</v>
      </c>
      <c r="E30" s="2">
        <v>173</v>
      </c>
      <c r="F30" s="2">
        <v>166</v>
      </c>
      <c r="G30" s="2">
        <v>168</v>
      </c>
      <c r="H30" s="2">
        <v>164</v>
      </c>
      <c r="I30" s="2">
        <v>145</v>
      </c>
      <c r="J30" s="2">
        <v>157</v>
      </c>
      <c r="K30" s="2">
        <v>186</v>
      </c>
      <c r="L30" s="2">
        <v>157</v>
      </c>
      <c r="M30" s="2">
        <v>166</v>
      </c>
      <c r="N30" s="2">
        <v>164</v>
      </c>
      <c r="O30" s="2">
        <v>145</v>
      </c>
      <c r="P30" s="2">
        <v>181</v>
      </c>
      <c r="Q30" s="2">
        <v>165</v>
      </c>
      <c r="R30" s="2">
        <v>158</v>
      </c>
      <c r="S30" s="2">
        <v>170</v>
      </c>
      <c r="T30" s="2">
        <v>180</v>
      </c>
      <c r="U30" s="2">
        <v>165</v>
      </c>
      <c r="V30" s="2">
        <v>149</v>
      </c>
      <c r="W30" s="2">
        <v>3333</v>
      </c>
    </row>
    <row r="31" spans="1:23" x14ac:dyDescent="0.3">
      <c r="A31" s="1" t="s">
        <v>5</v>
      </c>
      <c r="B31" s="2">
        <v>1</v>
      </c>
      <c r="C31" s="2">
        <v>4</v>
      </c>
      <c r="D31" s="2">
        <v>2</v>
      </c>
      <c r="E31" s="2">
        <v>3</v>
      </c>
      <c r="F31" s="2">
        <v>5</v>
      </c>
      <c r="G31" s="2">
        <v>1</v>
      </c>
      <c r="H31" s="2">
        <v>3</v>
      </c>
      <c r="I31" s="2">
        <v>4</v>
      </c>
      <c r="J31" s="2">
        <v>4</v>
      </c>
      <c r="K31" s="2">
        <v>1</v>
      </c>
      <c r="L31" s="2">
        <v>3</v>
      </c>
      <c r="M31" s="2">
        <v>1</v>
      </c>
      <c r="N31" s="2">
        <v>5</v>
      </c>
      <c r="O31" s="2">
        <v>1</v>
      </c>
      <c r="P31" s="2">
        <v>6</v>
      </c>
      <c r="Q31" s="2">
        <v>1</v>
      </c>
      <c r="R31" s="2"/>
      <c r="S31" s="2">
        <v>1</v>
      </c>
      <c r="T31" s="2"/>
      <c r="U31" s="2">
        <v>2</v>
      </c>
      <c r="V31" s="2">
        <v>4</v>
      </c>
      <c r="W31" s="2">
        <v>52</v>
      </c>
    </row>
    <row r="32" spans="1:23" x14ac:dyDescent="0.3">
      <c r="A32" s="1" t="s">
        <v>6</v>
      </c>
      <c r="B32" s="2">
        <v>16</v>
      </c>
      <c r="C32" s="2">
        <v>82</v>
      </c>
      <c r="D32" s="2">
        <v>91</v>
      </c>
      <c r="E32" s="2">
        <v>99</v>
      </c>
      <c r="F32" s="2">
        <v>82</v>
      </c>
      <c r="G32" s="2">
        <v>76</v>
      </c>
      <c r="H32" s="2">
        <v>74</v>
      </c>
      <c r="I32" s="2">
        <v>80</v>
      </c>
      <c r="J32" s="2">
        <v>83</v>
      </c>
      <c r="K32" s="2">
        <v>81</v>
      </c>
      <c r="L32" s="2">
        <v>68</v>
      </c>
      <c r="M32" s="2">
        <v>72</v>
      </c>
      <c r="N32" s="2">
        <v>79</v>
      </c>
      <c r="O32" s="2">
        <v>75</v>
      </c>
      <c r="P32" s="2">
        <v>71</v>
      </c>
      <c r="Q32" s="2">
        <v>83</v>
      </c>
      <c r="R32" s="2">
        <v>86</v>
      </c>
      <c r="S32" s="2">
        <v>94</v>
      </c>
      <c r="T32" s="2">
        <v>81</v>
      </c>
      <c r="U32" s="2">
        <v>101</v>
      </c>
      <c r="V32" s="2">
        <v>68</v>
      </c>
      <c r="W32" s="2">
        <v>1642</v>
      </c>
    </row>
    <row r="33" spans="1:23" x14ac:dyDescent="0.3">
      <c r="A33" s="1" t="s">
        <v>7</v>
      </c>
      <c r="B33" s="2">
        <v>62</v>
      </c>
      <c r="C33" s="2">
        <v>352</v>
      </c>
      <c r="D33" s="2">
        <v>306</v>
      </c>
      <c r="E33" s="2">
        <v>359</v>
      </c>
      <c r="F33" s="2">
        <v>338</v>
      </c>
      <c r="G33" s="2">
        <v>307</v>
      </c>
      <c r="H33" s="2">
        <v>365</v>
      </c>
      <c r="I33" s="2">
        <v>354</v>
      </c>
      <c r="J33" s="2">
        <v>322</v>
      </c>
      <c r="K33" s="2">
        <v>335</v>
      </c>
      <c r="L33" s="2">
        <v>320</v>
      </c>
      <c r="M33" s="2">
        <v>345</v>
      </c>
      <c r="N33" s="2">
        <v>355</v>
      </c>
      <c r="O33" s="2">
        <v>348</v>
      </c>
      <c r="P33" s="2">
        <v>315</v>
      </c>
      <c r="Q33" s="2">
        <v>302</v>
      </c>
      <c r="R33" s="2">
        <v>318</v>
      </c>
      <c r="S33" s="2">
        <v>309</v>
      </c>
      <c r="T33" s="2">
        <v>350</v>
      </c>
      <c r="U33" s="2">
        <v>332</v>
      </c>
      <c r="V33" s="2">
        <v>292</v>
      </c>
      <c r="W33" s="2">
        <v>6686</v>
      </c>
    </row>
    <row r="34" spans="1:23" x14ac:dyDescent="0.3">
      <c r="A34" s="1" t="s">
        <v>8</v>
      </c>
      <c r="B34" s="2">
        <v>16</v>
      </c>
      <c r="C34" s="2">
        <v>92</v>
      </c>
      <c r="D34" s="2">
        <v>82</v>
      </c>
      <c r="E34" s="2">
        <v>90</v>
      </c>
      <c r="F34" s="2">
        <v>105</v>
      </c>
      <c r="G34" s="2">
        <v>99</v>
      </c>
      <c r="H34" s="2">
        <v>107</v>
      </c>
      <c r="I34" s="2">
        <v>89</v>
      </c>
      <c r="J34" s="2">
        <v>77</v>
      </c>
      <c r="K34" s="2">
        <v>78</v>
      </c>
      <c r="L34" s="2">
        <v>96</v>
      </c>
      <c r="M34" s="2">
        <v>92</v>
      </c>
      <c r="N34" s="2">
        <v>77</v>
      </c>
      <c r="O34" s="2">
        <v>104</v>
      </c>
      <c r="P34" s="2">
        <v>79</v>
      </c>
      <c r="Q34" s="2">
        <v>97</v>
      </c>
      <c r="R34" s="2">
        <v>92</v>
      </c>
      <c r="S34" s="2">
        <v>73</v>
      </c>
      <c r="T34" s="2">
        <v>81</v>
      </c>
      <c r="U34" s="2">
        <v>88</v>
      </c>
      <c r="V34" s="2">
        <v>93</v>
      </c>
      <c r="W34" s="2">
        <v>1807</v>
      </c>
    </row>
    <row r="35" spans="1:23" x14ac:dyDescent="0.3">
      <c r="A35" s="1" t="s">
        <v>9</v>
      </c>
      <c r="B35" s="2">
        <v>4</v>
      </c>
      <c r="C35" s="2">
        <v>9</v>
      </c>
      <c r="D35" s="2">
        <v>10</v>
      </c>
      <c r="E35" s="2">
        <v>14</v>
      </c>
      <c r="F35" s="2">
        <v>13</v>
      </c>
      <c r="G35" s="2">
        <v>23</v>
      </c>
      <c r="H35" s="2">
        <v>18</v>
      </c>
      <c r="I35" s="2">
        <v>17</v>
      </c>
      <c r="J35" s="2">
        <v>12</v>
      </c>
      <c r="K35" s="2">
        <v>16</v>
      </c>
      <c r="L35" s="2">
        <v>16</v>
      </c>
      <c r="M35" s="2">
        <v>18</v>
      </c>
      <c r="N35" s="2">
        <v>17</v>
      </c>
      <c r="O35" s="2">
        <v>17</v>
      </c>
      <c r="P35" s="2">
        <v>13</v>
      </c>
      <c r="Q35" s="2">
        <v>13</v>
      </c>
      <c r="R35" s="2">
        <v>15</v>
      </c>
      <c r="S35" s="2">
        <v>24</v>
      </c>
      <c r="T35" s="2">
        <v>15</v>
      </c>
      <c r="U35" s="2">
        <v>14</v>
      </c>
      <c r="V35" s="2">
        <v>13</v>
      </c>
      <c r="W35" s="2">
        <v>311</v>
      </c>
    </row>
    <row r="36" spans="1:23" x14ac:dyDescent="0.3">
      <c r="A36" s="1" t="s">
        <v>10</v>
      </c>
      <c r="B36" s="2">
        <v>5</v>
      </c>
      <c r="C36" s="2">
        <v>27</v>
      </c>
      <c r="D36" s="2">
        <v>22</v>
      </c>
      <c r="E36" s="2">
        <v>24</v>
      </c>
      <c r="F36" s="2">
        <v>30</v>
      </c>
      <c r="G36" s="2">
        <v>14</v>
      </c>
      <c r="H36" s="2">
        <v>19</v>
      </c>
      <c r="I36" s="2">
        <v>21</v>
      </c>
      <c r="J36" s="2">
        <v>26</v>
      </c>
      <c r="K36" s="2">
        <v>26</v>
      </c>
      <c r="L36" s="2">
        <v>17</v>
      </c>
      <c r="M36" s="2">
        <v>33</v>
      </c>
      <c r="N36" s="2">
        <v>25</v>
      </c>
      <c r="O36" s="2">
        <v>23</v>
      </c>
      <c r="P36" s="2">
        <v>24</v>
      </c>
      <c r="Q36" s="2">
        <v>13</v>
      </c>
      <c r="R36" s="2">
        <v>26</v>
      </c>
      <c r="S36" s="2">
        <v>29</v>
      </c>
      <c r="T36" s="2">
        <v>26</v>
      </c>
      <c r="U36" s="2">
        <v>33</v>
      </c>
      <c r="V36" s="2">
        <v>31</v>
      </c>
      <c r="W36" s="2">
        <v>494</v>
      </c>
    </row>
    <row r="37" spans="1:23" x14ac:dyDescent="0.3">
      <c r="A37" s="1" t="s">
        <v>11</v>
      </c>
      <c r="B37" s="2">
        <v>10</v>
      </c>
      <c r="C37" s="2">
        <v>38</v>
      </c>
      <c r="D37" s="2">
        <v>33</v>
      </c>
      <c r="E37" s="2">
        <v>27</v>
      </c>
      <c r="F37" s="2">
        <v>28</v>
      </c>
      <c r="G37" s="2">
        <v>43</v>
      </c>
      <c r="H37" s="2">
        <v>33</v>
      </c>
      <c r="I37" s="2">
        <v>27</v>
      </c>
      <c r="J37" s="2">
        <v>32</v>
      </c>
      <c r="K37" s="2">
        <v>36</v>
      </c>
      <c r="L37" s="2">
        <v>32</v>
      </c>
      <c r="M37" s="2">
        <v>31</v>
      </c>
      <c r="N37" s="2">
        <v>31</v>
      </c>
      <c r="O37" s="2">
        <v>27</v>
      </c>
      <c r="P37" s="2">
        <v>33</v>
      </c>
      <c r="Q37" s="2">
        <v>29</v>
      </c>
      <c r="R37" s="2">
        <v>29</v>
      </c>
      <c r="S37" s="2">
        <v>33</v>
      </c>
      <c r="T37" s="2">
        <v>36</v>
      </c>
      <c r="U37" s="2">
        <v>27</v>
      </c>
      <c r="V37" s="2">
        <v>26</v>
      </c>
      <c r="W37" s="2">
        <v>641</v>
      </c>
    </row>
    <row r="38" spans="1:23" x14ac:dyDescent="0.3">
      <c r="A38" s="1" t="s">
        <v>12</v>
      </c>
      <c r="B38" s="2">
        <v>7</v>
      </c>
      <c r="C38" s="2">
        <v>61</v>
      </c>
      <c r="D38" s="2">
        <v>52</v>
      </c>
      <c r="E38" s="2">
        <v>42</v>
      </c>
      <c r="F38" s="2">
        <v>54</v>
      </c>
      <c r="G38" s="2">
        <v>54</v>
      </c>
      <c r="H38" s="2">
        <v>58</v>
      </c>
      <c r="I38" s="2">
        <v>46</v>
      </c>
      <c r="J38" s="2">
        <v>59</v>
      </c>
      <c r="K38" s="2">
        <v>57</v>
      </c>
      <c r="L38" s="2">
        <v>52</v>
      </c>
      <c r="M38" s="2">
        <v>64</v>
      </c>
      <c r="N38" s="2">
        <v>60</v>
      </c>
      <c r="O38" s="2">
        <v>56</v>
      </c>
      <c r="P38" s="2">
        <v>47</v>
      </c>
      <c r="Q38" s="2">
        <v>54</v>
      </c>
      <c r="R38" s="2">
        <v>56</v>
      </c>
      <c r="S38" s="2">
        <v>58</v>
      </c>
      <c r="T38" s="2">
        <v>56</v>
      </c>
      <c r="U38" s="2">
        <v>43</v>
      </c>
      <c r="V38" s="2">
        <v>48</v>
      </c>
      <c r="W38" s="2">
        <v>1084</v>
      </c>
    </row>
    <row r="39" spans="1:23" x14ac:dyDescent="0.3">
      <c r="A39" s="1" t="s">
        <v>13</v>
      </c>
      <c r="B39" s="2">
        <v>20</v>
      </c>
      <c r="C39" s="2">
        <v>83</v>
      </c>
      <c r="D39" s="2">
        <v>82</v>
      </c>
      <c r="E39" s="2">
        <v>98</v>
      </c>
      <c r="F39" s="2">
        <v>109</v>
      </c>
      <c r="G39" s="2">
        <v>77</v>
      </c>
      <c r="H39" s="2">
        <v>80</v>
      </c>
      <c r="I39" s="2">
        <v>98</v>
      </c>
      <c r="J39" s="2">
        <v>96</v>
      </c>
      <c r="K39" s="2">
        <v>93</v>
      </c>
      <c r="L39" s="2">
        <v>101</v>
      </c>
      <c r="M39" s="2">
        <v>87</v>
      </c>
      <c r="N39" s="2">
        <v>79</v>
      </c>
      <c r="O39" s="2">
        <v>97</v>
      </c>
      <c r="P39" s="2">
        <v>81</v>
      </c>
      <c r="Q39" s="2">
        <v>91</v>
      </c>
      <c r="R39" s="2">
        <v>86</v>
      </c>
      <c r="S39" s="2">
        <v>94</v>
      </c>
      <c r="T39" s="2">
        <v>98</v>
      </c>
      <c r="U39" s="2">
        <v>97</v>
      </c>
      <c r="V39" s="2">
        <v>85</v>
      </c>
      <c r="W39" s="2">
        <v>1832</v>
      </c>
    </row>
    <row r="40" spans="1:23" x14ac:dyDescent="0.3">
      <c r="A40" s="1" t="s">
        <v>14</v>
      </c>
      <c r="B40" s="2">
        <v>17</v>
      </c>
      <c r="C40" s="2">
        <v>75</v>
      </c>
      <c r="D40" s="2">
        <v>83</v>
      </c>
      <c r="E40" s="2">
        <v>85</v>
      </c>
      <c r="F40" s="2">
        <v>68</v>
      </c>
      <c r="G40" s="2">
        <v>96</v>
      </c>
      <c r="H40" s="2">
        <v>69</v>
      </c>
      <c r="I40" s="2">
        <v>86</v>
      </c>
      <c r="J40" s="2">
        <v>91</v>
      </c>
      <c r="K40" s="2">
        <v>96</v>
      </c>
      <c r="L40" s="2">
        <v>99</v>
      </c>
      <c r="M40" s="2">
        <v>63</v>
      </c>
      <c r="N40" s="2">
        <v>85</v>
      </c>
      <c r="O40" s="2">
        <v>82</v>
      </c>
      <c r="P40" s="2">
        <v>87</v>
      </c>
      <c r="Q40" s="2">
        <v>69</v>
      </c>
      <c r="R40" s="2">
        <v>106</v>
      </c>
      <c r="S40" s="2">
        <v>84</v>
      </c>
      <c r="T40" s="2">
        <v>93</v>
      </c>
      <c r="U40" s="2">
        <v>76</v>
      </c>
      <c r="V40" s="2">
        <v>76</v>
      </c>
      <c r="W40" s="2">
        <v>1686</v>
      </c>
    </row>
    <row r="41" spans="1:23" x14ac:dyDescent="0.3">
      <c r="A41" s="1" t="s">
        <v>15</v>
      </c>
      <c r="B41" s="2">
        <v>9</v>
      </c>
      <c r="C41" s="2">
        <v>43</v>
      </c>
      <c r="D41" s="2">
        <v>40</v>
      </c>
      <c r="E41" s="2">
        <v>44</v>
      </c>
      <c r="F41" s="2">
        <v>53</v>
      </c>
      <c r="G41" s="2">
        <v>48</v>
      </c>
      <c r="H41" s="2">
        <v>39</v>
      </c>
      <c r="I41" s="2">
        <v>42</v>
      </c>
      <c r="J41" s="2">
        <v>58</v>
      </c>
      <c r="K41" s="2">
        <v>56</v>
      </c>
      <c r="L41" s="2">
        <v>51</v>
      </c>
      <c r="M41" s="2">
        <v>51</v>
      </c>
      <c r="N41" s="2">
        <v>46</v>
      </c>
      <c r="O41" s="2">
        <v>49</v>
      </c>
      <c r="P41" s="2">
        <v>38</v>
      </c>
      <c r="Q41" s="2">
        <v>54</v>
      </c>
      <c r="R41" s="2">
        <v>61</v>
      </c>
      <c r="S41" s="2">
        <v>39</v>
      </c>
      <c r="T41" s="2">
        <v>45</v>
      </c>
      <c r="U41" s="2">
        <v>38</v>
      </c>
      <c r="V41" s="2">
        <v>50</v>
      </c>
      <c r="W41" s="2">
        <v>954</v>
      </c>
    </row>
    <row r="42" spans="1:23" x14ac:dyDescent="0.3">
      <c r="A42" s="1" t="s">
        <v>16</v>
      </c>
      <c r="B42" s="2">
        <v>20</v>
      </c>
      <c r="C42" s="2">
        <v>81</v>
      </c>
      <c r="D42" s="2">
        <v>98</v>
      </c>
      <c r="E42" s="2">
        <v>84</v>
      </c>
      <c r="F42" s="2">
        <v>84</v>
      </c>
      <c r="G42" s="2">
        <v>91</v>
      </c>
      <c r="H42" s="2">
        <v>89</v>
      </c>
      <c r="I42" s="2">
        <v>81</v>
      </c>
      <c r="J42" s="2">
        <v>91</v>
      </c>
      <c r="K42" s="2">
        <v>79</v>
      </c>
      <c r="L42" s="2">
        <v>87</v>
      </c>
      <c r="M42" s="2">
        <v>78</v>
      </c>
      <c r="N42" s="2">
        <v>80</v>
      </c>
      <c r="O42" s="2">
        <v>81</v>
      </c>
      <c r="P42" s="2">
        <v>78</v>
      </c>
      <c r="Q42" s="2">
        <v>88</v>
      </c>
      <c r="R42" s="2">
        <v>89</v>
      </c>
      <c r="S42" s="2">
        <v>83</v>
      </c>
      <c r="T42" s="2">
        <v>86</v>
      </c>
      <c r="U42" s="2">
        <v>67</v>
      </c>
      <c r="V42" s="2">
        <v>77</v>
      </c>
      <c r="W42" s="2">
        <v>1692</v>
      </c>
    </row>
    <row r="43" spans="1:23" x14ac:dyDescent="0.3">
      <c r="A43" s="1" t="s">
        <v>17</v>
      </c>
      <c r="B43" s="2">
        <v>220</v>
      </c>
      <c r="C43" s="2">
        <v>1122</v>
      </c>
      <c r="D43" s="2">
        <v>1067</v>
      </c>
      <c r="E43" s="2">
        <v>1142</v>
      </c>
      <c r="F43" s="2">
        <v>1135</v>
      </c>
      <c r="G43" s="2">
        <v>1097</v>
      </c>
      <c r="H43" s="2">
        <v>1118</v>
      </c>
      <c r="I43" s="2">
        <v>1090</v>
      </c>
      <c r="J43" s="2">
        <v>1108</v>
      </c>
      <c r="K43" s="2">
        <v>1140</v>
      </c>
      <c r="L43" s="2">
        <v>1099</v>
      </c>
      <c r="M43" s="2">
        <v>1101</v>
      </c>
      <c r="N43" s="2">
        <v>1103</v>
      </c>
      <c r="O43" s="2">
        <v>1105</v>
      </c>
      <c r="P43" s="2">
        <v>1053</v>
      </c>
      <c r="Q43" s="2">
        <v>1059</v>
      </c>
      <c r="R43" s="2">
        <v>1122</v>
      </c>
      <c r="S43" s="2">
        <v>1091</v>
      </c>
      <c r="T43" s="2">
        <v>1147</v>
      </c>
      <c r="U43" s="2">
        <v>1083</v>
      </c>
      <c r="V43" s="2">
        <v>1012</v>
      </c>
      <c r="W43" s="2">
        <v>22214</v>
      </c>
    </row>
  </sheetData>
  <mergeCells count="2">
    <mergeCell ref="A1:I1"/>
    <mergeCell ref="A27:W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C2FC-988B-4966-B15F-01BC60BE7B88}">
  <dimension ref="A1:I175"/>
  <sheetViews>
    <sheetView workbookViewId="0">
      <selection activeCell="B4" sqref="B4"/>
    </sheetView>
  </sheetViews>
  <sheetFormatPr defaultRowHeight="14.4" x14ac:dyDescent="0.3"/>
  <cols>
    <col min="1" max="1" width="29" bestFit="1" customWidth="1"/>
    <col min="2" max="2" width="12.88671875" bestFit="1" customWidth="1"/>
    <col min="3" max="3" width="18.6640625" bestFit="1" customWidth="1"/>
    <col min="5" max="5" width="33.109375" bestFit="1" customWidth="1"/>
    <col min="6" max="6" width="12.88671875" bestFit="1" customWidth="1"/>
    <col min="8" max="8" width="24.33203125" bestFit="1" customWidth="1"/>
    <col min="9" max="9" width="12.88671875" bestFit="1" customWidth="1"/>
  </cols>
  <sheetData>
    <row r="1" spans="1:9" ht="35.4" customHeight="1" x14ac:dyDescent="0.3">
      <c r="A1" s="12" t="s">
        <v>263</v>
      </c>
      <c r="B1" s="12"/>
      <c r="C1" s="12"/>
      <c r="E1" s="10" t="s">
        <v>265</v>
      </c>
      <c r="F1" s="11"/>
      <c r="H1" s="10" t="s">
        <v>266</v>
      </c>
      <c r="I1" s="11"/>
    </row>
    <row r="2" spans="1:9" x14ac:dyDescent="0.3">
      <c r="A2" s="3" t="s">
        <v>249</v>
      </c>
      <c r="B2" s="1" t="s">
        <v>244</v>
      </c>
      <c r="C2" s="1" t="s">
        <v>262</v>
      </c>
      <c r="E2" s="3" t="s">
        <v>264</v>
      </c>
      <c r="F2" s="1" t="s">
        <v>244</v>
      </c>
      <c r="H2" s="3" t="s">
        <v>267</v>
      </c>
      <c r="I2" s="1" t="s">
        <v>244</v>
      </c>
    </row>
    <row r="3" spans="1:9" x14ac:dyDescent="0.3">
      <c r="A3" s="1" t="s">
        <v>248</v>
      </c>
      <c r="B3" s="7">
        <v>0.1409090909090909</v>
      </c>
      <c r="C3" s="2">
        <v>31</v>
      </c>
      <c r="E3" s="1" t="s">
        <v>56</v>
      </c>
      <c r="F3" s="7">
        <v>0.1900990099009901</v>
      </c>
      <c r="H3" s="1" t="s">
        <v>45</v>
      </c>
      <c r="I3" s="7"/>
    </row>
    <row r="4" spans="1:9" x14ac:dyDescent="0.3">
      <c r="A4" s="1" t="s">
        <v>20</v>
      </c>
      <c r="B4" s="7"/>
      <c r="C4" s="2"/>
      <c r="E4" s="1" t="s">
        <v>57</v>
      </c>
      <c r="F4" s="7">
        <v>9.8130841121495324E-2</v>
      </c>
      <c r="H4" s="1" t="s">
        <v>41</v>
      </c>
      <c r="I4" s="7">
        <v>0.17501789549033644</v>
      </c>
    </row>
    <row r="5" spans="1:9" x14ac:dyDescent="0.3">
      <c r="A5" s="34" t="s">
        <v>4</v>
      </c>
      <c r="B5" s="7">
        <v>0.14857142857142858</v>
      </c>
      <c r="C5" s="2">
        <v>26</v>
      </c>
      <c r="E5" s="1" t="s">
        <v>58</v>
      </c>
      <c r="F5" s="7">
        <v>0.17721518987341772</v>
      </c>
      <c r="H5" s="1" t="s">
        <v>42</v>
      </c>
      <c r="I5" s="7">
        <v>0.18679184202007121</v>
      </c>
    </row>
    <row r="6" spans="1:9" x14ac:dyDescent="0.3">
      <c r="A6" s="34" t="s">
        <v>5</v>
      </c>
      <c r="B6" s="7">
        <v>0.25</v>
      </c>
      <c r="C6" s="2">
        <v>1</v>
      </c>
      <c r="E6" s="1" t="s">
        <v>59</v>
      </c>
      <c r="F6" s="7">
        <v>0.20224719101123595</v>
      </c>
      <c r="H6" s="1" t="s">
        <v>43</v>
      </c>
      <c r="I6" s="7">
        <v>0.15646258503401361</v>
      </c>
    </row>
    <row r="7" spans="1:9" x14ac:dyDescent="0.3">
      <c r="A7" s="34" t="s">
        <v>6</v>
      </c>
      <c r="B7" s="7">
        <v>0.12195121951219512</v>
      </c>
      <c r="C7" s="2">
        <v>10</v>
      </c>
      <c r="E7" s="1" t="s">
        <v>60</v>
      </c>
      <c r="F7" s="7">
        <v>0.13953488372093023</v>
      </c>
      <c r="H7" s="1" t="s">
        <v>46</v>
      </c>
      <c r="I7" s="7"/>
    </row>
    <row r="8" spans="1:9" x14ac:dyDescent="0.3">
      <c r="A8" s="34" t="s">
        <v>7</v>
      </c>
      <c r="B8" s="7">
        <v>0.18181818181818182</v>
      </c>
      <c r="C8" s="2">
        <v>64</v>
      </c>
      <c r="E8" s="1" t="s">
        <v>61</v>
      </c>
      <c r="F8" s="7">
        <v>0.18390804597701149</v>
      </c>
      <c r="H8" s="1" t="s">
        <v>41</v>
      </c>
      <c r="I8" s="7">
        <v>0.17729226361031519</v>
      </c>
    </row>
    <row r="9" spans="1:9" x14ac:dyDescent="0.3">
      <c r="A9" s="34" t="s">
        <v>8</v>
      </c>
      <c r="B9" s="7">
        <v>0.20652173913043478</v>
      </c>
      <c r="C9" s="2">
        <v>19</v>
      </c>
      <c r="E9" s="1" t="s">
        <v>62</v>
      </c>
      <c r="F9" s="7">
        <v>0.14606741573033707</v>
      </c>
      <c r="H9" s="1" t="s">
        <v>42</v>
      </c>
      <c r="I9" s="7">
        <v>0.17122211749921457</v>
      </c>
    </row>
    <row r="10" spans="1:9" x14ac:dyDescent="0.3">
      <c r="A10" s="34" t="s">
        <v>9</v>
      </c>
      <c r="B10" s="7">
        <v>0.22222222222222221</v>
      </c>
      <c r="C10" s="2">
        <v>2</v>
      </c>
      <c r="E10" s="1" t="s">
        <v>63</v>
      </c>
      <c r="F10" s="7">
        <v>0.10843373493975904</v>
      </c>
      <c r="H10" s="1" t="s">
        <v>43</v>
      </c>
      <c r="I10" s="7">
        <v>0.13793103448275862</v>
      </c>
    </row>
    <row r="11" spans="1:9" x14ac:dyDescent="0.3">
      <c r="A11" s="34" t="s">
        <v>10</v>
      </c>
      <c r="B11" s="7">
        <v>0.14814814814814814</v>
      </c>
      <c r="C11" s="2">
        <v>4</v>
      </c>
      <c r="E11" s="1" t="s">
        <v>64</v>
      </c>
      <c r="F11" s="7">
        <v>0.1111111111111111</v>
      </c>
      <c r="H11" s="1" t="s">
        <v>47</v>
      </c>
      <c r="I11" s="7"/>
    </row>
    <row r="12" spans="1:9" x14ac:dyDescent="0.3">
      <c r="A12" s="34" t="s">
        <v>11</v>
      </c>
      <c r="B12" s="7">
        <v>0.15789473684210525</v>
      </c>
      <c r="C12" s="2">
        <v>6</v>
      </c>
      <c r="E12" s="1" t="s">
        <v>65</v>
      </c>
      <c r="F12" s="7">
        <v>0.24210526315789474</v>
      </c>
      <c r="H12" s="1" t="s">
        <v>41</v>
      </c>
      <c r="I12" s="7">
        <v>0.19856630824372759</v>
      </c>
    </row>
    <row r="13" spans="1:9" x14ac:dyDescent="0.3">
      <c r="A13" s="34" t="s">
        <v>12</v>
      </c>
      <c r="B13" s="7">
        <v>0.21311475409836064</v>
      </c>
      <c r="C13" s="2">
        <v>13</v>
      </c>
      <c r="E13" s="1" t="s">
        <v>66</v>
      </c>
      <c r="F13" s="7">
        <v>0.21428571428571427</v>
      </c>
      <c r="H13" s="1" t="s">
        <v>42</v>
      </c>
      <c r="I13" s="7">
        <v>0.1702557200538358</v>
      </c>
    </row>
    <row r="14" spans="1:9" x14ac:dyDescent="0.3">
      <c r="A14" s="34" t="s">
        <v>13</v>
      </c>
      <c r="B14" s="7">
        <v>0.28915662650602408</v>
      </c>
      <c r="C14" s="2">
        <v>24</v>
      </c>
      <c r="E14" s="1" t="s">
        <v>67</v>
      </c>
      <c r="F14" s="7">
        <v>0.27500000000000002</v>
      </c>
      <c r="H14" s="1" t="s">
        <v>43</v>
      </c>
      <c r="I14" s="7">
        <v>0.15</v>
      </c>
    </row>
    <row r="15" spans="1:9" x14ac:dyDescent="0.3">
      <c r="A15" s="34" t="s">
        <v>14</v>
      </c>
      <c r="B15" s="7">
        <v>0.18666666666666668</v>
      </c>
      <c r="C15" s="2">
        <v>14</v>
      </c>
      <c r="E15" s="1" t="s">
        <v>68</v>
      </c>
      <c r="F15" s="7">
        <v>0.19387755102040816</v>
      </c>
      <c r="H15" s="1" t="s">
        <v>48</v>
      </c>
      <c r="I15" s="7"/>
    </row>
    <row r="16" spans="1:9" x14ac:dyDescent="0.3">
      <c r="A16" s="34" t="s">
        <v>15</v>
      </c>
      <c r="B16" s="7">
        <v>0.16279069767441862</v>
      </c>
      <c r="C16" s="2">
        <v>7</v>
      </c>
      <c r="E16" s="1" t="s">
        <v>69</v>
      </c>
      <c r="F16" s="7">
        <v>0.17391304347826086</v>
      </c>
      <c r="H16" s="1" t="s">
        <v>41</v>
      </c>
      <c r="I16" s="7">
        <v>0.16810097532989099</v>
      </c>
    </row>
    <row r="17" spans="1:9" x14ac:dyDescent="0.3">
      <c r="A17" s="34" t="s">
        <v>16</v>
      </c>
      <c r="B17" s="7">
        <v>0.16049382716049382</v>
      </c>
      <c r="C17" s="2">
        <v>13</v>
      </c>
      <c r="E17" s="1" t="s">
        <v>70</v>
      </c>
      <c r="F17" s="7">
        <v>0.125</v>
      </c>
      <c r="H17" s="1" t="s">
        <v>42</v>
      </c>
      <c r="I17" s="7">
        <v>0.15463917525773196</v>
      </c>
    </row>
    <row r="18" spans="1:9" x14ac:dyDescent="0.3">
      <c r="A18" s="1" t="s">
        <v>21</v>
      </c>
      <c r="B18" s="7">
        <v>0.16307403936269915</v>
      </c>
      <c r="C18" s="2">
        <v>174</v>
      </c>
      <c r="E18" s="1" t="s">
        <v>71</v>
      </c>
      <c r="F18" s="7">
        <v>0.25</v>
      </c>
      <c r="H18" s="1" t="s">
        <v>43</v>
      </c>
      <c r="I18" s="7">
        <v>0.25454545454545452</v>
      </c>
    </row>
    <row r="19" spans="1:9" x14ac:dyDescent="0.3">
      <c r="A19" s="1" t="s">
        <v>22</v>
      </c>
      <c r="B19" s="7">
        <v>0.17775831873905429</v>
      </c>
      <c r="C19" s="2">
        <v>203</v>
      </c>
      <c r="E19" s="1" t="s">
        <v>72</v>
      </c>
      <c r="F19" s="7">
        <v>0.22033898305084745</v>
      </c>
      <c r="H19" s="1" t="s">
        <v>49</v>
      </c>
      <c r="I19" s="7"/>
    </row>
    <row r="20" spans="1:9" x14ac:dyDescent="0.3">
      <c r="A20" s="1" t="s">
        <v>23</v>
      </c>
      <c r="B20" s="7">
        <v>0.18590308370044054</v>
      </c>
      <c r="C20" s="2">
        <v>211</v>
      </c>
      <c r="E20" s="1" t="s">
        <v>73</v>
      </c>
      <c r="F20" s="7">
        <v>0.20833333333333334</v>
      </c>
      <c r="H20" s="1" t="s">
        <v>41</v>
      </c>
      <c r="I20" s="7">
        <v>0.17326732673267325</v>
      </c>
    </row>
    <row r="21" spans="1:9" x14ac:dyDescent="0.3">
      <c r="A21" s="1" t="s">
        <v>24</v>
      </c>
      <c r="B21" s="7">
        <v>0.18869644484958978</v>
      </c>
      <c r="C21" s="2">
        <v>207</v>
      </c>
      <c r="E21" s="1" t="s">
        <v>74</v>
      </c>
      <c r="F21" s="7">
        <v>0.16935483870967741</v>
      </c>
      <c r="H21" s="1" t="s">
        <v>42</v>
      </c>
      <c r="I21" s="7">
        <v>0.23383084577114427</v>
      </c>
    </row>
    <row r="22" spans="1:9" x14ac:dyDescent="0.3">
      <c r="A22" s="1" t="s">
        <v>25</v>
      </c>
      <c r="B22" s="7">
        <v>0.19767441860465115</v>
      </c>
      <c r="C22" s="2">
        <v>221</v>
      </c>
      <c r="E22" s="1" t="s">
        <v>75</v>
      </c>
      <c r="F22" s="7">
        <v>8.8888888888888892E-2</v>
      </c>
      <c r="H22" s="1" t="s">
        <v>43</v>
      </c>
      <c r="I22" s="7">
        <v>0.2857142857142857</v>
      </c>
    </row>
    <row r="23" spans="1:9" x14ac:dyDescent="0.3">
      <c r="A23" s="1" t="s">
        <v>26</v>
      </c>
      <c r="B23" s="7">
        <v>0.16697247706422019</v>
      </c>
      <c r="C23" s="2">
        <v>182</v>
      </c>
      <c r="E23" s="1" t="s">
        <v>77</v>
      </c>
      <c r="F23" s="7">
        <v>0.18681318681318682</v>
      </c>
      <c r="H23" s="1" t="s">
        <v>17</v>
      </c>
      <c r="I23" s="7">
        <v>0.17687044206356353</v>
      </c>
    </row>
    <row r="24" spans="1:9" x14ac:dyDescent="0.3">
      <c r="A24" s="1" t="s">
        <v>27</v>
      </c>
      <c r="B24" s="7">
        <v>0.17148014440433212</v>
      </c>
      <c r="C24" s="2">
        <v>190</v>
      </c>
      <c r="E24" s="1" t="s">
        <v>79</v>
      </c>
      <c r="F24" s="7">
        <v>0.125</v>
      </c>
    </row>
    <row r="25" spans="1:9" x14ac:dyDescent="0.3">
      <c r="A25" s="1" t="s">
        <v>28</v>
      </c>
      <c r="B25" s="7">
        <v>0.1763157894736842</v>
      </c>
      <c r="C25" s="2">
        <v>201</v>
      </c>
      <c r="E25" s="1" t="s">
        <v>80</v>
      </c>
      <c r="F25" s="7">
        <v>0.17857142857142858</v>
      </c>
    </row>
    <row r="26" spans="1:9" x14ac:dyDescent="0.3">
      <c r="A26" s="1" t="s">
        <v>29</v>
      </c>
      <c r="B26" s="7">
        <v>0.18653321201091902</v>
      </c>
      <c r="C26" s="2">
        <v>205</v>
      </c>
      <c r="E26" s="1" t="s">
        <v>81</v>
      </c>
      <c r="F26" s="7">
        <v>6.6666666666666666E-2</v>
      </c>
    </row>
    <row r="27" spans="1:9" x14ac:dyDescent="0.3">
      <c r="A27" s="1" t="s">
        <v>30</v>
      </c>
      <c r="B27" s="7">
        <v>0.16984559491371481</v>
      </c>
      <c r="C27" s="2">
        <v>187</v>
      </c>
      <c r="E27" s="1" t="s">
        <v>82</v>
      </c>
      <c r="F27" s="7">
        <v>0.15384615384615385</v>
      </c>
    </row>
    <row r="28" spans="1:9" x14ac:dyDescent="0.3">
      <c r="A28" s="1" t="s">
        <v>31</v>
      </c>
      <c r="B28" s="7">
        <v>0.18313689936536717</v>
      </c>
      <c r="C28" s="2">
        <v>202</v>
      </c>
      <c r="E28" s="1" t="s">
        <v>83</v>
      </c>
      <c r="F28" s="7">
        <v>0.19047619047619047</v>
      </c>
    </row>
    <row r="29" spans="1:9" x14ac:dyDescent="0.3">
      <c r="A29" s="1" t="s">
        <v>32</v>
      </c>
      <c r="B29" s="7">
        <v>0.17375565610859728</v>
      </c>
      <c r="C29" s="2">
        <v>192</v>
      </c>
      <c r="E29" s="1" t="s">
        <v>84</v>
      </c>
      <c r="F29" s="7">
        <v>0.20496894409937888</v>
      </c>
    </row>
    <row r="30" spans="1:9" x14ac:dyDescent="0.3">
      <c r="A30" s="1" t="s">
        <v>33</v>
      </c>
      <c r="B30" s="7">
        <v>0.16809116809116809</v>
      </c>
      <c r="C30" s="2">
        <v>177</v>
      </c>
      <c r="E30" s="1" t="s">
        <v>85</v>
      </c>
      <c r="F30" s="7">
        <v>0.16265060240963855</v>
      </c>
    </row>
    <row r="31" spans="1:9" x14ac:dyDescent="0.3">
      <c r="A31" s="1" t="s">
        <v>34</v>
      </c>
      <c r="B31" s="7">
        <v>0.18035882908404155</v>
      </c>
      <c r="C31" s="2">
        <v>191</v>
      </c>
      <c r="E31" s="1" t="s">
        <v>86</v>
      </c>
      <c r="F31" s="7">
        <v>0.17499999999999999</v>
      </c>
    </row>
    <row r="32" spans="1:9" x14ac:dyDescent="0.3">
      <c r="A32" s="1" t="s">
        <v>35</v>
      </c>
      <c r="B32" s="7">
        <v>0.17914438502673796</v>
      </c>
      <c r="C32" s="2">
        <v>201</v>
      </c>
      <c r="E32" s="1" t="s">
        <v>87</v>
      </c>
      <c r="F32" s="7">
        <v>0.22099447513812154</v>
      </c>
    </row>
    <row r="33" spans="1:6" x14ac:dyDescent="0.3">
      <c r="A33" s="1" t="s">
        <v>36</v>
      </c>
      <c r="B33" s="7">
        <v>0.17415215398716774</v>
      </c>
      <c r="C33" s="2">
        <v>190</v>
      </c>
      <c r="E33" s="1" t="s">
        <v>88</v>
      </c>
      <c r="F33" s="7">
        <v>0.18926553672316385</v>
      </c>
    </row>
    <row r="34" spans="1:6" x14ac:dyDescent="0.3">
      <c r="A34" s="1" t="s">
        <v>37</v>
      </c>
      <c r="B34" s="7">
        <v>0.15518744551002617</v>
      </c>
      <c r="C34" s="2">
        <v>178</v>
      </c>
      <c r="E34" s="1" t="s">
        <v>90</v>
      </c>
      <c r="F34" s="7">
        <v>0.16715542521994134</v>
      </c>
    </row>
    <row r="35" spans="1:6" x14ac:dyDescent="0.3">
      <c r="A35" s="1" t="s">
        <v>38</v>
      </c>
      <c r="B35" s="7">
        <v>0.19390581717451524</v>
      </c>
      <c r="C35" s="2">
        <v>210</v>
      </c>
      <c r="E35" s="1" t="s">
        <v>91</v>
      </c>
      <c r="F35" s="7">
        <v>0.16304347826086957</v>
      </c>
    </row>
    <row r="36" spans="1:6" x14ac:dyDescent="0.3">
      <c r="A36" s="1" t="s">
        <v>39</v>
      </c>
      <c r="B36" s="7">
        <v>0.17094861660079053</v>
      </c>
      <c r="C36" s="2">
        <v>173</v>
      </c>
      <c r="E36" s="1" t="s">
        <v>92</v>
      </c>
      <c r="F36" s="7">
        <v>0.23333333333333334</v>
      </c>
    </row>
    <row r="37" spans="1:6" x14ac:dyDescent="0.3">
      <c r="A37" s="1" t="s">
        <v>17</v>
      </c>
      <c r="B37" s="7">
        <v>0.17687044206356353</v>
      </c>
      <c r="C37" s="2">
        <v>3929</v>
      </c>
      <c r="E37" s="1" t="s">
        <v>93</v>
      </c>
      <c r="F37" s="7">
        <v>0.16129032258064516</v>
      </c>
    </row>
    <row r="38" spans="1:6" x14ac:dyDescent="0.3">
      <c r="E38" s="1" t="s">
        <v>94</v>
      </c>
      <c r="F38" s="7">
        <v>0.18888888888888888</v>
      </c>
    </row>
    <row r="39" spans="1:6" x14ac:dyDescent="0.3">
      <c r="E39" s="1" t="s">
        <v>95</v>
      </c>
      <c r="F39" s="7">
        <v>0.18478260869565216</v>
      </c>
    </row>
    <row r="40" spans="1:6" x14ac:dyDescent="0.3">
      <c r="E40" s="1" t="s">
        <v>96</v>
      </c>
      <c r="F40" s="7">
        <v>0.19736842105263158</v>
      </c>
    </row>
    <row r="41" spans="1:6" x14ac:dyDescent="0.3">
      <c r="E41" s="1" t="s">
        <v>97</v>
      </c>
      <c r="F41" s="7">
        <v>0.22222222222222221</v>
      </c>
    </row>
    <row r="42" spans="1:6" x14ac:dyDescent="0.3">
      <c r="E42" s="1" t="s">
        <v>98</v>
      </c>
      <c r="F42" s="7">
        <v>0.20370370370370369</v>
      </c>
    </row>
    <row r="43" spans="1:6" x14ac:dyDescent="0.3">
      <c r="E43" s="1" t="s">
        <v>99</v>
      </c>
      <c r="F43" s="7">
        <v>0.14814814814814814</v>
      </c>
    </row>
    <row r="44" spans="1:6" x14ac:dyDescent="0.3">
      <c r="E44" s="1" t="s">
        <v>100</v>
      </c>
      <c r="F44" s="7">
        <v>0.16666666666666666</v>
      </c>
    </row>
    <row r="45" spans="1:6" x14ac:dyDescent="0.3">
      <c r="E45" s="1" t="s">
        <v>101</v>
      </c>
      <c r="F45" s="7">
        <v>0.17207792207792208</v>
      </c>
    </row>
    <row r="46" spans="1:6" x14ac:dyDescent="0.3">
      <c r="E46" s="1" t="s">
        <v>102</v>
      </c>
      <c r="F46" s="7">
        <v>0.24766355140186916</v>
      </c>
    </row>
    <row r="47" spans="1:6" x14ac:dyDescent="0.3">
      <c r="E47" s="1" t="s">
        <v>103</v>
      </c>
      <c r="F47" s="7">
        <v>0.1853932584269663</v>
      </c>
    </row>
    <row r="48" spans="1:6" x14ac:dyDescent="0.3">
      <c r="E48" s="1" t="s">
        <v>104</v>
      </c>
      <c r="F48" s="7">
        <v>0.19912472647702406</v>
      </c>
    </row>
    <row r="49" spans="5:6" x14ac:dyDescent="0.3">
      <c r="E49" s="1" t="s">
        <v>105</v>
      </c>
      <c r="F49" s="7">
        <v>0.21428571428571427</v>
      </c>
    </row>
    <row r="50" spans="5:6" x14ac:dyDescent="0.3">
      <c r="E50" s="1" t="s">
        <v>106</v>
      </c>
      <c r="F50" s="7">
        <v>0.2087912087912088</v>
      </c>
    </row>
    <row r="51" spans="5:6" x14ac:dyDescent="0.3">
      <c r="E51" s="1" t="s">
        <v>107</v>
      </c>
      <c r="F51" s="7">
        <v>0.16867469879518071</v>
      </c>
    </row>
    <row r="52" spans="5:6" x14ac:dyDescent="0.3">
      <c r="E52" s="1" t="s">
        <v>108</v>
      </c>
      <c r="F52" s="7">
        <v>0.10843373493975904</v>
      </c>
    </row>
    <row r="53" spans="5:6" x14ac:dyDescent="0.3">
      <c r="E53" s="1" t="s">
        <v>109</v>
      </c>
      <c r="F53" s="7">
        <v>0.18518518518518517</v>
      </c>
    </row>
    <row r="54" spans="5:6" x14ac:dyDescent="0.3">
      <c r="E54" s="1" t="s">
        <v>110</v>
      </c>
      <c r="F54" s="7">
        <v>0.19937694704049844</v>
      </c>
    </row>
    <row r="55" spans="5:6" x14ac:dyDescent="0.3">
      <c r="E55" s="1" t="s">
        <v>111</v>
      </c>
      <c r="F55" s="7">
        <v>9.8765432098765427E-2</v>
      </c>
    </row>
    <row r="56" spans="5:6" x14ac:dyDescent="0.3">
      <c r="E56" s="1" t="s">
        <v>112</v>
      </c>
      <c r="F56" s="7">
        <v>0.19402985074626866</v>
      </c>
    </row>
    <row r="57" spans="5:6" x14ac:dyDescent="0.3">
      <c r="E57" s="1" t="s">
        <v>113</v>
      </c>
      <c r="F57" s="7">
        <v>0.24096385542168675</v>
      </c>
    </row>
    <row r="58" spans="5:6" x14ac:dyDescent="0.3">
      <c r="E58" s="1" t="s">
        <v>114</v>
      </c>
      <c r="F58" s="7">
        <v>0.18421052631578946</v>
      </c>
    </row>
    <row r="59" spans="5:6" x14ac:dyDescent="0.3">
      <c r="E59" s="1" t="s">
        <v>115</v>
      </c>
      <c r="F59" s="7">
        <v>0.1111111111111111</v>
      </c>
    </row>
    <row r="60" spans="5:6" x14ac:dyDescent="0.3">
      <c r="E60" s="1" t="s">
        <v>116</v>
      </c>
      <c r="F60" s="7">
        <v>0.20652173913043478</v>
      </c>
    </row>
    <row r="61" spans="5:6" x14ac:dyDescent="0.3">
      <c r="E61" s="1" t="s">
        <v>117</v>
      </c>
      <c r="F61" s="7">
        <v>0.22580645161290322</v>
      </c>
    </row>
    <row r="62" spans="5:6" x14ac:dyDescent="0.3">
      <c r="E62" s="1" t="s">
        <v>118</v>
      </c>
      <c r="F62" s="7">
        <v>0.22222222222222221</v>
      </c>
    </row>
    <row r="63" spans="5:6" x14ac:dyDescent="0.3">
      <c r="E63" s="1" t="s">
        <v>119</v>
      </c>
      <c r="F63" s="7">
        <v>0.33333333333333331</v>
      </c>
    </row>
    <row r="64" spans="5:6" x14ac:dyDescent="0.3">
      <c r="E64" s="1" t="s">
        <v>122</v>
      </c>
      <c r="F64" s="7">
        <v>0.2</v>
      </c>
    </row>
    <row r="65" spans="5:6" x14ac:dyDescent="0.3">
      <c r="E65" s="1" t="s">
        <v>123</v>
      </c>
      <c r="F65" s="7">
        <v>1</v>
      </c>
    </row>
    <row r="66" spans="5:6" x14ac:dyDescent="0.3">
      <c r="E66" s="1" t="s">
        <v>124</v>
      </c>
      <c r="F66" s="7">
        <v>3.5714285714285712E-2</v>
      </c>
    </row>
    <row r="67" spans="5:6" x14ac:dyDescent="0.3">
      <c r="E67" s="1" t="s">
        <v>125</v>
      </c>
      <c r="F67" s="7">
        <v>0.25</v>
      </c>
    </row>
    <row r="68" spans="5:6" x14ac:dyDescent="0.3">
      <c r="E68" s="1" t="s">
        <v>126</v>
      </c>
      <c r="F68" s="7">
        <v>0.34375</v>
      </c>
    </row>
    <row r="69" spans="5:6" x14ac:dyDescent="0.3">
      <c r="E69" s="1" t="s">
        <v>127</v>
      </c>
      <c r="F69" s="7">
        <v>0.25</v>
      </c>
    </row>
    <row r="70" spans="5:6" x14ac:dyDescent="0.3">
      <c r="E70" s="1" t="s">
        <v>128</v>
      </c>
      <c r="F70" s="7">
        <v>0.20652173913043478</v>
      </c>
    </row>
    <row r="71" spans="5:6" x14ac:dyDescent="0.3">
      <c r="E71" s="1" t="s">
        <v>129</v>
      </c>
      <c r="F71" s="7">
        <v>0.17857142857142858</v>
      </c>
    </row>
    <row r="72" spans="5:6" x14ac:dyDescent="0.3">
      <c r="E72" s="1" t="s">
        <v>130</v>
      </c>
      <c r="F72" s="7">
        <v>0.17156862745098039</v>
      </c>
    </row>
    <row r="73" spans="5:6" x14ac:dyDescent="0.3">
      <c r="E73" s="1" t="s">
        <v>131</v>
      </c>
      <c r="F73" s="7">
        <v>0.17156862745098039</v>
      </c>
    </row>
    <row r="74" spans="5:6" x14ac:dyDescent="0.3">
      <c r="E74" s="1" t="s">
        <v>132</v>
      </c>
      <c r="F74" s="7">
        <v>0.19249592169657423</v>
      </c>
    </row>
    <row r="75" spans="5:6" x14ac:dyDescent="0.3">
      <c r="E75" s="1" t="s">
        <v>133</v>
      </c>
      <c r="F75" s="7">
        <v>0.33333333333333331</v>
      </c>
    </row>
    <row r="76" spans="5:6" x14ac:dyDescent="0.3">
      <c r="E76" s="1" t="s">
        <v>135</v>
      </c>
      <c r="F76" s="7">
        <v>6.6666666666666666E-2</v>
      </c>
    </row>
    <row r="77" spans="5:6" x14ac:dyDescent="0.3">
      <c r="E77" s="1" t="s">
        <v>136</v>
      </c>
      <c r="F77" s="7">
        <v>0.16666666666666666</v>
      </c>
    </row>
    <row r="78" spans="5:6" x14ac:dyDescent="0.3">
      <c r="E78" s="1" t="s">
        <v>137</v>
      </c>
      <c r="F78" s="7">
        <v>7.9365079365079361E-2</v>
      </c>
    </row>
    <row r="79" spans="5:6" x14ac:dyDescent="0.3">
      <c r="E79" s="1" t="s">
        <v>138</v>
      </c>
      <c r="F79" s="7">
        <v>8.5714285714285715E-2</v>
      </c>
    </row>
    <row r="80" spans="5:6" x14ac:dyDescent="0.3">
      <c r="E80" s="1" t="s">
        <v>139</v>
      </c>
      <c r="F80" s="7">
        <v>0.23076923076923078</v>
      </c>
    </row>
    <row r="81" spans="5:6" x14ac:dyDescent="0.3">
      <c r="E81" s="1" t="s">
        <v>140</v>
      </c>
      <c r="F81" s="7">
        <v>0.23756906077348067</v>
      </c>
    </row>
    <row r="82" spans="5:6" x14ac:dyDescent="0.3">
      <c r="E82" s="1" t="s">
        <v>141</v>
      </c>
      <c r="F82" s="7">
        <v>0.15</v>
      </c>
    </row>
    <row r="83" spans="5:6" x14ac:dyDescent="0.3">
      <c r="E83" s="1" t="s">
        <v>142</v>
      </c>
      <c r="F83" s="7">
        <v>0.25925925925925924</v>
      </c>
    </row>
    <row r="84" spans="5:6" x14ac:dyDescent="0.3">
      <c r="E84" s="1" t="s">
        <v>145</v>
      </c>
      <c r="F84" s="7">
        <v>0.25</v>
      </c>
    </row>
    <row r="85" spans="5:6" x14ac:dyDescent="0.3">
      <c r="E85" s="1" t="s">
        <v>146</v>
      </c>
      <c r="F85" s="7">
        <v>0.13953488372093023</v>
      </c>
    </row>
    <row r="86" spans="5:6" x14ac:dyDescent="0.3">
      <c r="E86" s="1" t="s">
        <v>147</v>
      </c>
      <c r="F86" s="7">
        <v>0.12244897959183673</v>
      </c>
    </row>
    <row r="87" spans="5:6" x14ac:dyDescent="0.3">
      <c r="E87" s="1" t="s">
        <v>148</v>
      </c>
      <c r="F87" s="7">
        <v>0.14285714285714285</v>
      </c>
    </row>
    <row r="88" spans="5:6" x14ac:dyDescent="0.3">
      <c r="E88" s="1" t="s">
        <v>149</v>
      </c>
      <c r="F88" s="7">
        <v>1</v>
      </c>
    </row>
    <row r="89" spans="5:6" x14ac:dyDescent="0.3">
      <c r="E89" s="1" t="s">
        <v>151</v>
      </c>
      <c r="F89" s="7">
        <v>0.17777777777777778</v>
      </c>
    </row>
    <row r="90" spans="5:6" x14ac:dyDescent="0.3">
      <c r="E90" s="1" t="s">
        <v>152</v>
      </c>
      <c r="F90" s="7">
        <v>0.234375</v>
      </c>
    </row>
    <row r="91" spans="5:6" x14ac:dyDescent="0.3">
      <c r="E91" s="1" t="s">
        <v>153</v>
      </c>
      <c r="F91" s="7">
        <v>0.30434782608695654</v>
      </c>
    </row>
    <row r="92" spans="5:6" x14ac:dyDescent="0.3">
      <c r="E92" s="1" t="s">
        <v>154</v>
      </c>
      <c r="F92" s="7">
        <v>0.19158878504672897</v>
      </c>
    </row>
    <row r="93" spans="5:6" x14ac:dyDescent="0.3">
      <c r="E93" s="1" t="s">
        <v>155</v>
      </c>
      <c r="F93" s="7">
        <v>0.20338983050847459</v>
      </c>
    </row>
    <row r="94" spans="5:6" x14ac:dyDescent="0.3">
      <c r="E94" s="1" t="s">
        <v>156</v>
      </c>
      <c r="F94" s="7">
        <v>0.1276595744680851</v>
      </c>
    </row>
    <row r="95" spans="5:6" x14ac:dyDescent="0.3">
      <c r="E95" s="1" t="s">
        <v>157</v>
      </c>
      <c r="F95" s="7">
        <v>0.13978494623655913</v>
      </c>
    </row>
    <row r="96" spans="5:6" x14ac:dyDescent="0.3">
      <c r="E96" s="1" t="s">
        <v>158</v>
      </c>
      <c r="F96" s="7">
        <v>0.15</v>
      </c>
    </row>
    <row r="97" spans="5:6" x14ac:dyDescent="0.3">
      <c r="E97" s="1" t="s">
        <v>159</v>
      </c>
      <c r="F97" s="7">
        <v>0.10526315789473684</v>
      </c>
    </row>
    <row r="98" spans="5:6" x14ac:dyDescent="0.3">
      <c r="E98" s="1" t="s">
        <v>160</v>
      </c>
      <c r="F98" s="7">
        <v>0.16279069767441862</v>
      </c>
    </row>
    <row r="99" spans="5:6" x14ac:dyDescent="0.3">
      <c r="E99" s="1" t="s">
        <v>161</v>
      </c>
      <c r="F99" s="7">
        <v>0.11392405063291139</v>
      </c>
    </row>
    <row r="100" spans="5:6" x14ac:dyDescent="0.3">
      <c r="E100" s="1" t="s">
        <v>162</v>
      </c>
      <c r="F100" s="7">
        <v>0.16049382716049382</v>
      </c>
    </row>
    <row r="101" spans="5:6" x14ac:dyDescent="0.3">
      <c r="E101" s="1" t="s">
        <v>163</v>
      </c>
      <c r="F101" s="7">
        <v>0.19047619047619047</v>
      </c>
    </row>
    <row r="102" spans="5:6" x14ac:dyDescent="0.3">
      <c r="E102" s="1" t="s">
        <v>164</v>
      </c>
      <c r="F102" s="7">
        <v>0.18235294117647058</v>
      </c>
    </row>
    <row r="103" spans="5:6" x14ac:dyDescent="0.3">
      <c r="E103" s="1" t="s">
        <v>165</v>
      </c>
      <c r="F103" s="7">
        <v>0.21014492753623187</v>
      </c>
    </row>
    <row r="104" spans="5:6" x14ac:dyDescent="0.3">
      <c r="E104" s="1" t="s">
        <v>166</v>
      </c>
      <c r="F104" s="7">
        <v>0.14516129032258066</v>
      </c>
    </row>
    <row r="105" spans="5:6" x14ac:dyDescent="0.3">
      <c r="E105" s="1" t="s">
        <v>167</v>
      </c>
      <c r="F105" s="7">
        <v>0.16666666666666666</v>
      </c>
    </row>
    <row r="106" spans="5:6" x14ac:dyDescent="0.3">
      <c r="E106" s="1" t="s">
        <v>168</v>
      </c>
      <c r="F106" s="7">
        <v>0.13636363636363635</v>
      </c>
    </row>
    <row r="107" spans="5:6" x14ac:dyDescent="0.3">
      <c r="E107" s="1" t="s">
        <v>169</v>
      </c>
      <c r="F107" s="7">
        <v>0.18691588785046728</v>
      </c>
    </row>
    <row r="108" spans="5:6" x14ac:dyDescent="0.3">
      <c r="E108" s="1" t="s">
        <v>170</v>
      </c>
      <c r="F108" s="7">
        <v>0.22500000000000001</v>
      </c>
    </row>
    <row r="109" spans="5:6" x14ac:dyDescent="0.3">
      <c r="E109" s="1" t="s">
        <v>171</v>
      </c>
      <c r="F109" s="7">
        <v>0.19330855018587362</v>
      </c>
    </row>
    <row r="110" spans="5:6" x14ac:dyDescent="0.3">
      <c r="E110" s="1" t="s">
        <v>172</v>
      </c>
      <c r="F110" s="7">
        <v>0.15915119363395225</v>
      </c>
    </row>
    <row r="111" spans="5:6" x14ac:dyDescent="0.3">
      <c r="E111" s="1" t="s">
        <v>173</v>
      </c>
      <c r="F111" s="7">
        <v>0.16666666666666666</v>
      </c>
    </row>
    <row r="112" spans="5:6" x14ac:dyDescent="0.3">
      <c r="E112" s="1" t="s">
        <v>175</v>
      </c>
      <c r="F112" s="7">
        <v>0.17788461538461539</v>
      </c>
    </row>
    <row r="113" spans="5:6" x14ac:dyDescent="0.3">
      <c r="E113" s="1" t="s">
        <v>176</v>
      </c>
      <c r="F113" s="7">
        <v>0.2857142857142857</v>
      </c>
    </row>
    <row r="114" spans="5:6" x14ac:dyDescent="0.3">
      <c r="E114" s="1" t="s">
        <v>177</v>
      </c>
      <c r="F114" s="7">
        <v>0.4</v>
      </c>
    </row>
    <row r="115" spans="5:6" x14ac:dyDescent="0.3">
      <c r="E115" s="1" t="s">
        <v>178</v>
      </c>
      <c r="F115" s="7">
        <v>0.125</v>
      </c>
    </row>
    <row r="116" spans="5:6" x14ac:dyDescent="0.3">
      <c r="E116" s="1" t="s">
        <v>179</v>
      </c>
      <c r="F116" s="7">
        <v>0.17034700315457413</v>
      </c>
    </row>
    <row r="117" spans="5:6" x14ac:dyDescent="0.3">
      <c r="E117" s="1" t="s">
        <v>180</v>
      </c>
      <c r="F117" s="7">
        <v>0.19667590027700832</v>
      </c>
    </row>
    <row r="118" spans="5:6" x14ac:dyDescent="0.3">
      <c r="E118" s="1" t="s">
        <v>181</v>
      </c>
      <c r="F118" s="7">
        <v>0.1276595744680851</v>
      </c>
    </row>
    <row r="119" spans="5:6" x14ac:dyDescent="0.3">
      <c r="E119" s="1" t="s">
        <v>182</v>
      </c>
      <c r="F119" s="7">
        <v>0.16949152542372881</v>
      </c>
    </row>
    <row r="120" spans="5:6" x14ac:dyDescent="0.3">
      <c r="E120" s="1" t="s">
        <v>183</v>
      </c>
      <c r="F120" s="7">
        <v>0.22368421052631579</v>
      </c>
    </row>
    <row r="121" spans="5:6" x14ac:dyDescent="0.3">
      <c r="E121" s="1" t="s">
        <v>184</v>
      </c>
      <c r="F121" s="7">
        <v>0.14215686274509803</v>
      </c>
    </row>
    <row r="122" spans="5:6" x14ac:dyDescent="0.3">
      <c r="E122" s="1" t="s">
        <v>185</v>
      </c>
      <c r="F122" s="7">
        <v>0.14285714285714285</v>
      </c>
    </row>
    <row r="123" spans="5:6" x14ac:dyDescent="0.3">
      <c r="E123" s="1" t="s">
        <v>186</v>
      </c>
      <c r="F123" s="7">
        <v>0.15934065934065933</v>
      </c>
    </row>
    <row r="124" spans="5:6" x14ac:dyDescent="0.3">
      <c r="E124" s="1" t="s">
        <v>187</v>
      </c>
      <c r="F124" s="7">
        <v>0.17125382262996941</v>
      </c>
    </row>
    <row r="125" spans="5:6" x14ac:dyDescent="0.3">
      <c r="E125" s="1" t="s">
        <v>188</v>
      </c>
      <c r="F125" s="7">
        <v>0.16513761467889909</v>
      </c>
    </row>
    <row r="126" spans="5:6" x14ac:dyDescent="0.3">
      <c r="E126" s="1" t="s">
        <v>189</v>
      </c>
      <c r="F126" s="7">
        <v>0.19266055045871561</v>
      </c>
    </row>
    <row r="127" spans="5:6" x14ac:dyDescent="0.3">
      <c r="E127" s="1" t="s">
        <v>190</v>
      </c>
      <c r="F127" s="7">
        <v>0.15596330275229359</v>
      </c>
    </row>
    <row r="128" spans="5:6" x14ac:dyDescent="0.3">
      <c r="E128" s="1" t="s">
        <v>191</v>
      </c>
      <c r="F128" s="7">
        <v>0.16519174041297935</v>
      </c>
    </row>
    <row r="129" spans="5:6" x14ac:dyDescent="0.3">
      <c r="E129" s="1" t="s">
        <v>192</v>
      </c>
      <c r="F129" s="7">
        <v>0.19345238095238096</v>
      </c>
    </row>
    <row r="130" spans="5:6" x14ac:dyDescent="0.3">
      <c r="E130" s="1" t="s">
        <v>193</v>
      </c>
      <c r="F130" s="7">
        <v>0.18639798488664988</v>
      </c>
    </row>
    <row r="131" spans="5:6" x14ac:dyDescent="0.3">
      <c r="E131" s="1" t="s">
        <v>194</v>
      </c>
      <c r="F131" s="7">
        <v>0.11904761904761904</v>
      </c>
    </row>
    <row r="132" spans="5:6" x14ac:dyDescent="0.3">
      <c r="E132" s="1" t="s">
        <v>195</v>
      </c>
      <c r="F132" s="7">
        <v>0.17</v>
      </c>
    </row>
    <row r="133" spans="5:6" x14ac:dyDescent="0.3">
      <c r="E133" s="1" t="s">
        <v>196</v>
      </c>
      <c r="F133" s="7">
        <v>0.19148936170212766</v>
      </c>
    </row>
    <row r="134" spans="5:6" x14ac:dyDescent="0.3">
      <c r="E134" s="1" t="s">
        <v>197</v>
      </c>
      <c r="F134" s="7">
        <v>0.19318181818181818</v>
      </c>
    </row>
    <row r="135" spans="5:6" x14ac:dyDescent="0.3">
      <c r="E135" s="1" t="s">
        <v>198</v>
      </c>
      <c r="F135" s="7">
        <v>0.21621621621621623</v>
      </c>
    </row>
    <row r="136" spans="5:6" x14ac:dyDescent="0.3">
      <c r="E136" s="1" t="s">
        <v>199</v>
      </c>
      <c r="F136" s="7">
        <v>0.21839080459770116</v>
      </c>
    </row>
    <row r="137" spans="5:6" x14ac:dyDescent="0.3">
      <c r="E137" s="1" t="s">
        <v>200</v>
      </c>
      <c r="F137" s="7">
        <v>0.125</v>
      </c>
    </row>
    <row r="138" spans="5:6" x14ac:dyDescent="0.3">
      <c r="E138" s="1" t="s">
        <v>201</v>
      </c>
      <c r="F138" s="7">
        <v>0.16355140186915887</v>
      </c>
    </row>
    <row r="139" spans="5:6" x14ac:dyDescent="0.3">
      <c r="E139" s="1" t="s">
        <v>202</v>
      </c>
      <c r="F139" s="7">
        <v>0.19626168224299065</v>
      </c>
    </row>
    <row r="140" spans="5:6" x14ac:dyDescent="0.3">
      <c r="E140" s="1" t="s">
        <v>203</v>
      </c>
      <c r="F140" s="7">
        <v>0.14965986394557823</v>
      </c>
    </row>
    <row r="141" spans="5:6" x14ac:dyDescent="0.3">
      <c r="E141" s="1" t="s">
        <v>204</v>
      </c>
      <c r="F141" s="7">
        <v>0.15</v>
      </c>
    </row>
    <row r="142" spans="5:6" x14ac:dyDescent="0.3">
      <c r="E142" s="1" t="s">
        <v>205</v>
      </c>
      <c r="F142" s="7">
        <v>0.14583333333333334</v>
      </c>
    </row>
    <row r="143" spans="5:6" x14ac:dyDescent="0.3">
      <c r="E143" s="1" t="s">
        <v>206</v>
      </c>
      <c r="F143" s="7">
        <v>0.17647058823529413</v>
      </c>
    </row>
    <row r="144" spans="5:6" x14ac:dyDescent="0.3">
      <c r="E144" s="1" t="s">
        <v>207</v>
      </c>
      <c r="F144" s="7">
        <v>0.15151515151515152</v>
      </c>
    </row>
    <row r="145" spans="5:6" x14ac:dyDescent="0.3">
      <c r="E145" s="1" t="s">
        <v>208</v>
      </c>
      <c r="F145" s="7">
        <v>0.16666666666666666</v>
      </c>
    </row>
    <row r="146" spans="5:6" x14ac:dyDescent="0.3">
      <c r="E146" s="1" t="s">
        <v>209</v>
      </c>
      <c r="F146" s="7">
        <v>0.16666666666666666</v>
      </c>
    </row>
    <row r="147" spans="5:6" x14ac:dyDescent="0.3">
      <c r="E147" s="1" t="s">
        <v>210</v>
      </c>
      <c r="F147" s="7">
        <v>0.5</v>
      </c>
    </row>
    <row r="148" spans="5:6" x14ac:dyDescent="0.3">
      <c r="E148" s="1" t="s">
        <v>211</v>
      </c>
      <c r="F148" s="7">
        <v>1</v>
      </c>
    </row>
    <row r="149" spans="5:6" x14ac:dyDescent="0.3">
      <c r="E149" s="1" t="s">
        <v>212</v>
      </c>
      <c r="F149" s="7">
        <v>0.20833333333333334</v>
      </c>
    </row>
    <row r="150" spans="5:6" x14ac:dyDescent="0.3">
      <c r="E150" s="1" t="s">
        <v>213</v>
      </c>
      <c r="F150" s="7">
        <v>0.14983713355048861</v>
      </c>
    </row>
    <row r="151" spans="5:6" x14ac:dyDescent="0.3">
      <c r="E151" s="1" t="s">
        <v>214</v>
      </c>
      <c r="F151" s="7">
        <v>0.19230769230769232</v>
      </c>
    </row>
    <row r="152" spans="5:6" x14ac:dyDescent="0.3">
      <c r="E152" s="1" t="s">
        <v>215</v>
      </c>
      <c r="F152" s="7">
        <v>0.22033898305084745</v>
      </c>
    </row>
    <row r="153" spans="5:6" x14ac:dyDescent="0.3">
      <c r="E153" s="1" t="s">
        <v>216</v>
      </c>
      <c r="F153" s="7">
        <v>0.15</v>
      </c>
    </row>
    <row r="154" spans="5:6" x14ac:dyDescent="0.3">
      <c r="E154" s="1" t="s">
        <v>217</v>
      </c>
      <c r="F154" s="7">
        <v>0.15508021390374332</v>
      </c>
    </row>
    <row r="155" spans="5:6" x14ac:dyDescent="0.3">
      <c r="E155" s="1" t="s">
        <v>218</v>
      </c>
      <c r="F155" s="7">
        <v>0.16216216216216217</v>
      </c>
    </row>
    <row r="156" spans="5:6" x14ac:dyDescent="0.3">
      <c r="E156" s="1" t="s">
        <v>219</v>
      </c>
      <c r="F156" s="7">
        <v>0.11904761904761904</v>
      </c>
    </row>
    <row r="157" spans="5:6" x14ac:dyDescent="0.3">
      <c r="E157" s="1" t="s">
        <v>220</v>
      </c>
      <c r="F157" s="7">
        <v>0.25</v>
      </c>
    </row>
    <row r="158" spans="5:6" x14ac:dyDescent="0.3">
      <c r="E158" s="1" t="s">
        <v>221</v>
      </c>
      <c r="F158" s="7">
        <v>0.21452145214521451</v>
      </c>
    </row>
    <row r="159" spans="5:6" x14ac:dyDescent="0.3">
      <c r="E159" s="1" t="s">
        <v>222</v>
      </c>
      <c r="F159" s="7">
        <v>0.10989010989010989</v>
      </c>
    </row>
    <row r="160" spans="5:6" x14ac:dyDescent="0.3">
      <c r="E160" s="1" t="s">
        <v>223</v>
      </c>
      <c r="F160" s="7">
        <v>0.14285714285714285</v>
      </c>
    </row>
    <row r="161" spans="5:6" x14ac:dyDescent="0.3">
      <c r="E161" s="1" t="s">
        <v>224</v>
      </c>
      <c r="F161" s="7">
        <v>0.19780219780219779</v>
      </c>
    </row>
    <row r="162" spans="5:6" x14ac:dyDescent="0.3">
      <c r="E162" s="1" t="s">
        <v>225</v>
      </c>
      <c r="F162" s="7">
        <v>0.15384615384615385</v>
      </c>
    </row>
    <row r="163" spans="5:6" x14ac:dyDescent="0.3">
      <c r="E163" s="1" t="s">
        <v>226</v>
      </c>
      <c r="F163" s="7">
        <v>0.15584415584415584</v>
      </c>
    </row>
    <row r="164" spans="5:6" x14ac:dyDescent="0.3">
      <c r="E164" s="1" t="s">
        <v>227</v>
      </c>
      <c r="F164" s="7">
        <v>9.5238095238095233E-2</v>
      </c>
    </row>
    <row r="165" spans="5:6" x14ac:dyDescent="0.3">
      <c r="E165" s="1" t="s">
        <v>229</v>
      </c>
      <c r="F165" s="7">
        <v>0.1951219512195122</v>
      </c>
    </row>
    <row r="166" spans="5:6" x14ac:dyDescent="0.3">
      <c r="E166" s="1" t="s">
        <v>230</v>
      </c>
      <c r="F166" s="7">
        <v>0.20930232558139536</v>
      </c>
    </row>
    <row r="167" spans="5:6" x14ac:dyDescent="0.3">
      <c r="E167" s="1" t="s">
        <v>232</v>
      </c>
      <c r="F167" s="7">
        <v>0.20588235294117646</v>
      </c>
    </row>
    <row r="168" spans="5:6" x14ac:dyDescent="0.3">
      <c r="E168" s="1" t="s">
        <v>233</v>
      </c>
      <c r="F168" s="7">
        <v>0.25</v>
      </c>
    </row>
    <row r="169" spans="5:6" x14ac:dyDescent="0.3">
      <c r="E169" s="1" t="s">
        <v>234</v>
      </c>
      <c r="F169" s="7">
        <v>0.23076923076923078</v>
      </c>
    </row>
    <row r="170" spans="5:6" x14ac:dyDescent="0.3">
      <c r="E170" s="1" t="s">
        <v>235</v>
      </c>
      <c r="F170" s="7">
        <v>0.125</v>
      </c>
    </row>
    <row r="171" spans="5:6" x14ac:dyDescent="0.3">
      <c r="E171" s="1" t="s">
        <v>236</v>
      </c>
      <c r="F171" s="7">
        <v>0.17171717171717171</v>
      </c>
    </row>
    <row r="172" spans="5:6" x14ac:dyDescent="0.3">
      <c r="E172" s="1" t="s">
        <v>237</v>
      </c>
      <c r="F172" s="7">
        <v>0.11688311688311688</v>
      </c>
    </row>
    <row r="173" spans="5:6" x14ac:dyDescent="0.3">
      <c r="E173" s="1" t="s">
        <v>238</v>
      </c>
      <c r="F173" s="7">
        <v>0.22535211267605634</v>
      </c>
    </row>
    <row r="174" spans="5:6" x14ac:dyDescent="0.3">
      <c r="E174" s="1" t="s">
        <v>239</v>
      </c>
      <c r="F174" s="7">
        <v>0.12121212121212122</v>
      </c>
    </row>
    <row r="175" spans="5:6" x14ac:dyDescent="0.3">
      <c r="E175" s="1" t="s">
        <v>17</v>
      </c>
      <c r="F175" s="7">
        <v>0.17687044206356353</v>
      </c>
    </row>
  </sheetData>
  <mergeCells count="3">
    <mergeCell ref="A1:C1"/>
    <mergeCell ref="E1:F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194F-28FA-465A-AD0E-2727FB519FAC}">
  <dimension ref="A1:AD37"/>
  <sheetViews>
    <sheetView tabSelected="1" workbookViewId="0">
      <selection activeCell="H11" sqref="H11"/>
    </sheetView>
  </sheetViews>
  <sheetFormatPr defaultRowHeight="14.4" x14ac:dyDescent="0.3"/>
  <cols>
    <col min="1" max="1" width="29" bestFit="1" customWidth="1"/>
    <col min="2" max="2" width="14.88671875" bestFit="1" customWidth="1"/>
    <col min="3" max="3" width="15.88671875" bestFit="1" customWidth="1"/>
    <col min="4" max="4" width="13.88671875" bestFit="1" customWidth="1"/>
    <col min="5" max="5" width="16.5546875" bestFit="1" customWidth="1"/>
    <col min="8" max="8" width="16.5546875" bestFit="1" customWidth="1"/>
    <col min="9" max="9" width="17.77734375" bestFit="1" customWidth="1"/>
    <col min="10" max="25" width="5.5546875" bestFit="1" customWidth="1"/>
    <col min="26" max="29" width="5" bestFit="1" customWidth="1"/>
    <col min="30" max="30" width="10.77734375" bestFit="1" customWidth="1"/>
  </cols>
  <sheetData>
    <row r="1" spans="1:30" ht="29.4" customHeight="1" x14ac:dyDescent="0.3">
      <c r="A1" s="12" t="s">
        <v>270</v>
      </c>
      <c r="B1" s="12"/>
      <c r="C1" s="12"/>
      <c r="D1" s="12"/>
      <c r="E1" s="12"/>
      <c r="H1" s="4" t="s">
        <v>271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</row>
    <row r="2" spans="1:30" x14ac:dyDescent="0.3">
      <c r="A2" s="3" t="s">
        <v>3</v>
      </c>
      <c r="B2" s="1" t="s">
        <v>1</v>
      </c>
      <c r="C2" s="1" t="s">
        <v>269</v>
      </c>
      <c r="D2" s="1" t="s">
        <v>261</v>
      </c>
      <c r="E2" s="1" t="s">
        <v>268</v>
      </c>
      <c r="H2" s="3" t="s">
        <v>268</v>
      </c>
      <c r="I2" s="3" t="s">
        <v>19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3">
      <c r="A3" s="1" t="s">
        <v>248</v>
      </c>
      <c r="B3" s="2"/>
      <c r="C3" s="2"/>
      <c r="D3" s="2"/>
      <c r="E3" s="35"/>
      <c r="H3" s="3" t="s">
        <v>272</v>
      </c>
      <c r="I3" s="1" t="s">
        <v>248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  <c r="AA3" s="1" t="s">
        <v>37</v>
      </c>
      <c r="AB3" s="1" t="s">
        <v>38</v>
      </c>
      <c r="AC3" s="1" t="s">
        <v>39</v>
      </c>
      <c r="AD3" s="1" t="s">
        <v>17</v>
      </c>
    </row>
    <row r="4" spans="1:30" x14ac:dyDescent="0.3">
      <c r="A4" s="34" t="s">
        <v>4</v>
      </c>
      <c r="B4" s="2">
        <v>33</v>
      </c>
      <c r="C4" s="2">
        <v>30</v>
      </c>
      <c r="D4" s="2">
        <v>3</v>
      </c>
      <c r="E4" s="35">
        <v>24.258032378580321</v>
      </c>
      <c r="H4" s="1" t="s">
        <v>45</v>
      </c>
      <c r="I4" s="35">
        <v>24.864977168949778</v>
      </c>
      <c r="J4" s="35">
        <v>22.689443996776806</v>
      </c>
      <c r="K4" s="35">
        <v>21.77721839281039</v>
      </c>
      <c r="L4" s="35">
        <v>21.138560556642755</v>
      </c>
      <c r="M4" s="35">
        <v>20.157337143983437</v>
      </c>
      <c r="N4" s="35">
        <v>18.777281497202388</v>
      </c>
      <c r="O4" s="35">
        <v>18.178036681381698</v>
      </c>
      <c r="P4" s="35">
        <v>17.619121202066655</v>
      </c>
      <c r="Q4" s="35">
        <v>16.880852359208514</v>
      </c>
      <c r="R4" s="35">
        <v>15.967026694766428</v>
      </c>
      <c r="S4" s="35">
        <v>15.278607736710601</v>
      </c>
      <c r="T4" s="35">
        <v>14.597001336451729</v>
      </c>
      <c r="U4" s="35">
        <v>13.846547853575849</v>
      </c>
      <c r="V4" s="35">
        <v>12.704388542963885</v>
      </c>
      <c r="W4" s="35">
        <v>11.796128234398779</v>
      </c>
      <c r="X4" s="35">
        <v>11.426065715106811</v>
      </c>
      <c r="Y4" s="35">
        <v>10.466401826484018</v>
      </c>
      <c r="Z4" s="35">
        <v>9.5350363184322173</v>
      </c>
      <c r="AA4" s="35">
        <v>8.6929113715134463</v>
      </c>
      <c r="AB4" s="35">
        <v>7.7015443024985872</v>
      </c>
      <c r="AC4" s="35">
        <v>6.8112794003618493</v>
      </c>
      <c r="AD4" s="35">
        <v>15.02959494763626</v>
      </c>
    </row>
    <row r="5" spans="1:30" x14ac:dyDescent="0.3">
      <c r="A5" s="34" t="s">
        <v>5</v>
      </c>
      <c r="B5" s="2">
        <v>1</v>
      </c>
      <c r="C5" s="2"/>
      <c r="D5" s="2">
        <v>1</v>
      </c>
      <c r="E5" s="35">
        <v>20.054794520547944</v>
      </c>
      <c r="H5" s="1" t="s">
        <v>46</v>
      </c>
      <c r="I5" s="35">
        <v>23.538457635717922</v>
      </c>
      <c r="J5" s="35">
        <v>22.15730518751403</v>
      </c>
      <c r="K5" s="35">
        <v>22.116560509554152</v>
      </c>
      <c r="L5" s="35">
        <v>20.617437119164322</v>
      </c>
      <c r="M5" s="35">
        <v>19.915250589744652</v>
      </c>
      <c r="N5" s="35">
        <v>19.68150684931507</v>
      </c>
      <c r="O5" s="35">
        <v>18.648743536242399</v>
      </c>
      <c r="P5" s="35">
        <v>17.886234952262345</v>
      </c>
      <c r="Q5" s="35">
        <v>17.152577116389075</v>
      </c>
      <c r="R5" s="35">
        <v>16.02144838475656</v>
      </c>
      <c r="S5" s="35">
        <v>15.255440247221063</v>
      </c>
      <c r="T5" s="35">
        <v>14.30736624450762</v>
      </c>
      <c r="U5" s="35">
        <v>13.533698630136971</v>
      </c>
      <c r="V5" s="35">
        <v>12.932215399149742</v>
      </c>
      <c r="W5" s="35">
        <v>11.912084818915377</v>
      </c>
      <c r="X5" s="35">
        <v>11.049793275217931</v>
      </c>
      <c r="Y5" s="35">
        <v>10.226172752499661</v>
      </c>
      <c r="Z5" s="35">
        <v>9.5524863951960981</v>
      </c>
      <c r="AA5" s="35">
        <v>8.4582060902190062</v>
      </c>
      <c r="AB5" s="35">
        <v>7.9147980106447955</v>
      </c>
      <c r="AC5" s="35">
        <v>6.9946658364466563</v>
      </c>
      <c r="AD5" s="35">
        <v>15.005296328392914</v>
      </c>
    </row>
    <row r="6" spans="1:30" x14ac:dyDescent="0.3">
      <c r="A6" s="34" t="s">
        <v>6</v>
      </c>
      <c r="B6" s="2">
        <v>16</v>
      </c>
      <c r="C6" s="2">
        <v>13</v>
      </c>
      <c r="D6" s="2">
        <v>3</v>
      </c>
      <c r="E6" s="35">
        <v>22.613527397260274</v>
      </c>
      <c r="H6" s="1" t="s">
        <v>47</v>
      </c>
      <c r="I6" s="35">
        <v>23.806737031214915</v>
      </c>
      <c r="J6" s="35">
        <v>22.610645792563599</v>
      </c>
      <c r="K6" s="35">
        <v>22.113785605566417</v>
      </c>
      <c r="L6" s="35">
        <v>20.666637766603074</v>
      </c>
      <c r="M6" s="35">
        <v>20.080695803435546</v>
      </c>
      <c r="N6" s="35">
        <v>19.232688788882857</v>
      </c>
      <c r="O6" s="35">
        <v>18.163820604240943</v>
      </c>
      <c r="P6" s="35">
        <v>17.758292326107185</v>
      </c>
      <c r="Q6" s="35">
        <v>16.747284815492389</v>
      </c>
      <c r="R6" s="35">
        <v>15.914170677526846</v>
      </c>
      <c r="S6" s="35">
        <v>14.6981803312206</v>
      </c>
      <c r="T6" s="35">
        <v>14.308481063658341</v>
      </c>
      <c r="U6" s="35">
        <v>13.445256907756324</v>
      </c>
      <c r="V6" s="35">
        <v>12.939215081707264</v>
      </c>
      <c r="W6" s="35">
        <v>11.94840024648054</v>
      </c>
      <c r="X6" s="35">
        <v>11.127060719533583</v>
      </c>
      <c r="Y6" s="35">
        <v>10.155054167785842</v>
      </c>
      <c r="Z6" s="35">
        <v>9.7570776255707781</v>
      </c>
      <c r="AA6" s="35">
        <v>8.6900875190258784</v>
      </c>
      <c r="AB6" s="35">
        <v>8.0079977860799794</v>
      </c>
      <c r="AC6" s="35">
        <v>6.9134000094800223</v>
      </c>
      <c r="AD6" s="35">
        <v>14.810192317478821</v>
      </c>
    </row>
    <row r="7" spans="1:30" x14ac:dyDescent="0.3">
      <c r="A7" s="34" t="s">
        <v>7</v>
      </c>
      <c r="B7" s="2">
        <v>62</v>
      </c>
      <c r="C7" s="2">
        <v>50</v>
      </c>
      <c r="D7" s="2">
        <v>12</v>
      </c>
      <c r="E7" s="35">
        <v>23.212859036676974</v>
      </c>
      <c r="H7" s="1" t="s">
        <v>48</v>
      </c>
      <c r="I7" s="35">
        <v>21.798864016037424</v>
      </c>
      <c r="J7" s="35">
        <v>22.925985030362945</v>
      </c>
      <c r="K7" s="35">
        <v>22.553160587555691</v>
      </c>
      <c r="L7" s="35">
        <v>21.201803538239137</v>
      </c>
      <c r="M7" s="35">
        <v>20.516763169043912</v>
      </c>
      <c r="N7" s="35">
        <v>19.323758561643825</v>
      </c>
      <c r="O7" s="35">
        <v>18.829968387776603</v>
      </c>
      <c r="P7" s="35">
        <v>18.145772994129157</v>
      </c>
      <c r="Q7" s="35">
        <v>17.084221207508879</v>
      </c>
      <c r="R7" s="35">
        <v>16.285345319634708</v>
      </c>
      <c r="S7" s="35">
        <v>15.227175868271749</v>
      </c>
      <c r="T7" s="35">
        <v>14.51092377941694</v>
      </c>
      <c r="U7" s="35">
        <v>13.657377690802342</v>
      </c>
      <c r="V7" s="35">
        <v>12.620171904378191</v>
      </c>
      <c r="W7" s="35">
        <v>11.692812447150351</v>
      </c>
      <c r="X7" s="35">
        <v>11.002209456473702</v>
      </c>
      <c r="Y7" s="35">
        <v>10.47827367800854</v>
      </c>
      <c r="Z7" s="35">
        <v>9.4248017303532787</v>
      </c>
      <c r="AA7" s="35">
        <v>8.6252289209581736</v>
      </c>
      <c r="AB7" s="35">
        <v>8.0305516475379513</v>
      </c>
      <c r="AC7" s="35">
        <v>7.2658862598588616</v>
      </c>
      <c r="AD7" s="35">
        <v>15.093005396430053</v>
      </c>
    </row>
    <row r="8" spans="1:30" x14ac:dyDescent="0.3">
      <c r="A8" s="34" t="s">
        <v>8</v>
      </c>
      <c r="B8" s="2">
        <v>16</v>
      </c>
      <c r="C8" s="2">
        <v>13</v>
      </c>
      <c r="D8" s="2">
        <v>3</v>
      </c>
      <c r="E8" s="35">
        <v>22.410616438356165</v>
      </c>
      <c r="H8" s="1" t="s">
        <v>49</v>
      </c>
      <c r="I8" s="35">
        <v>25.861643835616441</v>
      </c>
      <c r="J8" s="35">
        <v>21.669999999999998</v>
      </c>
      <c r="K8" s="35">
        <v>22.062361382909327</v>
      </c>
      <c r="L8" s="35">
        <v>21.061538461538461</v>
      </c>
      <c r="M8" s="35">
        <v>16.43013698630137</v>
      </c>
      <c r="N8" s="35">
        <v>16.948801369863009</v>
      </c>
      <c r="O8" s="35">
        <v>19.045890410958911</v>
      </c>
      <c r="P8" s="35">
        <v>17.88219178082192</v>
      </c>
      <c r="Q8" s="35">
        <v>17.440951694304253</v>
      </c>
      <c r="R8" s="35">
        <v>15.108579668348957</v>
      </c>
      <c r="S8" s="35">
        <v>15.989345509893456</v>
      </c>
      <c r="T8" s="35">
        <v>14.754337899543382</v>
      </c>
      <c r="U8" s="35">
        <v>13.311815068493152</v>
      </c>
      <c r="V8" s="35">
        <v>13.660821917808223</v>
      </c>
      <c r="W8" s="35">
        <v>12.816562889165629</v>
      </c>
      <c r="X8" s="35">
        <v>11.035020845741514</v>
      </c>
      <c r="Y8" s="35">
        <v>11.075558759913481</v>
      </c>
      <c r="Z8" s="35">
        <v>8.7858798735511066</v>
      </c>
      <c r="AA8" s="35">
        <v>8.9586933614330881</v>
      </c>
      <c r="AB8" s="35">
        <v>8.9831506849315073</v>
      </c>
      <c r="AC8" s="35">
        <v>7.3202645252716083</v>
      </c>
      <c r="AD8" s="35">
        <v>14.617666962320561</v>
      </c>
    </row>
    <row r="9" spans="1:30" x14ac:dyDescent="0.3">
      <c r="A9" s="34" t="s">
        <v>9</v>
      </c>
      <c r="B9" s="2">
        <v>4</v>
      </c>
      <c r="C9" s="2">
        <v>3</v>
      </c>
      <c r="D9" s="2">
        <v>1</v>
      </c>
      <c r="E9" s="35">
        <v>22.519863013698632</v>
      </c>
      <c r="H9" s="1" t="s">
        <v>17</v>
      </c>
      <c r="I9" s="35">
        <v>23.69266500622664</v>
      </c>
      <c r="J9" s="35">
        <v>22.547852416184412</v>
      </c>
      <c r="K9" s="35">
        <v>22.082900463468217</v>
      </c>
      <c r="L9" s="35">
        <v>20.881678382074238</v>
      </c>
      <c r="M9" s="35">
        <v>20.071075976102794</v>
      </c>
      <c r="N9" s="35">
        <v>19.231612991845779</v>
      </c>
      <c r="O9" s="35">
        <v>18.436917685691164</v>
      </c>
      <c r="P9" s="35">
        <v>17.812396631896465</v>
      </c>
      <c r="Q9" s="35">
        <v>16.956315216853781</v>
      </c>
      <c r="R9" s="35">
        <v>16.007930785868805</v>
      </c>
      <c r="S9" s="35">
        <v>15.133179602876838</v>
      </c>
      <c r="T9" s="35">
        <v>14.433730232789648</v>
      </c>
      <c r="U9" s="35">
        <v>13.611415939095117</v>
      </c>
      <c r="V9" s="35">
        <v>12.836362734767251</v>
      </c>
      <c r="W9" s="35">
        <v>11.875499876413107</v>
      </c>
      <c r="X9" s="35">
        <v>11.163819576493733</v>
      </c>
      <c r="Y9" s="35">
        <v>10.327184821624792</v>
      </c>
      <c r="Z9" s="35">
        <v>9.5756915234232647</v>
      </c>
      <c r="AA9" s="35">
        <v>8.6229401297010693</v>
      </c>
      <c r="AB9" s="35">
        <v>7.9272846861204904</v>
      </c>
      <c r="AC9" s="35">
        <v>6.9769884671611875</v>
      </c>
      <c r="AD9" s="35">
        <v>14.967196300987489</v>
      </c>
    </row>
    <row r="10" spans="1:30" x14ac:dyDescent="0.3">
      <c r="A10" s="34" t="s">
        <v>10</v>
      </c>
      <c r="B10" s="2">
        <v>5</v>
      </c>
      <c r="C10" s="2">
        <v>5</v>
      </c>
      <c r="D10" s="2"/>
      <c r="E10" s="35">
        <v>25.871232876712327</v>
      </c>
    </row>
    <row r="11" spans="1:30" x14ac:dyDescent="0.3">
      <c r="A11" s="34" t="s">
        <v>11</v>
      </c>
      <c r="B11" s="2">
        <v>10</v>
      </c>
      <c r="C11" s="2">
        <v>10</v>
      </c>
      <c r="D11" s="2"/>
      <c r="E11" s="35">
        <v>25.887397260273968</v>
      </c>
    </row>
    <row r="12" spans="1:30" x14ac:dyDescent="0.3">
      <c r="A12" s="34" t="s">
        <v>12</v>
      </c>
      <c r="B12" s="2">
        <v>7</v>
      </c>
      <c r="C12" s="2">
        <v>5</v>
      </c>
      <c r="D12" s="2">
        <v>2</v>
      </c>
      <c r="E12" s="35">
        <v>21.283757338551858</v>
      </c>
    </row>
    <row r="13" spans="1:30" x14ac:dyDescent="0.3">
      <c r="A13" s="34" t="s">
        <v>13</v>
      </c>
      <c r="B13" s="2">
        <v>20</v>
      </c>
      <c r="C13" s="2">
        <v>18</v>
      </c>
      <c r="D13" s="2">
        <v>2</v>
      </c>
      <c r="E13" s="35">
        <v>24.085890410958903</v>
      </c>
    </row>
    <row r="14" spans="1:30" x14ac:dyDescent="0.3">
      <c r="A14" s="34" t="s">
        <v>14</v>
      </c>
      <c r="B14" s="2">
        <v>17</v>
      </c>
      <c r="C14" s="2">
        <v>15</v>
      </c>
      <c r="D14" s="2">
        <v>2</v>
      </c>
      <c r="E14" s="35">
        <v>24.003545527800156</v>
      </c>
    </row>
    <row r="15" spans="1:30" x14ac:dyDescent="0.3">
      <c r="A15" s="34" t="s">
        <v>15</v>
      </c>
      <c r="B15" s="2">
        <v>9</v>
      </c>
      <c r="C15" s="2">
        <v>9</v>
      </c>
      <c r="D15" s="2"/>
      <c r="E15" s="35">
        <v>25.907458143074582</v>
      </c>
    </row>
    <row r="16" spans="1:30" x14ac:dyDescent="0.3">
      <c r="A16" s="34" t="s">
        <v>16</v>
      </c>
      <c r="B16" s="2">
        <v>20</v>
      </c>
      <c r="C16" s="2">
        <v>18</v>
      </c>
      <c r="D16" s="2">
        <v>2</v>
      </c>
      <c r="E16" s="35">
        <v>24.099589041095889</v>
      </c>
    </row>
    <row r="17" spans="1:5" x14ac:dyDescent="0.3">
      <c r="A17" s="1" t="s">
        <v>20</v>
      </c>
      <c r="B17" s="2">
        <v>1122</v>
      </c>
      <c r="C17" s="2">
        <v>919</v>
      </c>
      <c r="D17" s="2">
        <v>203</v>
      </c>
      <c r="E17" s="35">
        <v>22.547852416184412</v>
      </c>
    </row>
    <row r="18" spans="1:5" x14ac:dyDescent="0.3">
      <c r="A18" s="1" t="s">
        <v>21</v>
      </c>
      <c r="B18" s="2">
        <v>1067</v>
      </c>
      <c r="C18" s="2">
        <v>893</v>
      </c>
      <c r="D18" s="2">
        <v>174</v>
      </c>
      <c r="E18" s="35">
        <v>22.082900463468217</v>
      </c>
    </row>
    <row r="19" spans="1:5" x14ac:dyDescent="0.3">
      <c r="A19" s="1" t="s">
        <v>22</v>
      </c>
      <c r="B19" s="2">
        <v>1142</v>
      </c>
      <c r="C19" s="2">
        <v>939</v>
      </c>
      <c r="D19" s="2">
        <v>203</v>
      </c>
      <c r="E19" s="35">
        <v>20.881678382074238</v>
      </c>
    </row>
    <row r="20" spans="1:5" x14ac:dyDescent="0.3">
      <c r="A20" s="1" t="s">
        <v>23</v>
      </c>
      <c r="B20" s="2">
        <v>1135</v>
      </c>
      <c r="C20" s="2">
        <v>924</v>
      </c>
      <c r="D20" s="2">
        <v>211</v>
      </c>
      <c r="E20" s="35">
        <v>20.071075976102794</v>
      </c>
    </row>
    <row r="21" spans="1:5" x14ac:dyDescent="0.3">
      <c r="A21" s="1" t="s">
        <v>24</v>
      </c>
      <c r="B21" s="2">
        <v>1097</v>
      </c>
      <c r="C21" s="2">
        <v>890</v>
      </c>
      <c r="D21" s="2">
        <v>207</v>
      </c>
      <c r="E21" s="35">
        <v>19.231612991845779</v>
      </c>
    </row>
    <row r="22" spans="1:5" x14ac:dyDescent="0.3">
      <c r="A22" s="1" t="s">
        <v>25</v>
      </c>
      <c r="B22" s="2">
        <v>1118</v>
      </c>
      <c r="C22" s="2">
        <v>897</v>
      </c>
      <c r="D22" s="2">
        <v>221</v>
      </c>
      <c r="E22" s="35">
        <v>18.436917685691164</v>
      </c>
    </row>
    <row r="23" spans="1:5" x14ac:dyDescent="0.3">
      <c r="A23" s="1" t="s">
        <v>26</v>
      </c>
      <c r="B23" s="2">
        <v>1090</v>
      </c>
      <c r="C23" s="2">
        <v>908</v>
      </c>
      <c r="D23" s="2">
        <v>182</v>
      </c>
      <c r="E23" s="35">
        <v>17.812396631896465</v>
      </c>
    </row>
    <row r="24" spans="1:5" x14ac:dyDescent="0.3">
      <c r="A24" s="1" t="s">
        <v>27</v>
      </c>
      <c r="B24" s="2">
        <v>1108</v>
      </c>
      <c r="C24" s="2">
        <v>918</v>
      </c>
      <c r="D24" s="2">
        <v>190</v>
      </c>
      <c r="E24" s="35">
        <v>16.956315216853781</v>
      </c>
    </row>
    <row r="25" spans="1:5" x14ac:dyDescent="0.3">
      <c r="A25" s="1" t="s">
        <v>28</v>
      </c>
      <c r="B25" s="2">
        <v>1140</v>
      </c>
      <c r="C25" s="2">
        <v>939</v>
      </c>
      <c r="D25" s="2">
        <v>201</v>
      </c>
      <c r="E25" s="35">
        <v>16.007930785868805</v>
      </c>
    </row>
    <row r="26" spans="1:5" x14ac:dyDescent="0.3">
      <c r="A26" s="1" t="s">
        <v>29</v>
      </c>
      <c r="B26" s="2">
        <v>1099</v>
      </c>
      <c r="C26" s="2">
        <v>894</v>
      </c>
      <c r="D26" s="2">
        <v>205</v>
      </c>
      <c r="E26" s="35">
        <v>15.133179602876838</v>
      </c>
    </row>
    <row r="27" spans="1:5" x14ac:dyDescent="0.3">
      <c r="A27" s="1" t="s">
        <v>30</v>
      </c>
      <c r="B27" s="2">
        <v>1101</v>
      </c>
      <c r="C27" s="2">
        <v>914</v>
      </c>
      <c r="D27" s="2">
        <v>187</v>
      </c>
      <c r="E27" s="35">
        <v>14.433730232789648</v>
      </c>
    </row>
    <row r="28" spans="1:5" x14ac:dyDescent="0.3">
      <c r="A28" s="1" t="s">
        <v>31</v>
      </c>
      <c r="B28" s="2">
        <v>1103</v>
      </c>
      <c r="C28" s="2">
        <v>901</v>
      </c>
      <c r="D28" s="2">
        <v>202</v>
      </c>
      <c r="E28" s="35">
        <v>13.611415939095117</v>
      </c>
    </row>
    <row r="29" spans="1:5" x14ac:dyDescent="0.3">
      <c r="A29" s="1" t="s">
        <v>32</v>
      </c>
      <c r="B29" s="2">
        <v>1105</v>
      </c>
      <c r="C29" s="2">
        <v>913</v>
      </c>
      <c r="D29" s="2">
        <v>192</v>
      </c>
      <c r="E29" s="35">
        <v>12.836362734767251</v>
      </c>
    </row>
    <row r="30" spans="1:5" x14ac:dyDescent="0.3">
      <c r="A30" s="1" t="s">
        <v>33</v>
      </c>
      <c r="B30" s="2">
        <v>1053</v>
      </c>
      <c r="C30" s="2">
        <v>876</v>
      </c>
      <c r="D30" s="2">
        <v>177</v>
      </c>
      <c r="E30" s="35">
        <v>11.875499876413107</v>
      </c>
    </row>
    <row r="31" spans="1:5" x14ac:dyDescent="0.3">
      <c r="A31" s="1" t="s">
        <v>34</v>
      </c>
      <c r="B31" s="2">
        <v>1059</v>
      </c>
      <c r="C31" s="2">
        <v>868</v>
      </c>
      <c r="D31" s="2">
        <v>191</v>
      </c>
      <c r="E31" s="35">
        <v>11.163819576493733</v>
      </c>
    </row>
    <row r="32" spans="1:5" x14ac:dyDescent="0.3">
      <c r="A32" s="1" t="s">
        <v>35</v>
      </c>
      <c r="B32" s="2">
        <v>1122</v>
      </c>
      <c r="C32" s="2">
        <v>921</v>
      </c>
      <c r="D32" s="2">
        <v>201</v>
      </c>
      <c r="E32" s="35">
        <v>10.327184821624792</v>
      </c>
    </row>
    <row r="33" spans="1:5" x14ac:dyDescent="0.3">
      <c r="A33" s="1" t="s">
        <v>36</v>
      </c>
      <c r="B33" s="2">
        <v>1091</v>
      </c>
      <c r="C33" s="2">
        <v>901</v>
      </c>
      <c r="D33" s="2">
        <v>190</v>
      </c>
      <c r="E33" s="35">
        <v>9.5756915234232647</v>
      </c>
    </row>
    <row r="34" spans="1:5" x14ac:dyDescent="0.3">
      <c r="A34" s="1" t="s">
        <v>37</v>
      </c>
      <c r="B34" s="2">
        <v>1147</v>
      </c>
      <c r="C34" s="2">
        <v>969</v>
      </c>
      <c r="D34" s="2">
        <v>178</v>
      </c>
      <c r="E34" s="35">
        <v>8.6229401297010693</v>
      </c>
    </row>
    <row r="35" spans="1:5" x14ac:dyDescent="0.3">
      <c r="A35" s="1" t="s">
        <v>38</v>
      </c>
      <c r="B35" s="2">
        <v>1083</v>
      </c>
      <c r="C35" s="2">
        <v>873</v>
      </c>
      <c r="D35" s="2">
        <v>210</v>
      </c>
      <c r="E35" s="35">
        <v>7.9272846861204904</v>
      </c>
    </row>
    <row r="36" spans="1:5" x14ac:dyDescent="0.3">
      <c r="A36" s="1" t="s">
        <v>39</v>
      </c>
      <c r="B36" s="2">
        <v>1012</v>
      </c>
      <c r="C36" s="2">
        <v>839</v>
      </c>
      <c r="D36" s="2">
        <v>173</v>
      </c>
      <c r="E36" s="35">
        <v>6.9769884671611875</v>
      </c>
    </row>
    <row r="37" spans="1:5" x14ac:dyDescent="0.3">
      <c r="A37" s="1" t="s">
        <v>17</v>
      </c>
      <c r="B37" s="2">
        <v>22214</v>
      </c>
      <c r="C37" s="2">
        <v>18285</v>
      </c>
      <c r="D37" s="2">
        <v>3929</v>
      </c>
      <c r="E37" s="35">
        <v>14.967196300987489</v>
      </c>
    </row>
  </sheetData>
  <mergeCells count="2">
    <mergeCell ref="A1:E1"/>
    <mergeCell ref="H1:A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E79E92E2-57ED-4105-AE96-C4C348F87FEF}">
  <ds:schemaRefs/>
</ds:datastoreItem>
</file>

<file path=customXml/itemProps2.xml><?xml version="1.0" encoding="utf-8"?>
<ds:datastoreItem xmlns:ds="http://schemas.openxmlformats.org/officeDocument/2006/customXml" ds:itemID="{70EA833C-34EF-438D-8359-726A7B2B74BB}">
  <ds:schemaRefs/>
</ds:datastoreItem>
</file>

<file path=customXml/itemProps3.xml><?xml version="1.0" encoding="utf-8"?>
<ds:datastoreItem xmlns:ds="http://schemas.openxmlformats.org/officeDocument/2006/customXml" ds:itemID="{E122C6F8-EDF1-4BF2-986F-7DDDDC768988}">
  <ds:schemaRefs/>
</ds:datastoreItem>
</file>

<file path=customXml/itemProps4.xml><?xml version="1.0" encoding="utf-8"?>
<ds:datastoreItem xmlns:ds="http://schemas.openxmlformats.org/officeDocument/2006/customXml" ds:itemID="{12F1ADEB-A8E2-4966-9EAB-DE6CE83EC156}">
  <ds:schemaRefs/>
</ds:datastoreItem>
</file>

<file path=customXml/itemProps5.xml><?xml version="1.0" encoding="utf-8"?>
<ds:datastoreItem xmlns:ds="http://schemas.openxmlformats.org/officeDocument/2006/customXml" ds:itemID="{507B2C48-A310-4458-9944-DB1845BBD468}">
  <ds:schemaRefs/>
</ds:datastoreItem>
</file>

<file path=customXml/itemProps6.xml><?xml version="1.0" encoding="utf-8"?>
<ds:datastoreItem xmlns:ds="http://schemas.openxmlformats.org/officeDocument/2006/customXml" ds:itemID="{D46D1C06-EFCA-42E9-A436-B35474FA9D4C}">
  <ds:schemaRefs/>
</ds:datastoreItem>
</file>

<file path=customXml/itemProps7.xml><?xml version="1.0" encoding="utf-8"?>
<ds:datastoreItem xmlns:ds="http://schemas.openxmlformats.org/officeDocument/2006/customXml" ds:itemID="{23FBEDAA-B863-4207-9507-978CC35534FB}">
  <ds:schemaRefs/>
</ds:datastoreItem>
</file>

<file path=customXml/itemProps8.xml><?xml version="1.0" encoding="utf-8"?>
<ds:datastoreItem xmlns:ds="http://schemas.openxmlformats.org/officeDocument/2006/customXml" ds:itemID="{5ACF8B70-73CB-4F08-ABC3-A1C198FD8284}">
  <ds:schemaRefs/>
</ds:datastoreItem>
</file>

<file path=customXml/itemProps9.xml><?xml version="1.0" encoding="utf-8"?>
<ds:datastoreItem xmlns:ds="http://schemas.openxmlformats.org/officeDocument/2006/customXml" ds:itemID="{1AB18151-CF8C-436B-ABE9-71B9B16E156A}">
  <ds:schemaRefs/>
</ds:datastoreItem>
</file>

<file path=customXml/itemProps10.xml><?xml version="1.0" encoding="utf-8"?>
<ds:datastoreItem xmlns:ds="http://schemas.openxmlformats.org/officeDocument/2006/customXml" ds:itemID="{4DC24078-4EEF-432B-B19B-27E13C22D58F}">
  <ds:schemaRefs/>
</ds:datastoreItem>
</file>

<file path=customXml/itemProps11.xml><?xml version="1.0" encoding="utf-8"?>
<ds:datastoreItem xmlns:ds="http://schemas.openxmlformats.org/officeDocument/2006/customXml" ds:itemID="{E1FAF187-9E35-41C4-A822-4C72088EACB0}">
  <ds:schemaRefs/>
</ds:datastoreItem>
</file>

<file path=customXml/itemProps12.xml><?xml version="1.0" encoding="utf-8"?>
<ds:datastoreItem xmlns:ds="http://schemas.openxmlformats.org/officeDocument/2006/customXml" ds:itemID="{0D76446D-E235-4794-A440-0EC7B4D9944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16D00C3D-AB81-4304-A421-ED80990D6266}">
  <ds:schemaRefs/>
</ds:datastoreItem>
</file>

<file path=customXml/itemProps14.xml><?xml version="1.0" encoding="utf-8"?>
<ds:datastoreItem xmlns:ds="http://schemas.openxmlformats.org/officeDocument/2006/customXml" ds:itemID="{CCAA296C-96A9-4E0D-B36A-0FEC4E2FE55D}">
  <ds:schemaRefs/>
</ds:datastoreItem>
</file>

<file path=customXml/itemProps15.xml><?xml version="1.0" encoding="utf-8"?>
<ds:datastoreItem xmlns:ds="http://schemas.openxmlformats.org/officeDocument/2006/customXml" ds:itemID="{67EE48D2-6B8D-4F09-9A68-BC2117AF58AE}">
  <ds:schemaRefs/>
</ds:datastoreItem>
</file>

<file path=customXml/itemProps16.xml><?xml version="1.0" encoding="utf-8"?>
<ds:datastoreItem xmlns:ds="http://schemas.openxmlformats.org/officeDocument/2006/customXml" ds:itemID="{069D7AFE-9282-4E4E-AE78-D835A62F2344}">
  <ds:schemaRefs/>
</ds:datastoreItem>
</file>

<file path=customXml/itemProps17.xml><?xml version="1.0" encoding="utf-8"?>
<ds:datastoreItem xmlns:ds="http://schemas.openxmlformats.org/officeDocument/2006/customXml" ds:itemID="{32A7025D-B55F-493E-9503-3C6E9FCB8151}">
  <ds:schemaRefs/>
</ds:datastoreItem>
</file>

<file path=customXml/itemProps18.xml><?xml version="1.0" encoding="utf-8"?>
<ds:datastoreItem xmlns:ds="http://schemas.openxmlformats.org/officeDocument/2006/customXml" ds:itemID="{3D99771D-A998-42EB-A979-166A350826F8}">
  <ds:schemaRefs/>
</ds:datastoreItem>
</file>

<file path=customXml/itemProps19.xml><?xml version="1.0" encoding="utf-8"?>
<ds:datastoreItem xmlns:ds="http://schemas.openxmlformats.org/officeDocument/2006/customXml" ds:itemID="{F25C09EF-2A49-4B77-A2D5-81F7E6E12AB2}">
  <ds:schemaRefs/>
</ds:datastoreItem>
</file>

<file path=customXml/itemProps20.xml><?xml version="1.0" encoding="utf-8"?>
<ds:datastoreItem xmlns:ds="http://schemas.openxmlformats.org/officeDocument/2006/customXml" ds:itemID="{6285A3BC-AD0C-4927-88D7-25FC76651352}">
  <ds:schemaRefs/>
</ds:datastoreItem>
</file>

<file path=customXml/itemProps21.xml><?xml version="1.0" encoding="utf-8"?>
<ds:datastoreItem xmlns:ds="http://schemas.openxmlformats.org/officeDocument/2006/customXml" ds:itemID="{45E80F40-926E-4B6A-BA68-51EF6168703B}">
  <ds:schemaRefs/>
</ds:datastoreItem>
</file>

<file path=customXml/itemProps22.xml><?xml version="1.0" encoding="utf-8"?>
<ds:datastoreItem xmlns:ds="http://schemas.openxmlformats.org/officeDocument/2006/customXml" ds:itemID="{1B451062-773C-4CF8-9DB4-98991DED9BA0}">
  <ds:schemaRefs/>
</ds:datastoreItem>
</file>

<file path=customXml/itemProps23.xml><?xml version="1.0" encoding="utf-8"?>
<ds:datastoreItem xmlns:ds="http://schemas.openxmlformats.org/officeDocument/2006/customXml" ds:itemID="{96CD647E-02FA-4BDF-A487-58D846E53A0D}">
  <ds:schemaRefs/>
</ds:datastoreItem>
</file>

<file path=customXml/itemProps24.xml><?xml version="1.0" encoding="utf-8"?>
<ds:datastoreItem xmlns:ds="http://schemas.openxmlformats.org/officeDocument/2006/customXml" ds:itemID="{042D3475-1894-4177-9F22-7ECEFBBE0764}">
  <ds:schemaRefs/>
</ds:datastoreItem>
</file>

<file path=customXml/itemProps25.xml><?xml version="1.0" encoding="utf-8"?>
<ds:datastoreItem xmlns:ds="http://schemas.openxmlformats.org/officeDocument/2006/customXml" ds:itemID="{7F738A63-9E93-41CB-AF07-042A922BFE34}">
  <ds:schemaRefs/>
</ds:datastoreItem>
</file>

<file path=customXml/itemProps26.xml><?xml version="1.0" encoding="utf-8"?>
<ds:datastoreItem xmlns:ds="http://schemas.openxmlformats.org/officeDocument/2006/customXml" ds:itemID="{A883DD5C-B88E-499D-BD3E-00200B8E6E24}">
  <ds:schemaRefs/>
</ds:datastoreItem>
</file>

<file path=customXml/itemProps27.xml><?xml version="1.0" encoding="utf-8"?>
<ds:datastoreItem xmlns:ds="http://schemas.openxmlformats.org/officeDocument/2006/customXml" ds:itemID="{B58703BD-2455-4362-8D5B-FD74EE4F241A}">
  <ds:schemaRefs/>
</ds:datastoreItem>
</file>

<file path=customXml/itemProps28.xml><?xml version="1.0" encoding="utf-8"?>
<ds:datastoreItem xmlns:ds="http://schemas.openxmlformats.org/officeDocument/2006/customXml" ds:itemID="{1F2B368D-0850-489E-AFE1-B193CFDF9075}">
  <ds:schemaRefs/>
</ds:datastoreItem>
</file>

<file path=customXml/itemProps29.xml><?xml version="1.0" encoding="utf-8"?>
<ds:datastoreItem xmlns:ds="http://schemas.openxmlformats.org/officeDocument/2006/customXml" ds:itemID="{DFD1D528-0254-45AC-A522-D53375C2486F}">
  <ds:schemaRefs/>
</ds:datastoreItem>
</file>

<file path=customXml/itemProps30.xml><?xml version="1.0" encoding="utf-8"?>
<ds:datastoreItem xmlns:ds="http://schemas.openxmlformats.org/officeDocument/2006/customXml" ds:itemID="{C3AF0BB3-7F65-4DA2-A194-556BF75DAB73}">
  <ds:schemaRefs/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Workforce Composition</vt:lpstr>
      <vt:lpstr>Diversity &amp; Inclusion</vt:lpstr>
      <vt:lpstr>Hiring Trends</vt:lpstr>
      <vt:lpstr>Attrition &amp; Turnover</vt:lpstr>
      <vt:lpstr>Tenure &amp; Retention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naglaa</dc:creator>
  <cp:lastModifiedBy>Mahmoud, Ahmed</cp:lastModifiedBy>
  <dcterms:created xsi:type="dcterms:W3CDTF">2015-06-05T18:17:20Z</dcterms:created>
  <dcterms:modified xsi:type="dcterms:W3CDTF">2026-10-08T06:59:04Z</dcterms:modified>
</cp:coreProperties>
</file>