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delaide Antunes\Documents\TCC\"/>
    </mc:Choice>
  </mc:AlternateContent>
  <xr:revisionPtr revIDLastSave="0" documentId="13_ncr:1_{3EFF897B-90B4-4D66-8EA7-080B27C5B2E3}" xr6:coauthVersionLast="45" xr6:coauthVersionMax="45" xr10:uidLastSave="{00000000-0000-0000-0000-000000000000}"/>
  <bookViews>
    <workbookView xWindow="4200" yWindow="4200" windowWidth="21600" windowHeight="11385" tabRatio="734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5" l="1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F11" i="5"/>
  <c r="G11" i="5"/>
  <c r="H11" i="5"/>
  <c r="B12" i="5"/>
  <c r="D12" i="5"/>
  <c r="E12" i="5"/>
  <c r="F12" i="5"/>
  <c r="G12" i="5"/>
  <c r="H12" i="5"/>
  <c r="B13" i="5"/>
  <c r="D13" i="5"/>
  <c r="E13" i="5" s="1"/>
  <c r="F13" i="5"/>
  <c r="G13" i="5"/>
  <c r="H13" i="5"/>
  <c r="B14" i="5"/>
  <c r="D14" i="5"/>
  <c r="E14" i="5"/>
  <c r="F14" i="5"/>
  <c r="G14" i="5"/>
  <c r="H14" i="5"/>
  <c r="B15" i="5"/>
  <c r="D15" i="5"/>
  <c r="E15" i="5" s="1"/>
  <c r="F15" i="5"/>
  <c r="G15" i="5"/>
  <c r="H15" i="5"/>
  <c r="B16" i="5"/>
  <c r="D16" i="5"/>
  <c r="E16" i="5"/>
  <c r="F16" i="5"/>
  <c r="G16" i="5"/>
  <c r="H16" i="5"/>
  <c r="B17" i="5"/>
  <c r="D17" i="5"/>
  <c r="E17" i="5" s="1"/>
  <c r="F17" i="5"/>
  <c r="G17" i="5"/>
  <c r="H17" i="5"/>
  <c r="B18" i="5"/>
  <c r="D18" i="5"/>
  <c r="E18" i="5"/>
  <c r="F18" i="5"/>
  <c r="G18" i="5"/>
  <c r="H18" i="5"/>
  <c r="B19" i="5"/>
  <c r="D19" i="5"/>
  <c r="E19" i="5" s="1"/>
  <c r="F19" i="5"/>
  <c r="G19" i="5"/>
  <c r="H19" i="5"/>
  <c r="B20" i="5"/>
  <c r="D20" i="5"/>
  <c r="E20" i="5"/>
  <c r="F20" i="5"/>
  <c r="G20" i="5"/>
  <c r="H20" i="5"/>
  <c r="B21" i="5"/>
  <c r="D21" i="5"/>
  <c r="E21" i="5" s="1"/>
  <c r="F21" i="5"/>
  <c r="G21" i="5"/>
  <c r="H21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F28" i="5"/>
  <c r="G28" i="5"/>
  <c r="H28" i="5"/>
  <c r="B29" i="5"/>
  <c r="D29" i="5"/>
  <c r="E29" i="5" s="1"/>
  <c r="F29" i="5"/>
  <c r="G29" i="5"/>
  <c r="H29" i="5"/>
  <c r="B30" i="5"/>
  <c r="D30" i="5"/>
  <c r="E30" i="5"/>
  <c r="F30" i="5"/>
  <c r="G30" i="5"/>
  <c r="H30" i="5"/>
  <c r="B31" i="5"/>
  <c r="D31" i="5"/>
  <c r="E31" i="5" s="1"/>
  <c r="F31" i="5"/>
  <c r="G31" i="5"/>
  <c r="H31" i="5"/>
  <c r="B32" i="5"/>
  <c r="D32" i="5"/>
  <c r="E32" i="5"/>
  <c r="F32" i="5"/>
  <c r="G32" i="5"/>
  <c r="H32" i="5"/>
  <c r="B33" i="5"/>
  <c r="D33" i="5"/>
  <c r="E33" i="5" s="1"/>
  <c r="F33" i="5"/>
  <c r="G33" i="5"/>
  <c r="H33" i="5"/>
  <c r="B34" i="5"/>
  <c r="D34" i="5"/>
  <c r="E34" i="5"/>
  <c r="F34" i="5"/>
  <c r="G34" i="5"/>
  <c r="H34" i="5"/>
  <c r="B35" i="5"/>
  <c r="D35" i="5"/>
  <c r="E35" i="5" s="1"/>
  <c r="F35" i="5"/>
  <c r="G35" i="5"/>
  <c r="H35" i="5"/>
  <c r="B36" i="5"/>
  <c r="D36" i="5"/>
  <c r="E36" i="5"/>
  <c r="F36" i="5"/>
  <c r="G36" i="5"/>
  <c r="H36" i="5"/>
  <c r="B37" i="5"/>
  <c r="D37" i="5"/>
  <c r="E37" i="5" s="1"/>
  <c r="F37" i="5"/>
  <c r="G37" i="5"/>
  <c r="H37" i="5"/>
  <c r="B38" i="5"/>
  <c r="D38" i="5"/>
  <c r="E38" i="5"/>
  <c r="F38" i="5"/>
  <c r="G38" i="5"/>
  <c r="H38" i="5"/>
  <c r="B39" i="5"/>
  <c r="D39" i="5"/>
  <c r="E39" i="5" s="1"/>
  <c r="F39" i="5"/>
  <c r="G39" i="5"/>
  <c r="H39" i="5"/>
  <c r="B40" i="5"/>
  <c r="D40" i="5"/>
  <c r="E40" i="5"/>
  <c r="F40" i="5"/>
  <c r="G40" i="5"/>
  <c r="H40" i="5"/>
  <c r="B41" i="5"/>
  <c r="D41" i="5"/>
  <c r="E41" i="5" s="1"/>
  <c r="F41" i="5"/>
  <c r="G41" i="5"/>
  <c r="H41" i="5"/>
  <c r="B42" i="5"/>
  <c r="D42" i="5"/>
  <c r="E42" i="5"/>
  <c r="F42" i="5"/>
  <c r="G42" i="5"/>
  <c r="H42" i="5"/>
  <c r="B43" i="5"/>
  <c r="D43" i="5"/>
  <c r="E43" i="5" s="1"/>
  <c r="F43" i="5"/>
  <c r="G43" i="5"/>
  <c r="H43" i="5"/>
  <c r="B44" i="5"/>
  <c r="D44" i="5"/>
  <c r="E44" i="5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 s="1"/>
  <c r="J59" i="5" s="1"/>
  <c r="B60" i="5"/>
  <c r="D60" i="5"/>
  <c r="H60" i="5"/>
  <c r="I60" i="5"/>
  <c r="J60" i="5" s="1"/>
  <c r="B61" i="5"/>
  <c r="D61" i="5"/>
  <c r="H61" i="5"/>
  <c r="I61" i="5" s="1"/>
  <c r="J61" i="5" s="1"/>
  <c r="B62" i="5"/>
  <c r="D62" i="5"/>
  <c r="H62" i="5"/>
  <c r="I62" i="5" s="1"/>
  <c r="J62" i="5" s="1"/>
  <c r="B63" i="5"/>
  <c r="D63" i="5"/>
  <c r="H63" i="5"/>
  <c r="I63" i="5"/>
  <c r="J63" i="5" s="1"/>
  <c r="B64" i="5"/>
  <c r="D64" i="5"/>
  <c r="H64" i="5"/>
  <c r="I64" i="5" s="1"/>
  <c r="J64" i="5" s="1"/>
  <c r="B65" i="5"/>
  <c r="D65" i="5"/>
  <c r="H65" i="5"/>
  <c r="I65" i="5" s="1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 s="1"/>
  <c r="J68" i="5" s="1"/>
  <c r="B69" i="5"/>
  <c r="D69" i="5"/>
  <c r="H69" i="5"/>
  <c r="I69" i="5" s="1"/>
  <c r="J69" i="5" s="1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J5" i="3"/>
  <c r="K5" i="3" s="1"/>
  <c r="J6" i="3"/>
  <c r="K6" i="3" s="1"/>
  <c r="J7" i="3"/>
  <c r="K7" i="3" s="1"/>
  <c r="I13" i="5" s="1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4" i="3"/>
  <c r="K14" i="3" s="1"/>
  <c r="I20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J22" i="3"/>
  <c r="K22" i="3"/>
  <c r="I28" i="5" s="1"/>
  <c r="J23" i="3"/>
  <c r="K23" i="3" s="1"/>
  <c r="I29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0" i="3"/>
  <c r="K30" i="3" s="1"/>
  <c r="I36" i="5" s="1"/>
  <c r="J31" i="3"/>
  <c r="K31" i="3" s="1"/>
  <c r="I37" i="5" s="1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I47" i="5" s="1"/>
  <c r="K42" i="3"/>
  <c r="L42" i="3"/>
  <c r="J43" i="3"/>
  <c r="E48" i="5" s="1"/>
  <c r="I48" i="5" s="1"/>
  <c r="K43" i="3"/>
  <c r="L43" i="3"/>
  <c r="J44" i="3"/>
  <c r="E49" i="5" s="1"/>
  <c r="K44" i="3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B4" i="2"/>
  <c r="A5" i="2"/>
  <c r="B5" i="2"/>
  <c r="A6" i="2"/>
  <c r="B6" i="2"/>
  <c r="F8" i="2"/>
  <c r="I8" i="2"/>
  <c r="G8" i="2" s="1"/>
  <c r="J8" i="2"/>
  <c r="I9" i="2"/>
  <c r="J9" i="2"/>
  <c r="I10" i="2"/>
  <c r="J10" i="2"/>
  <c r="F11" i="2"/>
  <c r="G11" i="2"/>
  <c r="I11" i="2"/>
  <c r="H11" i="2" s="1"/>
  <c r="J11" i="2"/>
  <c r="F12" i="2"/>
  <c r="G12" i="2"/>
  <c r="I12" i="2"/>
  <c r="H12" i="2" s="1"/>
  <c r="K12" i="2" s="1"/>
  <c r="J12" i="2"/>
  <c r="G13" i="2"/>
  <c r="H13" i="2"/>
  <c r="I13" i="2"/>
  <c r="F13" i="2" s="1"/>
  <c r="J13" i="2"/>
  <c r="K13" i="2"/>
  <c r="L13" i="2"/>
  <c r="I14" i="2"/>
  <c r="J14" i="2"/>
  <c r="I15" i="2"/>
  <c r="J15" i="2"/>
  <c r="F16" i="2"/>
  <c r="G16" i="2"/>
  <c r="H16" i="2"/>
  <c r="K16" i="2" s="1"/>
  <c r="I16" i="2"/>
  <c r="J16" i="2"/>
  <c r="L16" i="2"/>
  <c r="G17" i="2"/>
  <c r="H17" i="2"/>
  <c r="K17" i="2" s="1"/>
  <c r="I17" i="2"/>
  <c r="F17" i="2" s="1"/>
  <c r="J17" i="2"/>
  <c r="L17" i="2"/>
  <c r="F18" i="2"/>
  <c r="H18" i="2"/>
  <c r="K18" i="2" s="1"/>
  <c r="I18" i="2"/>
  <c r="G18" i="2" s="1"/>
  <c r="J18" i="2"/>
  <c r="L18" i="2"/>
  <c r="F19" i="2"/>
  <c r="G19" i="2"/>
  <c r="H19" i="2"/>
  <c r="L19" i="2" s="1"/>
  <c r="I19" i="2"/>
  <c r="J19" i="2"/>
  <c r="K19" i="2"/>
  <c r="F20" i="2"/>
  <c r="I20" i="2"/>
  <c r="G20" i="2" s="1"/>
  <c r="J20" i="2"/>
  <c r="I21" i="2"/>
  <c r="J21" i="2"/>
  <c r="F22" i="2"/>
  <c r="H22" i="2"/>
  <c r="K22" i="2" s="1"/>
  <c r="I22" i="2"/>
  <c r="G22" i="2" s="1"/>
  <c r="J22" i="2"/>
  <c r="L22" i="2"/>
  <c r="F23" i="2"/>
  <c r="G23" i="2"/>
  <c r="I23" i="2"/>
  <c r="H23" i="2" s="1"/>
  <c r="J23" i="2"/>
  <c r="F24" i="2"/>
  <c r="G24" i="2"/>
  <c r="I24" i="2"/>
  <c r="H24" i="2" s="1"/>
  <c r="L24" i="2" s="1"/>
  <c r="J24" i="2"/>
  <c r="G25" i="2"/>
  <c r="H25" i="2"/>
  <c r="I25" i="2"/>
  <c r="F25" i="2" s="1"/>
  <c r="J25" i="2"/>
  <c r="K25" i="2"/>
  <c r="L25" i="2"/>
  <c r="I26" i="2"/>
  <c r="J26" i="2"/>
  <c r="I27" i="2"/>
  <c r="J27" i="2"/>
  <c r="F28" i="2"/>
  <c r="G28" i="2"/>
  <c r="H28" i="2"/>
  <c r="I28" i="2"/>
  <c r="J28" i="2"/>
  <c r="F29" i="2"/>
  <c r="G29" i="2"/>
  <c r="H29" i="2"/>
  <c r="I29" i="2"/>
  <c r="J29" i="2"/>
  <c r="L29" i="2"/>
  <c r="F30" i="2"/>
  <c r="H30" i="2"/>
  <c r="K30" i="2" s="1"/>
  <c r="I30" i="2"/>
  <c r="G30" i="2" s="1"/>
  <c r="J30" i="2"/>
  <c r="L30" i="2"/>
  <c r="F31" i="2"/>
  <c r="G31" i="2"/>
  <c r="H31" i="2"/>
  <c r="L31" i="2" s="1"/>
  <c r="I31" i="2"/>
  <c r="J31" i="2"/>
  <c r="K31" i="2"/>
  <c r="F32" i="2"/>
  <c r="I32" i="2"/>
  <c r="G32" i="2" s="1"/>
  <c r="J32" i="2"/>
  <c r="H33" i="2"/>
  <c r="I33" i="2"/>
  <c r="J33" i="2"/>
  <c r="H34" i="2"/>
  <c r="I34" i="2"/>
  <c r="J34" i="2"/>
  <c r="F35" i="2"/>
  <c r="G35" i="2"/>
  <c r="H35" i="2"/>
  <c r="I35" i="2"/>
  <c r="J35" i="2"/>
  <c r="L35" i="2"/>
  <c r="K35" i="2" s="1"/>
  <c r="F36" i="2"/>
  <c r="G36" i="2"/>
  <c r="I36" i="2"/>
  <c r="H36" i="2" s="1"/>
  <c r="K36" i="2" s="1"/>
  <c r="J36" i="2"/>
  <c r="G37" i="2"/>
  <c r="H37" i="2"/>
  <c r="I37" i="2"/>
  <c r="F37" i="2" s="1"/>
  <c r="J37" i="2"/>
  <c r="K37" i="2"/>
  <c r="L37" i="2"/>
  <c r="I38" i="2"/>
  <c r="J38" i="2"/>
  <c r="F39" i="2"/>
  <c r="H39" i="2"/>
  <c r="I39" i="2"/>
  <c r="G39" i="2" s="1"/>
  <c r="J39" i="2"/>
  <c r="L39" i="2"/>
  <c r="K39" i="2" s="1"/>
  <c r="F40" i="2"/>
  <c r="G40" i="2"/>
  <c r="H40" i="2"/>
  <c r="I40" i="2"/>
  <c r="J40" i="2"/>
  <c r="G41" i="2"/>
  <c r="H41" i="2"/>
  <c r="K41" i="2" s="1"/>
  <c r="I41" i="2"/>
  <c r="F41" i="2" s="1"/>
  <c r="J41" i="2"/>
  <c r="L41" i="2"/>
  <c r="F42" i="2"/>
  <c r="H42" i="2"/>
  <c r="K42" i="2" s="1"/>
  <c r="I42" i="2"/>
  <c r="G42" i="2" s="1"/>
  <c r="J42" i="2"/>
  <c r="L42" i="2"/>
  <c r="F43" i="2"/>
  <c r="G43" i="2"/>
  <c r="H43" i="2"/>
  <c r="L43" i="2" s="1"/>
  <c r="I43" i="2"/>
  <c r="J43" i="2"/>
  <c r="K43" i="2"/>
  <c r="F44" i="2"/>
  <c r="I44" i="2"/>
  <c r="G44" i="2" s="1"/>
  <c r="J44" i="2"/>
  <c r="F45" i="2"/>
  <c r="H45" i="2"/>
  <c r="K45" i="2" s="1"/>
  <c r="I45" i="2"/>
  <c r="G45" i="2" s="1"/>
  <c r="J45" i="2"/>
  <c r="L45" i="2"/>
  <c r="I46" i="2"/>
  <c r="J46" i="2"/>
  <c r="F47" i="2"/>
  <c r="G47" i="2"/>
  <c r="I47" i="2"/>
  <c r="H47" i="2" s="1"/>
  <c r="J47" i="2"/>
  <c r="F48" i="2"/>
  <c r="G48" i="2"/>
  <c r="I48" i="2"/>
  <c r="H48" i="2" s="1"/>
  <c r="L48" i="2" s="1"/>
  <c r="J48" i="2"/>
  <c r="K48" i="2"/>
  <c r="G49" i="2"/>
  <c r="H49" i="2"/>
  <c r="I49" i="2"/>
  <c r="F49" i="2" s="1"/>
  <c r="J49" i="2"/>
  <c r="K49" i="2"/>
  <c r="L49" i="2"/>
  <c r="I50" i="2"/>
  <c r="J50" i="2"/>
  <c r="I51" i="2"/>
  <c r="J51" i="2"/>
  <c r="F52" i="2"/>
  <c r="G52" i="2"/>
  <c r="H52" i="2"/>
  <c r="K52" i="2" s="1"/>
  <c r="I52" i="2"/>
  <c r="J52" i="2"/>
  <c r="L52" i="2"/>
  <c r="G53" i="2"/>
  <c r="H53" i="2"/>
  <c r="K53" i="2" s="1"/>
  <c r="I53" i="2"/>
  <c r="F53" i="2" s="1"/>
  <c r="J53" i="2"/>
  <c r="F54" i="2"/>
  <c r="H54" i="2"/>
  <c r="K54" i="2" s="1"/>
  <c r="I54" i="2"/>
  <c r="G54" i="2" s="1"/>
  <c r="J54" i="2"/>
  <c r="L54" i="2"/>
  <c r="F55" i="2"/>
  <c r="G55" i="2"/>
  <c r="H55" i="2"/>
  <c r="L55" i="2" s="1"/>
  <c r="I55" i="2"/>
  <c r="J55" i="2"/>
  <c r="K55" i="2"/>
  <c r="F56" i="2"/>
  <c r="G56" i="2"/>
  <c r="I56" i="2"/>
  <c r="H56" i="2" s="1"/>
  <c r="L56" i="2" s="1"/>
  <c r="J56" i="2"/>
  <c r="F57" i="2"/>
  <c r="H57" i="2"/>
  <c r="K57" i="2" s="1"/>
  <c r="I57" i="2"/>
  <c r="G57" i="2" s="1"/>
  <c r="J57" i="2"/>
  <c r="L57" i="2"/>
  <c r="I58" i="2"/>
  <c r="H58" i="2" s="1"/>
  <c r="J58" i="2"/>
  <c r="F59" i="2"/>
  <c r="G59" i="2"/>
  <c r="I59" i="2"/>
  <c r="H59" i="2" s="1"/>
  <c r="J59" i="2"/>
  <c r="F60" i="2"/>
  <c r="G60" i="2"/>
  <c r="I60" i="2"/>
  <c r="H60" i="2" s="1"/>
  <c r="J60" i="2"/>
  <c r="K60" i="2"/>
  <c r="L60" i="2"/>
  <c r="F61" i="2"/>
  <c r="G61" i="2"/>
  <c r="H61" i="2"/>
  <c r="I61" i="2"/>
  <c r="J61" i="2"/>
  <c r="L61" i="2"/>
  <c r="K61" i="2" s="1"/>
  <c r="F62" i="2"/>
  <c r="G62" i="2"/>
  <c r="I62" i="2"/>
  <c r="H62" i="2" s="1"/>
  <c r="J62" i="2"/>
  <c r="L62" i="2"/>
  <c r="F63" i="2"/>
  <c r="G63" i="2"/>
  <c r="H63" i="2"/>
  <c r="I63" i="2"/>
  <c r="J63" i="2"/>
  <c r="L63" i="2"/>
  <c r="K63" i="2" s="1"/>
  <c r="F64" i="2"/>
  <c r="G64" i="2"/>
  <c r="I64" i="2"/>
  <c r="H64" i="2" s="1"/>
  <c r="K64" i="2" s="1"/>
  <c r="J64" i="2"/>
  <c r="L64" i="2"/>
  <c r="G65" i="2"/>
  <c r="I65" i="2"/>
  <c r="F65" i="2" s="1"/>
  <c r="J65" i="2"/>
  <c r="L65" i="2"/>
  <c r="F66" i="2"/>
  <c r="I66" i="2"/>
  <c r="G66" i="2" s="1"/>
  <c r="J66" i="2"/>
  <c r="L66" i="2"/>
  <c r="F67" i="2"/>
  <c r="H67" i="2"/>
  <c r="I67" i="2"/>
  <c r="G67" i="2" s="1"/>
  <c r="J67" i="2"/>
  <c r="L67" i="2"/>
  <c r="K67" i="2" s="1"/>
  <c r="F68" i="2"/>
  <c r="G68" i="2"/>
  <c r="H68" i="2"/>
  <c r="K68" i="2" s="1"/>
  <c r="I68" i="2"/>
  <c r="J68" i="2"/>
  <c r="L68" i="2"/>
  <c r="F69" i="2"/>
  <c r="G69" i="2"/>
  <c r="H69" i="2"/>
  <c r="K69" i="2" s="1"/>
  <c r="I69" i="2"/>
  <c r="J69" i="2"/>
  <c r="L69" i="2"/>
  <c r="F70" i="2"/>
  <c r="H70" i="2"/>
  <c r="K70" i="2" s="1"/>
  <c r="I70" i="2"/>
  <c r="G70" i="2" s="1"/>
  <c r="J70" i="2"/>
  <c r="L70" i="2"/>
  <c r="F71" i="2"/>
  <c r="G71" i="2"/>
  <c r="H71" i="2"/>
  <c r="I71" i="2"/>
  <c r="J71" i="2"/>
  <c r="K71" i="2"/>
  <c r="L71" i="2"/>
  <c r="F72" i="2"/>
  <c r="H72" i="2"/>
  <c r="I72" i="2"/>
  <c r="G72" i="2" s="1"/>
  <c r="J72" i="2"/>
  <c r="K72" i="2"/>
  <c r="L72" i="2"/>
  <c r="F73" i="2"/>
  <c r="H73" i="2"/>
  <c r="K73" i="2" s="1"/>
  <c r="I73" i="2"/>
  <c r="G73" i="2" s="1"/>
  <c r="J73" i="2"/>
  <c r="L73" i="2"/>
  <c r="F74" i="2"/>
  <c r="H74" i="2"/>
  <c r="K74" i="2" s="1"/>
  <c r="I74" i="2"/>
  <c r="G74" i="2" s="1"/>
  <c r="J74" i="2"/>
  <c r="L74" i="2"/>
  <c r="F75" i="2"/>
  <c r="G75" i="2"/>
  <c r="H75" i="2"/>
  <c r="I75" i="2"/>
  <c r="J75" i="2"/>
  <c r="L75" i="2"/>
  <c r="K75" i="2" s="1"/>
  <c r="F76" i="2"/>
  <c r="G76" i="2"/>
  <c r="H76" i="2"/>
  <c r="I76" i="2"/>
  <c r="J76" i="2"/>
  <c r="L76" i="2"/>
  <c r="K76" i="2" s="1"/>
  <c r="F77" i="2"/>
  <c r="G77" i="2"/>
  <c r="H77" i="2"/>
  <c r="I77" i="2"/>
  <c r="J77" i="2"/>
  <c r="K77" i="2"/>
  <c r="L77" i="2"/>
  <c r="F78" i="2"/>
  <c r="H78" i="2"/>
  <c r="K78" i="2" s="1"/>
  <c r="I78" i="2"/>
  <c r="G78" i="2" s="1"/>
  <c r="J78" i="2"/>
  <c r="L78" i="2"/>
  <c r="F79" i="2"/>
  <c r="H79" i="2"/>
  <c r="I79" i="2"/>
  <c r="G79" i="2" s="1"/>
  <c r="J79" i="2"/>
  <c r="K79" i="2"/>
  <c r="L79" i="2"/>
  <c r="F80" i="2"/>
  <c r="G80" i="2"/>
  <c r="H80" i="2"/>
  <c r="K80" i="2" s="1"/>
  <c r="I80" i="2"/>
  <c r="J80" i="2"/>
  <c r="L80" i="2"/>
  <c r="F81" i="2"/>
  <c r="G81" i="2"/>
  <c r="H81" i="2"/>
  <c r="K81" i="2" s="1"/>
  <c r="I81" i="2"/>
  <c r="J81" i="2"/>
  <c r="L81" i="2"/>
  <c r="F82" i="2"/>
  <c r="H82" i="2"/>
  <c r="K82" i="2" s="1"/>
  <c r="I82" i="2"/>
  <c r="G82" i="2" s="1"/>
  <c r="J82" i="2"/>
  <c r="L82" i="2"/>
  <c r="F83" i="2"/>
  <c r="G83" i="2"/>
  <c r="H83" i="2"/>
  <c r="I83" i="2"/>
  <c r="J83" i="2"/>
  <c r="K83" i="2"/>
  <c r="L83" i="2"/>
  <c r="F84" i="2"/>
  <c r="G84" i="2"/>
  <c r="H84" i="2"/>
  <c r="I84" i="2"/>
  <c r="J84" i="2"/>
  <c r="K84" i="2"/>
  <c r="L84" i="2"/>
  <c r="F85" i="2"/>
  <c r="H85" i="2"/>
  <c r="K85" i="2" s="1"/>
  <c r="I85" i="2"/>
  <c r="G85" i="2" s="1"/>
  <c r="J85" i="2"/>
  <c r="L85" i="2"/>
  <c r="F86" i="2"/>
  <c r="H86" i="2"/>
  <c r="K86" i="2" s="1"/>
  <c r="I86" i="2"/>
  <c r="G86" i="2" s="1"/>
  <c r="J86" i="2"/>
  <c r="L86" i="2"/>
  <c r="F87" i="2"/>
  <c r="G87" i="2"/>
  <c r="H87" i="2"/>
  <c r="I87" i="2"/>
  <c r="J87" i="2"/>
  <c r="L87" i="2"/>
  <c r="K87" i="2" s="1"/>
  <c r="F88" i="2"/>
  <c r="G88" i="2"/>
  <c r="H88" i="2"/>
  <c r="I88" i="2"/>
  <c r="J88" i="2"/>
  <c r="L88" i="2"/>
  <c r="K88" i="2" s="1"/>
  <c r="F89" i="2"/>
  <c r="G89" i="2"/>
  <c r="H89" i="2"/>
  <c r="I89" i="2"/>
  <c r="J89" i="2"/>
  <c r="K89" i="2"/>
  <c r="L89" i="2"/>
  <c r="F90" i="2"/>
  <c r="H90" i="2"/>
  <c r="K90" i="2" s="1"/>
  <c r="I90" i="2"/>
  <c r="G90" i="2" s="1"/>
  <c r="J90" i="2"/>
  <c r="L90" i="2"/>
  <c r="F91" i="2"/>
  <c r="H91" i="2"/>
  <c r="I91" i="2"/>
  <c r="G91" i="2" s="1"/>
  <c r="J91" i="2"/>
  <c r="K91" i="2"/>
  <c r="L91" i="2"/>
  <c r="F92" i="2"/>
  <c r="G92" i="2"/>
  <c r="H92" i="2"/>
  <c r="K92" i="2" s="1"/>
  <c r="I92" i="2"/>
  <c r="J92" i="2"/>
  <c r="L92" i="2"/>
  <c r="F93" i="2"/>
  <c r="G93" i="2"/>
  <c r="H93" i="2"/>
  <c r="K93" i="2" s="1"/>
  <c r="I93" i="2"/>
  <c r="J93" i="2"/>
  <c r="L93" i="2"/>
  <c r="F94" i="2"/>
  <c r="H94" i="2"/>
  <c r="K94" i="2" s="1"/>
  <c r="I94" i="2"/>
  <c r="G94" i="2" s="1"/>
  <c r="J94" i="2"/>
  <c r="L94" i="2"/>
  <c r="F95" i="2"/>
  <c r="G95" i="2"/>
  <c r="H95" i="2"/>
  <c r="I95" i="2"/>
  <c r="J95" i="2"/>
  <c r="K95" i="2"/>
  <c r="L95" i="2"/>
  <c r="F96" i="2"/>
  <c r="H96" i="2"/>
  <c r="I96" i="2"/>
  <c r="G96" i="2" s="1"/>
  <c r="J96" i="2"/>
  <c r="K96" i="2"/>
  <c r="L96" i="2"/>
  <c r="F97" i="2"/>
  <c r="H97" i="2"/>
  <c r="K97" i="2" s="1"/>
  <c r="I97" i="2"/>
  <c r="G97" i="2" s="1"/>
  <c r="J97" i="2"/>
  <c r="L97" i="2"/>
  <c r="F98" i="2"/>
  <c r="H98" i="2"/>
  <c r="K98" i="2" s="1"/>
  <c r="I98" i="2"/>
  <c r="G98" i="2" s="1"/>
  <c r="J98" i="2"/>
  <c r="L98" i="2"/>
  <c r="F99" i="2"/>
  <c r="G99" i="2"/>
  <c r="H99" i="2"/>
  <c r="I99" i="2"/>
  <c r="J99" i="2"/>
  <c r="L99" i="2"/>
  <c r="K99" i="2" s="1"/>
  <c r="F100" i="2"/>
  <c r="G100" i="2"/>
  <c r="H100" i="2"/>
  <c r="I100" i="2"/>
  <c r="J100" i="2"/>
  <c r="L100" i="2"/>
  <c r="K100" i="2" s="1"/>
  <c r="F101" i="2"/>
  <c r="G101" i="2"/>
  <c r="H101" i="2"/>
  <c r="I101" i="2"/>
  <c r="J101" i="2"/>
  <c r="L101" i="2"/>
  <c r="K101" i="2" s="1"/>
  <c r="F102" i="2"/>
  <c r="H102" i="2"/>
  <c r="K102" i="2" s="1"/>
  <c r="I102" i="2"/>
  <c r="G102" i="2" s="1"/>
  <c r="J102" i="2"/>
  <c r="L102" i="2"/>
  <c r="F103" i="2"/>
  <c r="H103" i="2"/>
  <c r="I103" i="2"/>
  <c r="G103" i="2" s="1"/>
  <c r="J103" i="2"/>
  <c r="K103" i="2"/>
  <c r="L103" i="2"/>
  <c r="F104" i="2"/>
  <c r="G104" i="2"/>
  <c r="H104" i="2"/>
  <c r="K104" i="2" s="1"/>
  <c r="I104" i="2"/>
  <c r="J104" i="2"/>
  <c r="L104" i="2"/>
  <c r="F105" i="2"/>
  <c r="G105" i="2"/>
  <c r="H105" i="2"/>
  <c r="K105" i="2" s="1"/>
  <c r="I105" i="2"/>
  <c r="J105" i="2"/>
  <c r="L105" i="2"/>
  <c r="F106" i="2"/>
  <c r="H106" i="2"/>
  <c r="K106" i="2" s="1"/>
  <c r="I106" i="2"/>
  <c r="G106" i="2" s="1"/>
  <c r="J106" i="2"/>
  <c r="L106" i="2"/>
  <c r="F107" i="2"/>
  <c r="G107" i="2"/>
  <c r="H107" i="2"/>
  <c r="I107" i="2"/>
  <c r="J107" i="2"/>
  <c r="K107" i="2"/>
  <c r="L107" i="2"/>
  <c r="F108" i="2"/>
  <c r="G108" i="2"/>
  <c r="H108" i="2"/>
  <c r="I108" i="2"/>
  <c r="J108" i="2"/>
  <c r="K108" i="2"/>
  <c r="L108" i="2"/>
  <c r="F109" i="2"/>
  <c r="H109" i="2"/>
  <c r="K109" i="2" s="1"/>
  <c r="I109" i="2"/>
  <c r="G109" i="2" s="1"/>
  <c r="J109" i="2"/>
  <c r="L109" i="2"/>
  <c r="F110" i="2"/>
  <c r="H110" i="2"/>
  <c r="K110" i="2" s="1"/>
  <c r="I110" i="2"/>
  <c r="G110" i="2" s="1"/>
  <c r="J110" i="2"/>
  <c r="L110" i="2"/>
  <c r="F111" i="2"/>
  <c r="G111" i="2"/>
  <c r="H111" i="2"/>
  <c r="I111" i="2"/>
  <c r="J111" i="2"/>
  <c r="L111" i="2"/>
  <c r="K111" i="2" s="1"/>
  <c r="F112" i="2"/>
  <c r="G112" i="2"/>
  <c r="H112" i="2"/>
  <c r="I112" i="2"/>
  <c r="J112" i="2"/>
  <c r="L112" i="2"/>
  <c r="K112" i="2" s="1"/>
  <c r="F113" i="2"/>
  <c r="G113" i="2"/>
  <c r="H113" i="2"/>
  <c r="I113" i="2"/>
  <c r="J113" i="2"/>
  <c r="L113" i="2"/>
  <c r="K113" i="2" s="1"/>
  <c r="F114" i="2"/>
  <c r="H114" i="2"/>
  <c r="K114" i="2" s="1"/>
  <c r="I114" i="2"/>
  <c r="G114" i="2" s="1"/>
  <c r="J114" i="2"/>
  <c r="L114" i="2"/>
  <c r="F115" i="2"/>
  <c r="H115" i="2"/>
  <c r="I115" i="2"/>
  <c r="G115" i="2" s="1"/>
  <c r="J115" i="2"/>
  <c r="K115" i="2"/>
  <c r="L115" i="2"/>
  <c r="F116" i="2"/>
  <c r="G116" i="2"/>
  <c r="H116" i="2"/>
  <c r="K116" i="2" s="1"/>
  <c r="I116" i="2"/>
  <c r="J116" i="2"/>
  <c r="L116" i="2"/>
  <c r="F117" i="2"/>
  <c r="G117" i="2"/>
  <c r="H117" i="2"/>
  <c r="K117" i="2" s="1"/>
  <c r="I117" i="2"/>
  <c r="J117" i="2"/>
  <c r="L117" i="2"/>
  <c r="F118" i="2"/>
  <c r="H118" i="2"/>
  <c r="I118" i="2"/>
  <c r="G118" i="2" s="1"/>
  <c r="J118" i="2"/>
  <c r="L118" i="2"/>
  <c r="F119" i="2"/>
  <c r="G119" i="2"/>
  <c r="H119" i="2"/>
  <c r="I119" i="2"/>
  <c r="J119" i="2"/>
  <c r="K119" i="2"/>
  <c r="L119" i="2"/>
  <c r="F120" i="2"/>
  <c r="G120" i="2"/>
  <c r="H120" i="2"/>
  <c r="I120" i="2"/>
  <c r="J120" i="2"/>
  <c r="K120" i="2"/>
  <c r="L120" i="2"/>
  <c r="F121" i="2"/>
  <c r="H121" i="2"/>
  <c r="K121" i="2" s="1"/>
  <c r="I121" i="2"/>
  <c r="G121" i="2" s="1"/>
  <c r="J121" i="2"/>
  <c r="L121" i="2"/>
  <c r="F122" i="2"/>
  <c r="H122" i="2"/>
  <c r="K122" i="2" s="1"/>
  <c r="I122" i="2"/>
  <c r="G122" i="2" s="1"/>
  <c r="J122" i="2"/>
  <c r="L122" i="2"/>
  <c r="F123" i="2"/>
  <c r="G123" i="2"/>
  <c r="H123" i="2"/>
  <c r="I123" i="2"/>
  <c r="J123" i="2"/>
  <c r="L123" i="2"/>
  <c r="K123" i="2" s="1"/>
  <c r="F124" i="2"/>
  <c r="G124" i="2"/>
  <c r="H124" i="2"/>
  <c r="I124" i="2"/>
  <c r="J124" i="2"/>
  <c r="L124" i="2"/>
  <c r="K124" i="2" s="1"/>
  <c r="F125" i="2"/>
  <c r="G125" i="2"/>
  <c r="H125" i="2"/>
  <c r="I125" i="2"/>
  <c r="J125" i="2"/>
  <c r="L125" i="2"/>
  <c r="K125" i="2" s="1"/>
  <c r="F126" i="2"/>
  <c r="H126" i="2"/>
  <c r="K126" i="2" s="1"/>
  <c r="I126" i="2"/>
  <c r="G126" i="2" s="1"/>
  <c r="J126" i="2"/>
  <c r="L126" i="2"/>
  <c r="F127" i="2"/>
  <c r="H127" i="2"/>
  <c r="I127" i="2"/>
  <c r="G127" i="2" s="1"/>
  <c r="J127" i="2"/>
  <c r="K127" i="2"/>
  <c r="L127" i="2"/>
  <c r="F128" i="2"/>
  <c r="G128" i="2"/>
  <c r="H128" i="2"/>
  <c r="K128" i="2" s="1"/>
  <c r="I128" i="2"/>
  <c r="J128" i="2"/>
  <c r="L128" i="2"/>
  <c r="F129" i="2"/>
  <c r="G129" i="2"/>
  <c r="H129" i="2"/>
  <c r="K129" i="2" s="1"/>
  <c r="I129" i="2"/>
  <c r="J129" i="2"/>
  <c r="L129" i="2"/>
  <c r="F130" i="2"/>
  <c r="H130" i="2"/>
  <c r="I130" i="2"/>
  <c r="G130" i="2" s="1"/>
  <c r="J130" i="2"/>
  <c r="L130" i="2"/>
  <c r="F131" i="2"/>
  <c r="G131" i="2"/>
  <c r="H131" i="2"/>
  <c r="I131" i="2"/>
  <c r="J131" i="2"/>
  <c r="K131" i="2"/>
  <c r="L131" i="2"/>
  <c r="F132" i="2"/>
  <c r="G132" i="2"/>
  <c r="H132" i="2"/>
  <c r="I132" i="2"/>
  <c r="J132" i="2"/>
  <c r="K132" i="2"/>
  <c r="L132" i="2"/>
  <c r="F133" i="2"/>
  <c r="H133" i="2"/>
  <c r="K133" i="2" s="1"/>
  <c r="I133" i="2"/>
  <c r="G133" i="2" s="1"/>
  <c r="J133" i="2"/>
  <c r="L133" i="2"/>
  <c r="F134" i="2"/>
  <c r="H134" i="2"/>
  <c r="K134" i="2" s="1"/>
  <c r="I134" i="2"/>
  <c r="G134" i="2" s="1"/>
  <c r="J134" i="2"/>
  <c r="L134" i="2"/>
  <c r="F135" i="2"/>
  <c r="G135" i="2"/>
  <c r="H135" i="2"/>
  <c r="I135" i="2"/>
  <c r="J135" i="2"/>
  <c r="L135" i="2"/>
  <c r="K135" i="2" s="1"/>
  <c r="F136" i="2"/>
  <c r="G136" i="2"/>
  <c r="H136" i="2"/>
  <c r="I136" i="2"/>
  <c r="J136" i="2"/>
  <c r="L136" i="2"/>
  <c r="K136" i="2" s="1"/>
  <c r="F137" i="2"/>
  <c r="G137" i="2"/>
  <c r="H137" i="2"/>
  <c r="I137" i="2"/>
  <c r="J137" i="2"/>
  <c r="L137" i="2"/>
  <c r="K137" i="2" s="1"/>
  <c r="F138" i="2"/>
  <c r="H138" i="2"/>
  <c r="K138" i="2" s="1"/>
  <c r="I138" i="2"/>
  <c r="G138" i="2" s="1"/>
  <c r="J138" i="2"/>
  <c r="L138" i="2"/>
  <c r="F139" i="2"/>
  <c r="H139" i="2"/>
  <c r="I139" i="2"/>
  <c r="G139" i="2" s="1"/>
  <c r="J139" i="2"/>
  <c r="K139" i="2"/>
  <c r="L139" i="2"/>
  <c r="F140" i="2"/>
  <c r="G140" i="2"/>
  <c r="H140" i="2"/>
  <c r="K140" i="2" s="1"/>
  <c r="I140" i="2"/>
  <c r="J140" i="2"/>
  <c r="L140" i="2"/>
  <c r="F141" i="2"/>
  <c r="G141" i="2"/>
  <c r="H141" i="2"/>
  <c r="K141" i="2" s="1"/>
  <c r="I141" i="2"/>
  <c r="J141" i="2"/>
  <c r="L141" i="2"/>
  <c r="F142" i="2"/>
  <c r="H142" i="2"/>
  <c r="I142" i="2"/>
  <c r="G142" i="2" s="1"/>
  <c r="J142" i="2"/>
  <c r="L142" i="2"/>
  <c r="F143" i="2"/>
  <c r="G143" i="2"/>
  <c r="H143" i="2"/>
  <c r="I143" i="2"/>
  <c r="J143" i="2"/>
  <c r="K143" i="2"/>
  <c r="L143" i="2"/>
  <c r="F144" i="2"/>
  <c r="G144" i="2"/>
  <c r="H144" i="2"/>
  <c r="I144" i="2"/>
  <c r="J144" i="2"/>
  <c r="K144" i="2"/>
  <c r="L144" i="2"/>
  <c r="F145" i="2"/>
  <c r="H145" i="2"/>
  <c r="K145" i="2" s="1"/>
  <c r="I145" i="2"/>
  <c r="G145" i="2" s="1"/>
  <c r="J145" i="2"/>
  <c r="L145" i="2"/>
  <c r="F146" i="2"/>
  <c r="H146" i="2"/>
  <c r="K146" i="2" s="1"/>
  <c r="I146" i="2"/>
  <c r="G146" i="2" s="1"/>
  <c r="J146" i="2"/>
  <c r="L146" i="2"/>
  <c r="F147" i="2"/>
  <c r="G147" i="2"/>
  <c r="H147" i="2"/>
  <c r="I147" i="2"/>
  <c r="J147" i="2"/>
  <c r="L147" i="2"/>
  <c r="K147" i="2" s="1"/>
  <c r="F148" i="2"/>
  <c r="G148" i="2"/>
  <c r="H148" i="2"/>
  <c r="I148" i="2"/>
  <c r="J148" i="2"/>
  <c r="L148" i="2"/>
  <c r="K148" i="2" s="1"/>
  <c r="F149" i="2"/>
  <c r="G149" i="2"/>
  <c r="H149" i="2"/>
  <c r="I149" i="2"/>
  <c r="J149" i="2"/>
  <c r="L149" i="2"/>
  <c r="K149" i="2" s="1"/>
  <c r="F150" i="2"/>
  <c r="H150" i="2"/>
  <c r="K150" i="2" s="1"/>
  <c r="I150" i="2"/>
  <c r="G150" i="2" s="1"/>
  <c r="J150" i="2"/>
  <c r="L150" i="2"/>
  <c r="F151" i="2"/>
  <c r="H151" i="2"/>
  <c r="I151" i="2"/>
  <c r="G151" i="2" s="1"/>
  <c r="J151" i="2"/>
  <c r="K151" i="2"/>
  <c r="L151" i="2"/>
  <c r="F152" i="2"/>
  <c r="G152" i="2"/>
  <c r="H152" i="2"/>
  <c r="K152" i="2" s="1"/>
  <c r="I152" i="2"/>
  <c r="J152" i="2"/>
  <c r="L152" i="2"/>
  <c r="F153" i="2"/>
  <c r="G153" i="2"/>
  <c r="H153" i="2"/>
  <c r="K153" i="2" s="1"/>
  <c r="I153" i="2"/>
  <c r="J153" i="2"/>
  <c r="L153" i="2"/>
  <c r="F154" i="2"/>
  <c r="H154" i="2"/>
  <c r="I154" i="2"/>
  <c r="G154" i="2" s="1"/>
  <c r="J154" i="2"/>
  <c r="L154" i="2"/>
  <c r="F155" i="2"/>
  <c r="G155" i="2"/>
  <c r="H155" i="2"/>
  <c r="I155" i="2"/>
  <c r="J155" i="2"/>
  <c r="K155" i="2"/>
  <c r="L155" i="2"/>
  <c r="F156" i="2"/>
  <c r="G156" i="2"/>
  <c r="H156" i="2"/>
  <c r="I156" i="2"/>
  <c r="J156" i="2"/>
  <c r="K156" i="2"/>
  <c r="L156" i="2"/>
  <c r="F157" i="2"/>
  <c r="H157" i="2"/>
  <c r="K157" i="2" s="1"/>
  <c r="I157" i="2"/>
  <c r="G157" i="2" s="1"/>
  <c r="J157" i="2"/>
  <c r="L157" i="2"/>
  <c r="F158" i="2"/>
  <c r="H158" i="2"/>
  <c r="K158" i="2" s="1"/>
  <c r="I158" i="2"/>
  <c r="G158" i="2" s="1"/>
  <c r="J158" i="2"/>
  <c r="L158" i="2"/>
  <c r="F159" i="2"/>
  <c r="G159" i="2"/>
  <c r="H159" i="2"/>
  <c r="I159" i="2"/>
  <c r="J159" i="2"/>
  <c r="L159" i="2"/>
  <c r="K159" i="2" s="1"/>
  <c r="F160" i="2"/>
  <c r="G160" i="2"/>
  <c r="H160" i="2"/>
  <c r="I160" i="2"/>
  <c r="J160" i="2"/>
  <c r="L160" i="2"/>
  <c r="K160" i="2" s="1"/>
  <c r="F161" i="2"/>
  <c r="G161" i="2"/>
  <c r="H161" i="2"/>
  <c r="I161" i="2"/>
  <c r="J161" i="2"/>
  <c r="L161" i="2"/>
  <c r="K161" i="2" s="1"/>
  <c r="F162" i="2"/>
  <c r="H162" i="2"/>
  <c r="K162" i="2" s="1"/>
  <c r="I162" i="2"/>
  <c r="G162" i="2" s="1"/>
  <c r="J162" i="2"/>
  <c r="L162" i="2"/>
  <c r="F163" i="2"/>
  <c r="H163" i="2"/>
  <c r="I163" i="2"/>
  <c r="G163" i="2" s="1"/>
  <c r="J163" i="2"/>
  <c r="K163" i="2"/>
  <c r="L163" i="2"/>
  <c r="F164" i="2"/>
  <c r="G164" i="2"/>
  <c r="H164" i="2"/>
  <c r="K164" i="2" s="1"/>
  <c r="I164" i="2"/>
  <c r="J164" i="2"/>
  <c r="L164" i="2"/>
  <c r="F165" i="2"/>
  <c r="G165" i="2"/>
  <c r="H165" i="2"/>
  <c r="K165" i="2" s="1"/>
  <c r="I165" i="2"/>
  <c r="J165" i="2"/>
  <c r="L165" i="2"/>
  <c r="F166" i="2"/>
  <c r="H166" i="2"/>
  <c r="I166" i="2"/>
  <c r="G166" i="2" s="1"/>
  <c r="J166" i="2"/>
  <c r="L166" i="2"/>
  <c r="F167" i="2"/>
  <c r="G167" i="2"/>
  <c r="H167" i="2"/>
  <c r="I167" i="2"/>
  <c r="J167" i="2"/>
  <c r="K167" i="2"/>
  <c r="L167" i="2"/>
  <c r="F168" i="2"/>
  <c r="G168" i="2"/>
  <c r="H168" i="2"/>
  <c r="I168" i="2"/>
  <c r="J168" i="2"/>
  <c r="K168" i="2"/>
  <c r="L168" i="2"/>
  <c r="F169" i="2"/>
  <c r="H169" i="2"/>
  <c r="K169" i="2" s="1"/>
  <c r="I169" i="2"/>
  <c r="G169" i="2" s="1"/>
  <c r="J169" i="2"/>
  <c r="L169" i="2"/>
  <c r="F170" i="2"/>
  <c r="H170" i="2"/>
  <c r="K170" i="2" s="1"/>
  <c r="I170" i="2"/>
  <c r="G170" i="2" s="1"/>
  <c r="J170" i="2"/>
  <c r="L170" i="2"/>
  <c r="F171" i="2"/>
  <c r="G171" i="2"/>
  <c r="H171" i="2"/>
  <c r="I171" i="2"/>
  <c r="J171" i="2"/>
  <c r="L171" i="2"/>
  <c r="K171" i="2" s="1"/>
  <c r="F172" i="2"/>
  <c r="G172" i="2"/>
  <c r="H172" i="2"/>
  <c r="I172" i="2"/>
  <c r="J172" i="2"/>
  <c r="L172" i="2"/>
  <c r="K172" i="2" s="1"/>
  <c r="F173" i="2"/>
  <c r="G173" i="2"/>
  <c r="H173" i="2"/>
  <c r="I173" i="2"/>
  <c r="J173" i="2"/>
  <c r="L173" i="2"/>
  <c r="K173" i="2" s="1"/>
  <c r="F174" i="2"/>
  <c r="H174" i="2"/>
  <c r="K174" i="2" s="1"/>
  <c r="I174" i="2"/>
  <c r="G174" i="2" s="1"/>
  <c r="J174" i="2"/>
  <c r="L174" i="2"/>
  <c r="F175" i="2"/>
  <c r="H175" i="2"/>
  <c r="I175" i="2"/>
  <c r="G175" i="2" s="1"/>
  <c r="J175" i="2"/>
  <c r="K175" i="2"/>
  <c r="L175" i="2"/>
  <c r="F176" i="2"/>
  <c r="G176" i="2"/>
  <c r="H176" i="2"/>
  <c r="K176" i="2" s="1"/>
  <c r="I176" i="2"/>
  <c r="J176" i="2"/>
  <c r="L176" i="2"/>
  <c r="F177" i="2"/>
  <c r="G177" i="2"/>
  <c r="H177" i="2"/>
  <c r="K177" i="2" s="1"/>
  <c r="I177" i="2"/>
  <c r="J177" i="2"/>
  <c r="L177" i="2"/>
  <c r="F178" i="2"/>
  <c r="H178" i="2"/>
  <c r="I178" i="2"/>
  <c r="G178" i="2" s="1"/>
  <c r="J178" i="2"/>
  <c r="L178" i="2"/>
  <c r="F179" i="2"/>
  <c r="G179" i="2"/>
  <c r="H179" i="2"/>
  <c r="I179" i="2"/>
  <c r="J179" i="2"/>
  <c r="K179" i="2"/>
  <c r="L179" i="2"/>
  <c r="F180" i="2"/>
  <c r="G180" i="2"/>
  <c r="H180" i="2"/>
  <c r="I180" i="2"/>
  <c r="J180" i="2"/>
  <c r="K180" i="2"/>
  <c r="L180" i="2"/>
  <c r="F181" i="2"/>
  <c r="H181" i="2"/>
  <c r="K181" i="2" s="1"/>
  <c r="I181" i="2"/>
  <c r="G181" i="2" s="1"/>
  <c r="J181" i="2"/>
  <c r="L181" i="2"/>
  <c r="F182" i="2"/>
  <c r="H182" i="2"/>
  <c r="K182" i="2" s="1"/>
  <c r="I182" i="2"/>
  <c r="G182" i="2" s="1"/>
  <c r="J182" i="2"/>
  <c r="L182" i="2"/>
  <c r="F183" i="2"/>
  <c r="G183" i="2"/>
  <c r="H183" i="2"/>
  <c r="I183" i="2"/>
  <c r="J183" i="2"/>
  <c r="L183" i="2"/>
  <c r="K183" i="2" s="1"/>
  <c r="F184" i="2"/>
  <c r="G184" i="2"/>
  <c r="H184" i="2"/>
  <c r="I184" i="2"/>
  <c r="J184" i="2"/>
  <c r="L184" i="2"/>
  <c r="K184" i="2" s="1"/>
  <c r="F185" i="2"/>
  <c r="G185" i="2"/>
  <c r="H185" i="2"/>
  <c r="I185" i="2"/>
  <c r="J185" i="2"/>
  <c r="L185" i="2"/>
  <c r="K185" i="2" s="1"/>
  <c r="F186" i="2"/>
  <c r="H186" i="2"/>
  <c r="K186" i="2" s="1"/>
  <c r="I186" i="2"/>
  <c r="G186" i="2" s="1"/>
  <c r="J186" i="2"/>
  <c r="L186" i="2"/>
  <c r="F187" i="2"/>
  <c r="H187" i="2"/>
  <c r="I187" i="2"/>
  <c r="G187" i="2" s="1"/>
  <c r="J187" i="2"/>
  <c r="K187" i="2"/>
  <c r="L187" i="2"/>
  <c r="F188" i="2"/>
  <c r="G188" i="2"/>
  <c r="H188" i="2"/>
  <c r="K188" i="2" s="1"/>
  <c r="I188" i="2"/>
  <c r="J188" i="2"/>
  <c r="L188" i="2"/>
  <c r="F189" i="2"/>
  <c r="G189" i="2"/>
  <c r="H189" i="2"/>
  <c r="K189" i="2" s="1"/>
  <c r="I189" i="2"/>
  <c r="J189" i="2"/>
  <c r="L189" i="2"/>
  <c r="F190" i="2"/>
  <c r="H190" i="2"/>
  <c r="I190" i="2"/>
  <c r="G190" i="2" s="1"/>
  <c r="J190" i="2"/>
  <c r="L190" i="2"/>
  <c r="F191" i="2"/>
  <c r="G191" i="2"/>
  <c r="H191" i="2"/>
  <c r="I191" i="2"/>
  <c r="J191" i="2"/>
  <c r="K191" i="2"/>
  <c r="L191" i="2"/>
  <c r="F192" i="2"/>
  <c r="G192" i="2"/>
  <c r="H192" i="2"/>
  <c r="I192" i="2"/>
  <c r="J192" i="2"/>
  <c r="K192" i="2"/>
  <c r="L192" i="2"/>
  <c r="F193" i="2"/>
  <c r="H193" i="2"/>
  <c r="K193" i="2" s="1"/>
  <c r="I193" i="2"/>
  <c r="G193" i="2" s="1"/>
  <c r="J193" i="2"/>
  <c r="L193" i="2"/>
  <c r="F194" i="2"/>
  <c r="H194" i="2"/>
  <c r="K194" i="2" s="1"/>
  <c r="I194" i="2"/>
  <c r="G194" i="2" s="1"/>
  <c r="J194" i="2"/>
  <c r="L194" i="2"/>
  <c r="F195" i="2"/>
  <c r="G195" i="2"/>
  <c r="H195" i="2"/>
  <c r="I195" i="2"/>
  <c r="J195" i="2"/>
  <c r="L195" i="2"/>
  <c r="K195" i="2" s="1"/>
  <c r="F196" i="2"/>
  <c r="G196" i="2"/>
  <c r="H196" i="2"/>
  <c r="I196" i="2"/>
  <c r="J196" i="2"/>
  <c r="L196" i="2"/>
  <c r="K196" i="2" s="1"/>
  <c r="F197" i="2"/>
  <c r="G197" i="2"/>
  <c r="H197" i="2"/>
  <c r="I197" i="2"/>
  <c r="J197" i="2"/>
  <c r="L197" i="2"/>
  <c r="K197" i="2" s="1"/>
  <c r="F198" i="2"/>
  <c r="H198" i="2"/>
  <c r="K198" i="2" s="1"/>
  <c r="I198" i="2"/>
  <c r="G198" i="2" s="1"/>
  <c r="J198" i="2"/>
  <c r="L198" i="2"/>
  <c r="F199" i="2"/>
  <c r="H199" i="2"/>
  <c r="I199" i="2"/>
  <c r="G199" i="2" s="1"/>
  <c r="J199" i="2"/>
  <c r="K199" i="2"/>
  <c r="L199" i="2"/>
  <c r="F200" i="2"/>
  <c r="G200" i="2"/>
  <c r="H200" i="2"/>
  <c r="K200" i="2" s="1"/>
  <c r="I200" i="2"/>
  <c r="J200" i="2"/>
  <c r="L200" i="2"/>
  <c r="F201" i="2"/>
  <c r="G201" i="2"/>
  <c r="H201" i="2"/>
  <c r="K201" i="2" s="1"/>
  <c r="I201" i="2"/>
  <c r="J201" i="2"/>
  <c r="L201" i="2"/>
  <c r="F202" i="2"/>
  <c r="H202" i="2"/>
  <c r="I202" i="2"/>
  <c r="G202" i="2" s="1"/>
  <c r="J202" i="2"/>
  <c r="L202" i="2"/>
  <c r="F203" i="2"/>
  <c r="G203" i="2"/>
  <c r="H203" i="2"/>
  <c r="I203" i="2"/>
  <c r="J203" i="2"/>
  <c r="K203" i="2"/>
  <c r="L203" i="2"/>
  <c r="F204" i="2"/>
  <c r="G204" i="2"/>
  <c r="H204" i="2"/>
  <c r="I204" i="2"/>
  <c r="J204" i="2"/>
  <c r="K204" i="2"/>
  <c r="L204" i="2"/>
  <c r="F205" i="2"/>
  <c r="H205" i="2"/>
  <c r="K205" i="2" s="1"/>
  <c r="I205" i="2"/>
  <c r="G205" i="2" s="1"/>
  <c r="J205" i="2"/>
  <c r="L205" i="2"/>
  <c r="F206" i="2"/>
  <c r="H206" i="2"/>
  <c r="K206" i="2" s="1"/>
  <c r="I206" i="2"/>
  <c r="G206" i="2" s="1"/>
  <c r="J206" i="2"/>
  <c r="L206" i="2"/>
  <c r="F207" i="2"/>
  <c r="G207" i="2"/>
  <c r="H207" i="2"/>
  <c r="I207" i="2"/>
  <c r="J207" i="2"/>
  <c r="L207" i="2"/>
  <c r="K207" i="2" s="1"/>
  <c r="F208" i="2"/>
  <c r="G208" i="2"/>
  <c r="H208" i="2"/>
  <c r="I208" i="2"/>
  <c r="J208" i="2"/>
  <c r="L208" i="2"/>
  <c r="K208" i="2" s="1"/>
  <c r="F209" i="2"/>
  <c r="G209" i="2"/>
  <c r="H209" i="2"/>
  <c r="I209" i="2"/>
  <c r="J209" i="2"/>
  <c r="L209" i="2"/>
  <c r="K209" i="2" s="1"/>
  <c r="F210" i="2"/>
  <c r="H210" i="2"/>
  <c r="K210" i="2" s="1"/>
  <c r="I210" i="2"/>
  <c r="G210" i="2" s="1"/>
  <c r="J210" i="2"/>
  <c r="L210" i="2"/>
  <c r="F211" i="2"/>
  <c r="H211" i="2"/>
  <c r="I211" i="2"/>
  <c r="G211" i="2" s="1"/>
  <c r="J211" i="2"/>
  <c r="K211" i="2"/>
  <c r="L211" i="2"/>
  <c r="F212" i="2"/>
  <c r="G212" i="2"/>
  <c r="H212" i="2"/>
  <c r="K212" i="2" s="1"/>
  <c r="I212" i="2"/>
  <c r="J212" i="2"/>
  <c r="L212" i="2"/>
  <c r="F213" i="2"/>
  <c r="G213" i="2"/>
  <c r="H213" i="2"/>
  <c r="K213" i="2" s="1"/>
  <c r="I213" i="2"/>
  <c r="J213" i="2"/>
  <c r="L213" i="2"/>
  <c r="F214" i="2"/>
  <c r="H214" i="2"/>
  <c r="I214" i="2"/>
  <c r="G214" i="2" s="1"/>
  <c r="J214" i="2"/>
  <c r="L214" i="2"/>
  <c r="F215" i="2"/>
  <c r="G215" i="2"/>
  <c r="H215" i="2"/>
  <c r="I215" i="2"/>
  <c r="J215" i="2"/>
  <c r="K215" i="2"/>
  <c r="L215" i="2"/>
  <c r="F216" i="2"/>
  <c r="G216" i="2"/>
  <c r="H216" i="2"/>
  <c r="I216" i="2"/>
  <c r="J216" i="2"/>
  <c r="K216" i="2"/>
  <c r="L216" i="2"/>
  <c r="F217" i="2"/>
  <c r="H217" i="2"/>
  <c r="K217" i="2" s="1"/>
  <c r="I217" i="2"/>
  <c r="G217" i="2" s="1"/>
  <c r="J217" i="2"/>
  <c r="L217" i="2"/>
  <c r="F218" i="2"/>
  <c r="H218" i="2"/>
  <c r="K218" i="2" s="1"/>
  <c r="I218" i="2"/>
  <c r="G218" i="2" s="1"/>
  <c r="J218" i="2"/>
  <c r="L218" i="2"/>
  <c r="F219" i="2"/>
  <c r="G219" i="2"/>
  <c r="H219" i="2"/>
  <c r="I219" i="2"/>
  <c r="J219" i="2"/>
  <c r="L219" i="2"/>
  <c r="K219" i="2" s="1"/>
  <c r="F220" i="2"/>
  <c r="G220" i="2"/>
  <c r="H220" i="2"/>
  <c r="I220" i="2"/>
  <c r="J220" i="2"/>
  <c r="L220" i="2"/>
  <c r="K220" i="2" s="1"/>
  <c r="F221" i="2"/>
  <c r="G221" i="2"/>
  <c r="H221" i="2"/>
  <c r="I221" i="2"/>
  <c r="J221" i="2"/>
  <c r="L221" i="2"/>
  <c r="K221" i="2" s="1"/>
  <c r="F222" i="2"/>
  <c r="H222" i="2"/>
  <c r="K222" i="2" s="1"/>
  <c r="I222" i="2"/>
  <c r="G222" i="2" s="1"/>
  <c r="J222" i="2"/>
  <c r="L222" i="2"/>
  <c r="F223" i="2"/>
  <c r="H223" i="2"/>
  <c r="I223" i="2"/>
  <c r="G223" i="2" s="1"/>
  <c r="J223" i="2"/>
  <c r="K223" i="2"/>
  <c r="L223" i="2"/>
  <c r="F224" i="2"/>
  <c r="G224" i="2"/>
  <c r="H224" i="2"/>
  <c r="K224" i="2" s="1"/>
  <c r="I224" i="2"/>
  <c r="J224" i="2"/>
  <c r="L224" i="2"/>
  <c r="F225" i="2"/>
  <c r="G225" i="2"/>
  <c r="H225" i="2"/>
  <c r="K225" i="2" s="1"/>
  <c r="I225" i="2"/>
  <c r="J225" i="2"/>
  <c r="L225" i="2"/>
  <c r="F226" i="2"/>
  <c r="H226" i="2"/>
  <c r="I226" i="2"/>
  <c r="G226" i="2" s="1"/>
  <c r="J226" i="2"/>
  <c r="L226" i="2"/>
  <c r="F227" i="2"/>
  <c r="G227" i="2"/>
  <c r="H227" i="2"/>
  <c r="I227" i="2"/>
  <c r="J227" i="2"/>
  <c r="K227" i="2"/>
  <c r="L227" i="2"/>
  <c r="F228" i="2"/>
  <c r="G228" i="2"/>
  <c r="H228" i="2"/>
  <c r="I228" i="2"/>
  <c r="J228" i="2"/>
  <c r="K228" i="2"/>
  <c r="L228" i="2"/>
  <c r="F229" i="2"/>
  <c r="H229" i="2"/>
  <c r="K229" i="2" s="1"/>
  <c r="I229" i="2"/>
  <c r="G229" i="2" s="1"/>
  <c r="J229" i="2"/>
  <c r="L229" i="2"/>
  <c r="F230" i="2"/>
  <c r="H230" i="2"/>
  <c r="K230" i="2" s="1"/>
  <c r="I230" i="2"/>
  <c r="G230" i="2" s="1"/>
  <c r="J230" i="2"/>
  <c r="L230" i="2"/>
  <c r="F231" i="2"/>
  <c r="G231" i="2"/>
  <c r="H231" i="2"/>
  <c r="I231" i="2"/>
  <c r="J231" i="2"/>
  <c r="L231" i="2"/>
  <c r="K231" i="2" s="1"/>
  <c r="F232" i="2"/>
  <c r="G232" i="2"/>
  <c r="H232" i="2"/>
  <c r="I232" i="2"/>
  <c r="J232" i="2"/>
  <c r="L232" i="2"/>
  <c r="K232" i="2" s="1"/>
  <c r="F233" i="2"/>
  <c r="G233" i="2"/>
  <c r="H233" i="2"/>
  <c r="I233" i="2"/>
  <c r="J233" i="2"/>
  <c r="L233" i="2"/>
  <c r="K233" i="2" s="1"/>
  <c r="F234" i="2"/>
  <c r="H234" i="2"/>
  <c r="K234" i="2" s="1"/>
  <c r="I234" i="2"/>
  <c r="G234" i="2" s="1"/>
  <c r="J234" i="2"/>
  <c r="L234" i="2"/>
  <c r="F235" i="2"/>
  <c r="H235" i="2"/>
  <c r="I235" i="2"/>
  <c r="G235" i="2" s="1"/>
  <c r="J235" i="2"/>
  <c r="K235" i="2"/>
  <c r="L235" i="2"/>
  <c r="F236" i="2"/>
  <c r="G236" i="2"/>
  <c r="H236" i="2"/>
  <c r="K236" i="2" s="1"/>
  <c r="I236" i="2"/>
  <c r="J236" i="2"/>
  <c r="L236" i="2"/>
  <c r="F237" i="2"/>
  <c r="G237" i="2"/>
  <c r="H237" i="2"/>
  <c r="K237" i="2" s="1"/>
  <c r="I237" i="2"/>
  <c r="J237" i="2"/>
  <c r="L237" i="2"/>
  <c r="F238" i="2"/>
  <c r="H238" i="2"/>
  <c r="I238" i="2"/>
  <c r="G238" i="2" s="1"/>
  <c r="J238" i="2"/>
  <c r="L238" i="2"/>
  <c r="F239" i="2"/>
  <c r="G239" i="2"/>
  <c r="H239" i="2"/>
  <c r="I239" i="2"/>
  <c r="J239" i="2"/>
  <c r="K239" i="2"/>
  <c r="L239" i="2"/>
  <c r="F240" i="2"/>
  <c r="G240" i="2"/>
  <c r="H240" i="2"/>
  <c r="I240" i="2"/>
  <c r="J240" i="2"/>
  <c r="K240" i="2"/>
  <c r="L240" i="2"/>
  <c r="F241" i="2"/>
  <c r="H241" i="2"/>
  <c r="K241" i="2" s="1"/>
  <c r="I241" i="2"/>
  <c r="G241" i="2" s="1"/>
  <c r="J241" i="2"/>
  <c r="L241" i="2"/>
  <c r="F242" i="2"/>
  <c r="H242" i="2"/>
  <c r="K242" i="2" s="1"/>
  <c r="I242" i="2"/>
  <c r="G242" i="2" s="1"/>
  <c r="J242" i="2"/>
  <c r="L242" i="2"/>
  <c r="F243" i="2"/>
  <c r="G243" i="2"/>
  <c r="H243" i="2"/>
  <c r="I243" i="2"/>
  <c r="J243" i="2"/>
  <c r="L243" i="2"/>
  <c r="K243" i="2" s="1"/>
  <c r="F244" i="2"/>
  <c r="G244" i="2"/>
  <c r="H244" i="2"/>
  <c r="I244" i="2"/>
  <c r="J244" i="2"/>
  <c r="L244" i="2"/>
  <c r="K244" i="2" s="1"/>
  <c r="F245" i="2"/>
  <c r="G245" i="2"/>
  <c r="H245" i="2"/>
  <c r="I245" i="2"/>
  <c r="J245" i="2"/>
  <c r="L245" i="2"/>
  <c r="K245" i="2" s="1"/>
  <c r="F246" i="2"/>
  <c r="H246" i="2"/>
  <c r="K246" i="2" s="1"/>
  <c r="I246" i="2"/>
  <c r="G246" i="2" s="1"/>
  <c r="J246" i="2"/>
  <c r="L246" i="2"/>
  <c r="F247" i="2"/>
  <c r="H247" i="2"/>
  <c r="I247" i="2"/>
  <c r="G247" i="2" s="1"/>
  <c r="J247" i="2"/>
  <c r="K247" i="2"/>
  <c r="L247" i="2"/>
  <c r="F248" i="2"/>
  <c r="G248" i="2"/>
  <c r="H248" i="2"/>
  <c r="K248" i="2" s="1"/>
  <c r="I248" i="2"/>
  <c r="J248" i="2"/>
  <c r="L248" i="2"/>
  <c r="F249" i="2"/>
  <c r="G249" i="2"/>
  <c r="H249" i="2"/>
  <c r="K249" i="2" s="1"/>
  <c r="I249" i="2"/>
  <c r="J249" i="2"/>
  <c r="L249" i="2"/>
  <c r="F250" i="2"/>
  <c r="H250" i="2"/>
  <c r="I250" i="2"/>
  <c r="G250" i="2" s="1"/>
  <c r="J250" i="2"/>
  <c r="L250" i="2"/>
  <c r="F251" i="2"/>
  <c r="G251" i="2"/>
  <c r="H251" i="2"/>
  <c r="I251" i="2"/>
  <c r="J251" i="2"/>
  <c r="K251" i="2"/>
  <c r="L251" i="2"/>
  <c r="F252" i="2"/>
  <c r="G252" i="2"/>
  <c r="H252" i="2"/>
  <c r="I252" i="2"/>
  <c r="J252" i="2"/>
  <c r="K252" i="2"/>
  <c r="L252" i="2"/>
  <c r="F253" i="2"/>
  <c r="H253" i="2"/>
  <c r="K253" i="2" s="1"/>
  <c r="I253" i="2"/>
  <c r="G253" i="2" s="1"/>
  <c r="J253" i="2"/>
  <c r="L253" i="2"/>
  <c r="F254" i="2"/>
  <c r="H254" i="2"/>
  <c r="K254" i="2" s="1"/>
  <c r="I254" i="2"/>
  <c r="G254" i="2" s="1"/>
  <c r="J254" i="2"/>
  <c r="L254" i="2"/>
  <c r="F255" i="2"/>
  <c r="G255" i="2"/>
  <c r="H255" i="2"/>
  <c r="I255" i="2"/>
  <c r="J255" i="2"/>
  <c r="L255" i="2"/>
  <c r="K255" i="2" s="1"/>
  <c r="F256" i="2"/>
  <c r="G256" i="2"/>
  <c r="H256" i="2"/>
  <c r="I256" i="2"/>
  <c r="J256" i="2"/>
  <c r="L256" i="2"/>
  <c r="K256" i="2" s="1"/>
  <c r="F257" i="2"/>
  <c r="G257" i="2"/>
  <c r="H257" i="2"/>
  <c r="I257" i="2"/>
  <c r="J257" i="2"/>
  <c r="L257" i="2"/>
  <c r="K257" i="2" s="1"/>
  <c r="F258" i="2"/>
  <c r="H258" i="2"/>
  <c r="K258" i="2" s="1"/>
  <c r="I258" i="2"/>
  <c r="G258" i="2" s="1"/>
  <c r="J258" i="2"/>
  <c r="L258" i="2"/>
  <c r="F259" i="2"/>
  <c r="H259" i="2"/>
  <c r="I259" i="2"/>
  <c r="G259" i="2" s="1"/>
  <c r="J259" i="2"/>
  <c r="K259" i="2"/>
  <c r="L259" i="2"/>
  <c r="F260" i="2"/>
  <c r="G260" i="2"/>
  <c r="H260" i="2"/>
  <c r="K260" i="2" s="1"/>
  <c r="I260" i="2"/>
  <c r="J260" i="2"/>
  <c r="L260" i="2"/>
  <c r="F261" i="2"/>
  <c r="G261" i="2"/>
  <c r="H261" i="2"/>
  <c r="K261" i="2" s="1"/>
  <c r="I261" i="2"/>
  <c r="J261" i="2"/>
  <c r="L261" i="2"/>
  <c r="F262" i="2"/>
  <c r="H262" i="2"/>
  <c r="I262" i="2"/>
  <c r="G262" i="2" s="1"/>
  <c r="J262" i="2"/>
  <c r="L262" i="2"/>
  <c r="F263" i="2"/>
  <c r="G263" i="2"/>
  <c r="H263" i="2"/>
  <c r="I263" i="2"/>
  <c r="J263" i="2"/>
  <c r="K263" i="2"/>
  <c r="L263" i="2"/>
  <c r="F264" i="2"/>
  <c r="G264" i="2"/>
  <c r="H264" i="2"/>
  <c r="I264" i="2"/>
  <c r="J264" i="2"/>
  <c r="K264" i="2"/>
  <c r="L264" i="2"/>
  <c r="F265" i="2"/>
  <c r="H265" i="2"/>
  <c r="K265" i="2" s="1"/>
  <c r="I265" i="2"/>
  <c r="G265" i="2" s="1"/>
  <c r="J265" i="2"/>
  <c r="L265" i="2"/>
  <c r="F266" i="2"/>
  <c r="H266" i="2"/>
  <c r="K266" i="2" s="1"/>
  <c r="I266" i="2"/>
  <c r="G266" i="2" s="1"/>
  <c r="J266" i="2"/>
  <c r="L266" i="2"/>
  <c r="F267" i="2"/>
  <c r="G267" i="2"/>
  <c r="H267" i="2"/>
  <c r="I267" i="2"/>
  <c r="J267" i="2"/>
  <c r="L267" i="2"/>
  <c r="K267" i="2" s="1"/>
  <c r="F268" i="2"/>
  <c r="G268" i="2"/>
  <c r="H268" i="2"/>
  <c r="I268" i="2"/>
  <c r="J268" i="2"/>
  <c r="L268" i="2"/>
  <c r="K268" i="2" s="1"/>
  <c r="F269" i="2"/>
  <c r="G269" i="2"/>
  <c r="H269" i="2"/>
  <c r="I269" i="2"/>
  <c r="J269" i="2"/>
  <c r="L269" i="2"/>
  <c r="K269" i="2" s="1"/>
  <c r="F270" i="2"/>
  <c r="H270" i="2"/>
  <c r="K270" i="2" s="1"/>
  <c r="I270" i="2"/>
  <c r="G270" i="2" s="1"/>
  <c r="J270" i="2"/>
  <c r="L270" i="2"/>
  <c r="F271" i="2"/>
  <c r="H271" i="2"/>
  <c r="I271" i="2"/>
  <c r="G271" i="2" s="1"/>
  <c r="J271" i="2"/>
  <c r="K271" i="2"/>
  <c r="L271" i="2"/>
  <c r="F272" i="2"/>
  <c r="G272" i="2"/>
  <c r="H272" i="2"/>
  <c r="K272" i="2" s="1"/>
  <c r="I272" i="2"/>
  <c r="J272" i="2"/>
  <c r="L272" i="2"/>
  <c r="F273" i="2"/>
  <c r="H273" i="2"/>
  <c r="K273" i="2" s="1"/>
  <c r="I273" i="2"/>
  <c r="G273" i="2" s="1"/>
  <c r="J273" i="2"/>
  <c r="L273" i="2"/>
  <c r="F274" i="2"/>
  <c r="H274" i="2"/>
  <c r="I274" i="2"/>
  <c r="G274" i="2" s="1"/>
  <c r="J274" i="2"/>
  <c r="L274" i="2"/>
  <c r="F275" i="2"/>
  <c r="G275" i="2"/>
  <c r="H275" i="2"/>
  <c r="I275" i="2"/>
  <c r="J275" i="2"/>
  <c r="K275" i="2"/>
  <c r="L275" i="2"/>
  <c r="F276" i="2"/>
  <c r="G276" i="2"/>
  <c r="H276" i="2"/>
  <c r="I276" i="2"/>
  <c r="J276" i="2"/>
  <c r="K276" i="2"/>
  <c r="L276" i="2"/>
  <c r="F277" i="2"/>
  <c r="H277" i="2"/>
  <c r="K277" i="2" s="1"/>
  <c r="I277" i="2"/>
  <c r="G277" i="2" s="1"/>
  <c r="J277" i="2"/>
  <c r="L277" i="2"/>
  <c r="F278" i="2"/>
  <c r="H278" i="2"/>
  <c r="K278" i="2" s="1"/>
  <c r="I278" i="2"/>
  <c r="G278" i="2" s="1"/>
  <c r="J278" i="2"/>
  <c r="L278" i="2"/>
  <c r="F279" i="2"/>
  <c r="G279" i="2"/>
  <c r="H279" i="2"/>
  <c r="I279" i="2"/>
  <c r="J279" i="2"/>
  <c r="L279" i="2"/>
  <c r="K279" i="2" s="1"/>
  <c r="F280" i="2"/>
  <c r="G280" i="2"/>
  <c r="H280" i="2"/>
  <c r="I280" i="2"/>
  <c r="J280" i="2"/>
  <c r="L280" i="2"/>
  <c r="K280" i="2" s="1"/>
  <c r="F281" i="2"/>
  <c r="G281" i="2"/>
  <c r="H281" i="2"/>
  <c r="I281" i="2"/>
  <c r="J281" i="2"/>
  <c r="L281" i="2"/>
  <c r="K281" i="2" s="1"/>
  <c r="F282" i="2"/>
  <c r="H282" i="2"/>
  <c r="K282" i="2" s="1"/>
  <c r="I282" i="2"/>
  <c r="G282" i="2" s="1"/>
  <c r="J282" i="2"/>
  <c r="L282" i="2"/>
  <c r="F283" i="2"/>
  <c r="H283" i="2"/>
  <c r="I283" i="2"/>
  <c r="G283" i="2" s="1"/>
  <c r="J283" i="2"/>
  <c r="K283" i="2"/>
  <c r="L283" i="2"/>
  <c r="F284" i="2"/>
  <c r="G284" i="2"/>
  <c r="H284" i="2"/>
  <c r="K284" i="2" s="1"/>
  <c r="I284" i="2"/>
  <c r="J284" i="2"/>
  <c r="L284" i="2"/>
  <c r="F285" i="2"/>
  <c r="H285" i="2"/>
  <c r="K285" i="2" s="1"/>
  <c r="I285" i="2"/>
  <c r="G285" i="2" s="1"/>
  <c r="J285" i="2"/>
  <c r="L285" i="2"/>
  <c r="F286" i="2"/>
  <c r="H286" i="2"/>
  <c r="I286" i="2"/>
  <c r="G286" i="2" s="1"/>
  <c r="J286" i="2"/>
  <c r="L286" i="2"/>
  <c r="F287" i="2"/>
  <c r="G287" i="2"/>
  <c r="H287" i="2"/>
  <c r="I287" i="2"/>
  <c r="J287" i="2"/>
  <c r="K287" i="2"/>
  <c r="L287" i="2"/>
  <c r="F288" i="2"/>
  <c r="G288" i="2"/>
  <c r="H288" i="2"/>
  <c r="I288" i="2"/>
  <c r="J288" i="2"/>
  <c r="K288" i="2"/>
  <c r="L288" i="2"/>
  <c r="F289" i="2"/>
  <c r="H289" i="2"/>
  <c r="K289" i="2" s="1"/>
  <c r="I289" i="2"/>
  <c r="G289" i="2" s="1"/>
  <c r="J289" i="2"/>
  <c r="L289" i="2"/>
  <c r="F290" i="2"/>
  <c r="H290" i="2"/>
  <c r="K290" i="2" s="1"/>
  <c r="I290" i="2"/>
  <c r="G290" i="2" s="1"/>
  <c r="J290" i="2"/>
  <c r="L290" i="2"/>
  <c r="F291" i="2"/>
  <c r="H291" i="2"/>
  <c r="I291" i="2"/>
  <c r="G291" i="2" s="1"/>
  <c r="J291" i="2"/>
  <c r="L291" i="2"/>
  <c r="K291" i="2" s="1"/>
  <c r="F292" i="2"/>
  <c r="G292" i="2"/>
  <c r="H292" i="2"/>
  <c r="K292" i="2" s="1"/>
  <c r="I292" i="2"/>
  <c r="J292" i="2"/>
  <c r="L292" i="2"/>
  <c r="F293" i="2"/>
  <c r="G293" i="2"/>
  <c r="H293" i="2"/>
  <c r="I293" i="2"/>
  <c r="J293" i="2"/>
  <c r="K293" i="2"/>
  <c r="L293" i="2"/>
  <c r="F294" i="2"/>
  <c r="H294" i="2"/>
  <c r="K294" i="2" s="1"/>
  <c r="I294" i="2"/>
  <c r="G294" i="2" s="1"/>
  <c r="J294" i="2"/>
  <c r="L294" i="2"/>
  <c r="F295" i="2"/>
  <c r="H295" i="2"/>
  <c r="I295" i="2"/>
  <c r="G295" i="2" s="1"/>
  <c r="J295" i="2"/>
  <c r="K295" i="2"/>
  <c r="L295" i="2"/>
  <c r="F296" i="2"/>
  <c r="G296" i="2"/>
  <c r="H296" i="2"/>
  <c r="K296" i="2" s="1"/>
  <c r="I296" i="2"/>
  <c r="J296" i="2"/>
  <c r="L296" i="2"/>
  <c r="F297" i="2"/>
  <c r="G297" i="2"/>
  <c r="H297" i="2"/>
  <c r="K297" i="2" s="1"/>
  <c r="I297" i="2"/>
  <c r="J297" i="2"/>
  <c r="L297" i="2"/>
  <c r="F298" i="2"/>
  <c r="H298" i="2"/>
  <c r="K298" i="2" s="1"/>
  <c r="I298" i="2"/>
  <c r="G298" i="2" s="1"/>
  <c r="J298" i="2"/>
  <c r="L298" i="2"/>
  <c r="F299" i="2"/>
  <c r="G299" i="2"/>
  <c r="H299" i="2"/>
  <c r="I299" i="2"/>
  <c r="J299" i="2"/>
  <c r="K299" i="2"/>
  <c r="L299" i="2"/>
  <c r="F300" i="2"/>
  <c r="G300" i="2"/>
  <c r="H300" i="2"/>
  <c r="I300" i="2"/>
  <c r="J300" i="2"/>
  <c r="L300" i="2"/>
  <c r="K300" i="2" s="1"/>
  <c r="F301" i="2"/>
  <c r="H301" i="2"/>
  <c r="K301" i="2" s="1"/>
  <c r="I301" i="2"/>
  <c r="G301" i="2" s="1"/>
  <c r="J301" i="2"/>
  <c r="L301" i="2"/>
  <c r="F302" i="2"/>
  <c r="H302" i="2"/>
  <c r="K302" i="2" s="1"/>
  <c r="I302" i="2"/>
  <c r="G302" i="2" s="1"/>
  <c r="J302" i="2"/>
  <c r="L302" i="2"/>
  <c r="F303" i="2"/>
  <c r="G303" i="2"/>
  <c r="H303" i="2"/>
  <c r="I303" i="2"/>
  <c r="J303" i="2"/>
  <c r="L303" i="2"/>
  <c r="K303" i="2" s="1"/>
  <c r="F304" i="2"/>
  <c r="G304" i="2"/>
  <c r="H304" i="2"/>
  <c r="K304" i="2" s="1"/>
  <c r="I304" i="2"/>
  <c r="J304" i="2"/>
  <c r="L304" i="2"/>
  <c r="F305" i="2"/>
  <c r="G305" i="2"/>
  <c r="H305" i="2"/>
  <c r="I305" i="2"/>
  <c r="J305" i="2"/>
  <c r="L305" i="2"/>
  <c r="K305" i="2" s="1"/>
  <c r="F306" i="2"/>
  <c r="H306" i="2"/>
  <c r="I306" i="2"/>
  <c r="G306" i="2" s="1"/>
  <c r="J306" i="2"/>
  <c r="L306" i="2"/>
  <c r="F307" i="2"/>
  <c r="H307" i="2"/>
  <c r="I307" i="2"/>
  <c r="G307" i="2" s="1"/>
  <c r="J307" i="2"/>
  <c r="K307" i="2"/>
  <c r="L307" i="2"/>
  <c r="F308" i="2"/>
  <c r="G308" i="2"/>
  <c r="H308" i="2"/>
  <c r="K308" i="2" s="1"/>
  <c r="I308" i="2"/>
  <c r="J308" i="2"/>
  <c r="L308" i="2"/>
  <c r="F309" i="2"/>
  <c r="G309" i="2"/>
  <c r="H309" i="2"/>
  <c r="I309" i="2"/>
  <c r="J309" i="2"/>
  <c r="L309" i="2"/>
  <c r="F310" i="2"/>
  <c r="H310" i="2"/>
  <c r="K310" i="2" s="1"/>
  <c r="I310" i="2"/>
  <c r="G310" i="2" s="1"/>
  <c r="J310" i="2"/>
  <c r="L310" i="2"/>
  <c r="F311" i="2"/>
  <c r="G311" i="2"/>
  <c r="H311" i="2"/>
  <c r="I311" i="2"/>
  <c r="J311" i="2"/>
  <c r="K311" i="2"/>
  <c r="L311" i="2"/>
  <c r="F312" i="2"/>
  <c r="G312" i="2"/>
  <c r="H312" i="2"/>
  <c r="I312" i="2"/>
  <c r="J312" i="2"/>
  <c r="L312" i="2"/>
  <c r="K312" i="2" s="1"/>
  <c r="F313" i="2"/>
  <c r="H313" i="2"/>
  <c r="I313" i="2"/>
  <c r="G313" i="2" s="1"/>
  <c r="J313" i="2"/>
  <c r="K313" i="2"/>
  <c r="L313" i="2"/>
  <c r="F314" i="2"/>
  <c r="H314" i="2"/>
  <c r="K314" i="2" s="1"/>
  <c r="I314" i="2"/>
  <c r="G314" i="2" s="1"/>
  <c r="J314" i="2"/>
  <c r="L314" i="2"/>
  <c r="F315" i="2"/>
  <c r="G315" i="2"/>
  <c r="H315" i="2"/>
  <c r="I315" i="2"/>
  <c r="J315" i="2"/>
  <c r="L315" i="2"/>
  <c r="K315" i="2" s="1"/>
  <c r="F316" i="2"/>
  <c r="G316" i="2"/>
  <c r="H316" i="2"/>
  <c r="I316" i="2"/>
  <c r="J316" i="2"/>
  <c r="L316" i="2"/>
  <c r="K316" i="2" s="1"/>
  <c r="F317" i="2"/>
  <c r="G317" i="2"/>
  <c r="H317" i="2"/>
  <c r="I317" i="2"/>
  <c r="J317" i="2"/>
  <c r="K317" i="2"/>
  <c r="L317" i="2"/>
  <c r="F318" i="2"/>
  <c r="H318" i="2"/>
  <c r="I318" i="2"/>
  <c r="G318" i="2" s="1"/>
  <c r="J318" i="2"/>
  <c r="L318" i="2"/>
  <c r="F319" i="2"/>
  <c r="H319" i="2"/>
  <c r="I319" i="2"/>
  <c r="G319" i="2" s="1"/>
  <c r="J319" i="2"/>
  <c r="K319" i="2"/>
  <c r="L319" i="2"/>
  <c r="F320" i="2"/>
  <c r="G320" i="2"/>
  <c r="H320" i="2"/>
  <c r="K320" i="2" s="1"/>
  <c r="I320" i="2"/>
  <c r="J320" i="2"/>
  <c r="L320" i="2"/>
  <c r="F321" i="2"/>
  <c r="H321" i="2"/>
  <c r="I321" i="2"/>
  <c r="G321" i="2" s="1"/>
  <c r="J321" i="2"/>
  <c r="L321" i="2"/>
  <c r="F322" i="2"/>
  <c r="H322" i="2"/>
  <c r="I322" i="2"/>
  <c r="G322" i="2" s="1"/>
  <c r="J322" i="2"/>
  <c r="L322" i="2"/>
  <c r="F323" i="2"/>
  <c r="G323" i="2"/>
  <c r="H323" i="2"/>
  <c r="I323" i="2"/>
  <c r="J323" i="2"/>
  <c r="K323" i="2"/>
  <c r="L323" i="2"/>
  <c r="F324" i="2"/>
  <c r="G324" i="2"/>
  <c r="H324" i="2"/>
  <c r="I324" i="2"/>
  <c r="J324" i="2"/>
  <c r="L324" i="2"/>
  <c r="K324" i="2" s="1"/>
  <c r="F325" i="2"/>
  <c r="H325" i="2"/>
  <c r="I325" i="2"/>
  <c r="G325" i="2" s="1"/>
  <c r="J325" i="2"/>
  <c r="K325" i="2"/>
  <c r="L325" i="2"/>
  <c r="F326" i="2"/>
  <c r="H326" i="2"/>
  <c r="I326" i="2"/>
  <c r="G326" i="2" s="1"/>
  <c r="J326" i="2"/>
  <c r="K326" i="2"/>
  <c r="L326" i="2"/>
  <c r="F327" i="2"/>
  <c r="G327" i="2"/>
  <c r="H327" i="2"/>
  <c r="I327" i="2"/>
  <c r="J327" i="2"/>
  <c r="K327" i="2"/>
  <c r="L327" i="2"/>
  <c r="F328" i="2"/>
  <c r="H328" i="2"/>
  <c r="K328" i="2" s="1"/>
  <c r="I328" i="2"/>
  <c r="G328" i="2" s="1"/>
  <c r="J328" i="2"/>
  <c r="L328" i="2"/>
  <c r="F329" i="2"/>
  <c r="G329" i="2"/>
  <c r="H329" i="2"/>
  <c r="K329" i="2" s="1"/>
  <c r="I329" i="2"/>
  <c r="J329" i="2"/>
  <c r="L329" i="2"/>
  <c r="F330" i="2"/>
  <c r="G330" i="2"/>
  <c r="H330" i="2"/>
  <c r="K330" i="2" s="1"/>
  <c r="I330" i="2"/>
  <c r="J330" i="2"/>
  <c r="L330" i="2"/>
  <c r="F331" i="2"/>
  <c r="H331" i="2"/>
  <c r="I331" i="2"/>
  <c r="G331" i="2" s="1"/>
  <c r="J331" i="2"/>
  <c r="K331" i="2"/>
  <c r="L331" i="2"/>
  <c r="F332" i="2"/>
  <c r="G332" i="2"/>
  <c r="H332" i="2"/>
  <c r="K332" i="2" s="1"/>
  <c r="I332" i="2"/>
  <c r="J332" i="2"/>
  <c r="L332" i="2"/>
  <c r="F333" i="2"/>
  <c r="G333" i="2"/>
  <c r="H333" i="2"/>
  <c r="I333" i="2"/>
  <c r="J333" i="2"/>
  <c r="L333" i="2"/>
  <c r="F334" i="2"/>
  <c r="H334" i="2"/>
  <c r="K334" i="2" s="1"/>
  <c r="I334" i="2"/>
  <c r="G334" i="2" s="1"/>
  <c r="J334" i="2"/>
  <c r="L334" i="2"/>
  <c r="F335" i="2"/>
  <c r="G335" i="2"/>
  <c r="H335" i="2"/>
  <c r="K335" i="2" s="1"/>
  <c r="I335" i="2"/>
  <c r="J335" i="2"/>
  <c r="L335" i="2"/>
  <c r="F336" i="2"/>
  <c r="G336" i="2"/>
  <c r="H336" i="2"/>
  <c r="I336" i="2"/>
  <c r="J336" i="2"/>
  <c r="L336" i="2"/>
  <c r="K336" i="2" s="1"/>
  <c r="F337" i="2"/>
  <c r="H337" i="2"/>
  <c r="I337" i="2"/>
  <c r="G337" i="2" s="1"/>
  <c r="J337" i="2"/>
  <c r="L337" i="2"/>
  <c r="K337" i="2" s="1"/>
  <c r="F338" i="2"/>
  <c r="H338" i="2"/>
  <c r="I338" i="2"/>
  <c r="G338" i="2" s="1"/>
  <c r="J338" i="2"/>
  <c r="K338" i="2"/>
  <c r="L338" i="2"/>
  <c r="F339" i="2"/>
  <c r="G339" i="2"/>
  <c r="H339" i="2"/>
  <c r="I339" i="2"/>
  <c r="J339" i="2"/>
  <c r="L339" i="2"/>
  <c r="K339" i="2" s="1"/>
  <c r="F340" i="2"/>
  <c r="G340" i="2"/>
  <c r="H340" i="2"/>
  <c r="I340" i="2"/>
  <c r="J340" i="2"/>
  <c r="K340" i="2"/>
  <c r="L340" i="2"/>
  <c r="F341" i="2"/>
  <c r="H341" i="2"/>
  <c r="K341" i="2" s="1"/>
  <c r="I341" i="2"/>
  <c r="G341" i="2" s="1"/>
  <c r="J341" i="2"/>
  <c r="L341" i="2"/>
  <c r="F342" i="2"/>
  <c r="H342" i="2"/>
  <c r="K342" i="2" s="1"/>
  <c r="I342" i="2"/>
  <c r="G342" i="2" s="1"/>
  <c r="J342" i="2"/>
  <c r="L342" i="2"/>
  <c r="F343" i="2"/>
  <c r="H343" i="2"/>
  <c r="K343" i="2" s="1"/>
  <c r="I343" i="2"/>
  <c r="G343" i="2" s="1"/>
  <c r="J343" i="2"/>
  <c r="L343" i="2"/>
  <c r="F344" i="2"/>
  <c r="G344" i="2"/>
  <c r="H344" i="2"/>
  <c r="K344" i="2" s="1"/>
  <c r="I344" i="2"/>
  <c r="J344" i="2"/>
  <c r="L344" i="2"/>
  <c r="F345" i="2"/>
  <c r="G345" i="2"/>
  <c r="H345" i="2"/>
  <c r="I345" i="2"/>
  <c r="J345" i="2"/>
  <c r="L345" i="2"/>
  <c r="F346" i="2"/>
  <c r="H346" i="2"/>
  <c r="K346" i="2" s="1"/>
  <c r="I346" i="2"/>
  <c r="G346" i="2" s="1"/>
  <c r="J346" i="2"/>
  <c r="L346" i="2"/>
  <c r="F347" i="2"/>
  <c r="G347" i="2"/>
  <c r="H347" i="2"/>
  <c r="I347" i="2"/>
  <c r="J347" i="2"/>
  <c r="K347" i="2"/>
  <c r="L347" i="2"/>
  <c r="F348" i="2"/>
  <c r="G348" i="2"/>
  <c r="H348" i="2"/>
  <c r="I348" i="2"/>
  <c r="J348" i="2"/>
  <c r="L348" i="2"/>
  <c r="K348" i="2" s="1"/>
  <c r="F349" i="2"/>
  <c r="G349" i="2"/>
  <c r="H349" i="2"/>
  <c r="I349" i="2"/>
  <c r="J349" i="2"/>
  <c r="K349" i="2"/>
  <c r="L349" i="2"/>
  <c r="F350" i="2"/>
  <c r="H350" i="2"/>
  <c r="K350" i="2" s="1"/>
  <c r="I350" i="2"/>
  <c r="G350" i="2" s="1"/>
  <c r="J350" i="2"/>
  <c r="L350" i="2"/>
  <c r="F351" i="2"/>
  <c r="H351" i="2"/>
  <c r="I351" i="2"/>
  <c r="G351" i="2" s="1"/>
  <c r="J351" i="2"/>
  <c r="K351" i="2"/>
  <c r="L351" i="2"/>
  <c r="F352" i="2"/>
  <c r="G352" i="2"/>
  <c r="H352" i="2"/>
  <c r="K352" i="2" s="1"/>
  <c r="I352" i="2"/>
  <c r="J352" i="2"/>
  <c r="L352" i="2"/>
  <c r="F353" i="2"/>
  <c r="G353" i="2"/>
  <c r="H353" i="2"/>
  <c r="I353" i="2"/>
  <c r="J353" i="2"/>
  <c r="L353" i="2"/>
  <c r="K353" i="2" s="1"/>
  <c r="F354" i="2"/>
  <c r="H354" i="2"/>
  <c r="I354" i="2"/>
  <c r="G354" i="2" s="1"/>
  <c r="J354" i="2"/>
  <c r="L354" i="2"/>
  <c r="F355" i="2"/>
  <c r="G355" i="2"/>
  <c r="H355" i="2"/>
  <c r="I355" i="2"/>
  <c r="J355" i="2"/>
  <c r="L355" i="2"/>
  <c r="K355" i="2" s="1"/>
  <c r="F356" i="2"/>
  <c r="G356" i="2"/>
  <c r="H356" i="2"/>
  <c r="I356" i="2"/>
  <c r="J356" i="2"/>
  <c r="K356" i="2"/>
  <c r="L356" i="2"/>
  <c r="F357" i="2"/>
  <c r="H357" i="2"/>
  <c r="K357" i="2" s="1"/>
  <c r="I357" i="2"/>
  <c r="G357" i="2" s="1"/>
  <c r="J357" i="2"/>
  <c r="L357" i="2"/>
  <c r="F358" i="2"/>
  <c r="H358" i="2"/>
  <c r="I358" i="2"/>
  <c r="G358" i="2" s="1"/>
  <c r="J358" i="2"/>
  <c r="L358" i="2"/>
  <c r="K358" i="2" s="1"/>
  <c r="F359" i="2"/>
  <c r="H359" i="2"/>
  <c r="K359" i="2" s="1"/>
  <c r="I359" i="2"/>
  <c r="G359" i="2" s="1"/>
  <c r="J359" i="2"/>
  <c r="L359" i="2"/>
  <c r="F360" i="2"/>
  <c r="G360" i="2"/>
  <c r="H360" i="2"/>
  <c r="K360" i="2" s="1"/>
  <c r="I360" i="2"/>
  <c r="J360" i="2"/>
  <c r="L360" i="2"/>
  <c r="F361" i="2"/>
  <c r="G361" i="2"/>
  <c r="H361" i="2"/>
  <c r="I361" i="2"/>
  <c r="J361" i="2"/>
  <c r="L361" i="2"/>
  <c r="K361" i="2" s="1"/>
  <c r="F362" i="2"/>
  <c r="G362" i="2"/>
  <c r="H362" i="2"/>
  <c r="I362" i="2"/>
  <c r="J362" i="2"/>
  <c r="L362" i="2"/>
  <c r="K362" i="2" s="1"/>
  <c r="F363" i="2"/>
  <c r="G363" i="2"/>
  <c r="H363" i="2"/>
  <c r="I363" i="2"/>
  <c r="J363" i="2"/>
  <c r="K363" i="2"/>
  <c r="L363" i="2"/>
  <c r="F364" i="2"/>
  <c r="H364" i="2"/>
  <c r="K364" i="2" s="1"/>
  <c r="I364" i="2"/>
  <c r="G364" i="2" s="1"/>
  <c r="J364" i="2"/>
  <c r="L364" i="2"/>
  <c r="F365" i="2"/>
  <c r="H365" i="2"/>
  <c r="K365" i="2" s="1"/>
  <c r="I365" i="2"/>
  <c r="G365" i="2" s="1"/>
  <c r="J365" i="2"/>
  <c r="L365" i="2"/>
  <c r="F366" i="2"/>
  <c r="G366" i="2"/>
  <c r="H366" i="2"/>
  <c r="K366" i="2" s="1"/>
  <c r="I366" i="2"/>
  <c r="J366" i="2"/>
  <c r="L366" i="2"/>
  <c r="F367" i="2"/>
  <c r="G367" i="2"/>
  <c r="H367" i="2"/>
  <c r="K367" i="2" s="1"/>
  <c r="I367" i="2"/>
  <c r="J367" i="2"/>
  <c r="L367" i="2"/>
  <c r="F368" i="2"/>
  <c r="G368" i="2"/>
  <c r="H368" i="2"/>
  <c r="I368" i="2"/>
  <c r="J368" i="2"/>
  <c r="L368" i="2"/>
  <c r="K368" i="2" s="1"/>
  <c r="F369" i="2"/>
  <c r="G369" i="2"/>
  <c r="H369" i="2"/>
  <c r="I369" i="2"/>
  <c r="J369" i="2"/>
  <c r="L369" i="2"/>
  <c r="K369" i="2" s="1"/>
  <c r="F370" i="2"/>
  <c r="H370" i="2"/>
  <c r="I370" i="2"/>
  <c r="G370" i="2" s="1"/>
  <c r="J370" i="2"/>
  <c r="K370" i="2"/>
  <c r="L370" i="2"/>
  <c r="F371" i="2"/>
  <c r="H371" i="2"/>
  <c r="I371" i="2"/>
  <c r="G371" i="2" s="1"/>
  <c r="J371" i="2"/>
  <c r="K371" i="2"/>
  <c r="L371" i="2"/>
  <c r="F372" i="2"/>
  <c r="H372" i="2"/>
  <c r="I372" i="2"/>
  <c r="G372" i="2" s="1"/>
  <c r="J372" i="2"/>
  <c r="L372" i="2"/>
  <c r="K372" i="2" s="1"/>
  <c r="F373" i="2"/>
  <c r="H373" i="2"/>
  <c r="K373" i="2" s="1"/>
  <c r="I373" i="2"/>
  <c r="G373" i="2" s="1"/>
  <c r="J373" i="2"/>
  <c r="L373" i="2"/>
  <c r="F374" i="2"/>
  <c r="G374" i="2"/>
  <c r="H374" i="2"/>
  <c r="K374" i="2" s="1"/>
  <c r="I374" i="2"/>
  <c r="J374" i="2"/>
  <c r="L374" i="2"/>
  <c r="F375" i="2"/>
  <c r="G375" i="2"/>
  <c r="H375" i="2"/>
  <c r="I375" i="2"/>
  <c r="J375" i="2"/>
  <c r="L375" i="2"/>
  <c r="K375" i="2" s="1"/>
  <c r="F376" i="2"/>
  <c r="G376" i="2"/>
  <c r="H376" i="2"/>
  <c r="I376" i="2"/>
  <c r="J376" i="2"/>
  <c r="L376" i="2"/>
  <c r="K376" i="2" s="1"/>
  <c r="F377" i="2"/>
  <c r="G377" i="2"/>
  <c r="H377" i="2"/>
  <c r="I377" i="2"/>
  <c r="J377" i="2"/>
  <c r="K377" i="2"/>
  <c r="L377" i="2"/>
  <c r="F378" i="2"/>
  <c r="H378" i="2"/>
  <c r="K378" i="2" s="1"/>
  <c r="I378" i="2"/>
  <c r="G378" i="2" s="1"/>
  <c r="J378" i="2"/>
  <c r="L378" i="2"/>
  <c r="F379" i="2"/>
  <c r="H379" i="2"/>
  <c r="I379" i="2"/>
  <c r="G379" i="2" s="1"/>
  <c r="J379" i="2"/>
  <c r="L379" i="2"/>
  <c r="K379" i="2" s="1"/>
  <c r="F380" i="2"/>
  <c r="G380" i="2"/>
  <c r="H380" i="2"/>
  <c r="K380" i="2" s="1"/>
  <c r="I380" i="2"/>
  <c r="J380" i="2"/>
  <c r="L380" i="2"/>
  <c r="F381" i="2"/>
  <c r="G381" i="2"/>
  <c r="H381" i="2"/>
  <c r="K381" i="2" s="1"/>
  <c r="I381" i="2"/>
  <c r="J381" i="2"/>
  <c r="L381" i="2"/>
  <c r="F382" i="2"/>
  <c r="H382" i="2"/>
  <c r="K382" i="2" s="1"/>
  <c r="I382" i="2"/>
  <c r="G382" i="2" s="1"/>
  <c r="J382" i="2"/>
  <c r="L382" i="2"/>
  <c r="F383" i="2"/>
  <c r="G383" i="2"/>
  <c r="H383" i="2"/>
  <c r="I383" i="2"/>
  <c r="J383" i="2"/>
  <c r="L383" i="2"/>
  <c r="K383" i="2" s="1"/>
  <c r="F384" i="2"/>
  <c r="H384" i="2"/>
  <c r="I384" i="2"/>
  <c r="G384" i="2" s="1"/>
  <c r="J384" i="2"/>
  <c r="K384" i="2"/>
  <c r="L384" i="2"/>
  <c r="F385" i="2"/>
  <c r="H385" i="2"/>
  <c r="I385" i="2"/>
  <c r="G385" i="2" s="1"/>
  <c r="J385" i="2"/>
  <c r="K385" i="2"/>
  <c r="L385" i="2"/>
  <c r="F386" i="2"/>
  <c r="H386" i="2"/>
  <c r="I386" i="2"/>
  <c r="G386" i="2" s="1"/>
  <c r="J386" i="2"/>
  <c r="L386" i="2"/>
  <c r="K386" i="2" s="1"/>
  <c r="F387" i="2"/>
  <c r="H387" i="2"/>
  <c r="K387" i="2" s="1"/>
  <c r="I387" i="2"/>
  <c r="G387" i="2" s="1"/>
  <c r="J387" i="2"/>
  <c r="L387" i="2"/>
  <c r="F388" i="2"/>
  <c r="G388" i="2"/>
  <c r="H388" i="2"/>
  <c r="K388" i="2" s="1"/>
  <c r="I388" i="2"/>
  <c r="J388" i="2"/>
  <c r="L388" i="2"/>
  <c r="F389" i="2"/>
  <c r="G389" i="2"/>
  <c r="H389" i="2"/>
  <c r="I389" i="2"/>
  <c r="J389" i="2"/>
  <c r="L389" i="2"/>
  <c r="K389" i="2" s="1"/>
  <c r="F390" i="2"/>
  <c r="G390" i="2"/>
  <c r="H390" i="2"/>
  <c r="I390" i="2"/>
  <c r="J390" i="2"/>
  <c r="L390" i="2"/>
  <c r="K390" i="2" s="1"/>
  <c r="F391" i="2"/>
  <c r="G391" i="2"/>
  <c r="H391" i="2"/>
  <c r="I391" i="2"/>
  <c r="J391" i="2"/>
  <c r="K391" i="2"/>
  <c r="L391" i="2"/>
  <c r="F392" i="2"/>
  <c r="H392" i="2"/>
  <c r="K392" i="2" s="1"/>
  <c r="I392" i="2"/>
  <c r="G392" i="2" s="1"/>
  <c r="J392" i="2"/>
  <c r="L392" i="2"/>
  <c r="F393" i="2"/>
  <c r="H393" i="2"/>
  <c r="K393" i="2" s="1"/>
  <c r="I393" i="2"/>
  <c r="G393" i="2" s="1"/>
  <c r="J393" i="2"/>
  <c r="L393" i="2"/>
  <c r="F394" i="2"/>
  <c r="G394" i="2"/>
  <c r="H394" i="2"/>
  <c r="K394" i="2" s="1"/>
  <c r="I394" i="2"/>
  <c r="J394" i="2"/>
  <c r="L394" i="2"/>
  <c r="F395" i="2"/>
  <c r="G395" i="2"/>
  <c r="H395" i="2"/>
  <c r="I395" i="2"/>
  <c r="J395" i="2"/>
  <c r="L395" i="2"/>
  <c r="K395" i="2" s="1"/>
  <c r="F396" i="2"/>
  <c r="H396" i="2"/>
  <c r="I396" i="2"/>
  <c r="G396" i="2" s="1"/>
  <c r="J396" i="2"/>
  <c r="K396" i="2"/>
  <c r="L396" i="2"/>
  <c r="F397" i="2"/>
  <c r="H397" i="2"/>
  <c r="I397" i="2"/>
  <c r="G397" i="2" s="1"/>
  <c r="J397" i="2"/>
  <c r="K397" i="2"/>
  <c r="L397" i="2"/>
  <c r="F398" i="2"/>
  <c r="H398" i="2"/>
  <c r="I398" i="2"/>
  <c r="G398" i="2" s="1"/>
  <c r="J398" i="2"/>
  <c r="L398" i="2"/>
  <c r="K398" i="2" s="1"/>
  <c r="F399" i="2"/>
  <c r="H399" i="2"/>
  <c r="K399" i="2" s="1"/>
  <c r="I399" i="2"/>
  <c r="G399" i="2" s="1"/>
  <c r="J399" i="2"/>
  <c r="L399" i="2"/>
  <c r="F400" i="2"/>
  <c r="G400" i="2"/>
  <c r="H400" i="2"/>
  <c r="K400" i="2" s="1"/>
  <c r="I400" i="2"/>
  <c r="J400" i="2"/>
  <c r="L400" i="2"/>
  <c r="F401" i="2"/>
  <c r="G401" i="2"/>
  <c r="H401" i="2"/>
  <c r="I401" i="2"/>
  <c r="J401" i="2"/>
  <c r="L401" i="2"/>
  <c r="K401" i="2" s="1"/>
  <c r="F402" i="2"/>
  <c r="G402" i="2"/>
  <c r="H402" i="2"/>
  <c r="I402" i="2"/>
  <c r="J402" i="2"/>
  <c r="L402" i="2"/>
  <c r="K402" i="2" s="1"/>
  <c r="F403" i="2"/>
  <c r="G403" i="2"/>
  <c r="H403" i="2"/>
  <c r="I403" i="2"/>
  <c r="J403" i="2"/>
  <c r="K403" i="2"/>
  <c r="L403" i="2"/>
  <c r="F404" i="2"/>
  <c r="H404" i="2"/>
  <c r="K404" i="2" s="1"/>
  <c r="I404" i="2"/>
  <c r="G404" i="2" s="1"/>
  <c r="J404" i="2"/>
  <c r="L404" i="2"/>
  <c r="F405" i="2"/>
  <c r="H405" i="2"/>
  <c r="K405" i="2" s="1"/>
  <c r="I405" i="2"/>
  <c r="G405" i="2" s="1"/>
  <c r="J405" i="2"/>
  <c r="L405" i="2"/>
  <c r="F406" i="2"/>
  <c r="G406" i="2"/>
  <c r="H406" i="2"/>
  <c r="K406" i="2" s="1"/>
  <c r="I406" i="2"/>
  <c r="J406" i="2"/>
  <c r="L406" i="2"/>
  <c r="F407" i="2"/>
  <c r="G407" i="2"/>
  <c r="H407" i="2"/>
  <c r="I407" i="2"/>
  <c r="J407" i="2"/>
  <c r="L407" i="2"/>
  <c r="K407" i="2" s="1"/>
  <c r="F408" i="2"/>
  <c r="H408" i="2"/>
  <c r="I408" i="2"/>
  <c r="G408" i="2" s="1"/>
  <c r="J408" i="2"/>
  <c r="K408" i="2"/>
  <c r="L408" i="2"/>
  <c r="F409" i="2"/>
  <c r="H409" i="2"/>
  <c r="I409" i="2"/>
  <c r="G409" i="2" s="1"/>
  <c r="J409" i="2"/>
  <c r="K409" i="2"/>
  <c r="L409" i="2"/>
  <c r="F410" i="2"/>
  <c r="H410" i="2"/>
  <c r="I410" i="2"/>
  <c r="G410" i="2" s="1"/>
  <c r="J410" i="2"/>
  <c r="L410" i="2"/>
  <c r="K410" i="2" s="1"/>
  <c r="F411" i="2"/>
  <c r="H411" i="2"/>
  <c r="K411" i="2" s="1"/>
  <c r="I411" i="2"/>
  <c r="G411" i="2" s="1"/>
  <c r="J411" i="2"/>
  <c r="L411" i="2"/>
  <c r="F412" i="2"/>
  <c r="G412" i="2"/>
  <c r="H412" i="2"/>
  <c r="K412" i="2" s="1"/>
  <c r="I412" i="2"/>
  <c r="J412" i="2"/>
  <c r="L412" i="2"/>
  <c r="F413" i="2"/>
  <c r="G413" i="2"/>
  <c r="H413" i="2"/>
  <c r="I413" i="2"/>
  <c r="J413" i="2"/>
  <c r="L413" i="2"/>
  <c r="K413" i="2" s="1"/>
  <c r="F414" i="2"/>
  <c r="G414" i="2"/>
  <c r="H414" i="2"/>
  <c r="I414" i="2"/>
  <c r="J414" i="2"/>
  <c r="L414" i="2"/>
  <c r="K414" i="2" s="1"/>
  <c r="F415" i="2"/>
  <c r="G415" i="2"/>
  <c r="H415" i="2"/>
  <c r="I415" i="2"/>
  <c r="J415" i="2"/>
  <c r="K415" i="2"/>
  <c r="L415" i="2"/>
  <c r="F416" i="2"/>
  <c r="H416" i="2"/>
  <c r="K416" i="2" s="1"/>
  <c r="I416" i="2"/>
  <c r="G416" i="2" s="1"/>
  <c r="J416" i="2"/>
  <c r="L416" i="2"/>
  <c r="F417" i="2"/>
  <c r="H417" i="2"/>
  <c r="K417" i="2" s="1"/>
  <c r="I417" i="2"/>
  <c r="G417" i="2" s="1"/>
  <c r="J417" i="2"/>
  <c r="L417" i="2"/>
  <c r="F418" i="2"/>
  <c r="G418" i="2"/>
  <c r="H418" i="2"/>
  <c r="K418" i="2" s="1"/>
  <c r="I418" i="2"/>
  <c r="J418" i="2"/>
  <c r="L418" i="2"/>
  <c r="F419" i="2"/>
  <c r="G419" i="2"/>
  <c r="H419" i="2"/>
  <c r="I419" i="2"/>
  <c r="J419" i="2"/>
  <c r="L419" i="2"/>
  <c r="K419" i="2" s="1"/>
  <c r="F420" i="2"/>
  <c r="H420" i="2"/>
  <c r="I420" i="2"/>
  <c r="G420" i="2" s="1"/>
  <c r="J420" i="2"/>
  <c r="K420" i="2"/>
  <c r="L420" i="2"/>
  <c r="F421" i="2"/>
  <c r="H421" i="2"/>
  <c r="I421" i="2"/>
  <c r="G421" i="2" s="1"/>
  <c r="J421" i="2"/>
  <c r="K421" i="2"/>
  <c r="L421" i="2"/>
  <c r="F422" i="2"/>
  <c r="H422" i="2"/>
  <c r="I422" i="2"/>
  <c r="G422" i="2" s="1"/>
  <c r="J422" i="2"/>
  <c r="K422" i="2"/>
  <c r="L422" i="2"/>
  <c r="F423" i="2"/>
  <c r="H423" i="2"/>
  <c r="K423" i="2" s="1"/>
  <c r="I423" i="2"/>
  <c r="G423" i="2" s="1"/>
  <c r="J423" i="2"/>
  <c r="L423" i="2"/>
  <c r="F424" i="2"/>
  <c r="G424" i="2"/>
  <c r="H424" i="2"/>
  <c r="K424" i="2" s="1"/>
  <c r="I424" i="2"/>
  <c r="J424" i="2"/>
  <c r="L424" i="2"/>
  <c r="F425" i="2"/>
  <c r="G425" i="2"/>
  <c r="H425" i="2"/>
  <c r="I425" i="2"/>
  <c r="J425" i="2"/>
  <c r="L425" i="2"/>
  <c r="K425" i="2" s="1"/>
  <c r="F426" i="2"/>
  <c r="G426" i="2"/>
  <c r="H426" i="2"/>
  <c r="I426" i="2"/>
  <c r="J426" i="2"/>
  <c r="L426" i="2"/>
  <c r="K426" i="2" s="1"/>
  <c r="F427" i="2"/>
  <c r="G427" i="2"/>
  <c r="H427" i="2"/>
  <c r="I427" i="2"/>
  <c r="J427" i="2"/>
  <c r="K427" i="2"/>
  <c r="L427" i="2"/>
  <c r="F428" i="2"/>
  <c r="H428" i="2"/>
  <c r="K428" i="2" s="1"/>
  <c r="I428" i="2"/>
  <c r="G428" i="2" s="1"/>
  <c r="J428" i="2"/>
  <c r="L428" i="2"/>
  <c r="F429" i="2"/>
  <c r="H429" i="2"/>
  <c r="K429" i="2" s="1"/>
  <c r="I429" i="2"/>
  <c r="G429" i="2" s="1"/>
  <c r="J429" i="2"/>
  <c r="L429" i="2"/>
  <c r="F430" i="2"/>
  <c r="G430" i="2"/>
  <c r="H430" i="2"/>
  <c r="K430" i="2" s="1"/>
  <c r="I430" i="2"/>
  <c r="J430" i="2"/>
  <c r="L430" i="2"/>
  <c r="F431" i="2"/>
  <c r="G431" i="2"/>
  <c r="H431" i="2"/>
  <c r="I431" i="2"/>
  <c r="J431" i="2"/>
  <c r="L431" i="2"/>
  <c r="K431" i="2" s="1"/>
  <c r="F432" i="2"/>
  <c r="H432" i="2"/>
  <c r="I432" i="2"/>
  <c r="G432" i="2" s="1"/>
  <c r="J432" i="2"/>
  <c r="K432" i="2"/>
  <c r="L432" i="2"/>
  <c r="F433" i="2"/>
  <c r="H433" i="2"/>
  <c r="I433" i="2"/>
  <c r="G433" i="2" s="1"/>
  <c r="J433" i="2"/>
  <c r="K433" i="2"/>
  <c r="L433" i="2"/>
  <c r="F434" i="2"/>
  <c r="H434" i="2"/>
  <c r="I434" i="2"/>
  <c r="G434" i="2" s="1"/>
  <c r="J434" i="2"/>
  <c r="K434" i="2"/>
  <c r="L434" i="2"/>
  <c r="F435" i="2"/>
  <c r="H435" i="2"/>
  <c r="K435" i="2" s="1"/>
  <c r="I435" i="2"/>
  <c r="G435" i="2" s="1"/>
  <c r="J435" i="2"/>
  <c r="L435" i="2"/>
  <c r="F436" i="2"/>
  <c r="G436" i="2"/>
  <c r="H436" i="2"/>
  <c r="K436" i="2" s="1"/>
  <c r="I436" i="2"/>
  <c r="J436" i="2"/>
  <c r="L436" i="2"/>
  <c r="F437" i="2"/>
  <c r="G437" i="2"/>
  <c r="H437" i="2"/>
  <c r="I437" i="2"/>
  <c r="J437" i="2"/>
  <c r="L437" i="2"/>
  <c r="K437" i="2" s="1"/>
  <c r="F438" i="2"/>
  <c r="G438" i="2"/>
  <c r="H438" i="2"/>
  <c r="I438" i="2"/>
  <c r="J438" i="2"/>
  <c r="L438" i="2"/>
  <c r="K438" i="2" s="1"/>
  <c r="F439" i="2"/>
  <c r="G439" i="2"/>
  <c r="H439" i="2"/>
  <c r="I439" i="2"/>
  <c r="J439" i="2"/>
  <c r="K439" i="2"/>
  <c r="L439" i="2"/>
  <c r="F440" i="2"/>
  <c r="H440" i="2"/>
  <c r="K440" i="2" s="1"/>
  <c r="I440" i="2"/>
  <c r="G440" i="2" s="1"/>
  <c r="J440" i="2"/>
  <c r="L440" i="2"/>
  <c r="F441" i="2"/>
  <c r="H441" i="2"/>
  <c r="K441" i="2" s="1"/>
  <c r="I441" i="2"/>
  <c r="G441" i="2" s="1"/>
  <c r="J441" i="2"/>
  <c r="L441" i="2"/>
  <c r="F442" i="2"/>
  <c r="G442" i="2"/>
  <c r="H442" i="2"/>
  <c r="K442" i="2" s="1"/>
  <c r="I442" i="2"/>
  <c r="J442" i="2"/>
  <c r="L442" i="2"/>
  <c r="F443" i="2"/>
  <c r="G443" i="2"/>
  <c r="H443" i="2"/>
  <c r="I443" i="2"/>
  <c r="J443" i="2"/>
  <c r="L443" i="2"/>
  <c r="K443" i="2" s="1"/>
  <c r="F444" i="2"/>
  <c r="H444" i="2"/>
  <c r="I444" i="2"/>
  <c r="G444" i="2" s="1"/>
  <c r="J444" i="2"/>
  <c r="K444" i="2"/>
  <c r="L444" i="2"/>
  <c r="F445" i="2"/>
  <c r="H445" i="2"/>
  <c r="I445" i="2"/>
  <c r="G445" i="2" s="1"/>
  <c r="J445" i="2"/>
  <c r="K445" i="2"/>
  <c r="L445" i="2"/>
  <c r="F446" i="2"/>
  <c r="H446" i="2"/>
  <c r="I446" i="2"/>
  <c r="G446" i="2" s="1"/>
  <c r="J446" i="2"/>
  <c r="K446" i="2"/>
  <c r="L446" i="2"/>
  <c r="F447" i="2"/>
  <c r="H447" i="2"/>
  <c r="K447" i="2" s="1"/>
  <c r="I447" i="2"/>
  <c r="G447" i="2" s="1"/>
  <c r="J447" i="2"/>
  <c r="L447" i="2"/>
  <c r="F448" i="2"/>
  <c r="G448" i="2"/>
  <c r="H448" i="2"/>
  <c r="K448" i="2" s="1"/>
  <c r="I448" i="2"/>
  <c r="J448" i="2"/>
  <c r="L448" i="2"/>
  <c r="F449" i="2"/>
  <c r="G449" i="2"/>
  <c r="H449" i="2"/>
  <c r="I449" i="2"/>
  <c r="J449" i="2"/>
  <c r="L449" i="2"/>
  <c r="K449" i="2" s="1"/>
  <c r="F450" i="2"/>
  <c r="G450" i="2"/>
  <c r="H450" i="2"/>
  <c r="I450" i="2"/>
  <c r="J450" i="2"/>
  <c r="L450" i="2"/>
  <c r="K450" i="2" s="1"/>
  <c r="F451" i="2"/>
  <c r="G451" i="2"/>
  <c r="H451" i="2"/>
  <c r="I451" i="2"/>
  <c r="J451" i="2"/>
  <c r="K451" i="2"/>
  <c r="L451" i="2"/>
  <c r="F452" i="2"/>
  <c r="H452" i="2"/>
  <c r="K452" i="2" s="1"/>
  <c r="I452" i="2"/>
  <c r="G452" i="2" s="1"/>
  <c r="J452" i="2"/>
  <c r="L452" i="2"/>
  <c r="F453" i="2"/>
  <c r="H453" i="2"/>
  <c r="K453" i="2" s="1"/>
  <c r="I453" i="2"/>
  <c r="G453" i="2" s="1"/>
  <c r="J453" i="2"/>
  <c r="L453" i="2"/>
  <c r="F454" i="2"/>
  <c r="G454" i="2"/>
  <c r="H454" i="2"/>
  <c r="K454" i="2" s="1"/>
  <c r="I454" i="2"/>
  <c r="J454" i="2"/>
  <c r="L454" i="2"/>
  <c r="F455" i="2"/>
  <c r="G455" i="2"/>
  <c r="H455" i="2"/>
  <c r="I455" i="2"/>
  <c r="J455" i="2"/>
  <c r="L455" i="2"/>
  <c r="K455" i="2" s="1"/>
  <c r="F456" i="2"/>
  <c r="H456" i="2"/>
  <c r="I456" i="2"/>
  <c r="G456" i="2" s="1"/>
  <c r="J456" i="2"/>
  <c r="K456" i="2"/>
  <c r="L456" i="2"/>
  <c r="F457" i="2"/>
  <c r="H457" i="2"/>
  <c r="I457" i="2"/>
  <c r="G457" i="2" s="1"/>
  <c r="J457" i="2"/>
  <c r="K457" i="2"/>
  <c r="L457" i="2"/>
  <c r="F458" i="2"/>
  <c r="H458" i="2"/>
  <c r="I458" i="2"/>
  <c r="G458" i="2" s="1"/>
  <c r="J458" i="2"/>
  <c r="K458" i="2"/>
  <c r="L458" i="2"/>
  <c r="F459" i="2"/>
  <c r="H459" i="2"/>
  <c r="K459" i="2" s="1"/>
  <c r="I459" i="2"/>
  <c r="G459" i="2" s="1"/>
  <c r="J459" i="2"/>
  <c r="L459" i="2"/>
  <c r="F460" i="2"/>
  <c r="G460" i="2"/>
  <c r="H460" i="2"/>
  <c r="K460" i="2" s="1"/>
  <c r="I460" i="2"/>
  <c r="J460" i="2"/>
  <c r="L460" i="2"/>
  <c r="F461" i="2"/>
  <c r="G461" i="2"/>
  <c r="H461" i="2"/>
  <c r="I461" i="2"/>
  <c r="J461" i="2"/>
  <c r="L461" i="2"/>
  <c r="K461" i="2" s="1"/>
  <c r="F462" i="2"/>
  <c r="G462" i="2"/>
  <c r="H462" i="2"/>
  <c r="I462" i="2"/>
  <c r="J462" i="2"/>
  <c r="L462" i="2"/>
  <c r="K462" i="2" s="1"/>
  <c r="F463" i="2"/>
  <c r="G463" i="2"/>
  <c r="H463" i="2"/>
  <c r="I463" i="2"/>
  <c r="J463" i="2"/>
  <c r="K463" i="2"/>
  <c r="L463" i="2"/>
  <c r="F464" i="2"/>
  <c r="H464" i="2"/>
  <c r="K464" i="2" s="1"/>
  <c r="I464" i="2"/>
  <c r="G464" i="2" s="1"/>
  <c r="J464" i="2"/>
  <c r="L464" i="2"/>
  <c r="F465" i="2"/>
  <c r="H465" i="2"/>
  <c r="K465" i="2" s="1"/>
  <c r="I465" i="2"/>
  <c r="G465" i="2" s="1"/>
  <c r="J465" i="2"/>
  <c r="L465" i="2"/>
  <c r="F466" i="2"/>
  <c r="G466" i="2"/>
  <c r="H466" i="2"/>
  <c r="K466" i="2" s="1"/>
  <c r="I466" i="2"/>
  <c r="J466" i="2"/>
  <c r="L466" i="2"/>
  <c r="F467" i="2"/>
  <c r="G467" i="2"/>
  <c r="H467" i="2"/>
  <c r="I467" i="2"/>
  <c r="J467" i="2"/>
  <c r="L467" i="2"/>
  <c r="K467" i="2" s="1"/>
  <c r="F468" i="2"/>
  <c r="H468" i="2"/>
  <c r="I468" i="2"/>
  <c r="G468" i="2" s="1"/>
  <c r="J468" i="2"/>
  <c r="K468" i="2"/>
  <c r="L468" i="2"/>
  <c r="F469" i="2"/>
  <c r="H469" i="2"/>
  <c r="I469" i="2"/>
  <c r="G469" i="2" s="1"/>
  <c r="J469" i="2"/>
  <c r="K469" i="2"/>
  <c r="L469" i="2"/>
  <c r="F470" i="2"/>
  <c r="H470" i="2"/>
  <c r="I470" i="2"/>
  <c r="G470" i="2" s="1"/>
  <c r="J470" i="2"/>
  <c r="K470" i="2"/>
  <c r="L470" i="2"/>
  <c r="F471" i="2"/>
  <c r="H471" i="2"/>
  <c r="K471" i="2" s="1"/>
  <c r="I471" i="2"/>
  <c r="G471" i="2" s="1"/>
  <c r="J471" i="2"/>
  <c r="L471" i="2"/>
  <c r="F472" i="2"/>
  <c r="G472" i="2"/>
  <c r="H472" i="2"/>
  <c r="K472" i="2" s="1"/>
  <c r="I472" i="2"/>
  <c r="J472" i="2"/>
  <c r="L472" i="2"/>
  <c r="F473" i="2"/>
  <c r="G473" i="2"/>
  <c r="H473" i="2"/>
  <c r="I473" i="2"/>
  <c r="J473" i="2"/>
  <c r="L473" i="2"/>
  <c r="K473" i="2" s="1"/>
  <c r="F474" i="2"/>
  <c r="G474" i="2"/>
  <c r="H474" i="2"/>
  <c r="I474" i="2"/>
  <c r="J474" i="2"/>
  <c r="L474" i="2"/>
  <c r="K474" i="2" s="1"/>
  <c r="F475" i="2"/>
  <c r="G475" i="2"/>
  <c r="H475" i="2"/>
  <c r="I475" i="2"/>
  <c r="J475" i="2"/>
  <c r="K475" i="2"/>
  <c r="L475" i="2"/>
  <c r="F476" i="2"/>
  <c r="H476" i="2"/>
  <c r="K476" i="2" s="1"/>
  <c r="I476" i="2"/>
  <c r="G476" i="2" s="1"/>
  <c r="J476" i="2"/>
  <c r="L476" i="2"/>
  <c r="F477" i="2"/>
  <c r="H477" i="2"/>
  <c r="K477" i="2" s="1"/>
  <c r="I477" i="2"/>
  <c r="G477" i="2" s="1"/>
  <c r="J477" i="2"/>
  <c r="L477" i="2"/>
  <c r="F478" i="2"/>
  <c r="G478" i="2"/>
  <c r="H478" i="2"/>
  <c r="K478" i="2" s="1"/>
  <c r="I478" i="2"/>
  <c r="J478" i="2"/>
  <c r="L478" i="2"/>
  <c r="F479" i="2"/>
  <c r="G479" i="2"/>
  <c r="H479" i="2"/>
  <c r="I479" i="2"/>
  <c r="J479" i="2"/>
  <c r="L479" i="2"/>
  <c r="K479" i="2" s="1"/>
  <c r="F480" i="2"/>
  <c r="H480" i="2"/>
  <c r="I480" i="2"/>
  <c r="G480" i="2" s="1"/>
  <c r="J480" i="2"/>
  <c r="K480" i="2"/>
  <c r="L480" i="2"/>
  <c r="F481" i="2"/>
  <c r="H481" i="2"/>
  <c r="I481" i="2"/>
  <c r="G481" i="2" s="1"/>
  <c r="J481" i="2"/>
  <c r="K481" i="2"/>
  <c r="L481" i="2"/>
  <c r="F482" i="2"/>
  <c r="H482" i="2"/>
  <c r="I482" i="2"/>
  <c r="G482" i="2" s="1"/>
  <c r="J482" i="2"/>
  <c r="K482" i="2"/>
  <c r="L482" i="2"/>
  <c r="F483" i="2"/>
  <c r="H483" i="2"/>
  <c r="K483" i="2" s="1"/>
  <c r="I483" i="2"/>
  <c r="G483" i="2" s="1"/>
  <c r="J483" i="2"/>
  <c r="L483" i="2"/>
  <c r="F484" i="2"/>
  <c r="G484" i="2"/>
  <c r="H484" i="2"/>
  <c r="K484" i="2" s="1"/>
  <c r="I484" i="2"/>
  <c r="J484" i="2"/>
  <c r="L484" i="2"/>
  <c r="F485" i="2"/>
  <c r="G485" i="2"/>
  <c r="H485" i="2"/>
  <c r="I485" i="2"/>
  <c r="J485" i="2"/>
  <c r="L485" i="2"/>
  <c r="K485" i="2" s="1"/>
  <c r="F486" i="2"/>
  <c r="G486" i="2"/>
  <c r="H486" i="2"/>
  <c r="I486" i="2"/>
  <c r="J486" i="2"/>
  <c r="L486" i="2"/>
  <c r="K486" i="2" s="1"/>
  <c r="F487" i="2"/>
  <c r="G487" i="2"/>
  <c r="H487" i="2"/>
  <c r="I487" i="2"/>
  <c r="J487" i="2"/>
  <c r="K487" i="2"/>
  <c r="L487" i="2"/>
  <c r="F488" i="2"/>
  <c r="H488" i="2"/>
  <c r="K488" i="2" s="1"/>
  <c r="I488" i="2"/>
  <c r="G488" i="2" s="1"/>
  <c r="J488" i="2"/>
  <c r="L488" i="2"/>
  <c r="F489" i="2"/>
  <c r="H489" i="2"/>
  <c r="K489" i="2" s="1"/>
  <c r="I489" i="2"/>
  <c r="G489" i="2" s="1"/>
  <c r="J489" i="2"/>
  <c r="L489" i="2"/>
  <c r="F490" i="2"/>
  <c r="G490" i="2"/>
  <c r="H490" i="2"/>
  <c r="K490" i="2" s="1"/>
  <c r="I490" i="2"/>
  <c r="J490" i="2"/>
  <c r="L490" i="2"/>
  <c r="F491" i="2"/>
  <c r="G491" i="2"/>
  <c r="H491" i="2"/>
  <c r="I491" i="2"/>
  <c r="J491" i="2"/>
  <c r="L491" i="2"/>
  <c r="K491" i="2" s="1"/>
  <c r="F492" i="2"/>
  <c r="H492" i="2"/>
  <c r="I492" i="2"/>
  <c r="G492" i="2" s="1"/>
  <c r="J492" i="2"/>
  <c r="K492" i="2"/>
  <c r="L492" i="2"/>
  <c r="F493" i="2"/>
  <c r="H493" i="2"/>
  <c r="I493" i="2"/>
  <c r="G493" i="2" s="1"/>
  <c r="J493" i="2"/>
  <c r="K493" i="2"/>
  <c r="L493" i="2"/>
  <c r="F494" i="2"/>
  <c r="H494" i="2"/>
  <c r="I494" i="2"/>
  <c r="G494" i="2" s="1"/>
  <c r="J494" i="2"/>
  <c r="K494" i="2"/>
  <c r="L494" i="2"/>
  <c r="F495" i="2"/>
  <c r="H495" i="2"/>
  <c r="K495" i="2" s="1"/>
  <c r="I495" i="2"/>
  <c r="G495" i="2" s="1"/>
  <c r="J495" i="2"/>
  <c r="L495" i="2"/>
  <c r="F496" i="2"/>
  <c r="G496" i="2"/>
  <c r="H496" i="2"/>
  <c r="K496" i="2" s="1"/>
  <c r="I496" i="2"/>
  <c r="J496" i="2"/>
  <c r="L496" i="2"/>
  <c r="F497" i="2"/>
  <c r="G497" i="2"/>
  <c r="H497" i="2"/>
  <c r="I497" i="2"/>
  <c r="J497" i="2"/>
  <c r="L497" i="2"/>
  <c r="K497" i="2" s="1"/>
  <c r="F498" i="2"/>
  <c r="G498" i="2"/>
  <c r="H498" i="2"/>
  <c r="I498" i="2"/>
  <c r="J498" i="2"/>
  <c r="L498" i="2"/>
  <c r="K498" i="2" s="1"/>
  <c r="F499" i="2"/>
  <c r="G499" i="2"/>
  <c r="H499" i="2"/>
  <c r="I499" i="2"/>
  <c r="J499" i="2"/>
  <c r="K499" i="2"/>
  <c r="L499" i="2"/>
  <c r="F500" i="2"/>
  <c r="H500" i="2"/>
  <c r="K500" i="2" s="1"/>
  <c r="I500" i="2"/>
  <c r="G500" i="2" s="1"/>
  <c r="J500" i="2"/>
  <c r="L500" i="2"/>
  <c r="F501" i="2"/>
  <c r="H501" i="2"/>
  <c r="K501" i="2" s="1"/>
  <c r="I501" i="2"/>
  <c r="G501" i="2" s="1"/>
  <c r="J501" i="2"/>
  <c r="L501" i="2"/>
  <c r="F502" i="2"/>
  <c r="G502" i="2"/>
  <c r="H502" i="2"/>
  <c r="K502" i="2" s="1"/>
  <c r="I502" i="2"/>
  <c r="J502" i="2"/>
  <c r="L502" i="2"/>
  <c r="F503" i="2"/>
  <c r="G503" i="2"/>
  <c r="H503" i="2"/>
  <c r="I503" i="2"/>
  <c r="J503" i="2"/>
  <c r="L503" i="2"/>
  <c r="K503" i="2" s="1"/>
  <c r="F504" i="2"/>
  <c r="H504" i="2"/>
  <c r="I504" i="2"/>
  <c r="G504" i="2" s="1"/>
  <c r="J504" i="2"/>
  <c r="K504" i="2"/>
  <c r="L504" i="2"/>
  <c r="F505" i="2"/>
  <c r="H505" i="2"/>
  <c r="I505" i="2"/>
  <c r="G505" i="2" s="1"/>
  <c r="J505" i="2"/>
  <c r="K505" i="2"/>
  <c r="L505" i="2"/>
  <c r="F506" i="2"/>
  <c r="H506" i="2"/>
  <c r="I506" i="2"/>
  <c r="G506" i="2" s="1"/>
  <c r="J506" i="2"/>
  <c r="K506" i="2"/>
  <c r="L506" i="2"/>
  <c r="F507" i="2"/>
  <c r="H507" i="2"/>
  <c r="K507" i="2" s="1"/>
  <c r="I507" i="2"/>
  <c r="G507" i="2" s="1"/>
  <c r="J507" i="2"/>
  <c r="L507" i="2"/>
  <c r="F508" i="2"/>
  <c r="G508" i="2"/>
  <c r="H508" i="2"/>
  <c r="K508" i="2" s="1"/>
  <c r="I508" i="2"/>
  <c r="J508" i="2"/>
  <c r="L508" i="2"/>
  <c r="F509" i="2"/>
  <c r="G509" i="2"/>
  <c r="H509" i="2"/>
  <c r="I509" i="2"/>
  <c r="J509" i="2"/>
  <c r="L509" i="2"/>
  <c r="K509" i="2" s="1"/>
  <c r="F510" i="2"/>
  <c r="G510" i="2"/>
  <c r="H510" i="2"/>
  <c r="I510" i="2"/>
  <c r="J510" i="2"/>
  <c r="L510" i="2"/>
  <c r="K510" i="2" s="1"/>
  <c r="F511" i="2"/>
  <c r="G511" i="2"/>
  <c r="H511" i="2"/>
  <c r="I511" i="2"/>
  <c r="J511" i="2"/>
  <c r="K511" i="2"/>
  <c r="L511" i="2"/>
  <c r="F512" i="2"/>
  <c r="H512" i="2"/>
  <c r="K512" i="2" s="1"/>
  <c r="I512" i="2"/>
  <c r="G512" i="2" s="1"/>
  <c r="J512" i="2"/>
  <c r="L512" i="2"/>
  <c r="F513" i="2"/>
  <c r="H513" i="2"/>
  <c r="K513" i="2" s="1"/>
  <c r="I513" i="2"/>
  <c r="G513" i="2" s="1"/>
  <c r="J513" i="2"/>
  <c r="L513" i="2"/>
  <c r="F514" i="2"/>
  <c r="G514" i="2"/>
  <c r="H514" i="2"/>
  <c r="K514" i="2" s="1"/>
  <c r="I514" i="2"/>
  <c r="J514" i="2"/>
  <c r="L514" i="2"/>
  <c r="F515" i="2"/>
  <c r="G515" i="2"/>
  <c r="H515" i="2"/>
  <c r="I515" i="2"/>
  <c r="J515" i="2"/>
  <c r="L515" i="2"/>
  <c r="K515" i="2" s="1"/>
  <c r="F516" i="2"/>
  <c r="H516" i="2"/>
  <c r="I516" i="2"/>
  <c r="G516" i="2" s="1"/>
  <c r="J516" i="2"/>
  <c r="L516" i="2"/>
  <c r="K516" i="2" s="1"/>
  <c r="F517" i="2"/>
  <c r="H517" i="2"/>
  <c r="I517" i="2"/>
  <c r="G517" i="2" s="1"/>
  <c r="J517" i="2"/>
  <c r="K517" i="2"/>
  <c r="L517" i="2"/>
  <c r="F518" i="2"/>
  <c r="H518" i="2"/>
  <c r="I518" i="2"/>
  <c r="G518" i="2" s="1"/>
  <c r="J518" i="2"/>
  <c r="K518" i="2"/>
  <c r="L518" i="2"/>
  <c r="F519" i="2"/>
  <c r="H519" i="2"/>
  <c r="K519" i="2" s="1"/>
  <c r="I519" i="2"/>
  <c r="G519" i="2" s="1"/>
  <c r="J519" i="2"/>
  <c r="L519" i="2"/>
  <c r="F520" i="2"/>
  <c r="G520" i="2"/>
  <c r="H520" i="2"/>
  <c r="K520" i="2" s="1"/>
  <c r="I520" i="2"/>
  <c r="J520" i="2"/>
  <c r="L520" i="2"/>
  <c r="F521" i="2"/>
  <c r="G521" i="2"/>
  <c r="H521" i="2"/>
  <c r="I521" i="2"/>
  <c r="J521" i="2"/>
  <c r="L521" i="2"/>
  <c r="K521" i="2" s="1"/>
  <c r="F522" i="2"/>
  <c r="G522" i="2"/>
  <c r="H522" i="2"/>
  <c r="I522" i="2"/>
  <c r="J522" i="2"/>
  <c r="L522" i="2"/>
  <c r="K522" i="2" s="1"/>
  <c r="F523" i="2"/>
  <c r="G523" i="2"/>
  <c r="H523" i="2"/>
  <c r="I523" i="2"/>
  <c r="J523" i="2"/>
  <c r="K523" i="2"/>
  <c r="L523" i="2"/>
  <c r="F524" i="2"/>
  <c r="H524" i="2"/>
  <c r="K524" i="2" s="1"/>
  <c r="I524" i="2"/>
  <c r="G524" i="2" s="1"/>
  <c r="J524" i="2"/>
  <c r="L524" i="2"/>
  <c r="F525" i="2"/>
  <c r="H525" i="2"/>
  <c r="K525" i="2" s="1"/>
  <c r="I525" i="2"/>
  <c r="G525" i="2" s="1"/>
  <c r="J525" i="2"/>
  <c r="L525" i="2"/>
  <c r="F526" i="2"/>
  <c r="G526" i="2"/>
  <c r="H526" i="2"/>
  <c r="K526" i="2" s="1"/>
  <c r="I526" i="2"/>
  <c r="J526" i="2"/>
  <c r="L526" i="2"/>
  <c r="F527" i="2"/>
  <c r="G527" i="2"/>
  <c r="H527" i="2"/>
  <c r="I527" i="2"/>
  <c r="J527" i="2"/>
  <c r="L527" i="2"/>
  <c r="K527" i="2" s="1"/>
  <c r="F528" i="2"/>
  <c r="H528" i="2"/>
  <c r="I528" i="2"/>
  <c r="G528" i="2" s="1"/>
  <c r="J528" i="2"/>
  <c r="L528" i="2"/>
  <c r="K528" i="2" s="1"/>
  <c r="F529" i="2"/>
  <c r="H529" i="2"/>
  <c r="I529" i="2"/>
  <c r="G529" i="2" s="1"/>
  <c r="J529" i="2"/>
  <c r="K529" i="2"/>
  <c r="L529" i="2"/>
  <c r="F530" i="2"/>
  <c r="H530" i="2"/>
  <c r="I530" i="2"/>
  <c r="G530" i="2" s="1"/>
  <c r="J530" i="2"/>
  <c r="K530" i="2"/>
  <c r="L530" i="2"/>
  <c r="F531" i="2"/>
  <c r="H531" i="2"/>
  <c r="K531" i="2" s="1"/>
  <c r="I531" i="2"/>
  <c r="G531" i="2" s="1"/>
  <c r="J531" i="2"/>
  <c r="L531" i="2"/>
  <c r="F532" i="2"/>
  <c r="G532" i="2"/>
  <c r="H532" i="2"/>
  <c r="K532" i="2" s="1"/>
  <c r="I532" i="2"/>
  <c r="J532" i="2"/>
  <c r="L532" i="2"/>
  <c r="F533" i="2"/>
  <c r="G533" i="2"/>
  <c r="H533" i="2"/>
  <c r="I533" i="2"/>
  <c r="J533" i="2"/>
  <c r="L533" i="2"/>
  <c r="K533" i="2" s="1"/>
  <c r="F534" i="2"/>
  <c r="G534" i="2"/>
  <c r="H534" i="2"/>
  <c r="I534" i="2"/>
  <c r="J534" i="2"/>
  <c r="L534" i="2"/>
  <c r="K534" i="2" s="1"/>
  <c r="F535" i="2"/>
  <c r="G535" i="2"/>
  <c r="H535" i="2"/>
  <c r="I535" i="2"/>
  <c r="J535" i="2"/>
  <c r="K535" i="2"/>
  <c r="L535" i="2"/>
  <c r="F536" i="2"/>
  <c r="H536" i="2"/>
  <c r="K536" i="2" s="1"/>
  <c r="I536" i="2"/>
  <c r="G536" i="2" s="1"/>
  <c r="J536" i="2"/>
  <c r="L536" i="2"/>
  <c r="F537" i="2"/>
  <c r="H537" i="2"/>
  <c r="K537" i="2" s="1"/>
  <c r="I537" i="2"/>
  <c r="G537" i="2" s="1"/>
  <c r="J537" i="2"/>
  <c r="L537" i="2"/>
  <c r="F538" i="2"/>
  <c r="G538" i="2"/>
  <c r="H538" i="2"/>
  <c r="K538" i="2" s="1"/>
  <c r="I538" i="2"/>
  <c r="J538" i="2"/>
  <c r="L538" i="2"/>
  <c r="F539" i="2"/>
  <c r="G539" i="2"/>
  <c r="H539" i="2"/>
  <c r="I539" i="2"/>
  <c r="J539" i="2"/>
  <c r="L539" i="2"/>
  <c r="K539" i="2" s="1"/>
  <c r="F540" i="2"/>
  <c r="H540" i="2"/>
  <c r="I540" i="2"/>
  <c r="G540" i="2" s="1"/>
  <c r="J540" i="2"/>
  <c r="L540" i="2"/>
  <c r="K540" i="2" s="1"/>
  <c r="F541" i="2"/>
  <c r="H541" i="2"/>
  <c r="I541" i="2"/>
  <c r="G541" i="2" s="1"/>
  <c r="J541" i="2"/>
  <c r="K541" i="2"/>
  <c r="L541" i="2"/>
  <c r="F542" i="2"/>
  <c r="H542" i="2"/>
  <c r="I542" i="2"/>
  <c r="G542" i="2" s="1"/>
  <c r="J542" i="2"/>
  <c r="K542" i="2"/>
  <c r="L542" i="2"/>
  <c r="F543" i="2"/>
  <c r="H543" i="2"/>
  <c r="K543" i="2" s="1"/>
  <c r="I543" i="2"/>
  <c r="G543" i="2" s="1"/>
  <c r="J543" i="2"/>
  <c r="L543" i="2"/>
  <c r="F544" i="2"/>
  <c r="G544" i="2"/>
  <c r="H544" i="2"/>
  <c r="K544" i="2" s="1"/>
  <c r="I544" i="2"/>
  <c r="J544" i="2"/>
  <c r="L544" i="2"/>
  <c r="F545" i="2"/>
  <c r="G545" i="2"/>
  <c r="H545" i="2"/>
  <c r="I545" i="2"/>
  <c r="J545" i="2"/>
  <c r="L545" i="2"/>
  <c r="K545" i="2" s="1"/>
  <c r="F546" i="2"/>
  <c r="G546" i="2"/>
  <c r="H546" i="2"/>
  <c r="I546" i="2"/>
  <c r="J546" i="2"/>
  <c r="L546" i="2"/>
  <c r="K546" i="2" s="1"/>
  <c r="F547" i="2"/>
  <c r="G547" i="2"/>
  <c r="H547" i="2"/>
  <c r="I547" i="2"/>
  <c r="J547" i="2"/>
  <c r="K547" i="2"/>
  <c r="L547" i="2"/>
  <c r="F548" i="2"/>
  <c r="H548" i="2"/>
  <c r="K548" i="2" s="1"/>
  <c r="I548" i="2"/>
  <c r="G548" i="2" s="1"/>
  <c r="J548" i="2"/>
  <c r="L548" i="2"/>
  <c r="F549" i="2"/>
  <c r="H549" i="2"/>
  <c r="K549" i="2" s="1"/>
  <c r="I549" i="2"/>
  <c r="G549" i="2" s="1"/>
  <c r="J549" i="2"/>
  <c r="L549" i="2"/>
  <c r="F550" i="2"/>
  <c r="G550" i="2"/>
  <c r="H550" i="2"/>
  <c r="K550" i="2" s="1"/>
  <c r="I550" i="2"/>
  <c r="J550" i="2"/>
  <c r="L550" i="2"/>
  <c r="F551" i="2"/>
  <c r="G551" i="2"/>
  <c r="H551" i="2"/>
  <c r="I551" i="2"/>
  <c r="J551" i="2"/>
  <c r="L551" i="2"/>
  <c r="K551" i="2" s="1"/>
  <c r="F552" i="2"/>
  <c r="H552" i="2"/>
  <c r="I552" i="2"/>
  <c r="G552" i="2" s="1"/>
  <c r="J552" i="2"/>
  <c r="L552" i="2"/>
  <c r="K552" i="2" s="1"/>
  <c r="F553" i="2"/>
  <c r="H553" i="2"/>
  <c r="I553" i="2"/>
  <c r="G553" i="2" s="1"/>
  <c r="J553" i="2"/>
  <c r="K553" i="2"/>
  <c r="L553" i="2"/>
  <c r="F554" i="2"/>
  <c r="H554" i="2"/>
  <c r="I554" i="2"/>
  <c r="G554" i="2" s="1"/>
  <c r="J554" i="2"/>
  <c r="K554" i="2"/>
  <c r="L554" i="2"/>
  <c r="F555" i="2"/>
  <c r="H555" i="2"/>
  <c r="K555" i="2" s="1"/>
  <c r="I555" i="2"/>
  <c r="G555" i="2" s="1"/>
  <c r="J555" i="2"/>
  <c r="L555" i="2"/>
  <c r="F556" i="2"/>
  <c r="G556" i="2"/>
  <c r="H556" i="2"/>
  <c r="K556" i="2" s="1"/>
  <c r="I556" i="2"/>
  <c r="J556" i="2"/>
  <c r="L556" i="2"/>
  <c r="F557" i="2"/>
  <c r="G557" i="2"/>
  <c r="H557" i="2"/>
  <c r="I557" i="2"/>
  <c r="J557" i="2"/>
  <c r="L557" i="2"/>
  <c r="K557" i="2" s="1"/>
  <c r="F558" i="2"/>
  <c r="G558" i="2"/>
  <c r="H558" i="2"/>
  <c r="I558" i="2"/>
  <c r="J558" i="2"/>
  <c r="L558" i="2"/>
  <c r="K558" i="2" s="1"/>
  <c r="F559" i="2"/>
  <c r="G559" i="2"/>
  <c r="H559" i="2"/>
  <c r="I559" i="2"/>
  <c r="J559" i="2"/>
  <c r="K559" i="2"/>
  <c r="L559" i="2"/>
  <c r="F560" i="2"/>
  <c r="H560" i="2"/>
  <c r="K560" i="2" s="1"/>
  <c r="I560" i="2"/>
  <c r="G560" i="2" s="1"/>
  <c r="J560" i="2"/>
  <c r="L560" i="2"/>
  <c r="F561" i="2"/>
  <c r="H561" i="2"/>
  <c r="K561" i="2" s="1"/>
  <c r="I561" i="2"/>
  <c r="G561" i="2" s="1"/>
  <c r="J561" i="2"/>
  <c r="L561" i="2"/>
  <c r="F562" i="2"/>
  <c r="G562" i="2"/>
  <c r="H562" i="2"/>
  <c r="K562" i="2" s="1"/>
  <c r="I562" i="2"/>
  <c r="J562" i="2"/>
  <c r="L562" i="2"/>
  <c r="F563" i="2"/>
  <c r="G563" i="2"/>
  <c r="H563" i="2"/>
  <c r="I563" i="2"/>
  <c r="J563" i="2"/>
  <c r="L563" i="2"/>
  <c r="K563" i="2" s="1"/>
  <c r="F564" i="2"/>
  <c r="H564" i="2"/>
  <c r="I564" i="2"/>
  <c r="G564" i="2" s="1"/>
  <c r="J564" i="2"/>
  <c r="L564" i="2"/>
  <c r="K564" i="2" s="1"/>
  <c r="F565" i="2"/>
  <c r="H565" i="2"/>
  <c r="I565" i="2"/>
  <c r="G565" i="2" s="1"/>
  <c r="J565" i="2"/>
  <c r="K565" i="2"/>
  <c r="L565" i="2"/>
  <c r="F566" i="2"/>
  <c r="H566" i="2"/>
  <c r="I566" i="2"/>
  <c r="G566" i="2" s="1"/>
  <c r="J566" i="2"/>
  <c r="K566" i="2"/>
  <c r="L566" i="2"/>
  <c r="F567" i="2"/>
  <c r="H567" i="2"/>
  <c r="K567" i="2" s="1"/>
  <c r="I567" i="2"/>
  <c r="G567" i="2" s="1"/>
  <c r="J567" i="2"/>
  <c r="L567" i="2"/>
  <c r="F568" i="2"/>
  <c r="G568" i="2"/>
  <c r="H568" i="2"/>
  <c r="K568" i="2" s="1"/>
  <c r="I568" i="2"/>
  <c r="J568" i="2"/>
  <c r="L568" i="2"/>
  <c r="F569" i="2"/>
  <c r="G569" i="2"/>
  <c r="H569" i="2"/>
  <c r="I569" i="2"/>
  <c r="J569" i="2"/>
  <c r="L569" i="2"/>
  <c r="K569" i="2" s="1"/>
  <c r="F570" i="2"/>
  <c r="G570" i="2"/>
  <c r="H570" i="2"/>
  <c r="I570" i="2"/>
  <c r="J570" i="2"/>
  <c r="L570" i="2"/>
  <c r="K570" i="2" s="1"/>
  <c r="F571" i="2"/>
  <c r="H571" i="2"/>
  <c r="I571" i="2"/>
  <c r="G571" i="2" s="1"/>
  <c r="J571" i="2"/>
  <c r="K571" i="2"/>
  <c r="L571" i="2"/>
  <c r="F572" i="2"/>
  <c r="H572" i="2"/>
  <c r="K572" i="2" s="1"/>
  <c r="I572" i="2"/>
  <c r="G572" i="2" s="1"/>
  <c r="J572" i="2"/>
  <c r="L572" i="2"/>
  <c r="F573" i="2"/>
  <c r="H573" i="2"/>
  <c r="K573" i="2" s="1"/>
  <c r="I573" i="2"/>
  <c r="G573" i="2" s="1"/>
  <c r="J573" i="2"/>
  <c r="L573" i="2"/>
  <c r="F574" i="2"/>
  <c r="G574" i="2"/>
  <c r="H574" i="2"/>
  <c r="K574" i="2" s="1"/>
  <c r="I574" i="2"/>
  <c r="J574" i="2"/>
  <c r="L574" i="2"/>
  <c r="F575" i="2"/>
  <c r="G575" i="2"/>
  <c r="H575" i="2"/>
  <c r="I575" i="2"/>
  <c r="J575" i="2"/>
  <c r="L575" i="2"/>
  <c r="K575" i="2" s="1"/>
  <c r="F576" i="2"/>
  <c r="H576" i="2"/>
  <c r="I576" i="2"/>
  <c r="G576" i="2" s="1"/>
  <c r="J576" i="2"/>
  <c r="L576" i="2"/>
  <c r="K576" i="2" s="1"/>
  <c r="F577" i="2"/>
  <c r="H577" i="2"/>
  <c r="I577" i="2"/>
  <c r="G577" i="2" s="1"/>
  <c r="J577" i="2"/>
  <c r="K577" i="2"/>
  <c r="L577" i="2"/>
  <c r="F578" i="2"/>
  <c r="H578" i="2"/>
  <c r="I578" i="2"/>
  <c r="G578" i="2" s="1"/>
  <c r="J578" i="2"/>
  <c r="K578" i="2"/>
  <c r="L578" i="2"/>
  <c r="F579" i="2"/>
  <c r="H579" i="2"/>
  <c r="K579" i="2" s="1"/>
  <c r="I579" i="2"/>
  <c r="G579" i="2" s="1"/>
  <c r="J579" i="2"/>
  <c r="L579" i="2"/>
  <c r="F580" i="2"/>
  <c r="G580" i="2"/>
  <c r="H580" i="2"/>
  <c r="K580" i="2" s="1"/>
  <c r="I580" i="2"/>
  <c r="J580" i="2"/>
  <c r="L580" i="2"/>
  <c r="F581" i="2"/>
  <c r="G581" i="2"/>
  <c r="H581" i="2"/>
  <c r="I581" i="2"/>
  <c r="J581" i="2"/>
  <c r="L581" i="2"/>
  <c r="K581" i="2" s="1"/>
  <c r="F582" i="2"/>
  <c r="G582" i="2"/>
  <c r="H582" i="2"/>
  <c r="I582" i="2"/>
  <c r="J582" i="2"/>
  <c r="L582" i="2"/>
  <c r="K582" i="2" s="1"/>
  <c r="F583" i="2"/>
  <c r="H583" i="2"/>
  <c r="I583" i="2"/>
  <c r="G583" i="2" s="1"/>
  <c r="J583" i="2"/>
  <c r="K583" i="2"/>
  <c r="L583" i="2"/>
  <c r="F584" i="2"/>
  <c r="H584" i="2"/>
  <c r="K584" i="2" s="1"/>
  <c r="I584" i="2"/>
  <c r="G584" i="2" s="1"/>
  <c r="J584" i="2"/>
  <c r="L584" i="2"/>
  <c r="F585" i="2"/>
  <c r="H585" i="2"/>
  <c r="K585" i="2" s="1"/>
  <c r="I585" i="2"/>
  <c r="G585" i="2" s="1"/>
  <c r="J585" i="2"/>
  <c r="L585" i="2"/>
  <c r="F586" i="2"/>
  <c r="G586" i="2"/>
  <c r="H586" i="2"/>
  <c r="K586" i="2" s="1"/>
  <c r="I586" i="2"/>
  <c r="J586" i="2"/>
  <c r="L586" i="2"/>
  <c r="F587" i="2"/>
  <c r="G587" i="2"/>
  <c r="H587" i="2"/>
  <c r="I587" i="2"/>
  <c r="J587" i="2"/>
  <c r="L587" i="2"/>
  <c r="K587" i="2" s="1"/>
  <c r="F588" i="2"/>
  <c r="H588" i="2"/>
  <c r="I588" i="2"/>
  <c r="G588" i="2" s="1"/>
  <c r="J588" i="2"/>
  <c r="L588" i="2"/>
  <c r="K588" i="2" s="1"/>
  <c r="F589" i="2"/>
  <c r="H589" i="2"/>
  <c r="I589" i="2"/>
  <c r="G589" i="2" s="1"/>
  <c r="J589" i="2"/>
  <c r="K589" i="2"/>
  <c r="L589" i="2"/>
  <c r="F590" i="2"/>
  <c r="H590" i="2"/>
  <c r="I590" i="2"/>
  <c r="G590" i="2" s="1"/>
  <c r="J590" i="2"/>
  <c r="K590" i="2"/>
  <c r="L590" i="2"/>
  <c r="F591" i="2"/>
  <c r="H591" i="2"/>
  <c r="K591" i="2" s="1"/>
  <c r="I591" i="2"/>
  <c r="G591" i="2" s="1"/>
  <c r="J591" i="2"/>
  <c r="L591" i="2"/>
  <c r="F592" i="2"/>
  <c r="G592" i="2"/>
  <c r="H592" i="2"/>
  <c r="K592" i="2" s="1"/>
  <c r="I592" i="2"/>
  <c r="J592" i="2"/>
  <c r="L592" i="2"/>
  <c r="F593" i="2"/>
  <c r="G593" i="2"/>
  <c r="H593" i="2"/>
  <c r="I593" i="2"/>
  <c r="J593" i="2"/>
  <c r="L593" i="2"/>
  <c r="K593" i="2" s="1"/>
  <c r="F594" i="2"/>
  <c r="G594" i="2"/>
  <c r="H594" i="2"/>
  <c r="I594" i="2"/>
  <c r="J594" i="2"/>
  <c r="L594" i="2"/>
  <c r="K594" i="2" s="1"/>
  <c r="F595" i="2"/>
  <c r="H595" i="2"/>
  <c r="I595" i="2"/>
  <c r="G595" i="2" s="1"/>
  <c r="J595" i="2"/>
  <c r="K595" i="2"/>
  <c r="L595" i="2"/>
  <c r="F596" i="2"/>
  <c r="H596" i="2"/>
  <c r="K596" i="2" s="1"/>
  <c r="I596" i="2"/>
  <c r="G596" i="2" s="1"/>
  <c r="J596" i="2"/>
  <c r="L596" i="2"/>
  <c r="F597" i="2"/>
  <c r="H597" i="2"/>
  <c r="K597" i="2" s="1"/>
  <c r="I597" i="2"/>
  <c r="G597" i="2" s="1"/>
  <c r="J597" i="2"/>
  <c r="L597" i="2"/>
  <c r="F598" i="2"/>
  <c r="G598" i="2"/>
  <c r="H598" i="2"/>
  <c r="K598" i="2" s="1"/>
  <c r="I598" i="2"/>
  <c r="J598" i="2"/>
  <c r="L598" i="2"/>
  <c r="F599" i="2"/>
  <c r="G599" i="2"/>
  <c r="H599" i="2"/>
  <c r="I599" i="2"/>
  <c r="J599" i="2"/>
  <c r="L599" i="2"/>
  <c r="K599" i="2" s="1"/>
  <c r="F600" i="2"/>
  <c r="H600" i="2"/>
  <c r="I600" i="2"/>
  <c r="G600" i="2" s="1"/>
  <c r="J600" i="2"/>
  <c r="L600" i="2"/>
  <c r="K600" i="2" s="1"/>
  <c r="F601" i="2"/>
  <c r="H601" i="2"/>
  <c r="I601" i="2"/>
  <c r="G601" i="2" s="1"/>
  <c r="J601" i="2"/>
  <c r="K601" i="2"/>
  <c r="L601" i="2"/>
  <c r="F602" i="2"/>
  <c r="H602" i="2"/>
  <c r="I602" i="2"/>
  <c r="G602" i="2" s="1"/>
  <c r="J602" i="2"/>
  <c r="K602" i="2"/>
  <c r="L602" i="2"/>
  <c r="F603" i="2"/>
  <c r="H603" i="2"/>
  <c r="K603" i="2" s="1"/>
  <c r="I603" i="2"/>
  <c r="G603" i="2" s="1"/>
  <c r="J603" i="2"/>
  <c r="L603" i="2"/>
  <c r="F604" i="2"/>
  <c r="H604" i="2"/>
  <c r="K604" i="2" s="1"/>
  <c r="I604" i="2"/>
  <c r="G604" i="2" s="1"/>
  <c r="J604" i="2"/>
  <c r="L604" i="2"/>
  <c r="F605" i="2"/>
  <c r="G605" i="2"/>
  <c r="H605" i="2"/>
  <c r="I605" i="2"/>
  <c r="J605" i="2"/>
  <c r="L605" i="2"/>
  <c r="K605" i="2" s="1"/>
  <c r="F606" i="2"/>
  <c r="G606" i="2"/>
  <c r="H606" i="2"/>
  <c r="I606" i="2"/>
  <c r="J606" i="2"/>
  <c r="L606" i="2"/>
  <c r="K606" i="2" s="1"/>
  <c r="F607" i="2"/>
  <c r="H607" i="2"/>
  <c r="I607" i="2"/>
  <c r="G607" i="2" s="1"/>
  <c r="J607" i="2"/>
  <c r="K607" i="2"/>
  <c r="L607" i="2"/>
  <c r="H66" i="2" l="1"/>
  <c r="K66" i="2" s="1"/>
  <c r="H65" i="2"/>
  <c r="K65" i="2" s="1"/>
  <c r="K58" i="2"/>
  <c r="L58" i="2"/>
  <c r="K345" i="2"/>
  <c r="K309" i="2"/>
  <c r="L53" i="2"/>
  <c r="F51" i="2"/>
  <c r="G51" i="2"/>
  <c r="H51" i="2"/>
  <c r="K24" i="2"/>
  <c r="K11" i="2"/>
  <c r="L11" i="2"/>
  <c r="F50" i="2"/>
  <c r="G50" i="2"/>
  <c r="H50" i="2"/>
  <c r="F27" i="2"/>
  <c r="G27" i="2"/>
  <c r="H27" i="2"/>
  <c r="F21" i="2"/>
  <c r="G21" i="2"/>
  <c r="K47" i="2"/>
  <c r="L47" i="2"/>
  <c r="F26" i="2"/>
  <c r="G26" i="2"/>
  <c r="H26" i="2"/>
  <c r="H21" i="2"/>
  <c r="F10" i="2"/>
  <c r="G10" i="2"/>
  <c r="K318" i="2"/>
  <c r="L36" i="2"/>
  <c r="K29" i="2"/>
  <c r="L12" i="2"/>
  <c r="H10" i="2"/>
  <c r="K333" i="2"/>
  <c r="K322" i="2"/>
  <c r="K306" i="2"/>
  <c r="F34" i="2"/>
  <c r="G34" i="2"/>
  <c r="K23" i="2"/>
  <c r="L23" i="2"/>
  <c r="K34" i="2"/>
  <c r="L34" i="2"/>
  <c r="F9" i="2"/>
  <c r="G9" i="2"/>
  <c r="K56" i="2"/>
  <c r="F46" i="2"/>
  <c r="G46" i="2"/>
  <c r="F15" i="2"/>
  <c r="G15" i="2"/>
  <c r="H15" i="2"/>
  <c r="H9" i="2"/>
  <c r="F58" i="2"/>
  <c r="G58" i="2"/>
  <c r="K286" i="2"/>
  <c r="K274" i="2"/>
  <c r="K262" i="2"/>
  <c r="K250" i="2"/>
  <c r="K238" i="2"/>
  <c r="K226" i="2"/>
  <c r="K214" i="2"/>
  <c r="K202" i="2"/>
  <c r="K190" i="2"/>
  <c r="K178" i="2"/>
  <c r="K166" i="2"/>
  <c r="K154" i="2"/>
  <c r="K142" i="2"/>
  <c r="K130" i="2"/>
  <c r="K118" i="2"/>
  <c r="K59" i="2"/>
  <c r="L59" i="2"/>
  <c r="H46" i="2"/>
  <c r="F33" i="2"/>
  <c r="G33" i="2"/>
  <c r="K40" i="2"/>
  <c r="L40" i="2"/>
  <c r="F38" i="2"/>
  <c r="G38" i="2"/>
  <c r="H38" i="2"/>
  <c r="L33" i="2"/>
  <c r="K33" i="2"/>
  <c r="K28" i="2"/>
  <c r="L28" i="2"/>
  <c r="F14" i="2"/>
  <c r="G14" i="2"/>
  <c r="C24" i="4" s="1"/>
  <c r="G24" i="4" s="1"/>
  <c r="H14" i="2"/>
  <c r="K354" i="2"/>
  <c r="K321" i="2"/>
  <c r="I49" i="5"/>
  <c r="H44" i="2"/>
  <c r="H32" i="2"/>
  <c r="H20" i="2"/>
  <c r="H8" i="2"/>
  <c r="I12" i="5"/>
  <c r="K18" i="4"/>
  <c r="K32" i="4"/>
  <c r="I11" i="5"/>
  <c r="K62" i="2"/>
  <c r="K38" i="4"/>
  <c r="K12" i="4"/>
  <c r="K26" i="4"/>
  <c r="K17" i="4"/>
  <c r="K40" i="4"/>
  <c r="K11" i="4"/>
  <c r="K25" i="4"/>
  <c r="C40" i="4"/>
  <c r="G40" i="4" s="1"/>
  <c r="K19" i="4"/>
  <c r="K39" i="4"/>
  <c r="K33" i="4"/>
  <c r="L4" i="2" l="1"/>
  <c r="Q4" i="1" s="1"/>
  <c r="L14" i="5" s="1"/>
  <c r="C11" i="4"/>
  <c r="G11" i="4" s="1"/>
  <c r="C38" i="4"/>
  <c r="C42" i="4" s="1"/>
  <c r="C18" i="4"/>
  <c r="G18" i="4" s="1"/>
  <c r="C10" i="4"/>
  <c r="G10" i="4" s="1"/>
  <c r="K14" i="2"/>
  <c r="L14" i="2"/>
  <c r="K26" i="2"/>
  <c r="L26" i="2"/>
  <c r="C17" i="4"/>
  <c r="J4" i="3"/>
  <c r="K4" i="3" s="1"/>
  <c r="L8" i="2"/>
  <c r="F10" i="5"/>
  <c r="I10" i="5" s="1"/>
  <c r="K8" i="2"/>
  <c r="L5" i="2" s="1"/>
  <c r="Q5" i="1" s="1"/>
  <c r="K10" i="2"/>
  <c r="L10" i="2"/>
  <c r="K51" i="2"/>
  <c r="L51" i="2"/>
  <c r="K46" i="2"/>
  <c r="L46" i="2"/>
  <c r="C39" i="4"/>
  <c r="G39" i="4" s="1"/>
  <c r="C33" i="4"/>
  <c r="G33" i="4" s="1"/>
  <c r="C19" i="4"/>
  <c r="G19" i="4" s="1"/>
  <c r="C26" i="4"/>
  <c r="G26" i="4" s="1"/>
  <c r="L20" i="2"/>
  <c r="K24" i="4" s="1"/>
  <c r="K28" i="4" s="1"/>
  <c r="K20" i="2"/>
  <c r="L32" i="2"/>
  <c r="K32" i="2"/>
  <c r="C32" i="4"/>
  <c r="G32" i="4" s="1"/>
  <c r="L44" i="2"/>
  <c r="K44" i="2"/>
  <c r="K38" i="2"/>
  <c r="L38" i="2"/>
  <c r="K27" i="2"/>
  <c r="L27" i="2"/>
  <c r="C25" i="4"/>
  <c r="G25" i="4" s="1"/>
  <c r="G28" i="4" s="1"/>
  <c r="C31" i="4"/>
  <c r="C12" i="4"/>
  <c r="G12" i="4" s="1"/>
  <c r="L9" i="2"/>
  <c r="K9" i="2"/>
  <c r="K50" i="2"/>
  <c r="L50" i="2"/>
  <c r="K15" i="2"/>
  <c r="L15" i="2"/>
  <c r="L21" i="2"/>
  <c r="K21" i="2"/>
  <c r="K21" i="4"/>
  <c r="K42" i="4"/>
  <c r="C21" i="4" l="1"/>
  <c r="G14" i="4"/>
  <c r="C35" i="4"/>
  <c r="C28" i="4"/>
  <c r="L6" i="2"/>
  <c r="Q6" i="1" s="1"/>
  <c r="L11" i="5" s="1"/>
  <c r="L42" i="4" s="1"/>
  <c r="K31" i="4"/>
  <c r="K35" i="4" s="1"/>
  <c r="L35" i="4" s="1"/>
  <c r="G31" i="4"/>
  <c r="G35" i="4" s="1"/>
  <c r="G47" i="4"/>
  <c r="K10" i="4"/>
  <c r="K14" i="4" s="1"/>
  <c r="L14" i="4" s="1"/>
  <c r="G46" i="4"/>
  <c r="G17" i="4"/>
  <c r="G21" i="4" s="1"/>
  <c r="G45" i="4" s="1"/>
  <c r="C14" i="4"/>
  <c r="G38" i="4"/>
  <c r="G42" i="4" s="1"/>
  <c r="L28" i="4" l="1"/>
  <c r="L21" i="4"/>
  <c r="J34" i="5"/>
  <c r="J24" i="5"/>
  <c r="J33" i="5"/>
  <c r="J26" i="5"/>
  <c r="J22" i="5"/>
  <c r="J35" i="5"/>
  <c r="J13" i="5"/>
  <c r="J41" i="5"/>
  <c r="J32" i="5"/>
  <c r="J14" i="5"/>
  <c r="J39" i="5"/>
  <c r="J21" i="5"/>
  <c r="J11" i="5"/>
  <c r="J31" i="5"/>
  <c r="J18" i="5"/>
  <c r="J44" i="5"/>
  <c r="J29" i="5"/>
  <c r="J12" i="5"/>
  <c r="J37" i="5"/>
  <c r="J30" i="5"/>
  <c r="J10" i="5"/>
  <c r="J38" i="5"/>
  <c r="J23" i="5"/>
  <c r="J47" i="5"/>
  <c r="J36" i="5"/>
  <c r="J19" i="5"/>
  <c r="J43" i="5"/>
  <c r="J28" i="5"/>
  <c r="J16" i="5"/>
  <c r="J42" i="5"/>
  <c r="J25" i="5"/>
  <c r="J17" i="5"/>
  <c r="J40" i="5"/>
  <c r="J15" i="5"/>
  <c r="J49" i="5"/>
  <c r="J27" i="5"/>
  <c r="J20" i="5"/>
  <c r="J48" i="5"/>
  <c r="H28" i="4"/>
  <c r="H14" i="4"/>
  <c r="H35" i="4"/>
  <c r="H42" i="4"/>
  <c r="H2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<sst xmlns="http://schemas.openxmlformats.org/spreadsheetml/2006/main" count="413" uniqueCount="222">
  <si>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</si>
  <si>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</si>
  <si>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</si>
  <si>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</si>
  <si>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</si>
  <si>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</si>
  <si>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</si>
  <si>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</si>
  <si>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</si>
  <si>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</si>
  <si>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</si>
  <si>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</si>
  <si>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</si>
  <si>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</si>
  <si>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</si>
  <si>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</si>
  <si>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</si>
  <si>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</si>
  <si>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</si>
  <si>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</si>
  <si>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</si>
  <si>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</si>
  <si>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</si>
  <si>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</si>
  <si>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</si>
  <si>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</si>
  <si>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</si>
  <si>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</si>
  <si>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</si>
  <si>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</si>
  <si>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</si>
  <si>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</si>
  <si>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</si>
  <si>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</si>
  <si>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</si>
  <si>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</si>
  <si>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</si>
  <si>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</si>
  <si>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</si>
  <si>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</si>
  <si>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</si>
  <si>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</si>
  <si>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</si>
  <si>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</si>
  <si>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</si>
  <si>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</si>
  <si>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</si>
  <si>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</si>
  <si>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</si>
  <si>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</si>
  <si>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</si>
  <si>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</si>
  <si>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</si>
  <si>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</si>
  <si>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</si>
  <si>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</si>
  <si>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</si>
  <si>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</si>
  <si>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</si>
  <si>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</si>
  <si>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</si>
  <si>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</si>
  <si>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</si>
  <si>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</si>
  <si>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</si>
  <si>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</si>
  <si>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</si>
  <si>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</si>
  <si>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</si>
  <si>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</si>
  <si>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</si>
  <si>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</si>
  <si>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</si>
  <si>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</si>
  <si>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</si>
  <si>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</si>
  <si>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</si>
  <si>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</si>
  <si>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</si>
  <si>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</si>
  <si>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</si>
  <si>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</si>
  <si>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</si>
  <si>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</si>
  <si>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</si>
  <si>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</si>
  <si>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</si>
  <si>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</si>
  <si>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</si>
  <si>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</si>
  <si>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</si>
  <si>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</si>
  <si>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</si>
  <si>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</si>
  <si>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</si>
  <si>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</si>
  <si>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</si>
  <si>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</si>
  <si>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</si>
  <si>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</si>
  <si>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</si>
  <si>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</si>
  <si>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</si>
  <si>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</si>
  <si>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</si>
  <si>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</si>
  <si>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</si>
  <si>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</si>
  <si>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</si>
  <si>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</si>
  <si>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</si>
  <si>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</si>
  <si>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</si>
  <si>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</si>
  <si>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</si>
  <si>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</si>
  <si>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</si>
  <si>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</si>
  <si>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</si>
  <si>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</si>
  <si>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</si>
  <si>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</si>
  <si>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</si>
  <si>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</si>
  <si>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</si>
  <si>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</si>
  <si>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</si>
  <si>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</si>
  <si>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</si>
  <si>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</si>
  <si>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</si>
  <si>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</si>
  <si>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</si>
  <si>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</si>
  <si>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</si>
  <si>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</si>
  <si>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</si>
  <si>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</si>
  <si>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</si>
  <si>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</si>
  <si>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</si>
  <si>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</si>
  <si>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</si>
  <si>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</si>
  <si>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</si>
  <si>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</si>
  <si>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</si>
  <si>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</si>
  <si>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</si>
  <si>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</si>
  <si>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</si>
  <si>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</si>
  <si>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</si>
  <si>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</si>
  <si>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</si>
  <si>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</si>
  <si>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</si>
  <si>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</si>
  <si>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</si>
  <si>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</si>
  <si>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</si>
  <si>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</si>
  <si>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</si>
  <si>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</si>
  <si>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</si>
  <si>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</si>
  <si>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</si>
  <si>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</si>
  <si>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</si>
  <si>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</si>
  <si>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Petshop Adelaide</t>
  </si>
  <si>
    <t>Doggis</t>
  </si>
  <si>
    <t>Adelaide Antunes</t>
  </si>
  <si>
    <t>Estimativa (NESMA)</t>
  </si>
  <si>
    <t>Funcionário</t>
  </si>
  <si>
    <t>Pet</t>
  </si>
  <si>
    <t>Cliente</t>
  </si>
  <si>
    <t>Produo</t>
  </si>
  <si>
    <t>Serviço</t>
  </si>
  <si>
    <t>Alergia do Pet</t>
  </si>
  <si>
    <t>Alterar Serviço</t>
  </si>
  <si>
    <t>Manter histórico de preço de Serviço</t>
  </si>
  <si>
    <t>Incluir Serviço</t>
  </si>
  <si>
    <t>Incluir Produto</t>
  </si>
  <si>
    <t>Alterar Produto</t>
  </si>
  <si>
    <t>Consultar Serviço</t>
  </si>
  <si>
    <t>Consultar Produto</t>
  </si>
  <si>
    <t>Manter Estoque de Produtos</t>
  </si>
  <si>
    <t>Inserir Cliente</t>
  </si>
  <si>
    <t>Alterar Cliente</t>
  </si>
  <si>
    <t>Consultar Cliente</t>
  </si>
  <si>
    <t>Excluir Serviço</t>
  </si>
  <si>
    <t>Excluir Produto</t>
  </si>
  <si>
    <t>Excluir Cliente</t>
  </si>
  <si>
    <t>Inserir Pet</t>
  </si>
  <si>
    <t>Alterar Pet</t>
  </si>
  <si>
    <t>Excluir Pet</t>
  </si>
  <si>
    <t>Inserir Funcionário</t>
  </si>
  <si>
    <t>Alterar Funcionário</t>
  </si>
  <si>
    <t>Excluir Funcionário</t>
  </si>
  <si>
    <t>Consultar Funcionário</t>
  </si>
  <si>
    <t>Associar Funcionário ao Tipo de Pet</t>
  </si>
  <si>
    <t>Agendar Serviço</t>
  </si>
  <si>
    <t>Alterar Agendamento de Serviço</t>
  </si>
  <si>
    <t>Excluir Agendamento de Serviço</t>
  </si>
  <si>
    <t>Agenda de Serviço</t>
  </si>
  <si>
    <t>Consultar Serviços Agendados</t>
  </si>
  <si>
    <t>Verificar agenda do funionário para realização do serviço</t>
  </si>
  <si>
    <t>Registrar Pagamento de Serviço realizado</t>
  </si>
  <si>
    <t>Realizar venda de Produto</t>
  </si>
  <si>
    <t>Promoção</t>
  </si>
  <si>
    <t>Inserir Promoção</t>
  </si>
  <si>
    <t>Alterar Promoção</t>
  </si>
  <si>
    <t>Excluir Promoção</t>
  </si>
  <si>
    <t>Consultar Promoção</t>
  </si>
  <si>
    <t>Consultar Serviços já realizados por Cliente</t>
  </si>
  <si>
    <t>Consultar quantidade de pontos acumulados por Cliente</t>
  </si>
  <si>
    <t>Avaliar Profissional</t>
  </si>
  <si>
    <t>Enviar email ao cliente</t>
  </si>
  <si>
    <t>Relatório de Serviços Realizados por Profissional por mês</t>
  </si>
  <si>
    <t>Relatório de Serviços Realizados por Cliente por mês</t>
  </si>
  <si>
    <t>Relatório de Avaliações de um Profissional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</si>
</sst>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19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4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4" fontId="10" fillId="2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3" fillId="0" borderId="36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31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6" fillId="2" borderId="37" xfId="0" applyFont="1" applyFill="1" applyBorder="1" applyAlignment="1">
      <alignment horizontal="center" vertical="center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2" fillId="0" borderId="39" xfId="0" applyFont="1" applyBorder="1" applyAlignment="1" applyProtection="1">
      <alignment horizontal="justify" vertical="top" wrapText="1"/>
      <protection locked="0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17" fillId="4" borderId="44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/>
    </xf>
  </cellXfs>
  <cellStyles count="4">
    <cellStyle name="Normal" xfId="0" builtinId="0"/>
    <cellStyle name="Porcentagem" xfId="1" builtinId="5"/>
    <cellStyle name="TableStyleLight1" xfId="2" xr:uid="{00000000-0005-0000-0000-000002000000}"/>
    <cellStyle name="Vírgula" xfId="3" builtinId="3"/>
  </cellStyles>
  <dxfs count="27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538-417A-B8FD-F99F3E32EC33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538-417A-B8FD-F99F3E32EC33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538-417A-B8FD-F99F3E32EC33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538-417A-B8FD-F99F3E32EC33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538-417A-B8FD-F99F3E32EC33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538-417A-B8FD-F99F3E32EC33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538-417A-B8FD-F99F3E32EC3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538-417A-B8FD-F99F3E32EC3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538-417A-B8FD-F99F3E32EC3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538-417A-B8FD-F99F3E32EC3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0.50909090909090904</c:v>
                </c:pt>
                <c:pt idx="1">
                  <c:v>9.0909090909090912E-2</c:v>
                </c:pt>
                <c:pt idx="2">
                  <c:v>0.14545454545454545</c:v>
                </c:pt>
                <c:pt idx="3">
                  <c:v>0.25454545454545452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38-417A-B8FD-F99F3E32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2</xdr:col>
      <xdr:colOff>57150</xdr:colOff>
      <xdr:row>2</xdr:row>
      <xdr:rowOff>142875</xdr:rowOff>
    </xdr:to>
    <xdr:pic>
      <xdr:nvPicPr>
        <xdr:cNvPr id="1318" name="Figura 1">
          <a:extLst>
            <a:ext uri="{FF2B5EF4-FFF2-40B4-BE49-F238E27FC236}">
              <a16:creationId xmlns:a16="http://schemas.microsoft.com/office/drawing/2014/main" id="{46F42DC7-67B6-4C3E-8B62-D6322C699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319" name="shapetype_202" hidden="1">
          <a:extLst>
            <a:ext uri="{FF2B5EF4-FFF2-40B4-BE49-F238E27FC236}">
              <a16:creationId xmlns:a16="http://schemas.microsoft.com/office/drawing/2014/main" id="{5C54E479-BD73-4136-933B-AE2AB371EE0C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320" name="shapetype_202" hidden="1">
          <a:extLst>
            <a:ext uri="{FF2B5EF4-FFF2-40B4-BE49-F238E27FC236}">
              <a16:creationId xmlns:a16="http://schemas.microsoft.com/office/drawing/2014/main" id="{76093134-AD6B-4234-ACC8-D73D5F8D7A27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321" name="shapetype_202" hidden="1">
          <a:extLst>
            <a:ext uri="{FF2B5EF4-FFF2-40B4-BE49-F238E27FC236}">
              <a16:creationId xmlns:a16="http://schemas.microsoft.com/office/drawing/2014/main" id="{E77A00A0-9D0D-4628-A88F-F4FB43AC62E7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0</xdr:col>
      <xdr:colOff>933450</xdr:colOff>
      <xdr:row>2</xdr:row>
      <xdr:rowOff>123825</xdr:rowOff>
    </xdr:to>
    <xdr:pic>
      <xdr:nvPicPr>
        <xdr:cNvPr id="66594" name="Figura 1">
          <a:extLst>
            <a:ext uri="{FF2B5EF4-FFF2-40B4-BE49-F238E27FC236}">
              <a16:creationId xmlns:a16="http://schemas.microsoft.com/office/drawing/2014/main" id="{BC2DA8AC-0713-4532-995D-7D6CA434E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1</xdr:col>
      <xdr:colOff>161925</xdr:colOff>
      <xdr:row>1</xdr:row>
      <xdr:rowOff>9525</xdr:rowOff>
    </xdr:to>
    <xdr:pic>
      <xdr:nvPicPr>
        <xdr:cNvPr id="3145" name="Figura 1">
          <a:extLst>
            <a:ext uri="{FF2B5EF4-FFF2-40B4-BE49-F238E27FC236}">
              <a16:creationId xmlns:a16="http://schemas.microsoft.com/office/drawing/2014/main" id="{D7273F11-F995-48D8-9320-10D8E6ADB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43" name="Gráfico 3">
          <a:extLst>
            <a:ext uri="{FF2B5EF4-FFF2-40B4-BE49-F238E27FC236}">
              <a16:creationId xmlns:a16="http://schemas.microsoft.com/office/drawing/2014/main" id="{FA7CD8DA-CCD8-4A2C-ABE1-1912448E5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190500</xdr:colOff>
      <xdr:row>2</xdr:row>
      <xdr:rowOff>142875</xdr:rowOff>
    </xdr:to>
    <xdr:pic>
      <xdr:nvPicPr>
        <xdr:cNvPr id="4244" name="Figura 1">
          <a:extLst>
            <a:ext uri="{FF2B5EF4-FFF2-40B4-BE49-F238E27FC236}">
              <a16:creationId xmlns:a16="http://schemas.microsoft.com/office/drawing/2014/main" id="{92D37934-A770-4AA7-8C0C-3583F164A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1</xdr:col>
      <xdr:colOff>723900</xdr:colOff>
      <xdr:row>2</xdr:row>
      <xdr:rowOff>123825</xdr:rowOff>
    </xdr:to>
    <xdr:pic>
      <xdr:nvPicPr>
        <xdr:cNvPr id="5195" name="Figura 1">
          <a:extLst>
            <a:ext uri="{FF2B5EF4-FFF2-40B4-BE49-F238E27FC236}">
              <a16:creationId xmlns:a16="http://schemas.microsoft.com/office/drawing/2014/main" id="{08DF7668-117B-4799-A02B-EEE58206C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view="pageBreakPreview" zoomScaleSheetLayoutView="100" workbookViewId="0">
      <pane ySplit="3" topLeftCell="A4" activePane="bottomLeft" state="frozen"/>
      <selection activeCell="B11" sqref="B11"/>
      <selection pane="bottomLeft" activeCell="F7" sqref="F7:N7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2.75" x14ac:dyDescent="0.2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2.75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x14ac:dyDescent="0.25">
      <c r="A4" s="133" t="s">
        <v>1</v>
      </c>
      <c r="B4" s="133"/>
      <c r="C4" s="133"/>
      <c r="D4" s="133"/>
      <c r="E4" s="133"/>
      <c r="F4" s="134" t="s">
        <v>170</v>
      </c>
      <c r="G4" s="134"/>
      <c r="H4" s="134"/>
      <c r="I4" s="134"/>
      <c r="J4" s="134"/>
      <c r="K4" s="134"/>
      <c r="L4" s="134"/>
      <c r="M4" s="134"/>
      <c r="N4" s="134"/>
      <c r="O4" s="135" t="s">
        <v>2</v>
      </c>
      <c r="P4" s="135"/>
      <c r="Q4" s="136">
        <f>Funções!L4</f>
        <v>220</v>
      </c>
      <c r="R4" s="136"/>
      <c r="S4" s="136"/>
      <c r="T4" s="136"/>
      <c r="U4" s="136"/>
      <c r="V4" s="136"/>
    </row>
    <row r="5" spans="1:22" x14ac:dyDescent="0.25">
      <c r="A5" s="133" t="s">
        <v>3</v>
      </c>
      <c r="B5" s="133"/>
      <c r="C5" s="133"/>
      <c r="D5" s="133"/>
      <c r="E5" s="133"/>
      <c r="F5" s="134" t="s">
        <v>171</v>
      </c>
      <c r="G5" s="134"/>
      <c r="H5" s="134"/>
      <c r="I5" s="134"/>
      <c r="J5" s="134"/>
      <c r="K5" s="134"/>
      <c r="L5" s="134"/>
      <c r="M5" s="134"/>
      <c r="N5" s="134"/>
      <c r="O5" s="137" t="s">
        <v>6</v>
      </c>
      <c r="P5" s="137"/>
      <c r="Q5" s="136">
        <f>Funções!L5</f>
        <v>220</v>
      </c>
      <c r="R5" s="136"/>
      <c r="S5" s="136"/>
      <c r="T5" s="136"/>
      <c r="U5" s="136"/>
      <c r="V5" s="136"/>
    </row>
    <row r="6" spans="1:22" x14ac:dyDescent="0.25">
      <c r="A6" s="133" t="s">
        <v>5</v>
      </c>
      <c r="B6" s="133"/>
      <c r="C6" s="133"/>
      <c r="D6" s="133"/>
      <c r="E6" s="133"/>
      <c r="F6" s="138" t="s">
        <v>3</v>
      </c>
      <c r="G6" s="138"/>
      <c r="H6" s="138"/>
      <c r="I6" s="138"/>
      <c r="J6" s="138"/>
      <c r="K6" s="138"/>
      <c r="L6" s="138"/>
      <c r="M6" s="138"/>
      <c r="N6" s="138"/>
      <c r="O6" s="137" t="s">
        <v>4</v>
      </c>
      <c r="P6" s="137"/>
      <c r="Q6" s="136">
        <f>Funções!L6</f>
        <v>220</v>
      </c>
      <c r="R6" s="136"/>
      <c r="S6" s="136"/>
      <c r="T6" s="136"/>
      <c r="U6" s="136"/>
      <c r="V6" s="136"/>
    </row>
    <row r="7" spans="1:22" ht="12.75" x14ac:dyDescent="0.2">
      <c r="A7" s="133" t="s">
        <v>7</v>
      </c>
      <c r="B7" s="133"/>
      <c r="C7" s="133"/>
      <c r="D7" s="133"/>
      <c r="E7" s="133"/>
      <c r="F7" s="134" t="s">
        <v>173</v>
      </c>
      <c r="G7" s="134"/>
      <c r="H7" s="134"/>
      <c r="I7" s="134"/>
      <c r="J7" s="134"/>
      <c r="K7" s="134"/>
      <c r="L7" s="134"/>
      <c r="M7" s="134"/>
      <c r="N7" s="134"/>
      <c r="O7" s="137" t="s">
        <v>8</v>
      </c>
      <c r="P7" s="137"/>
      <c r="Q7" s="137"/>
      <c r="R7" s="139"/>
      <c r="S7" s="139"/>
      <c r="T7" s="139"/>
      <c r="U7" s="139"/>
      <c r="V7" s="139"/>
    </row>
    <row r="8" spans="1:22" ht="12.75" x14ac:dyDescent="0.2">
      <c r="A8" s="133" t="s">
        <v>9</v>
      </c>
      <c r="B8" s="133"/>
      <c r="C8" s="133"/>
      <c r="D8" s="133"/>
      <c r="E8" s="133"/>
      <c r="F8" s="134" t="s">
        <v>171</v>
      </c>
      <c r="G8" s="134"/>
      <c r="H8" s="134"/>
      <c r="I8" s="134"/>
      <c r="J8" s="134"/>
      <c r="K8" s="134"/>
      <c r="L8" s="134"/>
      <c r="M8" s="134"/>
      <c r="N8" s="134"/>
      <c r="O8" s="137" t="s">
        <v>10</v>
      </c>
      <c r="P8" s="137"/>
      <c r="Q8" s="137"/>
      <c r="R8" s="139"/>
      <c r="S8" s="139"/>
      <c r="T8" s="139"/>
      <c r="U8" s="139"/>
      <c r="V8" s="139"/>
    </row>
    <row r="9" spans="1:22" x14ac:dyDescent="0.25">
      <c r="A9" s="133" t="s">
        <v>11</v>
      </c>
      <c r="B9" s="133"/>
      <c r="C9" s="133"/>
      <c r="D9" s="133"/>
      <c r="E9" s="133"/>
      <c r="F9" s="138" t="s">
        <v>172</v>
      </c>
      <c r="G9" s="138"/>
      <c r="H9" s="138"/>
      <c r="I9" s="138"/>
      <c r="J9" s="138"/>
      <c r="K9" s="138"/>
      <c r="L9" s="138"/>
      <c r="M9" s="138"/>
      <c r="N9" s="138"/>
      <c r="O9" s="140" t="s">
        <v>12</v>
      </c>
      <c r="P9" s="140"/>
      <c r="Q9" s="140"/>
      <c r="R9" s="141"/>
      <c r="S9" s="141"/>
      <c r="T9" s="141"/>
      <c r="U9" s="141"/>
      <c r="V9" s="141"/>
    </row>
    <row r="10" spans="1:22" x14ac:dyDescent="0.25">
      <c r="A10" s="133" t="s">
        <v>13</v>
      </c>
      <c r="B10" s="133"/>
      <c r="C10" s="133"/>
      <c r="D10" s="133"/>
      <c r="E10" s="133"/>
      <c r="F10" s="138" t="s">
        <v>172</v>
      </c>
      <c r="G10" s="138"/>
      <c r="H10" s="138"/>
      <c r="I10" s="138"/>
      <c r="J10" s="138"/>
      <c r="K10" s="138"/>
      <c r="L10" s="138"/>
      <c r="M10" s="138"/>
      <c r="N10" s="138"/>
      <c r="O10" s="140" t="s">
        <v>14</v>
      </c>
      <c r="P10" s="140"/>
      <c r="Q10" s="140"/>
      <c r="R10" s="141"/>
      <c r="S10" s="141"/>
      <c r="T10" s="141"/>
      <c r="U10" s="141"/>
      <c r="V10" s="141"/>
    </row>
    <row r="11" spans="1:22" x14ac:dyDescent="0.2">
      <c r="A11" s="142" t="s">
        <v>15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12.75" x14ac:dyDescent="0.2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2.75" x14ac:dyDescent="0.2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2.75" x14ac:dyDescent="0.2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ht="12.75" x14ac:dyDescent="0.2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x14ac:dyDescent="0.2">
      <c r="A16" s="142" t="s">
        <v>16</v>
      </c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2.75" x14ac:dyDescent="0.2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ht="12.75" x14ac:dyDescent="0.2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2.75" x14ac:dyDescent="0.2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2.75" x14ac:dyDescent="0.2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">
      <c r="A21" s="142" t="s">
        <v>17</v>
      </c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ht="12.75" x14ac:dyDescent="0.2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ht="12.75" x14ac:dyDescent="0.2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2.75" x14ac:dyDescent="0.2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12.75" x14ac:dyDescent="0.2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2.75" x14ac:dyDescent="0.2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2.75" x14ac:dyDescent="0.2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2.75" x14ac:dyDescent="0.2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2.75" x14ac:dyDescent="0.2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2.75" x14ac:dyDescent="0.2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2.75" x14ac:dyDescent="0.2">
      <c r="A31" s="144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2.75" x14ac:dyDescent="0.2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2.75" x14ac:dyDescent="0.2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2.75" x14ac:dyDescent="0.2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2.75" x14ac:dyDescent="0.2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2.75" x14ac:dyDescent="0.2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2.75" x14ac:dyDescent="0.2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2.75" x14ac:dyDescent="0.2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2.75" x14ac:dyDescent="0.2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2.75" x14ac:dyDescent="0.2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2.75" x14ac:dyDescent="0.2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2.75" x14ac:dyDescent="0.2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2.75" x14ac:dyDescent="0.2">
      <c r="A43" s="144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2.75" x14ac:dyDescent="0.2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2.75" x14ac:dyDescent="0.2">
      <c r="A45" s="144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</sheetData>
  <sheetProtection selectLockedCells="1" selectUnlockedCells="1"/>
  <mergeCells count="35"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9:E9"/>
    <mergeCell ref="F9:N9"/>
    <mergeCell ref="O9:Q9"/>
    <mergeCell ref="R9:V9"/>
    <mergeCell ref="A16:V16"/>
    <mergeCell ref="A7:E7"/>
    <mergeCell ref="F7:N7"/>
    <mergeCell ref="O7:Q7"/>
    <mergeCell ref="R7:V7"/>
    <mergeCell ref="A8:E8"/>
    <mergeCell ref="F8:N8"/>
    <mergeCell ref="O8:Q8"/>
    <mergeCell ref="R8:V8"/>
    <mergeCell ref="A5:E5"/>
    <mergeCell ref="F5:N5"/>
    <mergeCell ref="O5:P5"/>
    <mergeCell ref="Q5:V5"/>
    <mergeCell ref="A6:E6"/>
    <mergeCell ref="F6:N6"/>
    <mergeCell ref="O6:P6"/>
    <mergeCell ref="Q6:V6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607"/>
  <sheetViews>
    <sheetView showGridLines="0" tabSelected="1" view="pageBreakPreview" zoomScaleSheetLayoutView="100" workbookViewId="0">
      <pane ySplit="7" topLeftCell="A8" activePane="bottomLeft" state="frozen"/>
      <selection activeCell="B11" sqref="B11"/>
      <selection pane="bottomLeft" activeCell="A67" sqref="A67"/>
    </sheetView>
  </sheetViews>
  <sheetFormatPr defaultRowHeight="12.75" x14ac:dyDescent="0.2"/>
  <cols>
    <col min="1" max="1" width="55.8554687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10.7109375" customWidth="1"/>
    <col min="15" max="15" width="32.42578125" customWidth="1"/>
  </cols>
  <sheetData>
    <row r="1" spans="1:15" ht="13.5" thickBot="1" x14ac:dyDescent="0.25">
      <c r="A1" s="153" t="s">
        <v>157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</row>
    <row r="2" spans="1:15" ht="13.5" thickBo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</row>
    <row r="3" spans="1:15" x14ac:dyDescent="0.2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</row>
    <row r="4" spans="1:15" x14ac:dyDescent="0.2">
      <c r="A4" s="3" t="str">
        <f>Contagem!A5&amp;" : "&amp;Contagem!F5</f>
        <v>Aplicação : Doggis</v>
      </c>
      <c r="B4" s="146" t="str">
        <f>Contagem!A8&amp;" : "&amp;Contagem!F8</f>
        <v>Projeto : Doggis</v>
      </c>
      <c r="C4" s="147"/>
      <c r="D4" s="147"/>
      <c r="E4" s="147"/>
      <c r="F4" s="147"/>
      <c r="G4" s="147"/>
      <c r="H4" s="147"/>
      <c r="I4" s="147"/>
      <c r="J4" s="148"/>
      <c r="K4" s="117" t="s">
        <v>2</v>
      </c>
      <c r="L4" s="120">
        <f>SUM(H8:H607)</f>
        <v>220</v>
      </c>
      <c r="M4" s="152"/>
      <c r="N4" s="152"/>
      <c r="O4" s="152"/>
    </row>
    <row r="5" spans="1:15" x14ac:dyDescent="0.2">
      <c r="A5" s="3" t="str">
        <f>Contagem!A9&amp;" : "&amp;Contagem!F9</f>
        <v>Responsável : Adelaide Antunes</v>
      </c>
      <c r="B5" s="146" t="str">
        <f>Contagem!A10&amp;" : "&amp;Contagem!F10</f>
        <v>Revisor : Adelaide Antunes</v>
      </c>
      <c r="C5" s="147"/>
      <c r="D5" s="147"/>
      <c r="E5" s="147"/>
      <c r="F5" s="147"/>
      <c r="G5" s="147"/>
      <c r="H5" s="147"/>
      <c r="I5" s="147"/>
      <c r="J5" s="148"/>
      <c r="K5" s="119" t="s">
        <v>6</v>
      </c>
      <c r="L5" s="120">
        <f>SUM(K8:K607)</f>
        <v>220</v>
      </c>
      <c r="M5" s="145"/>
      <c r="N5" s="145"/>
      <c r="O5" s="145"/>
    </row>
    <row r="6" spans="1:15" x14ac:dyDescent="0.2">
      <c r="A6" s="125" t="str">
        <f>Contagem!A4&amp;" : "&amp;Contagem!F4</f>
        <v>Empresa : Petshop Adelaide</v>
      </c>
      <c r="B6" s="149" t="str">
        <f>"Tipo da Contagem : "&amp;Contagem!F6</f>
        <v>Tipo da Contagem : Aplicação</v>
      </c>
      <c r="C6" s="150"/>
      <c r="D6" s="150"/>
      <c r="E6" s="150"/>
      <c r="F6" s="150"/>
      <c r="G6" s="150"/>
      <c r="H6" s="150"/>
      <c r="I6" s="150"/>
      <c r="J6" s="151"/>
      <c r="K6" s="118" t="s">
        <v>4</v>
      </c>
      <c r="L6" s="120">
        <f>SUM(L8:L607)</f>
        <v>220</v>
      </c>
      <c r="M6" s="152"/>
      <c r="N6" s="152"/>
      <c r="O6" s="152"/>
    </row>
    <row r="7" spans="1:15" ht="13.5" customHeight="1" x14ac:dyDescent="0.25">
      <c r="A7" s="124" t="s">
        <v>18</v>
      </c>
      <c r="B7" s="75" t="s">
        <v>19</v>
      </c>
      <c r="C7" s="76" t="s">
        <v>20</v>
      </c>
      <c r="D7" s="77" t="s">
        <v>21</v>
      </c>
      <c r="E7" s="77" t="s">
        <v>22</v>
      </c>
      <c r="F7" s="77" t="s">
        <v>23</v>
      </c>
      <c r="G7" s="78" t="s">
        <v>24</v>
      </c>
      <c r="H7" s="78" t="s">
        <v>2</v>
      </c>
      <c r="I7" s="129" t="s">
        <v>25</v>
      </c>
      <c r="J7" s="129" t="s">
        <v>26</v>
      </c>
      <c r="K7" s="78" t="s">
        <v>6</v>
      </c>
      <c r="L7" s="79" t="s">
        <v>4</v>
      </c>
      <c r="M7" s="80" t="s">
        <v>27</v>
      </c>
      <c r="N7" s="80" t="s">
        <v>158</v>
      </c>
      <c r="O7" s="81" t="s">
        <v>29</v>
      </c>
    </row>
    <row r="8" spans="1:15" x14ac:dyDescent="0.2">
      <c r="A8" s="130" t="s">
        <v>174</v>
      </c>
      <c r="B8" s="4" t="s">
        <v>98</v>
      </c>
      <c r="C8" s="4" t="s">
        <v>41</v>
      </c>
      <c r="D8" s="4">
        <v>5</v>
      </c>
      <c r="E8" s="4">
        <v>1</v>
      </c>
      <c r="F8" s="5" t="str">
        <f t="shared" ref="F8:F71" si="0">IF(ISBLANK(B8),"",IF(I8="L","Baixa",IF(I8="A","Média",IF(I8="","","Alta"))))</f>
        <v>Baixa</v>
      </c>
      <c r="G8" s="4" t="str">
        <f t="shared" ref="G8:G71" si="1">CONCATENATE(B8,I8)</f>
        <v>ALIL</v>
      </c>
      <c r="H8" s="6">
        <f t="shared" ref="H8:H71" si="2">IF(ISBLANK(B8),"",IF(B8="ALI",IF(I8="L",7,IF(I8="A",10,15)),IF(B8="AIE",IF(I8="L",5,IF(I8="A",7,10)),IF(B8="SE",IF(I8="L",4,IF(I8="A",5,7)),IF(OR(B8="EE",B8="CE"),IF(I8="L",3,IF(I8="A",4,6)),0)))))</f>
        <v>7</v>
      </c>
      <c r="I8" s="7" t="str">
        <f t="shared" ref="I8:I71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4" t="str">
        <f t="shared" ref="J8:J71" si="4">CONCATENATE(B8,C8)</f>
        <v>ALII</v>
      </c>
      <c r="K8" s="8">
        <f>IF(OR(H8="",H8=0),L8,H8)</f>
        <v>7</v>
      </c>
      <c r="L8" s="8">
        <f>IF(NOT(ISERROR(VLOOKUP(B8,Deflatores!G$42:H$64,2,FALSE))),VLOOKUP(B8,Deflatores!G$42:H$64,2,FALSE),IF(OR(ISBLANK(C8),ISBLANK(B8)),"",VLOOKUP(C8,Deflatores!G$4:H$38,2,FALSE)*H8+VLOOKUP(C8,Deflatores!G$4:I$38,3,FALSE)))</f>
        <v>7</v>
      </c>
      <c r="M8" s="9"/>
      <c r="N8" s="9"/>
      <c r="O8" s="10"/>
    </row>
    <row r="9" spans="1:15" x14ac:dyDescent="0.2">
      <c r="A9" s="130" t="s">
        <v>175</v>
      </c>
      <c r="B9" s="4" t="s">
        <v>98</v>
      </c>
      <c r="C9" s="4" t="s">
        <v>41</v>
      </c>
      <c r="D9" s="11">
        <v>7</v>
      </c>
      <c r="E9" s="11">
        <v>3</v>
      </c>
      <c r="F9" s="12" t="str">
        <f t="shared" si="0"/>
        <v>Baixa</v>
      </c>
      <c r="G9" s="11" t="str">
        <f t="shared" si="1"/>
        <v>ALIL</v>
      </c>
      <c r="H9" s="6">
        <f t="shared" si="2"/>
        <v>7</v>
      </c>
      <c r="I9" s="126" t="str">
        <f t="shared" si="3"/>
        <v>L</v>
      </c>
      <c r="J9" s="11" t="str">
        <f t="shared" si="4"/>
        <v>ALII</v>
      </c>
      <c r="K9" s="13">
        <f>IF(OR(H9="",H9=0),L9,H9)</f>
        <v>7</v>
      </c>
      <c r="L9" s="13">
        <f>IF(NOT(ISERROR(VLOOKUP(B9,Deflatores!G$42:H$64,2,FALSE))),VLOOKUP(B9,Deflatores!G$42:H$64,2,FALSE),IF(OR(ISBLANK(C9),ISBLANK(B9)),"",VLOOKUP(C9,Deflatores!G$4:H$38,2,FALSE)*H9+VLOOKUP(C9,Deflatores!G$4:I$38,3,FALSE)))</f>
        <v>7</v>
      </c>
      <c r="M9" s="14"/>
      <c r="N9" s="14"/>
      <c r="O9" s="10"/>
    </row>
    <row r="10" spans="1:15" x14ac:dyDescent="0.2">
      <c r="A10" s="130" t="s">
        <v>176</v>
      </c>
      <c r="B10" s="4" t="s">
        <v>98</v>
      </c>
      <c r="C10" s="4" t="s">
        <v>41</v>
      </c>
      <c r="D10" s="11">
        <v>6</v>
      </c>
      <c r="E10" s="11"/>
      <c r="F10" s="12" t="str">
        <f t="shared" si="0"/>
        <v>Baixa</v>
      </c>
      <c r="G10" s="11" t="str">
        <f t="shared" si="1"/>
        <v>ALIL</v>
      </c>
      <c r="H10" s="6">
        <f t="shared" si="2"/>
        <v>7</v>
      </c>
      <c r="I10" s="126" t="str">
        <f t="shared" si="3"/>
        <v>L</v>
      </c>
      <c r="J10" s="11" t="str">
        <f t="shared" si="4"/>
        <v>ALII</v>
      </c>
      <c r="K10" s="13">
        <f t="shared" ref="K10:K73" si="5">IF(OR(H10="",H10=0),L10,H10)</f>
        <v>7</v>
      </c>
      <c r="L10" s="13">
        <f>IF(NOT(ISERROR(VLOOKUP(B10,Deflatores!G$42:H$64,2,FALSE))),VLOOKUP(B10,Deflatores!G$42:H$64,2,FALSE),IF(OR(ISBLANK(C10),ISBLANK(B10)),"",VLOOKUP(C10,Deflatores!G$4:H$38,2,FALSE)*H10+VLOOKUP(C10,Deflatores!G$4:I$38,3,FALSE)))</f>
        <v>7</v>
      </c>
      <c r="M10" s="14"/>
      <c r="N10" s="14"/>
      <c r="O10" s="10"/>
    </row>
    <row r="11" spans="1:15" x14ac:dyDescent="0.2">
      <c r="A11" s="130" t="s">
        <v>177</v>
      </c>
      <c r="B11" s="4" t="s">
        <v>98</v>
      </c>
      <c r="C11" s="4" t="s">
        <v>41</v>
      </c>
      <c r="D11" s="11">
        <v>4</v>
      </c>
      <c r="E11" s="11"/>
      <c r="F11" s="12" t="str">
        <f t="shared" si="0"/>
        <v>Baixa</v>
      </c>
      <c r="G11" s="11" t="str">
        <f t="shared" si="1"/>
        <v>ALIL</v>
      </c>
      <c r="H11" s="6">
        <f t="shared" si="2"/>
        <v>7</v>
      </c>
      <c r="I11" s="126" t="str">
        <f t="shared" si="3"/>
        <v>L</v>
      </c>
      <c r="J11" s="11" t="str">
        <f t="shared" si="4"/>
        <v>ALII</v>
      </c>
      <c r="K11" s="13">
        <f t="shared" si="5"/>
        <v>7</v>
      </c>
      <c r="L11" s="13">
        <f>IF(NOT(ISERROR(VLOOKUP(B11,Deflatores!G$42:H$64,2,FALSE))),VLOOKUP(B11,Deflatores!G$42:H$64,2,FALSE),IF(OR(ISBLANK(C11),ISBLANK(B11)),"",VLOOKUP(C11,Deflatores!G$4:H$38,2,FALSE)*H11+VLOOKUP(C11,Deflatores!G$4:I$38,3,FALSE)))</f>
        <v>7</v>
      </c>
      <c r="M11" s="14"/>
      <c r="N11" s="14"/>
      <c r="O11" s="10"/>
    </row>
    <row r="12" spans="1:15" x14ac:dyDescent="0.2">
      <c r="A12" s="130" t="s">
        <v>210</v>
      </c>
      <c r="B12" s="4" t="s">
        <v>98</v>
      </c>
      <c r="C12" s="4" t="s">
        <v>41</v>
      </c>
      <c r="D12" s="11">
        <v>4</v>
      </c>
      <c r="E12" s="11"/>
      <c r="F12" s="12" t="str">
        <f t="shared" si="0"/>
        <v>Baixa</v>
      </c>
      <c r="G12" s="11" t="str">
        <f t="shared" si="1"/>
        <v>ALIL</v>
      </c>
      <c r="H12" s="6">
        <f t="shared" si="2"/>
        <v>7</v>
      </c>
      <c r="I12" s="126" t="str">
        <f t="shared" si="3"/>
        <v>L</v>
      </c>
      <c r="J12" s="11" t="str">
        <f t="shared" si="4"/>
        <v>ALII</v>
      </c>
      <c r="K12" s="13">
        <f t="shared" si="5"/>
        <v>7</v>
      </c>
      <c r="L12" s="13">
        <f>IF(NOT(ISERROR(VLOOKUP(B12,Deflatores!G$42:H$64,2,FALSE))),VLOOKUP(B12,Deflatores!G$42:H$64,2,FALSE),IF(OR(ISBLANK(C12),ISBLANK(B12)),"",VLOOKUP(C12,Deflatores!G$4:H$38,2,FALSE)*H12+VLOOKUP(C12,Deflatores!G$4:I$38,3,FALSE)))</f>
        <v>7</v>
      </c>
      <c r="M12" s="14"/>
      <c r="N12" s="14"/>
      <c r="O12" s="10"/>
    </row>
    <row r="13" spans="1:15" x14ac:dyDescent="0.2">
      <c r="A13" s="130" t="s">
        <v>178</v>
      </c>
      <c r="B13" s="4" t="s">
        <v>98</v>
      </c>
      <c r="C13" s="4" t="s">
        <v>41</v>
      </c>
      <c r="D13" s="11">
        <v>9</v>
      </c>
      <c r="E13" s="11">
        <v>1</v>
      </c>
      <c r="F13" s="12" t="str">
        <f t="shared" si="0"/>
        <v>Baixa</v>
      </c>
      <c r="G13" s="11" t="str">
        <f t="shared" si="1"/>
        <v>ALIL</v>
      </c>
      <c r="H13" s="6">
        <f t="shared" si="2"/>
        <v>7</v>
      </c>
      <c r="I13" s="126" t="str">
        <f t="shared" si="3"/>
        <v>L</v>
      </c>
      <c r="J13" s="11" t="str">
        <f t="shared" si="4"/>
        <v>ALII</v>
      </c>
      <c r="K13" s="13">
        <f t="shared" si="5"/>
        <v>7</v>
      </c>
      <c r="L13" s="13">
        <f>IF(NOT(ISERROR(VLOOKUP(B13,Deflatores!G$42:H$64,2,FALSE))),VLOOKUP(B13,Deflatores!G$42:H$64,2,FALSE),IF(OR(ISBLANK(C13),ISBLANK(B13)),"",VLOOKUP(C13,Deflatores!G$4:H$38,2,FALSE)*H13+VLOOKUP(C13,Deflatores!G$4:I$38,3,FALSE)))</f>
        <v>7</v>
      </c>
      <c r="M13" s="14"/>
      <c r="N13" s="14"/>
      <c r="O13" s="10"/>
    </row>
    <row r="14" spans="1:15" x14ac:dyDescent="0.2">
      <c r="A14" s="130" t="s">
        <v>179</v>
      </c>
      <c r="B14" s="4" t="s">
        <v>98</v>
      </c>
      <c r="C14" s="4" t="s">
        <v>41</v>
      </c>
      <c r="D14" s="11">
        <v>2</v>
      </c>
      <c r="E14" s="11">
        <v>2</v>
      </c>
      <c r="F14" s="12" t="str">
        <f t="shared" si="0"/>
        <v>Baixa</v>
      </c>
      <c r="G14" s="11" t="str">
        <f t="shared" si="1"/>
        <v>ALIL</v>
      </c>
      <c r="H14" s="6">
        <f t="shared" si="2"/>
        <v>7</v>
      </c>
      <c r="I14" s="126" t="str">
        <f t="shared" si="3"/>
        <v>L</v>
      </c>
      <c r="J14" s="11" t="str">
        <f t="shared" si="4"/>
        <v>ALII</v>
      </c>
      <c r="K14" s="13">
        <f t="shared" si="5"/>
        <v>7</v>
      </c>
      <c r="L14" s="13">
        <f>IF(NOT(ISERROR(VLOOKUP(B14,Deflatores!G$42:H$64,2,FALSE))),VLOOKUP(B14,Deflatores!G$42:H$64,2,FALSE),IF(OR(ISBLANK(C14),ISBLANK(B14)),"",VLOOKUP(C14,Deflatores!G$4:H$38,2,FALSE)*H14+VLOOKUP(C14,Deflatores!G$4:I$38,3,FALSE)))</f>
        <v>7</v>
      </c>
      <c r="M14" s="14"/>
      <c r="N14" s="14"/>
      <c r="O14" s="10"/>
    </row>
    <row r="15" spans="1:15" x14ac:dyDescent="0.2">
      <c r="A15" s="130" t="s">
        <v>205</v>
      </c>
      <c r="B15" s="4" t="s">
        <v>98</v>
      </c>
      <c r="C15" s="4" t="s">
        <v>41</v>
      </c>
      <c r="D15" s="11">
        <v>8</v>
      </c>
      <c r="E15" s="11">
        <v>5</v>
      </c>
      <c r="F15" s="12" t="str">
        <f t="shared" si="0"/>
        <v>Baixa</v>
      </c>
      <c r="G15" s="11" t="str">
        <f t="shared" si="1"/>
        <v>ALIL</v>
      </c>
      <c r="H15" s="6">
        <f t="shared" si="2"/>
        <v>7</v>
      </c>
      <c r="I15" s="126" t="str">
        <f t="shared" si="3"/>
        <v>L</v>
      </c>
      <c r="J15" s="11" t="str">
        <f t="shared" si="4"/>
        <v>ALII</v>
      </c>
      <c r="K15" s="13">
        <f t="shared" si="5"/>
        <v>7</v>
      </c>
      <c r="L15" s="13">
        <f>IF(NOT(ISERROR(VLOOKUP(B15,Deflatores!G$42:H$64,2,FALSE))),VLOOKUP(B15,Deflatores!G$42:H$64,2,FALSE),IF(OR(ISBLANK(C15),ISBLANK(B15)),"",VLOOKUP(C15,Deflatores!G$4:H$38,2,FALSE)*H15+VLOOKUP(C15,Deflatores!G$4:I$38,3,FALSE)))</f>
        <v>7</v>
      </c>
      <c r="M15" s="14"/>
      <c r="N15" s="14"/>
      <c r="O15" s="10"/>
    </row>
    <row r="16" spans="1:15" x14ac:dyDescent="0.2">
      <c r="A16" s="130"/>
      <c r="B16" s="4"/>
      <c r="C16" s="4"/>
      <c r="D16" s="11"/>
      <c r="E16" s="11"/>
      <c r="F16" s="12" t="str">
        <f t="shared" si="0"/>
        <v/>
      </c>
      <c r="G16" s="11" t="str">
        <f t="shared" si="1"/>
        <v/>
      </c>
      <c r="H16" s="6" t="str">
        <f t="shared" si="2"/>
        <v/>
      </c>
      <c r="I16" s="126" t="str">
        <f t="shared" si="3"/>
        <v/>
      </c>
      <c r="J16" s="11" t="str">
        <f t="shared" si="4"/>
        <v/>
      </c>
      <c r="K16" s="13" t="str">
        <f t="shared" si="5"/>
        <v/>
      </c>
      <c r="L16" s="13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4"/>
      <c r="N16" s="14"/>
      <c r="O16" s="10"/>
    </row>
    <row r="17" spans="1:15" x14ac:dyDescent="0.2">
      <c r="A17" s="130" t="s">
        <v>182</v>
      </c>
      <c r="B17" s="4" t="s">
        <v>100</v>
      </c>
      <c r="C17" s="4" t="s">
        <v>41</v>
      </c>
      <c r="D17" s="11"/>
      <c r="E17" s="11"/>
      <c r="F17" s="12" t="str">
        <f>IF(ISBLANK(B17),"",IF(I17="L","Baixa",IF(I17="A","Média",IF(I17="","","Alta"))))</f>
        <v>Média</v>
      </c>
      <c r="G17" s="11" t="str">
        <f>CONCATENATE(B17,I17)</f>
        <v>EEA</v>
      </c>
      <c r="H17" s="6">
        <f>IF(ISBLANK(B17),"",IF(B17="ALI",IF(I17="L",7,IF(I17="A",10,15)),IF(B17="AIE",IF(I17="L",5,IF(I17="A",7,10)),IF(B17="SE",IF(I17="L",4,IF(I17="A",5,7)),IF(OR(B17="EE",B17="CE"),IF(I17="L",3,IF(I17="A",4,6)),0)))))</f>
        <v>4</v>
      </c>
      <c r="I17" s="126" t="str">
        <f>IF(OR(ISBLANK(D17),ISBLANK(E17)),IF(OR(B17="ALI",B17="AIE"),"L",IF(OR(B17="EE",B17="SE",B17="CE"),"A","")),IF(B17="EE",IF(E17&gt;=3,IF(D17&gt;=5,"H","A"),IF(E17&gt;=2,IF(D17&gt;=16,"H",IF(D17&lt;=4,"L","A")),IF(D17&lt;=15,"L","A"))),IF(OR(B17="SE",B17="CE"),IF(E17&gt;=4,IF(D17&gt;=6,"H","A"),IF(E17&gt;=2,IF(D17&gt;=20,"H",IF(D17&lt;=5,"L","A")),IF(D17&lt;=19,"L","A"))),IF(OR(B17="ALI",B17="AIE"),IF(E17&gt;=6,IF(D17&gt;=20,"H","A"),IF(E17&gt;=2,IF(D17&gt;=51,"H",IF(D17&lt;=19,"L","A")),IF(D17&lt;=50,"L","A"))),""))))</f>
        <v>A</v>
      </c>
      <c r="J17" s="11" t="str">
        <f>CONCATENATE(B17,C17)</f>
        <v>EEI</v>
      </c>
      <c r="K17" s="13">
        <f t="shared" si="5"/>
        <v>4</v>
      </c>
      <c r="L17" s="13">
        <f>IF(NOT(ISERROR(VLOOKUP(B17,Deflatores!G$42:H$64,2,FALSE))),VLOOKUP(B17,Deflatores!G$42:H$64,2,FALSE),IF(OR(ISBLANK(C17),ISBLANK(B17)),"",VLOOKUP(C17,Deflatores!G$4:H$38,2,FALSE)*H17+VLOOKUP(C17,Deflatores!G$4:I$38,3,FALSE)))</f>
        <v>4</v>
      </c>
      <c r="M17" s="14"/>
      <c r="N17" s="14"/>
      <c r="O17" s="10"/>
    </row>
    <row r="18" spans="1:15" x14ac:dyDescent="0.2">
      <c r="A18" s="130" t="s">
        <v>180</v>
      </c>
      <c r="B18" s="4" t="s">
        <v>100</v>
      </c>
      <c r="C18" s="4" t="s">
        <v>41</v>
      </c>
      <c r="D18" s="11"/>
      <c r="E18" s="11"/>
      <c r="F18" s="12" t="str">
        <f>IF(ISBLANK(B18),"",IF(I18="L","Baixa",IF(I18="A","Média",IF(I18="","","Alta"))))</f>
        <v>Média</v>
      </c>
      <c r="G18" s="11" t="str">
        <f>CONCATENATE(B18,I18)</f>
        <v>EEA</v>
      </c>
      <c r="H18" s="6">
        <f>IF(ISBLANK(B18),"",IF(B18="ALI",IF(I18="L",7,IF(I18="A",10,15)),IF(B18="AIE",IF(I18="L",5,IF(I18="A",7,10)),IF(B18="SE",IF(I18="L",4,IF(I18="A",5,7)),IF(OR(B18="EE",B18="CE"),IF(I18="L",3,IF(I18="A",4,6)),0)))))</f>
        <v>4</v>
      </c>
      <c r="I18" s="126" t="str">
        <f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A</v>
      </c>
      <c r="J18" s="11" t="str">
        <f>CONCATENATE(B18,C18)</f>
        <v>EEI</v>
      </c>
      <c r="K18" s="13">
        <f t="shared" si="5"/>
        <v>4</v>
      </c>
      <c r="L18" s="13">
        <f>IF(NOT(ISERROR(VLOOKUP(B18,Deflatores!G$42:H$64,2,FALSE))),VLOOKUP(B18,Deflatores!G$42:H$64,2,FALSE),IF(OR(ISBLANK(C18),ISBLANK(B18)),"",VLOOKUP(C18,Deflatores!G$4:H$38,2,FALSE)*H18+VLOOKUP(C18,Deflatores!G$4:I$38,3,FALSE)))</f>
        <v>4</v>
      </c>
      <c r="M18" s="14"/>
      <c r="N18" s="14"/>
      <c r="O18" s="10"/>
    </row>
    <row r="19" spans="1:15" x14ac:dyDescent="0.2">
      <c r="A19" s="130" t="s">
        <v>181</v>
      </c>
      <c r="B19" s="4" t="s">
        <v>100</v>
      </c>
      <c r="C19" s="4" t="s">
        <v>41</v>
      </c>
      <c r="D19" s="11"/>
      <c r="E19" s="11"/>
      <c r="F19" s="12" t="str">
        <f>IF(ISBLANK(B19),"",IF(I19="L","Baixa",IF(I19="A","Média",IF(I19="","","Alta"))))</f>
        <v>Média</v>
      </c>
      <c r="G19" s="11" t="str">
        <f>CONCATENATE(B19,I19)</f>
        <v>EEA</v>
      </c>
      <c r="H19" s="6">
        <f>IF(ISBLANK(B19),"",IF(B19="ALI",IF(I19="L",7,IF(I19="A",10,15)),IF(B19="AIE",IF(I19="L",5,IF(I19="A",7,10)),IF(B19="SE",IF(I19="L",4,IF(I19="A",5,7)),IF(OR(B19="EE",B19="CE"),IF(I19="L",3,IF(I19="A",4,6)),0)))))</f>
        <v>4</v>
      </c>
      <c r="I19" s="126" t="str">
        <f>IF(OR(ISBLANK(D19),ISBLANK(E19)),IF(OR(B19="ALI",B19="AIE"),"L",IF(OR(B19="EE",B19="SE",B19="CE"),"A","")),IF(B19="EE",IF(E19&gt;=3,IF(D19&gt;=5,"H","A"),IF(E19&gt;=2,IF(D19&gt;=16,"H",IF(D19&lt;=4,"L","A")),IF(D19&lt;=15,"L","A"))),IF(OR(B19="SE",B19="CE"),IF(E19&gt;=4,IF(D19&gt;=6,"H","A"),IF(E19&gt;=2,IF(D19&gt;=20,"H",IF(D19&lt;=5,"L","A")),IF(D19&lt;=19,"L","A"))),IF(OR(B19="ALI",B19="AIE"),IF(E19&gt;=6,IF(D19&gt;=20,"H","A"),IF(E19&gt;=2,IF(D19&gt;=51,"H",IF(D19&lt;=19,"L","A")),IF(D19&lt;=50,"L","A"))),""))))</f>
        <v>A</v>
      </c>
      <c r="J19" s="11" t="str">
        <f>CONCATENATE(B19,C19)</f>
        <v>EEI</v>
      </c>
      <c r="K19" s="13">
        <f t="shared" si="5"/>
        <v>4</v>
      </c>
      <c r="L19" s="13">
        <f>IF(NOT(ISERROR(VLOOKUP(B19,Deflatores!G$42:H$64,2,FALSE))),VLOOKUP(B19,Deflatores!G$42:H$64,2,FALSE),IF(OR(ISBLANK(C19),ISBLANK(B19)),"",VLOOKUP(C19,Deflatores!G$4:H$38,2,FALSE)*H19+VLOOKUP(C19,Deflatores!G$4:I$38,3,FALSE)))</f>
        <v>4</v>
      </c>
      <c r="M19" s="14"/>
      <c r="N19" s="14"/>
      <c r="O19" s="10"/>
    </row>
    <row r="20" spans="1:15" x14ac:dyDescent="0.2">
      <c r="A20" s="130" t="s">
        <v>185</v>
      </c>
      <c r="B20" s="4" t="s">
        <v>102</v>
      </c>
      <c r="C20" s="4" t="s">
        <v>41</v>
      </c>
      <c r="D20" s="11"/>
      <c r="E20" s="11"/>
      <c r="F20" s="12" t="str">
        <f>IF(ISBLANK(B20),"",IF(I20="L","Baixa",IF(I20="A","Média",IF(I20="","","Alta"))))</f>
        <v>Média</v>
      </c>
      <c r="G20" s="11" t="str">
        <f>CONCATENATE(B20,I20)</f>
        <v>CEA</v>
      </c>
      <c r="H20" s="6">
        <f>IF(ISBLANK(B20),"",IF(B20="ALI",IF(I20="L",7,IF(I20="A",10,15)),IF(B20="AIE",IF(I20="L",5,IF(I20="A",7,10)),IF(B20="SE",IF(I20="L",4,IF(I20="A",5,7)),IF(OR(B20="EE",B20="CE"),IF(I20="L",3,IF(I20="A",4,6)),0)))))</f>
        <v>4</v>
      </c>
      <c r="I20" s="126" t="str">
        <f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>A</v>
      </c>
      <c r="J20" s="11" t="str">
        <f>CONCATENATE(B20,C20)</f>
        <v>CEI</v>
      </c>
      <c r="K20" s="13">
        <f t="shared" si="5"/>
        <v>4</v>
      </c>
      <c r="L20" s="13">
        <f>IF(NOT(ISERROR(VLOOKUP(B20,Deflatores!G$42:H$64,2,FALSE))),VLOOKUP(B20,Deflatores!G$42:H$64,2,FALSE),IF(OR(ISBLANK(C20),ISBLANK(B20)),"",VLOOKUP(C20,Deflatores!G$4:H$38,2,FALSE)*H20+VLOOKUP(C20,Deflatores!G$4:I$38,3,FALSE)))</f>
        <v>4</v>
      </c>
      <c r="M20" s="14"/>
      <c r="N20" s="14"/>
      <c r="O20" s="10"/>
    </row>
    <row r="21" spans="1:15" x14ac:dyDescent="0.2">
      <c r="A21" s="130" t="s">
        <v>191</v>
      </c>
      <c r="B21" s="4" t="s">
        <v>100</v>
      </c>
      <c r="C21" s="4" t="s">
        <v>41</v>
      </c>
      <c r="D21" s="11"/>
      <c r="E21" s="11"/>
      <c r="F21" s="12" t="str">
        <f>IF(ISBLANK(B21),"",IF(I21="L","Baixa",IF(I21="A","Média",IF(I21="","","Alta"))))</f>
        <v>Média</v>
      </c>
      <c r="G21" s="11" t="str">
        <f>CONCATENATE(B21,I21)</f>
        <v>EEA</v>
      </c>
      <c r="H21" s="6">
        <f>IF(ISBLANK(B21),"",IF(B21="ALI",IF(I21="L",7,IF(I21="A",10,15)),IF(B21="AIE",IF(I21="L",5,IF(I21="A",7,10)),IF(B21="SE",IF(I21="L",4,IF(I21="A",5,7)),IF(OR(B21="EE",B21="CE"),IF(I21="L",3,IF(I21="A",4,6)),0)))))</f>
        <v>4</v>
      </c>
      <c r="I21" s="126" t="str">
        <f>IF(OR(ISBLANK(D21),ISBLANK(E21)),IF(OR(B21="ALI",B21="AIE"),"L",IF(OR(B21="EE",B21="SE",B21="CE"),"A","")),IF(B21="EE",IF(E21&gt;=3,IF(D21&gt;=5,"H","A"),IF(E21&gt;=2,IF(D21&gt;=16,"H",IF(D21&lt;=4,"L","A")),IF(D21&lt;=15,"L","A"))),IF(OR(B21="SE",B21="CE"),IF(E21&gt;=4,IF(D21&gt;=6,"H","A"),IF(E21&gt;=2,IF(D21&gt;=20,"H",IF(D21&lt;=5,"L","A")),IF(D21&lt;=19,"L","A"))),IF(OR(B21="ALI",B21="AIE"),IF(E21&gt;=6,IF(D21&gt;=20,"H","A"),IF(E21&gt;=2,IF(D21&gt;=51,"H",IF(D21&lt;=19,"L","A")),IF(D21&lt;=50,"L","A"))),""))))</f>
        <v>A</v>
      </c>
      <c r="J21" s="11" t="str">
        <f>CONCATENATE(B21,C21)</f>
        <v>EEI</v>
      </c>
      <c r="K21" s="13">
        <f t="shared" si="5"/>
        <v>4</v>
      </c>
      <c r="L21" s="13">
        <f>IF(NOT(ISERROR(VLOOKUP(B21,Deflatores!G$42:H$64,2,FALSE))),VLOOKUP(B21,Deflatores!G$42:H$64,2,FALSE),IF(OR(ISBLANK(C21),ISBLANK(B21)),"",VLOOKUP(C21,Deflatores!G$4:H$38,2,FALSE)*H21+VLOOKUP(C21,Deflatores!G$4:I$38,3,FALSE)))</f>
        <v>4</v>
      </c>
      <c r="M21" s="14"/>
      <c r="N21" s="14"/>
      <c r="O21" s="10"/>
    </row>
    <row r="22" spans="1:15" x14ac:dyDescent="0.2">
      <c r="A22" s="130"/>
      <c r="B22" s="4"/>
      <c r="C22" s="4"/>
      <c r="D22" s="11"/>
      <c r="E22" s="11"/>
      <c r="F22" s="12" t="str">
        <f t="shared" si="0"/>
        <v/>
      </c>
      <c r="G22" s="11" t="str">
        <f t="shared" si="1"/>
        <v/>
      </c>
      <c r="H22" s="6" t="str">
        <f t="shared" si="2"/>
        <v/>
      </c>
      <c r="I22" s="126" t="str">
        <f t="shared" si="3"/>
        <v/>
      </c>
      <c r="J22" s="11" t="str">
        <f t="shared" si="4"/>
        <v/>
      </c>
      <c r="K22" s="13" t="str">
        <f t="shared" si="5"/>
        <v/>
      </c>
      <c r="L22" s="13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4"/>
      <c r="N22" s="14"/>
      <c r="O22" s="10"/>
    </row>
    <row r="23" spans="1:15" x14ac:dyDescent="0.2">
      <c r="A23" s="130" t="s">
        <v>183</v>
      </c>
      <c r="B23" s="4" t="s">
        <v>100</v>
      </c>
      <c r="C23" s="4" t="s">
        <v>41</v>
      </c>
      <c r="D23" s="11"/>
      <c r="E23" s="11"/>
      <c r="F23" s="12" t="str">
        <f t="shared" si="0"/>
        <v>Média</v>
      </c>
      <c r="G23" s="11" t="str">
        <f t="shared" si="1"/>
        <v>EEA</v>
      </c>
      <c r="H23" s="6">
        <f t="shared" si="2"/>
        <v>4</v>
      </c>
      <c r="I23" s="126" t="str">
        <f t="shared" si="3"/>
        <v>A</v>
      </c>
      <c r="J23" s="11" t="str">
        <f t="shared" si="4"/>
        <v>EEI</v>
      </c>
      <c r="K23" s="13">
        <f t="shared" si="5"/>
        <v>4</v>
      </c>
      <c r="L23" s="13">
        <f>IF(NOT(ISERROR(VLOOKUP(B23,Deflatores!G$42:H$64,2,FALSE))),VLOOKUP(B23,Deflatores!G$42:H$64,2,FALSE),IF(OR(ISBLANK(C23),ISBLANK(B23)),"",VLOOKUP(C23,Deflatores!G$4:H$38,2,FALSE)*H23+VLOOKUP(C23,Deflatores!G$4:I$38,3,FALSE)))</f>
        <v>4</v>
      </c>
      <c r="M23" s="14"/>
      <c r="N23" s="14"/>
      <c r="O23" s="10"/>
    </row>
    <row r="24" spans="1:15" x14ac:dyDescent="0.2">
      <c r="A24" s="130" t="s">
        <v>184</v>
      </c>
      <c r="B24" s="4" t="s">
        <v>100</v>
      </c>
      <c r="C24" s="4" t="s">
        <v>41</v>
      </c>
      <c r="D24" s="11"/>
      <c r="E24" s="11"/>
      <c r="F24" s="12" t="str">
        <f t="shared" si="0"/>
        <v>Média</v>
      </c>
      <c r="G24" s="11" t="str">
        <f t="shared" si="1"/>
        <v>EEA</v>
      </c>
      <c r="H24" s="6">
        <f t="shared" si="2"/>
        <v>4</v>
      </c>
      <c r="I24" s="126" t="str">
        <f t="shared" si="3"/>
        <v>A</v>
      </c>
      <c r="J24" s="11" t="str">
        <f t="shared" si="4"/>
        <v>EEI</v>
      </c>
      <c r="K24" s="13">
        <f t="shared" si="5"/>
        <v>4</v>
      </c>
      <c r="L24" s="13">
        <f>IF(NOT(ISERROR(VLOOKUP(B24,Deflatores!G$42:H$64,2,FALSE))),VLOOKUP(B24,Deflatores!G$42:H$64,2,FALSE),IF(OR(ISBLANK(C24),ISBLANK(B24)),"",VLOOKUP(C24,Deflatores!G$4:H$38,2,FALSE)*H24+VLOOKUP(C24,Deflatores!G$4:I$38,3,FALSE)))</f>
        <v>4</v>
      </c>
      <c r="M24" s="14"/>
      <c r="N24" s="14"/>
      <c r="O24" s="10"/>
    </row>
    <row r="25" spans="1:15" x14ac:dyDescent="0.2">
      <c r="A25" s="130" t="s">
        <v>186</v>
      </c>
      <c r="B25" s="4" t="s">
        <v>102</v>
      </c>
      <c r="C25" s="4" t="s">
        <v>41</v>
      </c>
      <c r="D25" s="11"/>
      <c r="E25" s="11"/>
      <c r="F25" s="12" t="str">
        <f t="shared" si="0"/>
        <v>Média</v>
      </c>
      <c r="G25" s="11" t="str">
        <f t="shared" si="1"/>
        <v>CEA</v>
      </c>
      <c r="H25" s="6">
        <f t="shared" si="2"/>
        <v>4</v>
      </c>
      <c r="I25" s="126" t="str">
        <f t="shared" si="3"/>
        <v>A</v>
      </c>
      <c r="J25" s="11" t="str">
        <f t="shared" si="4"/>
        <v>CEI</v>
      </c>
      <c r="K25" s="13">
        <f t="shared" si="5"/>
        <v>4</v>
      </c>
      <c r="L25" s="13">
        <f>IF(NOT(ISERROR(VLOOKUP(B25,Deflatores!G$42:H$64,2,FALSE))),VLOOKUP(B25,Deflatores!G$42:H$64,2,FALSE),IF(OR(ISBLANK(C25),ISBLANK(B25)),"",VLOOKUP(C25,Deflatores!G$4:H$38,2,FALSE)*H25+VLOOKUP(C25,Deflatores!G$4:I$38,3,FALSE)))</f>
        <v>4</v>
      </c>
      <c r="M25" s="14"/>
      <c r="N25" s="14"/>
      <c r="O25" s="10"/>
    </row>
    <row r="26" spans="1:15" x14ac:dyDescent="0.2">
      <c r="A26" s="130" t="s">
        <v>187</v>
      </c>
      <c r="B26" s="4" t="s">
        <v>100</v>
      </c>
      <c r="C26" s="4" t="s">
        <v>41</v>
      </c>
      <c r="D26" s="11"/>
      <c r="E26" s="11"/>
      <c r="F26" s="12" t="str">
        <f t="shared" si="0"/>
        <v>Média</v>
      </c>
      <c r="G26" s="11" t="str">
        <f t="shared" si="1"/>
        <v>EEA</v>
      </c>
      <c r="H26" s="6">
        <f t="shared" si="2"/>
        <v>4</v>
      </c>
      <c r="I26" s="126" t="str">
        <f t="shared" si="3"/>
        <v>A</v>
      </c>
      <c r="J26" s="11" t="str">
        <f t="shared" si="4"/>
        <v>EEI</v>
      </c>
      <c r="K26" s="13">
        <f t="shared" si="5"/>
        <v>4</v>
      </c>
      <c r="L26" s="13">
        <f>IF(NOT(ISERROR(VLOOKUP(B26,Deflatores!G$42:H$64,2,FALSE))),VLOOKUP(B26,Deflatores!G$42:H$64,2,FALSE),IF(OR(ISBLANK(C26),ISBLANK(B26)),"",VLOOKUP(C26,Deflatores!G$4:H$38,2,FALSE)*H26+VLOOKUP(C26,Deflatores!G$4:I$38,3,FALSE)))</f>
        <v>4</v>
      </c>
      <c r="M26" s="14"/>
      <c r="N26" s="14"/>
      <c r="O26" s="10"/>
    </row>
    <row r="27" spans="1:15" x14ac:dyDescent="0.2">
      <c r="A27" s="130" t="s">
        <v>192</v>
      </c>
      <c r="B27" s="4" t="s">
        <v>100</v>
      </c>
      <c r="C27" s="4" t="s">
        <v>41</v>
      </c>
      <c r="D27" s="11"/>
      <c r="E27" s="11"/>
      <c r="F27" s="12" t="str">
        <f t="shared" si="0"/>
        <v>Média</v>
      </c>
      <c r="G27" s="11" t="str">
        <f t="shared" si="1"/>
        <v>EEA</v>
      </c>
      <c r="H27" s="6">
        <f t="shared" si="2"/>
        <v>4</v>
      </c>
      <c r="I27" s="126" t="str">
        <f t="shared" si="3"/>
        <v>A</v>
      </c>
      <c r="J27" s="11" t="str">
        <f t="shared" si="4"/>
        <v>EEI</v>
      </c>
      <c r="K27" s="13">
        <f t="shared" si="5"/>
        <v>4</v>
      </c>
      <c r="L27" s="13">
        <f>IF(NOT(ISERROR(VLOOKUP(B27,Deflatores!G$42:H$64,2,FALSE))),VLOOKUP(B27,Deflatores!G$42:H$64,2,FALSE),IF(OR(ISBLANK(C27),ISBLANK(B27)),"",VLOOKUP(C27,Deflatores!G$4:H$38,2,FALSE)*H27+VLOOKUP(C27,Deflatores!G$4:I$38,3,FALSE)))</f>
        <v>4</v>
      </c>
      <c r="M27" s="14"/>
      <c r="N27" s="14"/>
      <c r="O27" s="10"/>
    </row>
    <row r="28" spans="1:15" x14ac:dyDescent="0.2">
      <c r="A28" s="130" t="s">
        <v>209</v>
      </c>
      <c r="B28" s="4" t="s">
        <v>100</v>
      </c>
      <c r="C28" s="4" t="s">
        <v>41</v>
      </c>
      <c r="D28" s="11"/>
      <c r="E28" s="11"/>
      <c r="F28" s="12" t="str">
        <f t="shared" si="0"/>
        <v>Média</v>
      </c>
      <c r="G28" s="11" t="str">
        <f t="shared" si="1"/>
        <v>EEA</v>
      </c>
      <c r="H28" s="6">
        <f t="shared" si="2"/>
        <v>4</v>
      </c>
      <c r="I28" s="126" t="str">
        <f t="shared" si="3"/>
        <v>A</v>
      </c>
      <c r="J28" s="11" t="str">
        <f t="shared" si="4"/>
        <v>EEI</v>
      </c>
      <c r="K28" s="13">
        <f t="shared" si="5"/>
        <v>4</v>
      </c>
      <c r="L28" s="13">
        <f>IF(NOT(ISERROR(VLOOKUP(B28,Deflatores!G$42:H$64,2,FALSE))),VLOOKUP(B28,Deflatores!G$42:H$64,2,FALSE),IF(OR(ISBLANK(C28),ISBLANK(B28)),"",VLOOKUP(C28,Deflatores!G$4:H$38,2,FALSE)*H28+VLOOKUP(C28,Deflatores!G$4:I$38,3,FALSE)))</f>
        <v>4</v>
      </c>
      <c r="M28" s="14"/>
      <c r="N28" s="14"/>
      <c r="O28" s="10"/>
    </row>
    <row r="29" spans="1:15" x14ac:dyDescent="0.2">
      <c r="A29" s="130"/>
      <c r="B29" s="4"/>
      <c r="C29" s="4"/>
      <c r="D29" s="11"/>
      <c r="E29" s="11"/>
      <c r="F29" s="12" t="str">
        <f t="shared" si="0"/>
        <v/>
      </c>
      <c r="G29" s="11" t="str">
        <f t="shared" si="1"/>
        <v/>
      </c>
      <c r="H29" s="6" t="str">
        <f t="shared" si="2"/>
        <v/>
      </c>
      <c r="I29" s="126" t="str">
        <f t="shared" si="3"/>
        <v/>
      </c>
      <c r="J29" s="11" t="str">
        <f t="shared" si="4"/>
        <v/>
      </c>
      <c r="K29" s="13" t="str">
        <f t="shared" si="5"/>
        <v/>
      </c>
      <c r="L29" s="13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4"/>
      <c r="N29" s="14"/>
      <c r="O29" s="10"/>
    </row>
    <row r="30" spans="1:15" x14ac:dyDescent="0.2">
      <c r="A30" s="130"/>
      <c r="B30" s="4"/>
      <c r="C30" s="4"/>
      <c r="D30" s="11"/>
      <c r="E30" s="11"/>
      <c r="F30" s="12" t="str">
        <f t="shared" si="0"/>
        <v/>
      </c>
      <c r="G30" s="11" t="str">
        <f t="shared" si="1"/>
        <v/>
      </c>
      <c r="H30" s="6" t="str">
        <f t="shared" si="2"/>
        <v/>
      </c>
      <c r="I30" s="126" t="str">
        <f t="shared" si="3"/>
        <v/>
      </c>
      <c r="J30" s="11" t="str">
        <f t="shared" si="4"/>
        <v/>
      </c>
      <c r="K30" s="13" t="str">
        <f t="shared" si="5"/>
        <v/>
      </c>
      <c r="L30" s="13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4"/>
      <c r="N30" s="14"/>
      <c r="O30" s="10"/>
    </row>
    <row r="31" spans="1:15" x14ac:dyDescent="0.2">
      <c r="A31" s="130" t="s">
        <v>188</v>
      </c>
      <c r="B31" s="4" t="s">
        <v>100</v>
      </c>
      <c r="C31" s="4" t="s">
        <v>41</v>
      </c>
      <c r="D31" s="11"/>
      <c r="E31" s="11"/>
      <c r="F31" s="12" t="str">
        <f t="shared" si="0"/>
        <v>Média</v>
      </c>
      <c r="G31" s="11" t="str">
        <f t="shared" si="1"/>
        <v>EEA</v>
      </c>
      <c r="H31" s="6">
        <f t="shared" si="2"/>
        <v>4</v>
      </c>
      <c r="I31" s="126" t="str">
        <f t="shared" si="3"/>
        <v>A</v>
      </c>
      <c r="J31" s="11" t="str">
        <f t="shared" si="4"/>
        <v>EEI</v>
      </c>
      <c r="K31" s="13">
        <f t="shared" si="5"/>
        <v>4</v>
      </c>
      <c r="L31" s="13">
        <f>IF(NOT(ISERROR(VLOOKUP(B31,Deflatores!G$42:H$64,2,FALSE))),VLOOKUP(B31,Deflatores!G$42:H$64,2,FALSE),IF(OR(ISBLANK(C31),ISBLANK(B31)),"",VLOOKUP(C31,Deflatores!G$4:H$38,2,FALSE)*H31+VLOOKUP(C31,Deflatores!G$4:I$38,3,FALSE)))</f>
        <v>4</v>
      </c>
      <c r="M31" s="14"/>
      <c r="N31" s="14"/>
      <c r="O31" s="10"/>
    </row>
    <row r="32" spans="1:15" x14ac:dyDescent="0.2">
      <c r="A32" s="130" t="s">
        <v>189</v>
      </c>
      <c r="B32" s="4" t="s">
        <v>100</v>
      </c>
      <c r="C32" s="4" t="s">
        <v>41</v>
      </c>
      <c r="D32" s="11"/>
      <c r="E32" s="11"/>
      <c r="F32" s="12" t="str">
        <f t="shared" si="0"/>
        <v>Média</v>
      </c>
      <c r="G32" s="11" t="str">
        <f t="shared" si="1"/>
        <v>EEA</v>
      </c>
      <c r="H32" s="6">
        <f t="shared" si="2"/>
        <v>4</v>
      </c>
      <c r="I32" s="126" t="str">
        <f t="shared" si="3"/>
        <v>A</v>
      </c>
      <c r="J32" s="11" t="str">
        <f t="shared" si="4"/>
        <v>EEI</v>
      </c>
      <c r="K32" s="13">
        <f t="shared" si="5"/>
        <v>4</v>
      </c>
      <c r="L32" s="13">
        <f>IF(NOT(ISERROR(VLOOKUP(B32,Deflatores!G$42:H$64,2,FALSE))),VLOOKUP(B32,Deflatores!G$42:H$64,2,FALSE),IF(OR(ISBLANK(C32),ISBLANK(B32)),"",VLOOKUP(C32,Deflatores!G$4:H$38,2,FALSE)*H32+VLOOKUP(C32,Deflatores!G$4:I$38,3,FALSE)))</f>
        <v>4</v>
      </c>
      <c r="M32" s="14"/>
      <c r="N32" s="14"/>
      <c r="O32" s="10"/>
    </row>
    <row r="33" spans="1:15" x14ac:dyDescent="0.2">
      <c r="A33" s="130" t="s">
        <v>190</v>
      </c>
      <c r="B33" s="4" t="s">
        <v>102</v>
      </c>
      <c r="C33" s="4" t="s">
        <v>41</v>
      </c>
      <c r="D33" s="11"/>
      <c r="E33" s="11"/>
      <c r="F33" s="12" t="str">
        <f t="shared" si="0"/>
        <v>Média</v>
      </c>
      <c r="G33" s="11" t="str">
        <f t="shared" si="1"/>
        <v>CEA</v>
      </c>
      <c r="H33" s="6">
        <f t="shared" si="2"/>
        <v>4</v>
      </c>
      <c r="I33" s="126" t="str">
        <f t="shared" si="3"/>
        <v>A</v>
      </c>
      <c r="J33" s="11" t="str">
        <f t="shared" si="4"/>
        <v>CEI</v>
      </c>
      <c r="K33" s="13">
        <f t="shared" si="5"/>
        <v>4</v>
      </c>
      <c r="L33" s="13">
        <f>IF(NOT(ISERROR(VLOOKUP(B33,Deflatores!G$42:H$64,2,FALSE))),VLOOKUP(B33,Deflatores!G$42:H$64,2,FALSE),IF(OR(ISBLANK(C33),ISBLANK(B33)),"",VLOOKUP(C33,Deflatores!G$4:H$38,2,FALSE)*H33+VLOOKUP(C33,Deflatores!G$4:I$38,3,FALSE)))</f>
        <v>4</v>
      </c>
      <c r="M33" s="14"/>
      <c r="N33" s="14"/>
      <c r="O33" s="10"/>
    </row>
    <row r="34" spans="1:15" x14ac:dyDescent="0.2">
      <c r="A34" s="130" t="s">
        <v>193</v>
      </c>
      <c r="B34" s="4" t="s">
        <v>100</v>
      </c>
      <c r="C34" s="4" t="s">
        <v>41</v>
      </c>
      <c r="D34" s="11"/>
      <c r="E34" s="11"/>
      <c r="F34" s="12" t="str">
        <f t="shared" si="0"/>
        <v>Média</v>
      </c>
      <c r="G34" s="11" t="str">
        <f t="shared" si="1"/>
        <v>EEA</v>
      </c>
      <c r="H34" s="6">
        <f t="shared" si="2"/>
        <v>4</v>
      </c>
      <c r="I34" s="126" t="str">
        <f t="shared" si="3"/>
        <v>A</v>
      </c>
      <c r="J34" s="11" t="str">
        <f t="shared" si="4"/>
        <v>EEI</v>
      </c>
      <c r="K34" s="13">
        <f t="shared" si="5"/>
        <v>4</v>
      </c>
      <c r="L34" s="13">
        <f>IF(NOT(ISERROR(VLOOKUP(B34,Deflatores!G$42:H$64,2,FALSE))),VLOOKUP(B34,Deflatores!G$42:H$64,2,FALSE),IF(OR(ISBLANK(C34),ISBLANK(B34)),"",VLOOKUP(C34,Deflatores!G$4:H$38,2,FALSE)*H34+VLOOKUP(C34,Deflatores!G$4:I$38,3,FALSE)))</f>
        <v>4</v>
      </c>
      <c r="M34" s="14"/>
      <c r="N34" s="14"/>
      <c r="O34" s="10"/>
    </row>
    <row r="35" spans="1:15" x14ac:dyDescent="0.2">
      <c r="A35" s="130"/>
      <c r="B35" s="4"/>
      <c r="C35" s="4"/>
      <c r="D35" s="11"/>
      <c r="E35" s="11"/>
      <c r="F35" s="12" t="str">
        <f t="shared" si="0"/>
        <v/>
      </c>
      <c r="G35" s="11" t="str">
        <f t="shared" si="1"/>
        <v/>
      </c>
      <c r="H35" s="6" t="str">
        <f t="shared" si="2"/>
        <v/>
      </c>
      <c r="I35" s="126" t="str">
        <f t="shared" si="3"/>
        <v/>
      </c>
      <c r="J35" s="11" t="str">
        <f t="shared" si="4"/>
        <v/>
      </c>
      <c r="K35" s="13" t="str">
        <f t="shared" si="5"/>
        <v/>
      </c>
      <c r="L35" s="13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4"/>
      <c r="N35" s="14"/>
      <c r="O35" s="10"/>
    </row>
    <row r="36" spans="1:15" x14ac:dyDescent="0.2">
      <c r="A36" s="130" t="s">
        <v>194</v>
      </c>
      <c r="B36" s="4" t="s">
        <v>100</v>
      </c>
      <c r="C36" s="4" t="s">
        <v>41</v>
      </c>
      <c r="D36" s="11"/>
      <c r="E36" s="11"/>
      <c r="F36" s="12" t="str">
        <f t="shared" si="0"/>
        <v>Média</v>
      </c>
      <c r="G36" s="11" t="str">
        <f t="shared" si="1"/>
        <v>EEA</v>
      </c>
      <c r="H36" s="6">
        <f t="shared" si="2"/>
        <v>4</v>
      </c>
      <c r="I36" s="126" t="str">
        <f t="shared" si="3"/>
        <v>A</v>
      </c>
      <c r="J36" s="11" t="str">
        <f t="shared" si="4"/>
        <v>EEI</v>
      </c>
      <c r="K36" s="13">
        <f t="shared" si="5"/>
        <v>4</v>
      </c>
      <c r="L36" s="13">
        <f>IF(NOT(ISERROR(VLOOKUP(B36,Deflatores!G$42:H$64,2,FALSE))),VLOOKUP(B36,Deflatores!G$42:H$64,2,FALSE),IF(OR(ISBLANK(C36),ISBLANK(B36)),"",VLOOKUP(C36,Deflatores!G$4:H$38,2,FALSE)*H36+VLOOKUP(C36,Deflatores!G$4:I$38,3,FALSE)))</f>
        <v>4</v>
      </c>
      <c r="M36" s="14"/>
      <c r="N36" s="14"/>
      <c r="O36" s="10"/>
    </row>
    <row r="37" spans="1:15" x14ac:dyDescent="0.2">
      <c r="A37" s="130" t="s">
        <v>195</v>
      </c>
      <c r="B37" s="4" t="s">
        <v>100</v>
      </c>
      <c r="C37" s="4" t="s">
        <v>41</v>
      </c>
      <c r="D37" s="11"/>
      <c r="E37" s="11"/>
      <c r="F37" s="12" t="str">
        <f t="shared" si="0"/>
        <v>Média</v>
      </c>
      <c r="G37" s="11" t="str">
        <f t="shared" si="1"/>
        <v>EEA</v>
      </c>
      <c r="H37" s="6">
        <f t="shared" si="2"/>
        <v>4</v>
      </c>
      <c r="I37" s="126" t="str">
        <f t="shared" si="3"/>
        <v>A</v>
      </c>
      <c r="J37" s="11" t="str">
        <f t="shared" si="4"/>
        <v>EEI</v>
      </c>
      <c r="K37" s="13">
        <f t="shared" si="5"/>
        <v>4</v>
      </c>
      <c r="L37" s="13">
        <f>IF(NOT(ISERROR(VLOOKUP(B37,Deflatores!G$42:H$64,2,FALSE))),VLOOKUP(B37,Deflatores!G$42:H$64,2,FALSE),IF(OR(ISBLANK(C37),ISBLANK(B37)),"",VLOOKUP(C37,Deflatores!G$4:H$38,2,FALSE)*H37+VLOOKUP(C37,Deflatores!G$4:I$38,3,FALSE)))</f>
        <v>4</v>
      </c>
      <c r="M37" s="14"/>
      <c r="N37" s="14"/>
      <c r="O37" s="10"/>
    </row>
    <row r="38" spans="1:15" x14ac:dyDescent="0.2">
      <c r="A38" s="130" t="s">
        <v>196</v>
      </c>
      <c r="B38" s="4" t="s">
        <v>100</v>
      </c>
      <c r="C38" s="4" t="s">
        <v>41</v>
      </c>
      <c r="D38" s="11"/>
      <c r="E38" s="11"/>
      <c r="F38" s="12" t="str">
        <f t="shared" si="0"/>
        <v>Média</v>
      </c>
      <c r="G38" s="11" t="str">
        <f t="shared" si="1"/>
        <v>EEA</v>
      </c>
      <c r="H38" s="6">
        <f t="shared" si="2"/>
        <v>4</v>
      </c>
      <c r="I38" s="126" t="str">
        <f t="shared" si="3"/>
        <v>A</v>
      </c>
      <c r="J38" s="11" t="str">
        <f t="shared" si="4"/>
        <v>EEI</v>
      </c>
      <c r="K38" s="13">
        <f t="shared" si="5"/>
        <v>4</v>
      </c>
      <c r="L38" s="13">
        <f>IF(NOT(ISERROR(VLOOKUP(B38,Deflatores!G$42:H$64,2,FALSE))),VLOOKUP(B38,Deflatores!G$42:H$64,2,FALSE),IF(OR(ISBLANK(C38),ISBLANK(B38)),"",VLOOKUP(C38,Deflatores!G$4:H$38,2,FALSE)*H38+VLOOKUP(C38,Deflatores!G$4:I$38,3,FALSE)))</f>
        <v>4</v>
      </c>
      <c r="M38" s="14"/>
      <c r="N38" s="14"/>
      <c r="O38" s="10"/>
    </row>
    <row r="39" spans="1:15" x14ac:dyDescent="0.2">
      <c r="A39" s="130"/>
      <c r="B39" s="4"/>
      <c r="C39" s="4"/>
      <c r="D39" s="11"/>
      <c r="E39" s="11"/>
      <c r="F39" s="12" t="str">
        <f t="shared" si="0"/>
        <v/>
      </c>
      <c r="G39" s="11" t="str">
        <f t="shared" si="1"/>
        <v/>
      </c>
      <c r="H39" s="6" t="str">
        <f t="shared" si="2"/>
        <v/>
      </c>
      <c r="I39" s="126" t="str">
        <f t="shared" si="3"/>
        <v/>
      </c>
      <c r="J39" s="11" t="str">
        <f t="shared" si="4"/>
        <v/>
      </c>
      <c r="K39" s="13" t="str">
        <f t="shared" si="5"/>
        <v/>
      </c>
      <c r="L39" s="13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4"/>
      <c r="N39" s="14"/>
      <c r="O39" s="10"/>
    </row>
    <row r="40" spans="1:15" x14ac:dyDescent="0.2">
      <c r="A40" s="130" t="s">
        <v>197</v>
      </c>
      <c r="B40" s="4" t="s">
        <v>100</v>
      </c>
      <c r="C40" s="4" t="s">
        <v>41</v>
      </c>
      <c r="D40" s="11"/>
      <c r="E40" s="11"/>
      <c r="F40" s="12" t="str">
        <f t="shared" si="0"/>
        <v>Média</v>
      </c>
      <c r="G40" s="11" t="str">
        <f t="shared" si="1"/>
        <v>EEA</v>
      </c>
      <c r="H40" s="6">
        <f t="shared" si="2"/>
        <v>4</v>
      </c>
      <c r="I40" s="126" t="str">
        <f t="shared" si="3"/>
        <v>A</v>
      </c>
      <c r="J40" s="11" t="str">
        <f t="shared" si="4"/>
        <v>EEI</v>
      </c>
      <c r="K40" s="13">
        <f t="shared" si="5"/>
        <v>4</v>
      </c>
      <c r="L40" s="13">
        <f>IF(NOT(ISERROR(VLOOKUP(B40,Deflatores!G$42:H$64,2,FALSE))),VLOOKUP(B40,Deflatores!G$42:H$64,2,FALSE),IF(OR(ISBLANK(C40),ISBLANK(B40)),"",VLOOKUP(C40,Deflatores!G$4:H$38,2,FALSE)*H40+VLOOKUP(C40,Deflatores!G$4:I$38,3,FALSE)))</f>
        <v>4</v>
      </c>
      <c r="M40" s="14"/>
      <c r="N40" s="14"/>
      <c r="O40" s="10"/>
    </row>
    <row r="41" spans="1:15" x14ac:dyDescent="0.2">
      <c r="A41" s="130" t="s">
        <v>198</v>
      </c>
      <c r="B41" s="4" t="s">
        <v>100</v>
      </c>
      <c r="C41" s="4" t="s">
        <v>41</v>
      </c>
      <c r="D41" s="11"/>
      <c r="E41" s="11"/>
      <c r="F41" s="12" t="str">
        <f t="shared" si="0"/>
        <v>Média</v>
      </c>
      <c r="G41" s="11" t="str">
        <f t="shared" si="1"/>
        <v>EEA</v>
      </c>
      <c r="H41" s="6">
        <f t="shared" si="2"/>
        <v>4</v>
      </c>
      <c r="I41" s="126" t="str">
        <f t="shared" si="3"/>
        <v>A</v>
      </c>
      <c r="J41" s="11" t="str">
        <f t="shared" si="4"/>
        <v>EEI</v>
      </c>
      <c r="K41" s="13">
        <f t="shared" si="5"/>
        <v>4</v>
      </c>
      <c r="L41" s="13">
        <f>IF(NOT(ISERROR(VLOOKUP(B41,Deflatores!G$42:H$64,2,FALSE))),VLOOKUP(B41,Deflatores!G$42:H$64,2,FALSE),IF(OR(ISBLANK(C41),ISBLANK(B41)),"",VLOOKUP(C41,Deflatores!G$4:H$38,2,FALSE)*H41+VLOOKUP(C41,Deflatores!G$4:I$38,3,FALSE)))</f>
        <v>4</v>
      </c>
      <c r="M41" s="14"/>
      <c r="N41" s="14"/>
      <c r="O41" s="10"/>
    </row>
    <row r="42" spans="1:15" x14ac:dyDescent="0.2">
      <c r="A42" s="130" t="s">
        <v>199</v>
      </c>
      <c r="B42" s="4" t="s">
        <v>100</v>
      </c>
      <c r="C42" s="4" t="s">
        <v>41</v>
      </c>
      <c r="D42" s="11"/>
      <c r="E42" s="11"/>
      <c r="F42" s="12" t="str">
        <f t="shared" si="0"/>
        <v>Média</v>
      </c>
      <c r="G42" s="11" t="str">
        <f t="shared" si="1"/>
        <v>EEA</v>
      </c>
      <c r="H42" s="6">
        <f t="shared" si="2"/>
        <v>4</v>
      </c>
      <c r="I42" s="126" t="str">
        <f t="shared" si="3"/>
        <v>A</v>
      </c>
      <c r="J42" s="11" t="str">
        <f t="shared" si="4"/>
        <v>EEI</v>
      </c>
      <c r="K42" s="13">
        <f t="shared" si="5"/>
        <v>4</v>
      </c>
      <c r="L42" s="13">
        <f>IF(NOT(ISERROR(VLOOKUP(B42,Deflatores!G$42:H$64,2,FALSE))),VLOOKUP(B42,Deflatores!G$42:H$64,2,FALSE),IF(OR(ISBLANK(C42),ISBLANK(B42)),"",VLOOKUP(C42,Deflatores!G$4:H$38,2,FALSE)*H42+VLOOKUP(C42,Deflatores!G$4:I$38,3,FALSE)))</f>
        <v>4</v>
      </c>
      <c r="M42" s="14"/>
      <c r="N42" s="14"/>
      <c r="O42" s="10"/>
    </row>
    <row r="43" spans="1:15" x14ac:dyDescent="0.2">
      <c r="A43" s="130" t="s">
        <v>200</v>
      </c>
      <c r="B43" s="4" t="s">
        <v>102</v>
      </c>
      <c r="C43" s="4" t="s">
        <v>41</v>
      </c>
      <c r="D43" s="11"/>
      <c r="E43" s="11"/>
      <c r="F43" s="12" t="str">
        <f t="shared" si="0"/>
        <v>Média</v>
      </c>
      <c r="G43" s="11" t="str">
        <f t="shared" si="1"/>
        <v>CEA</v>
      </c>
      <c r="H43" s="6">
        <f t="shared" si="2"/>
        <v>4</v>
      </c>
      <c r="I43" s="126" t="str">
        <f t="shared" si="3"/>
        <v>A</v>
      </c>
      <c r="J43" s="11" t="str">
        <f t="shared" si="4"/>
        <v>CEI</v>
      </c>
      <c r="K43" s="13">
        <f t="shared" si="5"/>
        <v>4</v>
      </c>
      <c r="L43" s="13">
        <f>IF(NOT(ISERROR(VLOOKUP(B43,Deflatores!G$42:H$64,2,FALSE))),VLOOKUP(B43,Deflatores!G$42:H$64,2,FALSE),IF(OR(ISBLANK(C43),ISBLANK(B43)),"",VLOOKUP(C43,Deflatores!G$4:H$38,2,FALSE)*H43+VLOOKUP(C43,Deflatores!G$4:I$38,3,FALSE)))</f>
        <v>4</v>
      </c>
      <c r="M43" s="14"/>
      <c r="N43" s="14"/>
      <c r="O43" s="10"/>
    </row>
    <row r="44" spans="1:15" x14ac:dyDescent="0.2">
      <c r="A44" s="130" t="s">
        <v>201</v>
      </c>
      <c r="B44" s="4" t="s">
        <v>100</v>
      </c>
      <c r="C44" s="4" t="s">
        <v>41</v>
      </c>
      <c r="D44" s="11"/>
      <c r="E44" s="11"/>
      <c r="F44" s="12" t="str">
        <f>IF(ISBLANK(B44),"",IF(I44="L","Baixa",IF(I44="A","Média",IF(I44="","","Alta"))))</f>
        <v>Média</v>
      </c>
      <c r="G44" s="11" t="str">
        <f>CONCATENATE(B44,I44)</f>
        <v>EEA</v>
      </c>
      <c r="H44" s="6">
        <f>IF(ISBLANK(B44),"",IF(B44="ALI",IF(I44="L",7,IF(I44="A",10,15)),IF(B44="AIE",IF(I44="L",5,IF(I44="A",7,10)),IF(B44="SE",IF(I44="L",4,IF(I44="A",5,7)),IF(OR(B44="EE",B44="CE"),IF(I44="L",3,IF(I44="A",4,6)),0)))))</f>
        <v>4</v>
      </c>
      <c r="I44" s="126" t="str">
        <f>IF(OR(ISBLANK(D44),ISBLANK(E44)),IF(OR(B44="ALI",B44="AIE"),"L",IF(OR(B44="EE",B44="SE",B44="CE"),"A","")),IF(B44="EE",IF(E44&gt;=3,IF(D44&gt;=5,"H","A"),IF(E44&gt;=2,IF(D44&gt;=16,"H",IF(D44&lt;=4,"L","A")),IF(D44&lt;=15,"L","A"))),IF(OR(B44="SE",B44="CE"),IF(E44&gt;=4,IF(D44&gt;=6,"H","A"),IF(E44&gt;=2,IF(D44&gt;=20,"H",IF(D44&lt;=5,"L","A")),IF(D44&lt;=19,"L","A"))),IF(OR(B44="ALI",B44="AIE"),IF(E44&gt;=6,IF(D44&gt;=20,"H","A"),IF(E44&gt;=2,IF(D44&gt;=51,"H",IF(D44&lt;=19,"L","A")),IF(D44&lt;=50,"L","A"))),""))))</f>
        <v>A</v>
      </c>
      <c r="J44" s="11" t="str">
        <f>CONCATENATE(B44,C44)</f>
        <v>EEI</v>
      </c>
      <c r="K44" s="13">
        <f t="shared" si="5"/>
        <v>4</v>
      </c>
      <c r="L44" s="13">
        <f>IF(NOT(ISERROR(VLOOKUP(B44,Deflatores!G$42:H$64,2,FALSE))),VLOOKUP(B44,Deflatores!G$42:H$64,2,FALSE),IF(OR(ISBLANK(C44),ISBLANK(B44)),"",VLOOKUP(C44,Deflatores!G$4:H$38,2,FALSE)*H44+VLOOKUP(C44,Deflatores!G$4:I$38,3,FALSE)))</f>
        <v>4</v>
      </c>
      <c r="M44" s="14"/>
      <c r="N44" s="14"/>
      <c r="O44" s="10"/>
    </row>
    <row r="45" spans="1:15" x14ac:dyDescent="0.2">
      <c r="A45" s="130"/>
      <c r="B45" s="4"/>
      <c r="C45" s="4"/>
      <c r="D45" s="11"/>
      <c r="E45" s="11"/>
      <c r="F45" s="12" t="str">
        <f>IF(ISBLANK(B45),"",IF(I45="L","Baixa",IF(I45="A","Média",IF(I45="","","Alta"))))</f>
        <v/>
      </c>
      <c r="G45" s="11" t="str">
        <f>CONCATENATE(B45,I45)</f>
        <v/>
      </c>
      <c r="H45" s="6" t="str">
        <f>IF(ISBLANK(B45),"",IF(B45="ALI",IF(I45="L",7,IF(I45="A",10,15)),IF(B45="AIE",IF(I45="L",5,IF(I45="A",7,10)),IF(B45="SE",IF(I45="L",4,IF(I45="A",5,7)),IF(OR(B45="EE",B45="CE"),IF(I45="L",3,IF(I45="A",4,6)),0)))))</f>
        <v/>
      </c>
      <c r="I45" s="126" t="str">
        <f>IF(OR(ISBLANK(D45),ISBLANK(E45)),IF(OR(B45="ALI",B45="AIE"),"L",IF(OR(B45="EE",B45="SE",B45="CE"),"A","")),IF(B45="EE",IF(E45&gt;=3,IF(D45&gt;=5,"H","A"),IF(E45&gt;=2,IF(D45&gt;=16,"H",IF(D45&lt;=4,"L","A")),IF(D45&lt;=15,"L","A"))),IF(OR(B45="SE",B45="CE"),IF(E45&gt;=4,IF(D45&gt;=6,"H","A"),IF(E45&gt;=2,IF(D45&gt;=20,"H",IF(D45&lt;=5,"L","A")),IF(D45&lt;=19,"L","A"))),IF(OR(B45="ALI",B45="AIE"),IF(E45&gt;=6,IF(D45&gt;=20,"H","A"),IF(E45&gt;=2,IF(D45&gt;=51,"H",IF(D45&lt;=19,"L","A")),IF(D45&lt;=50,"L","A"))),""))))</f>
        <v/>
      </c>
      <c r="J45" s="11" t="str">
        <f>CONCATENATE(B45,C45)</f>
        <v/>
      </c>
      <c r="K45" s="13" t="str">
        <f t="shared" si="5"/>
        <v/>
      </c>
      <c r="L45" s="13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4"/>
      <c r="N45" s="14"/>
      <c r="O45" s="10"/>
    </row>
    <row r="46" spans="1:15" x14ac:dyDescent="0.2">
      <c r="A46" s="130" t="s">
        <v>202</v>
      </c>
      <c r="B46" s="4" t="s">
        <v>100</v>
      </c>
      <c r="C46" s="4" t="s">
        <v>41</v>
      </c>
      <c r="D46" s="11"/>
      <c r="E46" s="11"/>
      <c r="F46" s="12" t="str">
        <f>IF(ISBLANK(B46),"",IF(I46="L","Baixa",IF(I46="A","Média",IF(I46="","","Alta"))))</f>
        <v>Média</v>
      </c>
      <c r="G46" s="11" t="str">
        <f>CONCATENATE(B46,I46)</f>
        <v>EEA</v>
      </c>
      <c r="H46" s="6">
        <f>IF(ISBLANK(B46),"",IF(B46="ALI",IF(I46="L",7,IF(I46="A",10,15)),IF(B46="AIE",IF(I46="L",5,IF(I46="A",7,10)),IF(B46="SE",IF(I46="L",4,IF(I46="A",5,7)),IF(OR(B46="EE",B46="CE"),IF(I46="L",3,IF(I46="A",4,6)),0)))))</f>
        <v>4</v>
      </c>
      <c r="I46" s="126" t="str">
        <f>IF(OR(ISBLANK(D46),ISBLANK(E46)),IF(OR(B46="ALI",B46="AIE"),"L",IF(OR(B46="EE",B46="SE",B46="CE"),"A","")),IF(B46="EE",IF(E46&gt;=3,IF(D46&gt;=5,"H","A"),IF(E46&gt;=2,IF(D46&gt;=16,"H",IF(D46&lt;=4,"L","A")),IF(D46&lt;=15,"L","A"))),IF(OR(B46="SE",B46="CE"),IF(E46&gt;=4,IF(D46&gt;=6,"H","A"),IF(E46&gt;=2,IF(D46&gt;=20,"H",IF(D46&lt;=5,"L","A")),IF(D46&lt;=19,"L","A"))),IF(OR(B46="ALI",B46="AIE"),IF(E46&gt;=6,IF(D46&gt;=20,"H","A"),IF(E46&gt;=2,IF(D46&gt;=51,"H",IF(D46&lt;=19,"L","A")),IF(D46&lt;=50,"L","A"))),""))))</f>
        <v>A</v>
      </c>
      <c r="J46" s="11" t="str">
        <f>CONCATENATE(B46,C46)</f>
        <v>EEI</v>
      </c>
      <c r="K46" s="13">
        <f t="shared" si="5"/>
        <v>4</v>
      </c>
      <c r="L46" s="13">
        <f>IF(NOT(ISERROR(VLOOKUP(B46,Deflatores!G$42:H$64,2,FALSE))),VLOOKUP(B46,Deflatores!G$42:H$64,2,FALSE),IF(OR(ISBLANK(C46),ISBLANK(B46)),"",VLOOKUP(C46,Deflatores!G$4:H$38,2,FALSE)*H46+VLOOKUP(C46,Deflatores!G$4:I$38,3,FALSE)))</f>
        <v>4</v>
      </c>
      <c r="M46" s="14"/>
      <c r="N46" s="14"/>
      <c r="O46" s="10"/>
    </row>
    <row r="47" spans="1:15" x14ac:dyDescent="0.2">
      <c r="A47" s="130" t="s">
        <v>203</v>
      </c>
      <c r="B47" s="4" t="s">
        <v>100</v>
      </c>
      <c r="C47" s="4" t="s">
        <v>41</v>
      </c>
      <c r="D47" s="11"/>
      <c r="E47" s="11"/>
      <c r="F47" s="12" t="str">
        <f>IF(ISBLANK(B47),"",IF(I47="L","Baixa",IF(I47="A","Média",IF(I47="","","Alta"))))</f>
        <v>Média</v>
      </c>
      <c r="G47" s="11" t="str">
        <f>CONCATENATE(B47,I47)</f>
        <v>EEA</v>
      </c>
      <c r="H47" s="6">
        <f>IF(ISBLANK(B47),"",IF(B47="ALI",IF(I47="L",7,IF(I47="A",10,15)),IF(B47="AIE",IF(I47="L",5,IF(I47="A",7,10)),IF(B47="SE",IF(I47="L",4,IF(I47="A",5,7)),IF(OR(B47="EE",B47="CE"),IF(I47="L",3,IF(I47="A",4,6)),0)))))</f>
        <v>4</v>
      </c>
      <c r="I47" s="126" t="str">
        <f>IF(OR(ISBLANK(D47),ISBLANK(E47)),IF(OR(B47="ALI",B47="AIE"),"L",IF(OR(B47="EE",B47="SE",B47="CE"),"A","")),IF(B47="EE",IF(E47&gt;=3,IF(D47&gt;=5,"H","A"),IF(E47&gt;=2,IF(D47&gt;=16,"H",IF(D47&lt;=4,"L","A")),IF(D47&lt;=15,"L","A"))),IF(OR(B47="SE",B47="CE"),IF(E47&gt;=4,IF(D47&gt;=6,"H","A"),IF(E47&gt;=2,IF(D47&gt;=20,"H",IF(D47&lt;=5,"L","A")),IF(D47&lt;=19,"L","A"))),IF(OR(B47="ALI",B47="AIE"),IF(E47&gt;=6,IF(D47&gt;=20,"H","A"),IF(E47&gt;=2,IF(D47&gt;=51,"H",IF(D47&lt;=19,"L","A")),IF(D47&lt;=50,"L","A"))),""))))</f>
        <v>A</v>
      </c>
      <c r="J47" s="11" t="str">
        <f>CONCATENATE(B47,C47)</f>
        <v>EEI</v>
      </c>
      <c r="K47" s="13">
        <f t="shared" si="5"/>
        <v>4</v>
      </c>
      <c r="L47" s="13">
        <f>IF(NOT(ISERROR(VLOOKUP(B47,Deflatores!G$42:H$64,2,FALSE))),VLOOKUP(B47,Deflatores!G$42:H$64,2,FALSE),IF(OR(ISBLANK(C47),ISBLANK(B47)),"",VLOOKUP(C47,Deflatores!G$4:H$38,2,FALSE)*H47+VLOOKUP(C47,Deflatores!G$4:I$38,3,FALSE)))</f>
        <v>4</v>
      </c>
      <c r="M47" s="14"/>
      <c r="N47" s="14"/>
      <c r="O47" s="10"/>
    </row>
    <row r="48" spans="1:15" x14ac:dyDescent="0.2">
      <c r="A48" s="130" t="s">
        <v>204</v>
      </c>
      <c r="B48" s="4" t="s">
        <v>100</v>
      </c>
      <c r="C48" s="4" t="s">
        <v>41</v>
      </c>
      <c r="D48" s="11"/>
      <c r="E48" s="11"/>
      <c r="F48" s="12" t="str">
        <f>IF(ISBLANK(B48),"",IF(I48="L","Baixa",IF(I48="A","Média",IF(I48="","","Alta"))))</f>
        <v>Média</v>
      </c>
      <c r="G48" s="11" t="str">
        <f>CONCATENATE(B48,I48)</f>
        <v>EEA</v>
      </c>
      <c r="H48" s="6">
        <f>IF(ISBLANK(B48),"",IF(B48="ALI",IF(I48="L",7,IF(I48="A",10,15)),IF(B48="AIE",IF(I48="L",5,IF(I48="A",7,10)),IF(B48="SE",IF(I48="L",4,IF(I48="A",5,7)),IF(OR(B48="EE",B48="CE"),IF(I48="L",3,IF(I48="A",4,6)),0)))))</f>
        <v>4</v>
      </c>
      <c r="I48" s="126" t="str">
        <f>IF(OR(ISBLANK(D48),ISBLANK(E48)),IF(OR(B48="ALI",B48="AIE"),"L",IF(OR(B48="EE",B48="SE",B48="CE"),"A","")),IF(B48="EE",IF(E48&gt;=3,IF(D48&gt;=5,"H","A"),IF(E48&gt;=2,IF(D48&gt;=16,"H",IF(D48&lt;=4,"L","A")),IF(D48&lt;=15,"L","A"))),IF(OR(B48="SE",B48="CE"),IF(E48&gt;=4,IF(D48&gt;=6,"H","A"),IF(E48&gt;=2,IF(D48&gt;=20,"H",IF(D48&lt;=5,"L","A")),IF(D48&lt;=19,"L","A"))),IF(OR(B48="ALI",B48="AIE"),IF(E48&gt;=6,IF(D48&gt;=20,"H","A"),IF(E48&gt;=2,IF(D48&gt;=51,"H",IF(D48&lt;=19,"L","A")),IF(D48&lt;=50,"L","A"))),""))))</f>
        <v>A</v>
      </c>
      <c r="J48" s="11" t="str">
        <f>CONCATENATE(B48,C48)</f>
        <v>EEI</v>
      </c>
      <c r="K48" s="13">
        <f t="shared" si="5"/>
        <v>4</v>
      </c>
      <c r="L48" s="13">
        <f>IF(NOT(ISERROR(VLOOKUP(B48,Deflatores!G$42:H$64,2,FALSE))),VLOOKUP(B48,Deflatores!G$42:H$64,2,FALSE),IF(OR(ISBLANK(C48),ISBLANK(B48)),"",VLOOKUP(C48,Deflatores!G$4:H$38,2,FALSE)*H48+VLOOKUP(C48,Deflatores!G$4:I$38,3,FALSE)))</f>
        <v>4</v>
      </c>
      <c r="M48" s="14"/>
      <c r="N48" s="14"/>
      <c r="O48" s="10"/>
    </row>
    <row r="49" spans="1:15" x14ac:dyDescent="0.2">
      <c r="A49" s="130" t="s">
        <v>206</v>
      </c>
      <c r="B49" s="4" t="s">
        <v>102</v>
      </c>
      <c r="C49" s="4" t="s">
        <v>41</v>
      </c>
      <c r="D49" s="11"/>
      <c r="E49" s="11"/>
      <c r="F49" s="12" t="str">
        <f t="shared" si="0"/>
        <v>Média</v>
      </c>
      <c r="G49" s="11" t="str">
        <f t="shared" si="1"/>
        <v>CEA</v>
      </c>
      <c r="H49" s="6">
        <f t="shared" si="2"/>
        <v>4</v>
      </c>
      <c r="I49" s="126" t="str">
        <f t="shared" si="3"/>
        <v>A</v>
      </c>
      <c r="J49" s="11" t="str">
        <f t="shared" si="4"/>
        <v>CEI</v>
      </c>
      <c r="K49" s="13">
        <f t="shared" si="5"/>
        <v>4</v>
      </c>
      <c r="L49" s="13">
        <f>IF(NOT(ISERROR(VLOOKUP(B49,Deflatores!G$42:H$64,2,FALSE))),VLOOKUP(B49,Deflatores!G$42:H$64,2,FALSE),IF(OR(ISBLANK(C49),ISBLANK(B49)),"",VLOOKUP(C49,Deflatores!G$4:H$38,2,FALSE)*H49+VLOOKUP(C49,Deflatores!G$4:I$38,3,FALSE)))</f>
        <v>4</v>
      </c>
      <c r="M49" s="14"/>
      <c r="N49" s="14"/>
      <c r="O49" s="10"/>
    </row>
    <row r="50" spans="1:15" x14ac:dyDescent="0.2">
      <c r="A50" s="130" t="s">
        <v>207</v>
      </c>
      <c r="B50" s="4" t="s">
        <v>100</v>
      </c>
      <c r="C50" s="4" t="s">
        <v>41</v>
      </c>
      <c r="D50" s="11"/>
      <c r="E50" s="11"/>
      <c r="F50" s="12" t="str">
        <f t="shared" si="0"/>
        <v>Média</v>
      </c>
      <c r="G50" s="11" t="str">
        <f t="shared" si="1"/>
        <v>EEA</v>
      </c>
      <c r="H50" s="6">
        <f t="shared" si="2"/>
        <v>4</v>
      </c>
      <c r="I50" s="126" t="str">
        <f t="shared" si="3"/>
        <v>A</v>
      </c>
      <c r="J50" s="11" t="str">
        <f t="shared" si="4"/>
        <v>EEI</v>
      </c>
      <c r="K50" s="13">
        <f t="shared" si="5"/>
        <v>4</v>
      </c>
      <c r="L50" s="13">
        <f>IF(NOT(ISERROR(VLOOKUP(B50,Deflatores!G$42:H$64,2,FALSE))),VLOOKUP(B50,Deflatores!G$42:H$64,2,FALSE),IF(OR(ISBLANK(C50),ISBLANK(B50)),"",VLOOKUP(C50,Deflatores!G$4:H$38,2,FALSE)*H50+VLOOKUP(C50,Deflatores!G$4:I$38,3,FALSE)))</f>
        <v>4</v>
      </c>
      <c r="M50" s="14"/>
      <c r="N50" s="14"/>
      <c r="O50" s="10"/>
    </row>
    <row r="51" spans="1:15" x14ac:dyDescent="0.2">
      <c r="A51" s="130" t="s">
        <v>208</v>
      </c>
      <c r="B51" s="4" t="s">
        <v>100</v>
      </c>
      <c r="C51" s="4" t="s">
        <v>41</v>
      </c>
      <c r="D51" s="11"/>
      <c r="E51" s="11"/>
      <c r="F51" s="12" t="str">
        <f t="shared" si="0"/>
        <v>Média</v>
      </c>
      <c r="G51" s="11" t="str">
        <f t="shared" si="1"/>
        <v>EEA</v>
      </c>
      <c r="H51" s="6">
        <f t="shared" si="2"/>
        <v>4</v>
      </c>
      <c r="I51" s="126" t="str">
        <f t="shared" si="3"/>
        <v>A</v>
      </c>
      <c r="J51" s="11" t="str">
        <f t="shared" si="4"/>
        <v>EEI</v>
      </c>
      <c r="K51" s="13">
        <f t="shared" si="5"/>
        <v>4</v>
      </c>
      <c r="L51" s="13">
        <f>IF(NOT(ISERROR(VLOOKUP(B51,Deflatores!G$42:H$64,2,FALSE))),VLOOKUP(B51,Deflatores!G$42:H$64,2,FALSE),IF(OR(ISBLANK(C51),ISBLANK(B51)),"",VLOOKUP(C51,Deflatores!G$4:H$38,2,FALSE)*H51+VLOOKUP(C51,Deflatores!G$4:I$38,3,FALSE)))</f>
        <v>4</v>
      </c>
      <c r="M51" s="14"/>
      <c r="N51" s="14"/>
      <c r="O51" s="10"/>
    </row>
    <row r="52" spans="1:15" x14ac:dyDescent="0.2">
      <c r="A52" s="130"/>
      <c r="B52" s="4"/>
      <c r="C52" s="4"/>
      <c r="D52" s="11"/>
      <c r="E52" s="11"/>
      <c r="F52" s="12" t="str">
        <f t="shared" si="0"/>
        <v/>
      </c>
      <c r="G52" s="11" t="str">
        <f t="shared" si="1"/>
        <v/>
      </c>
      <c r="H52" s="6" t="str">
        <f t="shared" si="2"/>
        <v/>
      </c>
      <c r="I52" s="126" t="str">
        <f t="shared" si="3"/>
        <v/>
      </c>
      <c r="J52" s="11" t="str">
        <f t="shared" si="4"/>
        <v/>
      </c>
      <c r="K52" s="13" t="str">
        <f t="shared" si="5"/>
        <v/>
      </c>
      <c r="L52" s="13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4"/>
      <c r="N52" s="14"/>
      <c r="O52" s="10"/>
    </row>
    <row r="53" spans="1:15" x14ac:dyDescent="0.2">
      <c r="A53" s="130" t="s">
        <v>211</v>
      </c>
      <c r="B53" s="4" t="s">
        <v>100</v>
      </c>
      <c r="C53" s="4" t="s">
        <v>41</v>
      </c>
      <c r="D53" s="11"/>
      <c r="E53" s="11"/>
      <c r="F53" s="12" t="str">
        <f t="shared" si="0"/>
        <v>Média</v>
      </c>
      <c r="G53" s="11" t="str">
        <f t="shared" si="1"/>
        <v>EEA</v>
      </c>
      <c r="H53" s="6">
        <f t="shared" si="2"/>
        <v>4</v>
      </c>
      <c r="I53" s="126" t="str">
        <f t="shared" si="3"/>
        <v>A</v>
      </c>
      <c r="J53" s="11" t="str">
        <f t="shared" si="4"/>
        <v>EEI</v>
      </c>
      <c r="K53" s="13">
        <f t="shared" si="5"/>
        <v>4</v>
      </c>
      <c r="L53" s="13">
        <f>IF(NOT(ISERROR(VLOOKUP(B53,Deflatores!G$42:H$64,2,FALSE))),VLOOKUP(B53,Deflatores!G$42:H$64,2,FALSE),IF(OR(ISBLANK(C53),ISBLANK(B53)),"",VLOOKUP(C53,Deflatores!G$4:H$38,2,FALSE)*H53+VLOOKUP(C53,Deflatores!G$4:I$38,3,FALSE)))</f>
        <v>4</v>
      </c>
      <c r="M53" s="14"/>
      <c r="N53" s="14"/>
      <c r="O53" s="10"/>
    </row>
    <row r="54" spans="1:15" x14ac:dyDescent="0.2">
      <c r="A54" s="130" t="s">
        <v>212</v>
      </c>
      <c r="B54" s="4" t="s">
        <v>100</v>
      </c>
      <c r="C54" s="4" t="s">
        <v>41</v>
      </c>
      <c r="D54" s="11"/>
      <c r="E54" s="11"/>
      <c r="F54" s="12" t="str">
        <f t="shared" si="0"/>
        <v>Média</v>
      </c>
      <c r="G54" s="11" t="str">
        <f t="shared" si="1"/>
        <v>EEA</v>
      </c>
      <c r="H54" s="6">
        <f t="shared" si="2"/>
        <v>4</v>
      </c>
      <c r="I54" s="126" t="str">
        <f t="shared" si="3"/>
        <v>A</v>
      </c>
      <c r="J54" s="11" t="str">
        <f t="shared" si="4"/>
        <v>EEI</v>
      </c>
      <c r="K54" s="13">
        <f t="shared" si="5"/>
        <v>4</v>
      </c>
      <c r="L54" s="13">
        <f>IF(NOT(ISERROR(VLOOKUP(B54,Deflatores!G$42:H$64,2,FALSE))),VLOOKUP(B54,Deflatores!G$42:H$64,2,FALSE),IF(OR(ISBLANK(C54),ISBLANK(B54)),"",VLOOKUP(C54,Deflatores!G$4:H$38,2,FALSE)*H54+VLOOKUP(C54,Deflatores!G$4:I$38,3,FALSE)))</f>
        <v>4</v>
      </c>
      <c r="M54" s="14"/>
      <c r="N54" s="14"/>
      <c r="O54" s="10"/>
    </row>
    <row r="55" spans="1:15" x14ac:dyDescent="0.2">
      <c r="A55" s="130" t="s">
        <v>213</v>
      </c>
      <c r="B55" s="4" t="s">
        <v>100</v>
      </c>
      <c r="C55" s="4" t="s">
        <v>41</v>
      </c>
      <c r="D55" s="11"/>
      <c r="E55" s="11"/>
      <c r="F55" s="12" t="str">
        <f t="shared" si="0"/>
        <v>Média</v>
      </c>
      <c r="G55" s="11" t="str">
        <f t="shared" si="1"/>
        <v>EEA</v>
      </c>
      <c r="H55" s="6">
        <f t="shared" si="2"/>
        <v>4</v>
      </c>
      <c r="I55" s="126" t="str">
        <f t="shared" si="3"/>
        <v>A</v>
      </c>
      <c r="J55" s="11" t="str">
        <f t="shared" si="4"/>
        <v>EEI</v>
      </c>
      <c r="K55" s="13">
        <f t="shared" si="5"/>
        <v>4</v>
      </c>
      <c r="L55" s="13">
        <f>IF(NOT(ISERROR(VLOOKUP(B55,Deflatores!G$42:H$64,2,FALSE))),VLOOKUP(B55,Deflatores!G$42:H$64,2,FALSE),IF(OR(ISBLANK(C55),ISBLANK(B55)),"",VLOOKUP(C55,Deflatores!G$4:H$38,2,FALSE)*H55+VLOOKUP(C55,Deflatores!G$4:I$38,3,FALSE)))</f>
        <v>4</v>
      </c>
      <c r="M55" s="14"/>
      <c r="N55" s="14"/>
      <c r="O55" s="10"/>
    </row>
    <row r="56" spans="1:15" x14ac:dyDescent="0.2">
      <c r="A56" s="130" t="s">
        <v>214</v>
      </c>
      <c r="B56" s="4" t="s">
        <v>102</v>
      </c>
      <c r="C56" s="4" t="s">
        <v>41</v>
      </c>
      <c r="D56" s="11"/>
      <c r="E56" s="11"/>
      <c r="F56" s="12" t="str">
        <f t="shared" si="0"/>
        <v>Média</v>
      </c>
      <c r="G56" s="11" t="str">
        <f t="shared" si="1"/>
        <v>CEA</v>
      </c>
      <c r="H56" s="6">
        <f t="shared" si="2"/>
        <v>4</v>
      </c>
      <c r="I56" s="126" t="str">
        <f t="shared" si="3"/>
        <v>A</v>
      </c>
      <c r="J56" s="11" t="str">
        <f t="shared" si="4"/>
        <v>CEI</v>
      </c>
      <c r="K56" s="13">
        <f t="shared" si="5"/>
        <v>4</v>
      </c>
      <c r="L56" s="13">
        <f>IF(NOT(ISERROR(VLOOKUP(B56,Deflatores!G$42:H$64,2,FALSE))),VLOOKUP(B56,Deflatores!G$42:H$64,2,FALSE),IF(OR(ISBLANK(C56),ISBLANK(B56)),"",VLOOKUP(C56,Deflatores!G$4:H$38,2,FALSE)*H56+VLOOKUP(C56,Deflatores!G$4:I$38,3,FALSE)))</f>
        <v>4</v>
      </c>
      <c r="M56" s="14"/>
      <c r="N56" s="14"/>
      <c r="O56" s="10"/>
    </row>
    <row r="57" spans="1:15" x14ac:dyDescent="0.2">
      <c r="A57" s="130"/>
      <c r="B57" s="4"/>
      <c r="C57" s="4"/>
      <c r="D57" s="11"/>
      <c r="E57" s="11"/>
      <c r="F57" s="12" t="str">
        <f t="shared" si="0"/>
        <v/>
      </c>
      <c r="G57" s="11" t="str">
        <f t="shared" si="1"/>
        <v/>
      </c>
      <c r="H57" s="6" t="str">
        <f t="shared" si="2"/>
        <v/>
      </c>
      <c r="I57" s="126" t="str">
        <f t="shared" si="3"/>
        <v/>
      </c>
      <c r="J57" s="11" t="str">
        <f t="shared" si="4"/>
        <v/>
      </c>
      <c r="K57" s="13" t="str">
        <f t="shared" si="5"/>
        <v/>
      </c>
      <c r="L57" s="13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4"/>
      <c r="N57" s="14"/>
      <c r="O57" s="10"/>
    </row>
    <row r="58" spans="1:15" x14ac:dyDescent="0.2">
      <c r="A58" s="130" t="s">
        <v>215</v>
      </c>
      <c r="B58" s="4" t="s">
        <v>102</v>
      </c>
      <c r="C58" s="4" t="s">
        <v>41</v>
      </c>
      <c r="D58" s="11"/>
      <c r="E58" s="11"/>
      <c r="F58" s="12" t="str">
        <f t="shared" si="0"/>
        <v>Média</v>
      </c>
      <c r="G58" s="11" t="str">
        <f t="shared" si="1"/>
        <v>CEA</v>
      </c>
      <c r="H58" s="6">
        <f t="shared" si="2"/>
        <v>4</v>
      </c>
      <c r="I58" s="126" t="str">
        <f t="shared" si="3"/>
        <v>A</v>
      </c>
      <c r="J58" s="11" t="str">
        <f t="shared" si="4"/>
        <v>CEI</v>
      </c>
      <c r="K58" s="13">
        <f t="shared" si="5"/>
        <v>4</v>
      </c>
      <c r="L58" s="13">
        <f>IF(NOT(ISERROR(VLOOKUP(B58,Deflatores!G$42:H$64,2,FALSE))),VLOOKUP(B58,Deflatores!G$42:H$64,2,FALSE),IF(OR(ISBLANK(C58),ISBLANK(B58)),"",VLOOKUP(C58,Deflatores!G$4:H$38,2,FALSE)*H58+VLOOKUP(C58,Deflatores!G$4:I$38,3,FALSE)))</f>
        <v>4</v>
      </c>
      <c r="M58" s="14"/>
      <c r="N58" s="14"/>
      <c r="O58" s="10"/>
    </row>
    <row r="59" spans="1:15" x14ac:dyDescent="0.2">
      <c r="A59" s="130" t="s">
        <v>216</v>
      </c>
      <c r="B59" s="4" t="s">
        <v>102</v>
      </c>
      <c r="C59" s="4" t="s">
        <v>41</v>
      </c>
      <c r="D59" s="11"/>
      <c r="E59" s="11"/>
      <c r="F59" s="12" t="str">
        <f t="shared" si="0"/>
        <v>Média</v>
      </c>
      <c r="G59" s="11" t="str">
        <f t="shared" si="1"/>
        <v>CEA</v>
      </c>
      <c r="H59" s="6">
        <f t="shared" si="2"/>
        <v>4</v>
      </c>
      <c r="I59" s="126" t="str">
        <f t="shared" si="3"/>
        <v>A</v>
      </c>
      <c r="J59" s="11" t="str">
        <f t="shared" si="4"/>
        <v>CEI</v>
      </c>
      <c r="K59" s="13">
        <f t="shared" si="5"/>
        <v>4</v>
      </c>
      <c r="L59" s="13">
        <f>IF(NOT(ISERROR(VLOOKUP(B59,Deflatores!G$42:H$64,2,FALSE))),VLOOKUP(B59,Deflatores!G$42:H$64,2,FALSE),IF(OR(ISBLANK(C59),ISBLANK(B59)),"",VLOOKUP(C59,Deflatores!G$4:H$38,2,FALSE)*H59+VLOOKUP(C59,Deflatores!G$4:I$38,3,FALSE)))</f>
        <v>4</v>
      </c>
      <c r="M59" s="14"/>
      <c r="N59" s="14"/>
      <c r="O59" s="10"/>
    </row>
    <row r="60" spans="1:15" x14ac:dyDescent="0.2">
      <c r="A60" s="130" t="s">
        <v>217</v>
      </c>
      <c r="B60" s="4" t="s">
        <v>100</v>
      </c>
      <c r="C60" s="4" t="s">
        <v>41</v>
      </c>
      <c r="D60" s="11"/>
      <c r="E60" s="11"/>
      <c r="F60" s="12" t="str">
        <f t="shared" si="0"/>
        <v>Média</v>
      </c>
      <c r="G60" s="11" t="str">
        <f t="shared" si="1"/>
        <v>EEA</v>
      </c>
      <c r="H60" s="6">
        <f t="shared" si="2"/>
        <v>4</v>
      </c>
      <c r="I60" s="126" t="str">
        <f t="shared" si="3"/>
        <v>A</v>
      </c>
      <c r="J60" s="11" t="str">
        <f t="shared" si="4"/>
        <v>EEI</v>
      </c>
      <c r="K60" s="13">
        <f t="shared" si="5"/>
        <v>4</v>
      </c>
      <c r="L60" s="13">
        <f>IF(NOT(ISERROR(VLOOKUP(B60,Deflatores!G$42:H$64,2,FALSE))),VLOOKUP(B60,Deflatores!G$42:H$64,2,FALSE),IF(OR(ISBLANK(C60),ISBLANK(B60)),"",VLOOKUP(C60,Deflatores!G$4:H$38,2,FALSE)*H60+VLOOKUP(C60,Deflatores!G$4:I$38,3,FALSE)))</f>
        <v>4</v>
      </c>
      <c r="M60" s="14"/>
      <c r="N60" s="14"/>
      <c r="O60" s="10"/>
    </row>
    <row r="61" spans="1:15" x14ac:dyDescent="0.2">
      <c r="A61" s="130"/>
      <c r="B61" s="4"/>
      <c r="C61" s="4"/>
      <c r="D61" s="11"/>
      <c r="E61" s="11"/>
      <c r="F61" s="12" t="str">
        <f t="shared" si="0"/>
        <v/>
      </c>
      <c r="G61" s="11" t="str">
        <f t="shared" si="1"/>
        <v/>
      </c>
      <c r="H61" s="6" t="str">
        <f t="shared" si="2"/>
        <v/>
      </c>
      <c r="I61" s="126" t="str">
        <f t="shared" si="3"/>
        <v/>
      </c>
      <c r="J61" s="11" t="str">
        <f t="shared" si="4"/>
        <v/>
      </c>
      <c r="K61" s="13" t="str">
        <f t="shared" si="5"/>
        <v/>
      </c>
      <c r="L61" s="13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4"/>
      <c r="N61" s="14"/>
      <c r="O61" s="10"/>
    </row>
    <row r="62" spans="1:15" x14ac:dyDescent="0.2">
      <c r="A62" s="130" t="s">
        <v>218</v>
      </c>
      <c r="B62" s="4" t="s">
        <v>103</v>
      </c>
      <c r="C62" s="4" t="s">
        <v>41</v>
      </c>
      <c r="D62" s="11"/>
      <c r="E62" s="11"/>
      <c r="F62" s="12" t="str">
        <f t="shared" si="0"/>
        <v>Média</v>
      </c>
      <c r="G62" s="11" t="str">
        <f t="shared" si="1"/>
        <v>SEA</v>
      </c>
      <c r="H62" s="6">
        <f t="shared" si="2"/>
        <v>5</v>
      </c>
      <c r="I62" s="126" t="str">
        <f t="shared" si="3"/>
        <v>A</v>
      </c>
      <c r="J62" s="11" t="str">
        <f t="shared" si="4"/>
        <v>SEI</v>
      </c>
      <c r="K62" s="13">
        <f t="shared" si="5"/>
        <v>5</v>
      </c>
      <c r="L62" s="13">
        <f>IF(NOT(ISERROR(VLOOKUP(B62,Deflatores!G$42:H$64,2,FALSE))),VLOOKUP(B62,Deflatores!G$42:H$64,2,FALSE),IF(OR(ISBLANK(C62),ISBLANK(B62)),"",VLOOKUP(C62,Deflatores!G$4:H$38,2,FALSE)*H62+VLOOKUP(C62,Deflatores!G$4:I$38,3,FALSE)))</f>
        <v>5</v>
      </c>
      <c r="M62" s="14"/>
      <c r="N62" s="14"/>
      <c r="O62" s="10"/>
    </row>
    <row r="63" spans="1:15" x14ac:dyDescent="0.2">
      <c r="A63" s="130"/>
      <c r="B63" s="4"/>
      <c r="C63" s="4"/>
      <c r="D63" s="11"/>
      <c r="E63" s="11"/>
      <c r="F63" s="12" t="str">
        <f t="shared" si="0"/>
        <v/>
      </c>
      <c r="G63" s="11" t="str">
        <f t="shared" si="1"/>
        <v/>
      </c>
      <c r="H63" s="6" t="str">
        <f t="shared" si="2"/>
        <v/>
      </c>
      <c r="I63" s="126" t="str">
        <f t="shared" si="3"/>
        <v/>
      </c>
      <c r="J63" s="11" t="str">
        <f t="shared" si="4"/>
        <v/>
      </c>
      <c r="K63" s="13" t="str">
        <f t="shared" si="5"/>
        <v/>
      </c>
      <c r="L63" s="13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4"/>
      <c r="N63" s="14"/>
      <c r="O63" s="10"/>
    </row>
    <row r="64" spans="1:15" x14ac:dyDescent="0.2">
      <c r="A64" s="130" t="s">
        <v>219</v>
      </c>
      <c r="B64" s="4" t="s">
        <v>103</v>
      </c>
      <c r="C64" s="4" t="s">
        <v>41</v>
      </c>
      <c r="D64" s="11"/>
      <c r="E64" s="11"/>
      <c r="F64" s="12" t="str">
        <f t="shared" si="0"/>
        <v>Média</v>
      </c>
      <c r="G64" s="11" t="str">
        <f t="shared" si="1"/>
        <v>SEA</v>
      </c>
      <c r="H64" s="6">
        <f t="shared" si="2"/>
        <v>5</v>
      </c>
      <c r="I64" s="126" t="str">
        <f t="shared" si="3"/>
        <v>A</v>
      </c>
      <c r="J64" s="11" t="str">
        <f t="shared" si="4"/>
        <v>SEI</v>
      </c>
      <c r="K64" s="13">
        <f t="shared" si="5"/>
        <v>5</v>
      </c>
      <c r="L64" s="13">
        <f>IF(NOT(ISERROR(VLOOKUP(B64,Deflatores!G$42:H$64,2,FALSE))),VLOOKUP(B64,Deflatores!G$42:H$64,2,FALSE),IF(OR(ISBLANK(C64),ISBLANK(B64)),"",VLOOKUP(C64,Deflatores!G$4:H$38,2,FALSE)*H64+VLOOKUP(C64,Deflatores!G$4:I$38,3,FALSE)))</f>
        <v>5</v>
      </c>
      <c r="M64" s="14"/>
      <c r="N64" s="14"/>
      <c r="O64" s="10"/>
    </row>
    <row r="65" spans="1:15" x14ac:dyDescent="0.2">
      <c r="A65" s="130" t="s">
        <v>220</v>
      </c>
      <c r="B65" s="4" t="s">
        <v>103</v>
      </c>
      <c r="C65" s="4" t="s">
        <v>41</v>
      </c>
      <c r="D65" s="11"/>
      <c r="E65" s="11"/>
      <c r="F65" s="12" t="str">
        <f t="shared" si="0"/>
        <v>Média</v>
      </c>
      <c r="G65" s="11" t="str">
        <f t="shared" si="1"/>
        <v>SEA</v>
      </c>
      <c r="H65" s="6">
        <f t="shared" si="2"/>
        <v>5</v>
      </c>
      <c r="I65" s="126" t="str">
        <f t="shared" si="3"/>
        <v>A</v>
      </c>
      <c r="J65" s="11" t="str">
        <f t="shared" si="4"/>
        <v>SEI</v>
      </c>
      <c r="K65" s="13">
        <f t="shared" si="5"/>
        <v>5</v>
      </c>
      <c r="L65" s="13">
        <f>IF(NOT(ISERROR(VLOOKUP(B65,Deflatores!G$42:H$64,2,FALSE))),VLOOKUP(B65,Deflatores!G$42:H$64,2,FALSE),IF(OR(ISBLANK(C65),ISBLANK(B65)),"",VLOOKUP(C65,Deflatores!G$4:H$38,2,FALSE)*H65+VLOOKUP(C65,Deflatores!G$4:I$38,3,FALSE)))</f>
        <v>5</v>
      </c>
      <c r="M65" s="14"/>
      <c r="N65" s="14"/>
      <c r="O65" s="10"/>
    </row>
    <row r="66" spans="1:15" x14ac:dyDescent="0.2">
      <c r="A66" s="130" t="s">
        <v>221</v>
      </c>
      <c r="B66" s="4" t="s">
        <v>103</v>
      </c>
      <c r="C66" s="4" t="s">
        <v>41</v>
      </c>
      <c r="D66" s="11"/>
      <c r="E66" s="11"/>
      <c r="F66" s="12" t="str">
        <f t="shared" si="0"/>
        <v>Média</v>
      </c>
      <c r="G66" s="11" t="str">
        <f t="shared" si="1"/>
        <v>SEA</v>
      </c>
      <c r="H66" s="6">
        <f t="shared" si="2"/>
        <v>5</v>
      </c>
      <c r="I66" s="126" t="str">
        <f t="shared" si="3"/>
        <v>A</v>
      </c>
      <c r="J66" s="11" t="str">
        <f t="shared" si="4"/>
        <v>SEI</v>
      </c>
      <c r="K66" s="13">
        <f t="shared" si="5"/>
        <v>5</v>
      </c>
      <c r="L66" s="13">
        <f>IF(NOT(ISERROR(VLOOKUP(B66,Deflatores!G$42:H$64,2,FALSE))),VLOOKUP(B66,Deflatores!G$42:H$64,2,FALSE),IF(OR(ISBLANK(C66),ISBLANK(B66)),"",VLOOKUP(C66,Deflatores!G$4:H$38,2,FALSE)*H66+VLOOKUP(C66,Deflatores!G$4:I$38,3,FALSE)))</f>
        <v>5</v>
      </c>
      <c r="M66" s="14"/>
      <c r="N66" s="14"/>
      <c r="O66" s="10"/>
    </row>
    <row r="67" spans="1:15" x14ac:dyDescent="0.2">
      <c r="A67" s="130"/>
      <c r="B67" s="4"/>
      <c r="C67" s="4"/>
      <c r="D67" s="11"/>
      <c r="E67" s="11"/>
      <c r="F67" s="12" t="str">
        <f t="shared" si="0"/>
        <v/>
      </c>
      <c r="G67" s="11" t="str">
        <f t="shared" si="1"/>
        <v/>
      </c>
      <c r="H67" s="6" t="str">
        <f t="shared" si="2"/>
        <v/>
      </c>
      <c r="I67" s="126" t="str">
        <f t="shared" si="3"/>
        <v/>
      </c>
      <c r="J67" s="11" t="str">
        <f t="shared" si="4"/>
        <v/>
      </c>
      <c r="K67" s="13" t="str">
        <f t="shared" si="5"/>
        <v/>
      </c>
      <c r="L67" s="13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4"/>
      <c r="N67" s="14"/>
      <c r="O67" s="10"/>
    </row>
    <row r="68" spans="1:15" x14ac:dyDescent="0.2">
      <c r="A68" s="130"/>
      <c r="B68" s="4"/>
      <c r="C68" s="4"/>
      <c r="D68" s="11"/>
      <c r="E68" s="11"/>
      <c r="F68" s="12" t="str">
        <f t="shared" si="0"/>
        <v/>
      </c>
      <c r="G68" s="11" t="str">
        <f t="shared" si="1"/>
        <v/>
      </c>
      <c r="H68" s="6" t="str">
        <f t="shared" si="2"/>
        <v/>
      </c>
      <c r="I68" s="126" t="str">
        <f t="shared" si="3"/>
        <v/>
      </c>
      <c r="J68" s="11" t="str">
        <f t="shared" si="4"/>
        <v/>
      </c>
      <c r="K68" s="13" t="str">
        <f t="shared" si="5"/>
        <v/>
      </c>
      <c r="L68" s="13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4"/>
      <c r="N68" s="14"/>
      <c r="O68" s="10"/>
    </row>
    <row r="69" spans="1:15" x14ac:dyDescent="0.2">
      <c r="A69" s="130"/>
      <c r="B69" s="4"/>
      <c r="C69" s="4"/>
      <c r="D69" s="11"/>
      <c r="E69" s="11"/>
      <c r="F69" s="12" t="str">
        <f t="shared" si="0"/>
        <v/>
      </c>
      <c r="G69" s="11" t="str">
        <f t="shared" si="1"/>
        <v/>
      </c>
      <c r="H69" s="6" t="str">
        <f t="shared" si="2"/>
        <v/>
      </c>
      <c r="I69" s="126" t="str">
        <f t="shared" si="3"/>
        <v/>
      </c>
      <c r="J69" s="11" t="str">
        <f t="shared" si="4"/>
        <v/>
      </c>
      <c r="K69" s="13" t="str">
        <f t="shared" si="5"/>
        <v/>
      </c>
      <c r="L69" s="13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4"/>
      <c r="N69" s="14"/>
      <c r="O69" s="10"/>
    </row>
    <row r="70" spans="1:15" x14ac:dyDescent="0.2">
      <c r="A70" s="130"/>
      <c r="B70" s="4"/>
      <c r="C70" s="4"/>
      <c r="D70" s="11"/>
      <c r="E70" s="11"/>
      <c r="F70" s="12" t="str">
        <f t="shared" si="0"/>
        <v/>
      </c>
      <c r="G70" s="11" t="str">
        <f t="shared" si="1"/>
        <v/>
      </c>
      <c r="H70" s="6" t="str">
        <f t="shared" si="2"/>
        <v/>
      </c>
      <c r="I70" s="126" t="str">
        <f t="shared" si="3"/>
        <v/>
      </c>
      <c r="J70" s="11" t="str">
        <f t="shared" si="4"/>
        <v/>
      </c>
      <c r="K70" s="13" t="str">
        <f t="shared" si="5"/>
        <v/>
      </c>
      <c r="L70" s="13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4"/>
      <c r="N70" s="14"/>
      <c r="O70" s="10"/>
    </row>
    <row r="71" spans="1:15" x14ac:dyDescent="0.2">
      <c r="A71" s="130"/>
      <c r="B71" s="4"/>
      <c r="C71" s="4"/>
      <c r="D71" s="11"/>
      <c r="E71" s="11"/>
      <c r="F71" s="12" t="str">
        <f t="shared" si="0"/>
        <v/>
      </c>
      <c r="G71" s="11" t="str">
        <f t="shared" si="1"/>
        <v/>
      </c>
      <c r="H71" s="6" t="str">
        <f t="shared" si="2"/>
        <v/>
      </c>
      <c r="I71" s="126" t="str">
        <f t="shared" si="3"/>
        <v/>
      </c>
      <c r="J71" s="11" t="str">
        <f t="shared" si="4"/>
        <v/>
      </c>
      <c r="K71" s="13" t="str">
        <f t="shared" si="5"/>
        <v/>
      </c>
      <c r="L71" s="13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4"/>
      <c r="N71" s="14"/>
      <c r="O71" s="10"/>
    </row>
    <row r="72" spans="1:15" x14ac:dyDescent="0.2">
      <c r="A72" s="130"/>
      <c r="B72" s="4"/>
      <c r="C72" s="4"/>
      <c r="D72" s="11"/>
      <c r="E72" s="11"/>
      <c r="F72" s="12" t="str">
        <f t="shared" ref="F72:F135" si="6">IF(ISBLANK(B72),"",IF(I72="L","Baixa",IF(I72="A","Média",IF(I72="","","Alta"))))</f>
        <v/>
      </c>
      <c r="G72" s="11" t="str">
        <f t="shared" ref="G72:G135" si="7">CONCATENATE(B72,I72)</f>
        <v/>
      </c>
      <c r="H72" s="6" t="str">
        <f t="shared" ref="H72:H135" si="8">IF(ISBLANK(B72),"",IF(B72="ALI",IF(I72="L",7,IF(I72="A",10,15)),IF(B72="AIE",IF(I72="L",5,IF(I72="A",7,10)),IF(B72="SE",IF(I72="L",4,IF(I72="A",5,7)),IF(OR(B72="EE",B72="CE"),IF(I72="L",3,IF(I72="A",4,6)),0)))))</f>
        <v/>
      </c>
      <c r="I72" s="126" t="str">
        <f t="shared" ref="I72:I135" si="9">IF(OR(ISBLANK(D72),ISBLANK(E72)),IF(OR(B72="ALI",B72="AIE"),"L",IF(OR(B72="EE",B72="SE",B72="CE"),"A","")),IF(B72="EE",IF(E72&gt;=3,IF(D72&gt;=5,"H","A"),IF(E72&gt;=2,IF(D72&gt;=16,"H",IF(D72&lt;=4,"L","A")),IF(D72&lt;=15,"L","A"))),IF(OR(B72="SE",B72="CE"),IF(E72&gt;=4,IF(D72&gt;=6,"H","A"),IF(E72&gt;=2,IF(D72&gt;=20,"H",IF(D72&lt;=5,"L","A")),IF(D72&lt;=19,"L","A"))),IF(OR(B72="ALI",B72="AIE"),IF(E72&gt;=6,IF(D72&gt;=20,"H","A"),IF(E72&gt;=2,IF(D72&gt;=51,"H",IF(D72&lt;=19,"L","A")),IF(D72&lt;=50,"L","A"))),""))))</f>
        <v/>
      </c>
      <c r="J72" s="11" t="str">
        <f t="shared" ref="J72:J135" si="10">CONCATENATE(B72,C72)</f>
        <v/>
      </c>
      <c r="K72" s="13" t="str">
        <f t="shared" si="5"/>
        <v/>
      </c>
      <c r="L72" s="13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4"/>
      <c r="N72" s="14"/>
      <c r="O72" s="10"/>
    </row>
    <row r="73" spans="1:15" x14ac:dyDescent="0.2">
      <c r="A73" s="130"/>
      <c r="B73" s="4"/>
      <c r="C73" s="4"/>
      <c r="D73" s="11"/>
      <c r="E73" s="11"/>
      <c r="F73" s="12" t="str">
        <f t="shared" si="6"/>
        <v/>
      </c>
      <c r="G73" s="11" t="str">
        <f t="shared" si="7"/>
        <v/>
      </c>
      <c r="H73" s="6" t="str">
        <f t="shared" si="8"/>
        <v/>
      </c>
      <c r="I73" s="126" t="str">
        <f t="shared" si="9"/>
        <v/>
      </c>
      <c r="J73" s="11" t="str">
        <f t="shared" si="10"/>
        <v/>
      </c>
      <c r="K73" s="13" t="str">
        <f t="shared" si="5"/>
        <v/>
      </c>
      <c r="L73" s="13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4"/>
      <c r="N73" s="14"/>
      <c r="O73" s="10"/>
    </row>
    <row r="74" spans="1:15" x14ac:dyDescent="0.2">
      <c r="A74" s="130"/>
      <c r="B74" s="4"/>
      <c r="C74" s="4"/>
      <c r="D74" s="11"/>
      <c r="E74" s="11"/>
      <c r="F74" s="12" t="str">
        <f t="shared" si="6"/>
        <v/>
      </c>
      <c r="G74" s="11" t="str">
        <f t="shared" si="7"/>
        <v/>
      </c>
      <c r="H74" s="6" t="str">
        <f t="shared" si="8"/>
        <v/>
      </c>
      <c r="I74" s="126" t="str">
        <f t="shared" si="9"/>
        <v/>
      </c>
      <c r="J74" s="11" t="str">
        <f t="shared" si="10"/>
        <v/>
      </c>
      <c r="K74" s="13" t="str">
        <f t="shared" ref="K74:K137" si="11">IF(OR(H74="",H74=0),L74,H74)</f>
        <v/>
      </c>
      <c r="L74" s="13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4"/>
      <c r="N74" s="14"/>
      <c r="O74" s="10"/>
    </row>
    <row r="75" spans="1:15" x14ac:dyDescent="0.2">
      <c r="A75" s="130"/>
      <c r="B75" s="4"/>
      <c r="C75" s="4"/>
      <c r="D75" s="11"/>
      <c r="E75" s="11"/>
      <c r="F75" s="12" t="str">
        <f t="shared" si="6"/>
        <v/>
      </c>
      <c r="G75" s="11" t="str">
        <f t="shared" si="7"/>
        <v/>
      </c>
      <c r="H75" s="6" t="str">
        <f t="shared" si="8"/>
        <v/>
      </c>
      <c r="I75" s="126" t="str">
        <f t="shared" si="9"/>
        <v/>
      </c>
      <c r="J75" s="11" t="str">
        <f t="shared" si="10"/>
        <v/>
      </c>
      <c r="K75" s="13" t="str">
        <f t="shared" si="11"/>
        <v/>
      </c>
      <c r="L75" s="13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4"/>
      <c r="N75" s="14"/>
      <c r="O75" s="10"/>
    </row>
    <row r="76" spans="1:15" x14ac:dyDescent="0.2">
      <c r="A76" s="130"/>
      <c r="B76" s="4"/>
      <c r="C76" s="4"/>
      <c r="D76" s="11"/>
      <c r="E76" s="11"/>
      <c r="F76" s="12" t="str">
        <f t="shared" si="6"/>
        <v/>
      </c>
      <c r="G76" s="11" t="str">
        <f t="shared" si="7"/>
        <v/>
      </c>
      <c r="H76" s="6" t="str">
        <f t="shared" si="8"/>
        <v/>
      </c>
      <c r="I76" s="126" t="str">
        <f t="shared" si="9"/>
        <v/>
      </c>
      <c r="J76" s="11" t="str">
        <f t="shared" si="10"/>
        <v/>
      </c>
      <c r="K76" s="13" t="str">
        <f t="shared" si="11"/>
        <v/>
      </c>
      <c r="L76" s="13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4"/>
      <c r="N76" s="14"/>
      <c r="O76" s="10"/>
    </row>
    <row r="77" spans="1:15" x14ac:dyDescent="0.2">
      <c r="A77" s="130"/>
      <c r="B77" s="4"/>
      <c r="C77" s="4"/>
      <c r="D77" s="11"/>
      <c r="E77" s="11"/>
      <c r="F77" s="12" t="str">
        <f t="shared" si="6"/>
        <v/>
      </c>
      <c r="G77" s="11" t="str">
        <f t="shared" si="7"/>
        <v/>
      </c>
      <c r="H77" s="6" t="str">
        <f t="shared" si="8"/>
        <v/>
      </c>
      <c r="I77" s="126" t="str">
        <f t="shared" si="9"/>
        <v/>
      </c>
      <c r="J77" s="11" t="str">
        <f t="shared" si="10"/>
        <v/>
      </c>
      <c r="K77" s="13" t="str">
        <f t="shared" si="11"/>
        <v/>
      </c>
      <c r="L77" s="13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4"/>
      <c r="N77" s="14"/>
      <c r="O77" s="10"/>
    </row>
    <row r="78" spans="1:15" x14ac:dyDescent="0.2">
      <c r="A78" s="130"/>
      <c r="B78" s="4"/>
      <c r="C78" s="4"/>
      <c r="D78" s="11"/>
      <c r="E78" s="11"/>
      <c r="F78" s="12" t="str">
        <f t="shared" si="6"/>
        <v/>
      </c>
      <c r="G78" s="11" t="str">
        <f t="shared" si="7"/>
        <v/>
      </c>
      <c r="H78" s="6" t="str">
        <f t="shared" si="8"/>
        <v/>
      </c>
      <c r="I78" s="126" t="str">
        <f t="shared" si="9"/>
        <v/>
      </c>
      <c r="J78" s="11" t="str">
        <f t="shared" si="10"/>
        <v/>
      </c>
      <c r="K78" s="13" t="str">
        <f t="shared" si="11"/>
        <v/>
      </c>
      <c r="L78" s="13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4"/>
      <c r="N78" s="14"/>
      <c r="O78" s="10"/>
    </row>
    <row r="79" spans="1:15" x14ac:dyDescent="0.2">
      <c r="A79" s="130"/>
      <c r="B79" s="4"/>
      <c r="C79" s="4"/>
      <c r="D79" s="11"/>
      <c r="E79" s="11"/>
      <c r="F79" s="12" t="str">
        <f t="shared" si="6"/>
        <v/>
      </c>
      <c r="G79" s="11" t="str">
        <f t="shared" si="7"/>
        <v/>
      </c>
      <c r="H79" s="6" t="str">
        <f t="shared" si="8"/>
        <v/>
      </c>
      <c r="I79" s="126" t="str">
        <f t="shared" si="9"/>
        <v/>
      </c>
      <c r="J79" s="11" t="str">
        <f t="shared" si="10"/>
        <v/>
      </c>
      <c r="K79" s="13" t="str">
        <f t="shared" si="11"/>
        <v/>
      </c>
      <c r="L79" s="13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4"/>
      <c r="N79" s="14"/>
      <c r="O79" s="10"/>
    </row>
    <row r="80" spans="1:15" x14ac:dyDescent="0.2">
      <c r="A80" s="130"/>
      <c r="B80" s="4"/>
      <c r="C80" s="4"/>
      <c r="D80" s="11"/>
      <c r="E80" s="11"/>
      <c r="F80" s="12" t="str">
        <f t="shared" si="6"/>
        <v/>
      </c>
      <c r="G80" s="11" t="str">
        <f t="shared" si="7"/>
        <v/>
      </c>
      <c r="H80" s="6" t="str">
        <f t="shared" si="8"/>
        <v/>
      </c>
      <c r="I80" s="126" t="str">
        <f t="shared" si="9"/>
        <v/>
      </c>
      <c r="J80" s="11" t="str">
        <f t="shared" si="10"/>
        <v/>
      </c>
      <c r="K80" s="13" t="str">
        <f t="shared" si="11"/>
        <v/>
      </c>
      <c r="L80" s="13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4"/>
      <c r="N80" s="14"/>
      <c r="O80" s="10"/>
    </row>
    <row r="81" spans="1:15" x14ac:dyDescent="0.2">
      <c r="A81" s="130"/>
      <c r="B81" s="4"/>
      <c r="C81" s="4"/>
      <c r="D81" s="11"/>
      <c r="E81" s="11"/>
      <c r="F81" s="12" t="str">
        <f t="shared" si="6"/>
        <v/>
      </c>
      <c r="G81" s="11" t="str">
        <f t="shared" si="7"/>
        <v/>
      </c>
      <c r="H81" s="6" t="str">
        <f t="shared" si="8"/>
        <v/>
      </c>
      <c r="I81" s="126" t="str">
        <f t="shared" si="9"/>
        <v/>
      </c>
      <c r="J81" s="11" t="str">
        <f t="shared" si="10"/>
        <v/>
      </c>
      <c r="K81" s="13" t="str">
        <f t="shared" si="11"/>
        <v/>
      </c>
      <c r="L81" s="13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4"/>
      <c r="N81" s="14"/>
      <c r="O81" s="10"/>
    </row>
    <row r="82" spans="1:15" x14ac:dyDescent="0.2">
      <c r="A82" s="130"/>
      <c r="B82" s="4"/>
      <c r="C82" s="4"/>
      <c r="D82" s="11"/>
      <c r="E82" s="11"/>
      <c r="F82" s="12" t="str">
        <f t="shared" si="6"/>
        <v/>
      </c>
      <c r="G82" s="11" t="str">
        <f t="shared" si="7"/>
        <v/>
      </c>
      <c r="H82" s="6" t="str">
        <f t="shared" si="8"/>
        <v/>
      </c>
      <c r="I82" s="126" t="str">
        <f t="shared" si="9"/>
        <v/>
      </c>
      <c r="J82" s="11" t="str">
        <f t="shared" si="10"/>
        <v/>
      </c>
      <c r="K82" s="13" t="str">
        <f t="shared" si="11"/>
        <v/>
      </c>
      <c r="L82" s="13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4"/>
      <c r="N82" s="14"/>
      <c r="O82" s="10"/>
    </row>
    <row r="83" spans="1:15" x14ac:dyDescent="0.2">
      <c r="A83" s="130"/>
      <c r="B83" s="4"/>
      <c r="C83" s="4"/>
      <c r="D83" s="11"/>
      <c r="E83" s="11"/>
      <c r="F83" s="12" t="str">
        <f t="shared" si="6"/>
        <v/>
      </c>
      <c r="G83" s="11" t="str">
        <f t="shared" si="7"/>
        <v/>
      </c>
      <c r="H83" s="6" t="str">
        <f t="shared" si="8"/>
        <v/>
      </c>
      <c r="I83" s="126" t="str">
        <f t="shared" si="9"/>
        <v/>
      </c>
      <c r="J83" s="11" t="str">
        <f t="shared" si="10"/>
        <v/>
      </c>
      <c r="K83" s="13" t="str">
        <f t="shared" si="11"/>
        <v/>
      </c>
      <c r="L83" s="13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4"/>
      <c r="N83" s="14"/>
      <c r="O83" s="10"/>
    </row>
    <row r="84" spans="1:15" x14ac:dyDescent="0.2">
      <c r="A84" s="130"/>
      <c r="B84" s="4"/>
      <c r="C84" s="4"/>
      <c r="D84" s="11"/>
      <c r="E84" s="11"/>
      <c r="F84" s="12" t="str">
        <f t="shared" si="6"/>
        <v/>
      </c>
      <c r="G84" s="11" t="str">
        <f t="shared" si="7"/>
        <v/>
      </c>
      <c r="H84" s="6" t="str">
        <f t="shared" si="8"/>
        <v/>
      </c>
      <c r="I84" s="126" t="str">
        <f t="shared" si="9"/>
        <v/>
      </c>
      <c r="J84" s="11" t="str">
        <f t="shared" si="10"/>
        <v/>
      </c>
      <c r="K84" s="13" t="str">
        <f t="shared" si="11"/>
        <v/>
      </c>
      <c r="L84" s="13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4"/>
      <c r="N84" s="14"/>
      <c r="O84" s="10"/>
    </row>
    <row r="85" spans="1:15" x14ac:dyDescent="0.2">
      <c r="A85" s="130"/>
      <c r="B85" s="4"/>
      <c r="C85" s="4"/>
      <c r="D85" s="11"/>
      <c r="E85" s="11"/>
      <c r="F85" s="12" t="str">
        <f t="shared" si="6"/>
        <v/>
      </c>
      <c r="G85" s="11" t="str">
        <f t="shared" si="7"/>
        <v/>
      </c>
      <c r="H85" s="6" t="str">
        <f t="shared" si="8"/>
        <v/>
      </c>
      <c r="I85" s="126" t="str">
        <f t="shared" si="9"/>
        <v/>
      </c>
      <c r="J85" s="11" t="str">
        <f t="shared" si="10"/>
        <v/>
      </c>
      <c r="K85" s="13" t="str">
        <f t="shared" si="11"/>
        <v/>
      </c>
      <c r="L85" s="13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4"/>
      <c r="N85" s="14"/>
      <c r="O85" s="10"/>
    </row>
    <row r="86" spans="1:15" x14ac:dyDescent="0.2">
      <c r="A86" s="130"/>
      <c r="B86" s="4"/>
      <c r="C86" s="4"/>
      <c r="D86" s="11"/>
      <c r="E86" s="11"/>
      <c r="F86" s="12" t="str">
        <f t="shared" si="6"/>
        <v/>
      </c>
      <c r="G86" s="11" t="str">
        <f t="shared" si="7"/>
        <v/>
      </c>
      <c r="H86" s="6" t="str">
        <f t="shared" si="8"/>
        <v/>
      </c>
      <c r="I86" s="126" t="str">
        <f t="shared" si="9"/>
        <v/>
      </c>
      <c r="J86" s="11" t="str">
        <f t="shared" si="10"/>
        <v/>
      </c>
      <c r="K86" s="13" t="str">
        <f t="shared" si="11"/>
        <v/>
      </c>
      <c r="L86" s="13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4"/>
      <c r="N86" s="14"/>
      <c r="O86" s="10"/>
    </row>
    <row r="87" spans="1:15" x14ac:dyDescent="0.2">
      <c r="A87" s="130"/>
      <c r="B87" s="4"/>
      <c r="C87" s="4"/>
      <c r="D87" s="11"/>
      <c r="E87" s="11"/>
      <c r="F87" s="12" t="str">
        <f t="shared" si="6"/>
        <v/>
      </c>
      <c r="G87" s="11" t="str">
        <f t="shared" si="7"/>
        <v/>
      </c>
      <c r="H87" s="6" t="str">
        <f t="shared" si="8"/>
        <v/>
      </c>
      <c r="I87" s="126" t="str">
        <f t="shared" si="9"/>
        <v/>
      </c>
      <c r="J87" s="11" t="str">
        <f t="shared" si="10"/>
        <v/>
      </c>
      <c r="K87" s="13" t="str">
        <f t="shared" si="11"/>
        <v/>
      </c>
      <c r="L87" s="13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4"/>
      <c r="N87" s="14"/>
      <c r="O87" s="10"/>
    </row>
    <row r="88" spans="1:15" x14ac:dyDescent="0.2">
      <c r="A88" s="130"/>
      <c r="B88" s="4"/>
      <c r="C88" s="4"/>
      <c r="D88" s="11"/>
      <c r="E88" s="11"/>
      <c r="F88" s="12" t="str">
        <f t="shared" si="6"/>
        <v/>
      </c>
      <c r="G88" s="11" t="str">
        <f t="shared" si="7"/>
        <v/>
      </c>
      <c r="H88" s="6" t="str">
        <f t="shared" si="8"/>
        <v/>
      </c>
      <c r="I88" s="126" t="str">
        <f t="shared" si="9"/>
        <v/>
      </c>
      <c r="J88" s="11" t="str">
        <f t="shared" si="10"/>
        <v/>
      </c>
      <c r="K88" s="13" t="str">
        <f t="shared" si="11"/>
        <v/>
      </c>
      <c r="L88" s="13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4"/>
      <c r="N88" s="14"/>
      <c r="O88" s="10"/>
    </row>
    <row r="89" spans="1:15" x14ac:dyDescent="0.2">
      <c r="A89" s="130"/>
      <c r="B89" s="4"/>
      <c r="C89" s="4"/>
      <c r="D89" s="11"/>
      <c r="E89" s="11"/>
      <c r="F89" s="12" t="str">
        <f t="shared" si="6"/>
        <v/>
      </c>
      <c r="G89" s="11" t="str">
        <f t="shared" si="7"/>
        <v/>
      </c>
      <c r="H89" s="6" t="str">
        <f t="shared" si="8"/>
        <v/>
      </c>
      <c r="I89" s="126" t="str">
        <f t="shared" si="9"/>
        <v/>
      </c>
      <c r="J89" s="11" t="str">
        <f t="shared" si="10"/>
        <v/>
      </c>
      <c r="K89" s="13" t="str">
        <f t="shared" si="11"/>
        <v/>
      </c>
      <c r="L89" s="13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4"/>
      <c r="N89" s="14"/>
      <c r="O89" s="10"/>
    </row>
    <row r="90" spans="1:15" x14ac:dyDescent="0.2">
      <c r="A90" s="130"/>
      <c r="B90" s="4"/>
      <c r="C90" s="4"/>
      <c r="D90" s="11"/>
      <c r="E90" s="11"/>
      <c r="F90" s="12" t="str">
        <f t="shared" si="6"/>
        <v/>
      </c>
      <c r="G90" s="11" t="str">
        <f t="shared" si="7"/>
        <v/>
      </c>
      <c r="H90" s="6" t="str">
        <f t="shared" si="8"/>
        <v/>
      </c>
      <c r="I90" s="126" t="str">
        <f t="shared" si="9"/>
        <v/>
      </c>
      <c r="J90" s="11" t="str">
        <f t="shared" si="10"/>
        <v/>
      </c>
      <c r="K90" s="13" t="str">
        <f t="shared" si="11"/>
        <v/>
      </c>
      <c r="L90" s="13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4"/>
      <c r="N90" s="14"/>
      <c r="O90" s="10"/>
    </row>
    <row r="91" spans="1:15" x14ac:dyDescent="0.2">
      <c r="A91" s="130"/>
      <c r="B91" s="4"/>
      <c r="C91" s="4"/>
      <c r="D91" s="11"/>
      <c r="E91" s="11"/>
      <c r="F91" s="12" t="str">
        <f t="shared" si="6"/>
        <v/>
      </c>
      <c r="G91" s="11" t="str">
        <f t="shared" si="7"/>
        <v/>
      </c>
      <c r="H91" s="6" t="str">
        <f t="shared" si="8"/>
        <v/>
      </c>
      <c r="I91" s="126" t="str">
        <f t="shared" si="9"/>
        <v/>
      </c>
      <c r="J91" s="11" t="str">
        <f t="shared" si="10"/>
        <v/>
      </c>
      <c r="K91" s="13" t="str">
        <f t="shared" si="11"/>
        <v/>
      </c>
      <c r="L91" s="13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4"/>
      <c r="N91" s="14"/>
      <c r="O91" s="10"/>
    </row>
    <row r="92" spans="1:15" x14ac:dyDescent="0.2">
      <c r="A92" s="130"/>
      <c r="B92" s="4"/>
      <c r="C92" s="4"/>
      <c r="D92" s="11"/>
      <c r="E92" s="11"/>
      <c r="F92" s="12" t="str">
        <f t="shared" si="6"/>
        <v/>
      </c>
      <c r="G92" s="11" t="str">
        <f t="shared" si="7"/>
        <v/>
      </c>
      <c r="H92" s="6" t="str">
        <f t="shared" si="8"/>
        <v/>
      </c>
      <c r="I92" s="126" t="str">
        <f t="shared" si="9"/>
        <v/>
      </c>
      <c r="J92" s="11" t="str">
        <f t="shared" si="10"/>
        <v/>
      </c>
      <c r="K92" s="13" t="str">
        <f t="shared" si="11"/>
        <v/>
      </c>
      <c r="L92" s="13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4"/>
      <c r="N92" s="14"/>
      <c r="O92" s="10"/>
    </row>
    <row r="93" spans="1:15" x14ac:dyDescent="0.2">
      <c r="A93" s="130"/>
      <c r="B93" s="4"/>
      <c r="C93" s="4"/>
      <c r="D93" s="11"/>
      <c r="E93" s="11"/>
      <c r="F93" s="12" t="str">
        <f t="shared" si="6"/>
        <v/>
      </c>
      <c r="G93" s="11" t="str">
        <f t="shared" si="7"/>
        <v/>
      </c>
      <c r="H93" s="6" t="str">
        <f t="shared" si="8"/>
        <v/>
      </c>
      <c r="I93" s="126" t="str">
        <f t="shared" si="9"/>
        <v/>
      </c>
      <c r="J93" s="11" t="str">
        <f t="shared" si="10"/>
        <v/>
      </c>
      <c r="K93" s="13" t="str">
        <f t="shared" si="11"/>
        <v/>
      </c>
      <c r="L93" s="13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4"/>
      <c r="N93" s="14"/>
      <c r="O93" s="10"/>
    </row>
    <row r="94" spans="1:15" x14ac:dyDescent="0.2">
      <c r="A94" s="130"/>
      <c r="B94" s="4"/>
      <c r="C94" s="4"/>
      <c r="D94" s="11"/>
      <c r="E94" s="11"/>
      <c r="F94" s="12" t="str">
        <f t="shared" si="6"/>
        <v/>
      </c>
      <c r="G94" s="11" t="str">
        <f t="shared" si="7"/>
        <v/>
      </c>
      <c r="H94" s="6" t="str">
        <f t="shared" si="8"/>
        <v/>
      </c>
      <c r="I94" s="126" t="str">
        <f t="shared" si="9"/>
        <v/>
      </c>
      <c r="J94" s="11" t="str">
        <f t="shared" si="10"/>
        <v/>
      </c>
      <c r="K94" s="13" t="str">
        <f t="shared" si="11"/>
        <v/>
      </c>
      <c r="L94" s="13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4"/>
      <c r="N94" s="14"/>
      <c r="O94" s="10"/>
    </row>
    <row r="95" spans="1:15" x14ac:dyDescent="0.2">
      <c r="A95" s="130"/>
      <c r="B95" s="4"/>
      <c r="C95" s="4"/>
      <c r="D95" s="11"/>
      <c r="E95" s="11"/>
      <c r="F95" s="12" t="str">
        <f t="shared" si="6"/>
        <v/>
      </c>
      <c r="G95" s="11" t="str">
        <f t="shared" si="7"/>
        <v/>
      </c>
      <c r="H95" s="6" t="str">
        <f t="shared" si="8"/>
        <v/>
      </c>
      <c r="I95" s="126" t="str">
        <f t="shared" si="9"/>
        <v/>
      </c>
      <c r="J95" s="11" t="str">
        <f t="shared" si="10"/>
        <v/>
      </c>
      <c r="K95" s="13" t="str">
        <f t="shared" si="11"/>
        <v/>
      </c>
      <c r="L95" s="13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4"/>
      <c r="N95" s="14"/>
      <c r="O95" s="10"/>
    </row>
    <row r="96" spans="1:15" x14ac:dyDescent="0.2">
      <c r="A96" s="130"/>
      <c r="B96" s="4"/>
      <c r="C96" s="4"/>
      <c r="D96" s="11"/>
      <c r="E96" s="11"/>
      <c r="F96" s="12" t="str">
        <f t="shared" si="6"/>
        <v/>
      </c>
      <c r="G96" s="11" t="str">
        <f t="shared" si="7"/>
        <v/>
      </c>
      <c r="H96" s="6" t="str">
        <f t="shared" si="8"/>
        <v/>
      </c>
      <c r="I96" s="126" t="str">
        <f t="shared" si="9"/>
        <v/>
      </c>
      <c r="J96" s="11" t="str">
        <f t="shared" si="10"/>
        <v/>
      </c>
      <c r="K96" s="13" t="str">
        <f t="shared" si="11"/>
        <v/>
      </c>
      <c r="L96" s="13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4"/>
      <c r="N96" s="14"/>
      <c r="O96" s="10"/>
    </row>
    <row r="97" spans="1:15" x14ac:dyDescent="0.2">
      <c r="A97" s="130"/>
      <c r="B97" s="4"/>
      <c r="C97" s="4"/>
      <c r="D97" s="11"/>
      <c r="E97" s="11"/>
      <c r="F97" s="12" t="str">
        <f t="shared" si="6"/>
        <v/>
      </c>
      <c r="G97" s="11" t="str">
        <f t="shared" si="7"/>
        <v/>
      </c>
      <c r="H97" s="6" t="str">
        <f t="shared" si="8"/>
        <v/>
      </c>
      <c r="I97" s="126" t="str">
        <f t="shared" si="9"/>
        <v/>
      </c>
      <c r="J97" s="11" t="str">
        <f t="shared" si="10"/>
        <v/>
      </c>
      <c r="K97" s="13" t="str">
        <f t="shared" si="11"/>
        <v/>
      </c>
      <c r="L97" s="13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4"/>
      <c r="N97" s="14"/>
      <c r="O97" s="10"/>
    </row>
    <row r="98" spans="1:15" x14ac:dyDescent="0.2">
      <c r="A98" s="130"/>
      <c r="B98" s="4"/>
      <c r="C98" s="4"/>
      <c r="D98" s="11"/>
      <c r="E98" s="11"/>
      <c r="F98" s="12" t="str">
        <f t="shared" si="6"/>
        <v/>
      </c>
      <c r="G98" s="11" t="str">
        <f t="shared" si="7"/>
        <v/>
      </c>
      <c r="H98" s="6" t="str">
        <f t="shared" si="8"/>
        <v/>
      </c>
      <c r="I98" s="126" t="str">
        <f t="shared" si="9"/>
        <v/>
      </c>
      <c r="J98" s="11" t="str">
        <f t="shared" si="10"/>
        <v/>
      </c>
      <c r="K98" s="13" t="str">
        <f t="shared" si="11"/>
        <v/>
      </c>
      <c r="L98" s="13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4"/>
      <c r="N98" s="14"/>
      <c r="O98" s="10"/>
    </row>
    <row r="99" spans="1:15" x14ac:dyDescent="0.2">
      <c r="A99" s="130"/>
      <c r="B99" s="4"/>
      <c r="C99" s="4"/>
      <c r="D99" s="11"/>
      <c r="E99" s="11"/>
      <c r="F99" s="12" t="str">
        <f t="shared" si="6"/>
        <v/>
      </c>
      <c r="G99" s="11" t="str">
        <f t="shared" si="7"/>
        <v/>
      </c>
      <c r="H99" s="6" t="str">
        <f t="shared" si="8"/>
        <v/>
      </c>
      <c r="I99" s="126" t="str">
        <f t="shared" si="9"/>
        <v/>
      </c>
      <c r="J99" s="11" t="str">
        <f t="shared" si="10"/>
        <v/>
      </c>
      <c r="K99" s="13" t="str">
        <f t="shared" si="11"/>
        <v/>
      </c>
      <c r="L99" s="13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4"/>
      <c r="N99" s="14"/>
      <c r="O99" s="10"/>
    </row>
    <row r="100" spans="1:15" x14ac:dyDescent="0.2">
      <c r="A100" s="130"/>
      <c r="B100" s="4"/>
      <c r="C100" s="4"/>
      <c r="D100" s="11"/>
      <c r="E100" s="11"/>
      <c r="F100" s="12" t="str">
        <f t="shared" si="6"/>
        <v/>
      </c>
      <c r="G100" s="11" t="str">
        <f t="shared" si="7"/>
        <v/>
      </c>
      <c r="H100" s="6" t="str">
        <f t="shared" si="8"/>
        <v/>
      </c>
      <c r="I100" s="126" t="str">
        <f t="shared" si="9"/>
        <v/>
      </c>
      <c r="J100" s="11" t="str">
        <f t="shared" si="10"/>
        <v/>
      </c>
      <c r="K100" s="13" t="str">
        <f t="shared" si="11"/>
        <v/>
      </c>
      <c r="L100" s="13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4"/>
      <c r="N100" s="14"/>
      <c r="O100" s="10"/>
    </row>
    <row r="101" spans="1:15" x14ac:dyDescent="0.2">
      <c r="A101" s="130"/>
      <c r="B101" s="4"/>
      <c r="C101" s="4"/>
      <c r="D101" s="11"/>
      <c r="E101" s="11"/>
      <c r="F101" s="12" t="str">
        <f t="shared" si="6"/>
        <v/>
      </c>
      <c r="G101" s="11" t="str">
        <f t="shared" si="7"/>
        <v/>
      </c>
      <c r="H101" s="6" t="str">
        <f t="shared" si="8"/>
        <v/>
      </c>
      <c r="I101" s="126" t="str">
        <f t="shared" si="9"/>
        <v/>
      </c>
      <c r="J101" s="11" t="str">
        <f t="shared" si="10"/>
        <v/>
      </c>
      <c r="K101" s="13" t="str">
        <f t="shared" si="11"/>
        <v/>
      </c>
      <c r="L101" s="13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4"/>
      <c r="N101" s="14"/>
      <c r="O101" s="10"/>
    </row>
    <row r="102" spans="1:15" x14ac:dyDescent="0.2">
      <c r="A102" s="130"/>
      <c r="B102" s="4"/>
      <c r="C102" s="4"/>
      <c r="D102" s="11"/>
      <c r="E102" s="11"/>
      <c r="F102" s="12" t="str">
        <f t="shared" si="6"/>
        <v/>
      </c>
      <c r="G102" s="11" t="str">
        <f t="shared" si="7"/>
        <v/>
      </c>
      <c r="H102" s="6" t="str">
        <f t="shared" si="8"/>
        <v/>
      </c>
      <c r="I102" s="126" t="str">
        <f t="shared" si="9"/>
        <v/>
      </c>
      <c r="J102" s="11" t="str">
        <f t="shared" si="10"/>
        <v/>
      </c>
      <c r="K102" s="13" t="str">
        <f t="shared" si="11"/>
        <v/>
      </c>
      <c r="L102" s="13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4"/>
      <c r="N102" s="14"/>
      <c r="O102" s="10"/>
    </row>
    <row r="103" spans="1:15" x14ac:dyDescent="0.2">
      <c r="A103" s="130"/>
      <c r="B103" s="4"/>
      <c r="C103" s="4"/>
      <c r="D103" s="11"/>
      <c r="E103" s="11"/>
      <c r="F103" s="12" t="str">
        <f t="shared" si="6"/>
        <v/>
      </c>
      <c r="G103" s="11" t="str">
        <f t="shared" si="7"/>
        <v/>
      </c>
      <c r="H103" s="6" t="str">
        <f t="shared" si="8"/>
        <v/>
      </c>
      <c r="I103" s="126" t="str">
        <f t="shared" si="9"/>
        <v/>
      </c>
      <c r="J103" s="11" t="str">
        <f t="shared" si="10"/>
        <v/>
      </c>
      <c r="K103" s="13" t="str">
        <f t="shared" si="11"/>
        <v/>
      </c>
      <c r="L103" s="13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4"/>
      <c r="N103" s="14"/>
      <c r="O103" s="10"/>
    </row>
    <row r="104" spans="1:15" x14ac:dyDescent="0.2">
      <c r="A104" s="130"/>
      <c r="B104" s="4"/>
      <c r="C104" s="4"/>
      <c r="D104" s="11"/>
      <c r="E104" s="11"/>
      <c r="F104" s="12" t="str">
        <f t="shared" si="6"/>
        <v/>
      </c>
      <c r="G104" s="11" t="str">
        <f t="shared" si="7"/>
        <v/>
      </c>
      <c r="H104" s="6" t="str">
        <f t="shared" si="8"/>
        <v/>
      </c>
      <c r="I104" s="126" t="str">
        <f t="shared" si="9"/>
        <v/>
      </c>
      <c r="J104" s="11" t="str">
        <f t="shared" si="10"/>
        <v/>
      </c>
      <c r="K104" s="13" t="str">
        <f t="shared" si="11"/>
        <v/>
      </c>
      <c r="L104" s="13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4"/>
      <c r="N104" s="14"/>
      <c r="O104" s="10"/>
    </row>
    <row r="105" spans="1:15" x14ac:dyDescent="0.2">
      <c r="A105" s="130"/>
      <c r="B105" s="4"/>
      <c r="C105" s="4"/>
      <c r="D105" s="11"/>
      <c r="E105" s="11"/>
      <c r="F105" s="12" t="str">
        <f t="shared" si="6"/>
        <v/>
      </c>
      <c r="G105" s="11" t="str">
        <f t="shared" si="7"/>
        <v/>
      </c>
      <c r="H105" s="6" t="str">
        <f t="shared" si="8"/>
        <v/>
      </c>
      <c r="I105" s="126" t="str">
        <f t="shared" si="9"/>
        <v/>
      </c>
      <c r="J105" s="11" t="str">
        <f t="shared" si="10"/>
        <v/>
      </c>
      <c r="K105" s="13" t="str">
        <f t="shared" si="11"/>
        <v/>
      </c>
      <c r="L105" s="13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4"/>
      <c r="N105" s="14"/>
      <c r="O105" s="10"/>
    </row>
    <row r="106" spans="1:15" x14ac:dyDescent="0.2">
      <c r="A106" s="130"/>
      <c r="B106" s="4"/>
      <c r="C106" s="4"/>
      <c r="D106" s="11"/>
      <c r="E106" s="11"/>
      <c r="F106" s="12" t="str">
        <f t="shared" si="6"/>
        <v/>
      </c>
      <c r="G106" s="11" t="str">
        <f t="shared" si="7"/>
        <v/>
      </c>
      <c r="H106" s="6" t="str">
        <f t="shared" si="8"/>
        <v/>
      </c>
      <c r="I106" s="126" t="str">
        <f t="shared" si="9"/>
        <v/>
      </c>
      <c r="J106" s="11" t="str">
        <f t="shared" si="10"/>
        <v/>
      </c>
      <c r="K106" s="13" t="str">
        <f t="shared" si="11"/>
        <v/>
      </c>
      <c r="L106" s="13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4"/>
      <c r="N106" s="14"/>
      <c r="O106" s="10"/>
    </row>
    <row r="107" spans="1:15" x14ac:dyDescent="0.2">
      <c r="A107" s="130"/>
      <c r="B107" s="4"/>
      <c r="C107" s="4"/>
      <c r="D107" s="11"/>
      <c r="E107" s="11"/>
      <c r="F107" s="12" t="str">
        <f t="shared" si="6"/>
        <v/>
      </c>
      <c r="G107" s="11" t="str">
        <f t="shared" si="7"/>
        <v/>
      </c>
      <c r="H107" s="6" t="str">
        <f t="shared" si="8"/>
        <v/>
      </c>
      <c r="I107" s="126" t="str">
        <f t="shared" si="9"/>
        <v/>
      </c>
      <c r="J107" s="11" t="str">
        <f t="shared" si="10"/>
        <v/>
      </c>
      <c r="K107" s="13" t="str">
        <f t="shared" si="11"/>
        <v/>
      </c>
      <c r="L107" s="13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4"/>
      <c r="N107" s="14"/>
      <c r="O107" s="10"/>
    </row>
    <row r="108" spans="1:15" x14ac:dyDescent="0.2">
      <c r="A108" s="130"/>
      <c r="B108" s="4"/>
      <c r="C108" s="4"/>
      <c r="D108" s="11"/>
      <c r="E108" s="11"/>
      <c r="F108" s="12" t="str">
        <f t="shared" si="6"/>
        <v/>
      </c>
      <c r="G108" s="11" t="str">
        <f t="shared" si="7"/>
        <v/>
      </c>
      <c r="H108" s="6" t="str">
        <f t="shared" si="8"/>
        <v/>
      </c>
      <c r="I108" s="126" t="str">
        <f t="shared" si="9"/>
        <v/>
      </c>
      <c r="J108" s="11" t="str">
        <f t="shared" si="10"/>
        <v/>
      </c>
      <c r="K108" s="13" t="str">
        <f t="shared" si="11"/>
        <v/>
      </c>
      <c r="L108" s="13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4"/>
      <c r="N108" s="14"/>
      <c r="O108" s="10"/>
    </row>
    <row r="109" spans="1:15" x14ac:dyDescent="0.2">
      <c r="A109" s="130"/>
      <c r="B109" s="4"/>
      <c r="C109" s="4"/>
      <c r="D109" s="11"/>
      <c r="E109" s="11"/>
      <c r="F109" s="12" t="str">
        <f t="shared" si="6"/>
        <v/>
      </c>
      <c r="G109" s="11" t="str">
        <f t="shared" si="7"/>
        <v/>
      </c>
      <c r="H109" s="6" t="str">
        <f t="shared" si="8"/>
        <v/>
      </c>
      <c r="I109" s="126" t="str">
        <f t="shared" si="9"/>
        <v/>
      </c>
      <c r="J109" s="11" t="str">
        <f t="shared" si="10"/>
        <v/>
      </c>
      <c r="K109" s="13" t="str">
        <f t="shared" si="11"/>
        <v/>
      </c>
      <c r="L109" s="13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4"/>
      <c r="N109" s="14"/>
      <c r="O109" s="10"/>
    </row>
    <row r="110" spans="1:15" x14ac:dyDescent="0.2">
      <c r="A110" s="130"/>
      <c r="B110" s="4"/>
      <c r="C110" s="4"/>
      <c r="D110" s="11"/>
      <c r="E110" s="11"/>
      <c r="F110" s="12" t="str">
        <f t="shared" si="6"/>
        <v/>
      </c>
      <c r="G110" s="11" t="str">
        <f t="shared" si="7"/>
        <v/>
      </c>
      <c r="H110" s="6" t="str">
        <f t="shared" si="8"/>
        <v/>
      </c>
      <c r="I110" s="126" t="str">
        <f t="shared" si="9"/>
        <v/>
      </c>
      <c r="J110" s="11" t="str">
        <f t="shared" si="10"/>
        <v/>
      </c>
      <c r="K110" s="13" t="str">
        <f t="shared" si="11"/>
        <v/>
      </c>
      <c r="L110" s="13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4"/>
      <c r="N110" s="14"/>
      <c r="O110" s="10"/>
    </row>
    <row r="111" spans="1:15" x14ac:dyDescent="0.2">
      <c r="A111" s="130"/>
      <c r="B111" s="4"/>
      <c r="C111" s="4"/>
      <c r="D111" s="11"/>
      <c r="E111" s="11"/>
      <c r="F111" s="12" t="str">
        <f t="shared" si="6"/>
        <v/>
      </c>
      <c r="G111" s="11" t="str">
        <f t="shared" si="7"/>
        <v/>
      </c>
      <c r="H111" s="6" t="str">
        <f t="shared" si="8"/>
        <v/>
      </c>
      <c r="I111" s="126" t="str">
        <f t="shared" si="9"/>
        <v/>
      </c>
      <c r="J111" s="11" t="str">
        <f t="shared" si="10"/>
        <v/>
      </c>
      <c r="K111" s="13" t="str">
        <f t="shared" si="11"/>
        <v/>
      </c>
      <c r="L111" s="13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4"/>
      <c r="N111" s="14"/>
      <c r="O111" s="10"/>
    </row>
    <row r="112" spans="1:15" x14ac:dyDescent="0.2">
      <c r="A112" s="130"/>
      <c r="B112" s="4"/>
      <c r="C112" s="4"/>
      <c r="D112" s="11"/>
      <c r="E112" s="11"/>
      <c r="F112" s="12" t="str">
        <f t="shared" si="6"/>
        <v/>
      </c>
      <c r="G112" s="11" t="str">
        <f t="shared" si="7"/>
        <v/>
      </c>
      <c r="H112" s="6" t="str">
        <f t="shared" si="8"/>
        <v/>
      </c>
      <c r="I112" s="126" t="str">
        <f t="shared" si="9"/>
        <v/>
      </c>
      <c r="J112" s="11" t="str">
        <f t="shared" si="10"/>
        <v/>
      </c>
      <c r="K112" s="13" t="str">
        <f t="shared" si="11"/>
        <v/>
      </c>
      <c r="L112" s="13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4"/>
      <c r="N112" s="14"/>
      <c r="O112" s="10"/>
    </row>
    <row r="113" spans="1:15" x14ac:dyDescent="0.2">
      <c r="A113" s="130"/>
      <c r="B113" s="4"/>
      <c r="C113" s="4"/>
      <c r="D113" s="11"/>
      <c r="E113" s="11"/>
      <c r="F113" s="12" t="str">
        <f t="shared" si="6"/>
        <v/>
      </c>
      <c r="G113" s="11" t="str">
        <f t="shared" si="7"/>
        <v/>
      </c>
      <c r="H113" s="6" t="str">
        <f t="shared" si="8"/>
        <v/>
      </c>
      <c r="I113" s="126" t="str">
        <f t="shared" si="9"/>
        <v/>
      </c>
      <c r="J113" s="11" t="str">
        <f t="shared" si="10"/>
        <v/>
      </c>
      <c r="K113" s="13" t="str">
        <f t="shared" si="11"/>
        <v/>
      </c>
      <c r="L113" s="13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4"/>
      <c r="N113" s="14"/>
      <c r="O113" s="10"/>
    </row>
    <row r="114" spans="1:15" x14ac:dyDescent="0.2">
      <c r="A114" s="130"/>
      <c r="B114" s="4"/>
      <c r="C114" s="4"/>
      <c r="D114" s="11"/>
      <c r="E114" s="11"/>
      <c r="F114" s="12" t="str">
        <f t="shared" si="6"/>
        <v/>
      </c>
      <c r="G114" s="11" t="str">
        <f t="shared" si="7"/>
        <v/>
      </c>
      <c r="H114" s="6" t="str">
        <f t="shared" si="8"/>
        <v/>
      </c>
      <c r="I114" s="126" t="str">
        <f t="shared" si="9"/>
        <v/>
      </c>
      <c r="J114" s="11" t="str">
        <f t="shared" si="10"/>
        <v/>
      </c>
      <c r="K114" s="13" t="str">
        <f t="shared" si="11"/>
        <v/>
      </c>
      <c r="L114" s="13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4"/>
      <c r="N114" s="14"/>
      <c r="O114" s="10"/>
    </row>
    <row r="115" spans="1:15" x14ac:dyDescent="0.2">
      <c r="A115" s="130"/>
      <c r="B115" s="4"/>
      <c r="C115" s="4"/>
      <c r="D115" s="11"/>
      <c r="E115" s="11"/>
      <c r="F115" s="12" t="str">
        <f t="shared" si="6"/>
        <v/>
      </c>
      <c r="G115" s="11" t="str">
        <f t="shared" si="7"/>
        <v/>
      </c>
      <c r="H115" s="6" t="str">
        <f t="shared" si="8"/>
        <v/>
      </c>
      <c r="I115" s="126" t="str">
        <f t="shared" si="9"/>
        <v/>
      </c>
      <c r="J115" s="11" t="str">
        <f t="shared" si="10"/>
        <v/>
      </c>
      <c r="K115" s="13" t="str">
        <f t="shared" si="11"/>
        <v/>
      </c>
      <c r="L115" s="13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4"/>
      <c r="N115" s="14"/>
      <c r="O115" s="10"/>
    </row>
    <row r="116" spans="1:15" x14ac:dyDescent="0.2">
      <c r="A116" s="130"/>
      <c r="B116" s="4"/>
      <c r="C116" s="4"/>
      <c r="D116" s="11"/>
      <c r="E116" s="11"/>
      <c r="F116" s="12" t="str">
        <f t="shared" si="6"/>
        <v/>
      </c>
      <c r="G116" s="11" t="str">
        <f t="shared" si="7"/>
        <v/>
      </c>
      <c r="H116" s="6" t="str">
        <f t="shared" si="8"/>
        <v/>
      </c>
      <c r="I116" s="126" t="str">
        <f t="shared" si="9"/>
        <v/>
      </c>
      <c r="J116" s="11" t="str">
        <f t="shared" si="10"/>
        <v/>
      </c>
      <c r="K116" s="13" t="str">
        <f t="shared" si="11"/>
        <v/>
      </c>
      <c r="L116" s="13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4"/>
      <c r="N116" s="14"/>
      <c r="O116" s="10"/>
    </row>
    <row r="117" spans="1:15" x14ac:dyDescent="0.2">
      <c r="A117" s="130"/>
      <c r="B117" s="4"/>
      <c r="C117" s="4"/>
      <c r="D117" s="11"/>
      <c r="E117" s="11"/>
      <c r="F117" s="12" t="str">
        <f t="shared" si="6"/>
        <v/>
      </c>
      <c r="G117" s="11" t="str">
        <f t="shared" si="7"/>
        <v/>
      </c>
      <c r="H117" s="6" t="str">
        <f t="shared" si="8"/>
        <v/>
      </c>
      <c r="I117" s="126" t="str">
        <f t="shared" si="9"/>
        <v/>
      </c>
      <c r="J117" s="11" t="str">
        <f t="shared" si="10"/>
        <v/>
      </c>
      <c r="K117" s="13" t="str">
        <f t="shared" si="11"/>
        <v/>
      </c>
      <c r="L117" s="13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4"/>
      <c r="N117" s="14"/>
      <c r="O117" s="10"/>
    </row>
    <row r="118" spans="1:15" x14ac:dyDescent="0.2">
      <c r="A118" s="130"/>
      <c r="B118" s="4"/>
      <c r="C118" s="4"/>
      <c r="D118" s="11"/>
      <c r="E118" s="11"/>
      <c r="F118" s="12" t="str">
        <f t="shared" si="6"/>
        <v/>
      </c>
      <c r="G118" s="11" t="str">
        <f t="shared" si="7"/>
        <v/>
      </c>
      <c r="H118" s="6" t="str">
        <f t="shared" si="8"/>
        <v/>
      </c>
      <c r="I118" s="126" t="str">
        <f t="shared" si="9"/>
        <v/>
      </c>
      <c r="J118" s="11" t="str">
        <f t="shared" si="10"/>
        <v/>
      </c>
      <c r="K118" s="13" t="str">
        <f t="shared" si="11"/>
        <v/>
      </c>
      <c r="L118" s="13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4"/>
      <c r="N118" s="14"/>
      <c r="O118" s="10"/>
    </row>
    <row r="119" spans="1:15" x14ac:dyDescent="0.2">
      <c r="A119" s="130"/>
      <c r="B119" s="4"/>
      <c r="C119" s="4"/>
      <c r="D119" s="11"/>
      <c r="E119" s="11"/>
      <c r="F119" s="12" t="str">
        <f t="shared" si="6"/>
        <v/>
      </c>
      <c r="G119" s="11" t="str">
        <f t="shared" si="7"/>
        <v/>
      </c>
      <c r="H119" s="6" t="str">
        <f t="shared" si="8"/>
        <v/>
      </c>
      <c r="I119" s="126" t="str">
        <f t="shared" si="9"/>
        <v/>
      </c>
      <c r="J119" s="11" t="str">
        <f t="shared" si="10"/>
        <v/>
      </c>
      <c r="K119" s="13" t="str">
        <f t="shared" si="11"/>
        <v/>
      </c>
      <c r="L119" s="13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4"/>
      <c r="N119" s="14"/>
      <c r="O119" s="10"/>
    </row>
    <row r="120" spans="1:15" x14ac:dyDescent="0.2">
      <c r="A120" s="130"/>
      <c r="B120" s="4"/>
      <c r="C120" s="4"/>
      <c r="D120" s="11"/>
      <c r="E120" s="11"/>
      <c r="F120" s="12" t="str">
        <f t="shared" si="6"/>
        <v/>
      </c>
      <c r="G120" s="11" t="str">
        <f t="shared" si="7"/>
        <v/>
      </c>
      <c r="H120" s="6" t="str">
        <f t="shared" si="8"/>
        <v/>
      </c>
      <c r="I120" s="126" t="str">
        <f t="shared" si="9"/>
        <v/>
      </c>
      <c r="J120" s="11" t="str">
        <f t="shared" si="10"/>
        <v/>
      </c>
      <c r="K120" s="13" t="str">
        <f t="shared" si="11"/>
        <v/>
      </c>
      <c r="L120" s="13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4"/>
      <c r="N120" s="14"/>
      <c r="O120" s="10"/>
    </row>
    <row r="121" spans="1:15" x14ac:dyDescent="0.2">
      <c r="A121" s="130"/>
      <c r="B121" s="4"/>
      <c r="C121" s="4"/>
      <c r="D121" s="11"/>
      <c r="E121" s="11"/>
      <c r="F121" s="12" t="str">
        <f t="shared" si="6"/>
        <v/>
      </c>
      <c r="G121" s="11" t="str">
        <f t="shared" si="7"/>
        <v/>
      </c>
      <c r="H121" s="6" t="str">
        <f t="shared" si="8"/>
        <v/>
      </c>
      <c r="I121" s="126" t="str">
        <f t="shared" si="9"/>
        <v/>
      </c>
      <c r="J121" s="11" t="str">
        <f t="shared" si="10"/>
        <v/>
      </c>
      <c r="K121" s="13" t="str">
        <f t="shared" si="11"/>
        <v/>
      </c>
      <c r="L121" s="13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4"/>
      <c r="N121" s="14"/>
      <c r="O121" s="10"/>
    </row>
    <row r="122" spans="1:15" x14ac:dyDescent="0.2">
      <c r="A122" s="130"/>
      <c r="B122" s="4"/>
      <c r="C122" s="4"/>
      <c r="D122" s="11"/>
      <c r="E122" s="11"/>
      <c r="F122" s="12" t="str">
        <f t="shared" si="6"/>
        <v/>
      </c>
      <c r="G122" s="11" t="str">
        <f t="shared" si="7"/>
        <v/>
      </c>
      <c r="H122" s="6" t="str">
        <f t="shared" si="8"/>
        <v/>
      </c>
      <c r="I122" s="126" t="str">
        <f t="shared" si="9"/>
        <v/>
      </c>
      <c r="J122" s="11" t="str">
        <f t="shared" si="10"/>
        <v/>
      </c>
      <c r="K122" s="13" t="str">
        <f t="shared" si="11"/>
        <v/>
      </c>
      <c r="L122" s="13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4"/>
      <c r="N122" s="14"/>
      <c r="O122" s="10"/>
    </row>
    <row r="123" spans="1:15" x14ac:dyDescent="0.2">
      <c r="A123" s="130"/>
      <c r="B123" s="4"/>
      <c r="C123" s="4"/>
      <c r="D123" s="11"/>
      <c r="E123" s="11"/>
      <c r="F123" s="12" t="str">
        <f t="shared" si="6"/>
        <v/>
      </c>
      <c r="G123" s="11" t="str">
        <f t="shared" si="7"/>
        <v/>
      </c>
      <c r="H123" s="6" t="str">
        <f t="shared" si="8"/>
        <v/>
      </c>
      <c r="I123" s="126" t="str">
        <f t="shared" si="9"/>
        <v/>
      </c>
      <c r="J123" s="11" t="str">
        <f t="shared" si="10"/>
        <v/>
      </c>
      <c r="K123" s="13" t="str">
        <f t="shared" si="11"/>
        <v/>
      </c>
      <c r="L123" s="13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4"/>
      <c r="N123" s="14"/>
      <c r="O123" s="10"/>
    </row>
    <row r="124" spans="1:15" x14ac:dyDescent="0.2">
      <c r="A124" s="130"/>
      <c r="B124" s="4"/>
      <c r="C124" s="4"/>
      <c r="D124" s="11"/>
      <c r="E124" s="11"/>
      <c r="F124" s="12" t="str">
        <f t="shared" si="6"/>
        <v/>
      </c>
      <c r="G124" s="11" t="str">
        <f t="shared" si="7"/>
        <v/>
      </c>
      <c r="H124" s="6" t="str">
        <f t="shared" si="8"/>
        <v/>
      </c>
      <c r="I124" s="126" t="str">
        <f t="shared" si="9"/>
        <v/>
      </c>
      <c r="J124" s="11" t="str">
        <f t="shared" si="10"/>
        <v/>
      </c>
      <c r="K124" s="13" t="str">
        <f t="shared" si="11"/>
        <v/>
      </c>
      <c r="L124" s="13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4"/>
      <c r="N124" s="14"/>
      <c r="O124" s="10"/>
    </row>
    <row r="125" spans="1:15" x14ac:dyDescent="0.2">
      <c r="A125" s="130"/>
      <c r="B125" s="4"/>
      <c r="C125" s="4"/>
      <c r="D125" s="11"/>
      <c r="E125" s="11"/>
      <c r="F125" s="12" t="str">
        <f t="shared" si="6"/>
        <v/>
      </c>
      <c r="G125" s="11" t="str">
        <f t="shared" si="7"/>
        <v/>
      </c>
      <c r="H125" s="6" t="str">
        <f t="shared" si="8"/>
        <v/>
      </c>
      <c r="I125" s="126" t="str">
        <f t="shared" si="9"/>
        <v/>
      </c>
      <c r="J125" s="11" t="str">
        <f t="shared" si="10"/>
        <v/>
      </c>
      <c r="K125" s="13" t="str">
        <f t="shared" si="11"/>
        <v/>
      </c>
      <c r="L125" s="13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4"/>
      <c r="N125" s="14"/>
      <c r="O125" s="10"/>
    </row>
    <row r="126" spans="1:15" x14ac:dyDescent="0.2">
      <c r="A126" s="130"/>
      <c r="B126" s="4"/>
      <c r="C126" s="4"/>
      <c r="D126" s="11"/>
      <c r="E126" s="11"/>
      <c r="F126" s="12" t="str">
        <f t="shared" si="6"/>
        <v/>
      </c>
      <c r="G126" s="11" t="str">
        <f t="shared" si="7"/>
        <v/>
      </c>
      <c r="H126" s="6" t="str">
        <f t="shared" si="8"/>
        <v/>
      </c>
      <c r="I126" s="126" t="str">
        <f t="shared" si="9"/>
        <v/>
      </c>
      <c r="J126" s="11" t="str">
        <f t="shared" si="10"/>
        <v/>
      </c>
      <c r="K126" s="13" t="str">
        <f t="shared" si="11"/>
        <v/>
      </c>
      <c r="L126" s="13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4"/>
      <c r="N126" s="14"/>
      <c r="O126" s="10"/>
    </row>
    <row r="127" spans="1:15" x14ac:dyDescent="0.2">
      <c r="A127" s="130"/>
      <c r="B127" s="4"/>
      <c r="C127" s="4"/>
      <c r="D127" s="11"/>
      <c r="E127" s="11"/>
      <c r="F127" s="12" t="str">
        <f t="shared" si="6"/>
        <v/>
      </c>
      <c r="G127" s="11" t="str">
        <f t="shared" si="7"/>
        <v/>
      </c>
      <c r="H127" s="6" t="str">
        <f t="shared" si="8"/>
        <v/>
      </c>
      <c r="I127" s="126" t="str">
        <f t="shared" si="9"/>
        <v/>
      </c>
      <c r="J127" s="11" t="str">
        <f t="shared" si="10"/>
        <v/>
      </c>
      <c r="K127" s="13" t="str">
        <f t="shared" si="11"/>
        <v/>
      </c>
      <c r="L127" s="13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4"/>
      <c r="N127" s="14"/>
      <c r="O127" s="10"/>
    </row>
    <row r="128" spans="1:15" x14ac:dyDescent="0.2">
      <c r="A128" s="130"/>
      <c r="B128" s="4"/>
      <c r="C128" s="4"/>
      <c r="D128" s="11"/>
      <c r="E128" s="11"/>
      <c r="F128" s="12" t="str">
        <f t="shared" si="6"/>
        <v/>
      </c>
      <c r="G128" s="11" t="str">
        <f t="shared" si="7"/>
        <v/>
      </c>
      <c r="H128" s="6" t="str">
        <f t="shared" si="8"/>
        <v/>
      </c>
      <c r="I128" s="126" t="str">
        <f t="shared" si="9"/>
        <v/>
      </c>
      <c r="J128" s="11" t="str">
        <f t="shared" si="10"/>
        <v/>
      </c>
      <c r="K128" s="13" t="str">
        <f t="shared" si="11"/>
        <v/>
      </c>
      <c r="L128" s="13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4"/>
      <c r="N128" s="14"/>
      <c r="O128" s="10"/>
    </row>
    <row r="129" spans="1:15" x14ac:dyDescent="0.2">
      <c r="A129" s="130"/>
      <c r="B129" s="4"/>
      <c r="C129" s="4"/>
      <c r="D129" s="11"/>
      <c r="E129" s="11"/>
      <c r="F129" s="12" t="str">
        <f t="shared" si="6"/>
        <v/>
      </c>
      <c r="G129" s="11" t="str">
        <f t="shared" si="7"/>
        <v/>
      </c>
      <c r="H129" s="6" t="str">
        <f t="shared" si="8"/>
        <v/>
      </c>
      <c r="I129" s="126" t="str">
        <f t="shared" si="9"/>
        <v/>
      </c>
      <c r="J129" s="11" t="str">
        <f t="shared" si="10"/>
        <v/>
      </c>
      <c r="K129" s="13" t="str">
        <f t="shared" si="11"/>
        <v/>
      </c>
      <c r="L129" s="13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4"/>
      <c r="N129" s="14"/>
      <c r="O129" s="10"/>
    </row>
    <row r="130" spans="1:15" x14ac:dyDescent="0.2">
      <c r="A130" s="130"/>
      <c r="B130" s="4"/>
      <c r="C130" s="4"/>
      <c r="D130" s="11"/>
      <c r="E130" s="11"/>
      <c r="F130" s="12" t="str">
        <f t="shared" si="6"/>
        <v/>
      </c>
      <c r="G130" s="11" t="str">
        <f t="shared" si="7"/>
        <v/>
      </c>
      <c r="H130" s="6" t="str">
        <f t="shared" si="8"/>
        <v/>
      </c>
      <c r="I130" s="126" t="str">
        <f t="shared" si="9"/>
        <v/>
      </c>
      <c r="J130" s="11" t="str">
        <f t="shared" si="10"/>
        <v/>
      </c>
      <c r="K130" s="13" t="str">
        <f t="shared" si="11"/>
        <v/>
      </c>
      <c r="L130" s="13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4"/>
      <c r="N130" s="14"/>
      <c r="O130" s="10"/>
    </row>
    <row r="131" spans="1:15" x14ac:dyDescent="0.2">
      <c r="A131" s="130"/>
      <c r="B131" s="4"/>
      <c r="C131" s="4"/>
      <c r="D131" s="11"/>
      <c r="E131" s="11"/>
      <c r="F131" s="12" t="str">
        <f t="shared" si="6"/>
        <v/>
      </c>
      <c r="G131" s="11" t="str">
        <f t="shared" si="7"/>
        <v/>
      </c>
      <c r="H131" s="6" t="str">
        <f t="shared" si="8"/>
        <v/>
      </c>
      <c r="I131" s="126" t="str">
        <f t="shared" si="9"/>
        <v/>
      </c>
      <c r="J131" s="11" t="str">
        <f t="shared" si="10"/>
        <v/>
      </c>
      <c r="K131" s="13" t="str">
        <f t="shared" si="11"/>
        <v/>
      </c>
      <c r="L131" s="13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4"/>
      <c r="N131" s="14"/>
      <c r="O131" s="10"/>
    </row>
    <row r="132" spans="1:15" x14ac:dyDescent="0.2">
      <c r="A132" s="130"/>
      <c r="B132" s="4"/>
      <c r="C132" s="4"/>
      <c r="D132" s="11"/>
      <c r="E132" s="11"/>
      <c r="F132" s="12" t="str">
        <f t="shared" si="6"/>
        <v/>
      </c>
      <c r="G132" s="11" t="str">
        <f t="shared" si="7"/>
        <v/>
      </c>
      <c r="H132" s="6" t="str">
        <f t="shared" si="8"/>
        <v/>
      </c>
      <c r="I132" s="126" t="str">
        <f t="shared" si="9"/>
        <v/>
      </c>
      <c r="J132" s="11" t="str">
        <f t="shared" si="10"/>
        <v/>
      </c>
      <c r="K132" s="13" t="str">
        <f t="shared" si="11"/>
        <v/>
      </c>
      <c r="L132" s="13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4"/>
      <c r="N132" s="14"/>
      <c r="O132" s="10"/>
    </row>
    <row r="133" spans="1:15" x14ac:dyDescent="0.2">
      <c r="A133" s="130"/>
      <c r="B133" s="4"/>
      <c r="C133" s="4"/>
      <c r="D133" s="11"/>
      <c r="E133" s="11"/>
      <c r="F133" s="12" t="str">
        <f t="shared" si="6"/>
        <v/>
      </c>
      <c r="G133" s="11" t="str">
        <f t="shared" si="7"/>
        <v/>
      </c>
      <c r="H133" s="6" t="str">
        <f t="shared" si="8"/>
        <v/>
      </c>
      <c r="I133" s="126" t="str">
        <f t="shared" si="9"/>
        <v/>
      </c>
      <c r="J133" s="11" t="str">
        <f t="shared" si="10"/>
        <v/>
      </c>
      <c r="K133" s="13" t="str">
        <f t="shared" si="11"/>
        <v/>
      </c>
      <c r="L133" s="13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4"/>
      <c r="N133" s="14"/>
      <c r="O133" s="10"/>
    </row>
    <row r="134" spans="1:15" x14ac:dyDescent="0.2">
      <c r="A134" s="130"/>
      <c r="B134" s="4"/>
      <c r="C134" s="4"/>
      <c r="D134" s="11"/>
      <c r="E134" s="11"/>
      <c r="F134" s="12" t="str">
        <f t="shared" si="6"/>
        <v/>
      </c>
      <c r="G134" s="11" t="str">
        <f t="shared" si="7"/>
        <v/>
      </c>
      <c r="H134" s="6" t="str">
        <f t="shared" si="8"/>
        <v/>
      </c>
      <c r="I134" s="126" t="str">
        <f t="shared" si="9"/>
        <v/>
      </c>
      <c r="J134" s="11" t="str">
        <f t="shared" si="10"/>
        <v/>
      </c>
      <c r="K134" s="13" t="str">
        <f t="shared" si="11"/>
        <v/>
      </c>
      <c r="L134" s="13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4"/>
      <c r="N134" s="14"/>
      <c r="O134" s="10"/>
    </row>
    <row r="135" spans="1:15" x14ac:dyDescent="0.2">
      <c r="A135" s="130"/>
      <c r="B135" s="4"/>
      <c r="C135" s="4"/>
      <c r="D135" s="11"/>
      <c r="E135" s="11"/>
      <c r="F135" s="12" t="str">
        <f t="shared" si="6"/>
        <v/>
      </c>
      <c r="G135" s="11" t="str">
        <f t="shared" si="7"/>
        <v/>
      </c>
      <c r="H135" s="6" t="str">
        <f t="shared" si="8"/>
        <v/>
      </c>
      <c r="I135" s="126" t="str">
        <f t="shared" si="9"/>
        <v/>
      </c>
      <c r="J135" s="11" t="str">
        <f t="shared" si="10"/>
        <v/>
      </c>
      <c r="K135" s="13" t="str">
        <f t="shared" si="11"/>
        <v/>
      </c>
      <c r="L135" s="13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4"/>
      <c r="N135" s="14"/>
      <c r="O135" s="10"/>
    </row>
    <row r="136" spans="1:15" x14ac:dyDescent="0.2">
      <c r="A136" s="130"/>
      <c r="B136" s="4"/>
      <c r="C136" s="4"/>
      <c r="D136" s="11"/>
      <c r="E136" s="11"/>
      <c r="F136" s="12" t="str">
        <f t="shared" ref="F136:F199" si="12">IF(ISBLANK(B136),"",IF(I136="L","Baixa",IF(I136="A","Média",IF(I136="","","Alta"))))</f>
        <v/>
      </c>
      <c r="G136" s="11" t="str">
        <f t="shared" ref="G136:G199" si="13">CONCATENATE(B136,I136)</f>
        <v/>
      </c>
      <c r="H136" s="6" t="str">
        <f t="shared" ref="H136:H199" si="14">IF(ISBLANK(B136),"",IF(B136="ALI",IF(I136="L",7,IF(I136="A",10,15)),IF(B136="AIE",IF(I136="L",5,IF(I136="A",7,10)),IF(B136="SE",IF(I136="L",4,IF(I136="A",5,7)),IF(OR(B136="EE",B136="CE"),IF(I136="L",3,IF(I136="A",4,6)),0)))))</f>
        <v/>
      </c>
      <c r="I136" s="126" t="str">
        <f t="shared" ref="I136:I199" si="15">IF(OR(ISBLANK(D136),ISBLANK(E136)),IF(OR(B136="ALI",B136="AIE"),"L",IF(OR(B136="EE",B136="SE",B136="CE"),"A","")),IF(B136="EE",IF(E136&gt;=3,IF(D136&gt;=5,"H","A"),IF(E136&gt;=2,IF(D136&gt;=16,"H",IF(D136&lt;=4,"L","A")),IF(D136&lt;=15,"L","A"))),IF(OR(B136="SE",B136="CE"),IF(E136&gt;=4,IF(D136&gt;=6,"H","A"),IF(E136&gt;=2,IF(D136&gt;=20,"H",IF(D136&lt;=5,"L","A")),IF(D136&lt;=19,"L","A"))),IF(OR(B136="ALI",B136="AIE"),IF(E136&gt;=6,IF(D136&gt;=20,"H","A"),IF(E136&gt;=2,IF(D136&gt;=51,"H",IF(D136&lt;=19,"L","A")),IF(D136&lt;=50,"L","A"))),""))))</f>
        <v/>
      </c>
      <c r="J136" s="11" t="str">
        <f t="shared" ref="J136:J199" si="16">CONCATENATE(B136,C136)</f>
        <v/>
      </c>
      <c r="K136" s="13" t="str">
        <f t="shared" si="11"/>
        <v/>
      </c>
      <c r="L136" s="13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4"/>
      <c r="N136" s="14"/>
      <c r="O136" s="10"/>
    </row>
    <row r="137" spans="1:15" x14ac:dyDescent="0.2">
      <c r="A137" s="130"/>
      <c r="B137" s="4"/>
      <c r="C137" s="4"/>
      <c r="D137" s="11"/>
      <c r="E137" s="11"/>
      <c r="F137" s="12" t="str">
        <f t="shared" si="12"/>
        <v/>
      </c>
      <c r="G137" s="11" t="str">
        <f t="shared" si="13"/>
        <v/>
      </c>
      <c r="H137" s="6" t="str">
        <f t="shared" si="14"/>
        <v/>
      </c>
      <c r="I137" s="126" t="str">
        <f t="shared" si="15"/>
        <v/>
      </c>
      <c r="J137" s="11" t="str">
        <f t="shared" si="16"/>
        <v/>
      </c>
      <c r="K137" s="13" t="str">
        <f t="shared" si="11"/>
        <v/>
      </c>
      <c r="L137" s="13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4"/>
      <c r="N137" s="14"/>
      <c r="O137" s="10"/>
    </row>
    <row r="138" spans="1:15" x14ac:dyDescent="0.2">
      <c r="A138" s="130"/>
      <c r="B138" s="4"/>
      <c r="C138" s="4"/>
      <c r="D138" s="11"/>
      <c r="E138" s="11"/>
      <c r="F138" s="12" t="str">
        <f t="shared" si="12"/>
        <v/>
      </c>
      <c r="G138" s="11" t="str">
        <f t="shared" si="13"/>
        <v/>
      </c>
      <c r="H138" s="6" t="str">
        <f t="shared" si="14"/>
        <v/>
      </c>
      <c r="I138" s="126" t="str">
        <f t="shared" si="15"/>
        <v/>
      </c>
      <c r="J138" s="11" t="str">
        <f t="shared" si="16"/>
        <v/>
      </c>
      <c r="K138" s="13" t="str">
        <f t="shared" ref="K138:K201" si="17">IF(OR(H138="",H138=0),L138,H138)</f>
        <v/>
      </c>
      <c r="L138" s="13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4"/>
      <c r="N138" s="14"/>
      <c r="O138" s="10"/>
    </row>
    <row r="139" spans="1:15" x14ac:dyDescent="0.2">
      <c r="A139" s="130"/>
      <c r="B139" s="4"/>
      <c r="C139" s="4"/>
      <c r="D139" s="11"/>
      <c r="E139" s="11"/>
      <c r="F139" s="12" t="str">
        <f t="shared" si="12"/>
        <v/>
      </c>
      <c r="G139" s="11" t="str">
        <f t="shared" si="13"/>
        <v/>
      </c>
      <c r="H139" s="6" t="str">
        <f t="shared" si="14"/>
        <v/>
      </c>
      <c r="I139" s="126" t="str">
        <f t="shared" si="15"/>
        <v/>
      </c>
      <c r="J139" s="11" t="str">
        <f t="shared" si="16"/>
        <v/>
      </c>
      <c r="K139" s="13" t="str">
        <f t="shared" si="17"/>
        <v/>
      </c>
      <c r="L139" s="13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4"/>
      <c r="N139" s="14"/>
      <c r="O139" s="10"/>
    </row>
    <row r="140" spans="1:15" x14ac:dyDescent="0.2">
      <c r="A140" s="130"/>
      <c r="B140" s="4"/>
      <c r="C140" s="4"/>
      <c r="D140" s="11"/>
      <c r="E140" s="11"/>
      <c r="F140" s="12" t="str">
        <f t="shared" si="12"/>
        <v/>
      </c>
      <c r="G140" s="11" t="str">
        <f t="shared" si="13"/>
        <v/>
      </c>
      <c r="H140" s="6" t="str">
        <f t="shared" si="14"/>
        <v/>
      </c>
      <c r="I140" s="126" t="str">
        <f t="shared" si="15"/>
        <v/>
      </c>
      <c r="J140" s="11" t="str">
        <f t="shared" si="16"/>
        <v/>
      </c>
      <c r="K140" s="13" t="str">
        <f t="shared" si="17"/>
        <v/>
      </c>
      <c r="L140" s="13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4"/>
      <c r="N140" s="14"/>
      <c r="O140" s="10"/>
    </row>
    <row r="141" spans="1:15" x14ac:dyDescent="0.2">
      <c r="A141" s="130"/>
      <c r="B141" s="4"/>
      <c r="C141" s="4"/>
      <c r="D141" s="11"/>
      <c r="E141" s="11"/>
      <c r="F141" s="12" t="str">
        <f t="shared" si="12"/>
        <v/>
      </c>
      <c r="G141" s="11" t="str">
        <f t="shared" si="13"/>
        <v/>
      </c>
      <c r="H141" s="6" t="str">
        <f t="shared" si="14"/>
        <v/>
      </c>
      <c r="I141" s="126" t="str">
        <f t="shared" si="15"/>
        <v/>
      </c>
      <c r="J141" s="11" t="str">
        <f t="shared" si="16"/>
        <v/>
      </c>
      <c r="K141" s="13" t="str">
        <f t="shared" si="17"/>
        <v/>
      </c>
      <c r="L141" s="13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4"/>
      <c r="N141" s="14"/>
      <c r="O141" s="10"/>
    </row>
    <row r="142" spans="1:15" x14ac:dyDescent="0.2">
      <c r="A142" s="130"/>
      <c r="B142" s="4"/>
      <c r="C142" s="4"/>
      <c r="D142" s="11"/>
      <c r="E142" s="11"/>
      <c r="F142" s="12" t="str">
        <f t="shared" si="12"/>
        <v/>
      </c>
      <c r="G142" s="11" t="str">
        <f t="shared" si="13"/>
        <v/>
      </c>
      <c r="H142" s="6" t="str">
        <f t="shared" si="14"/>
        <v/>
      </c>
      <c r="I142" s="126" t="str">
        <f t="shared" si="15"/>
        <v/>
      </c>
      <c r="J142" s="11" t="str">
        <f t="shared" si="16"/>
        <v/>
      </c>
      <c r="K142" s="13" t="str">
        <f t="shared" si="17"/>
        <v/>
      </c>
      <c r="L142" s="13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4"/>
      <c r="N142" s="14"/>
      <c r="O142" s="10"/>
    </row>
    <row r="143" spans="1:15" x14ac:dyDescent="0.2">
      <c r="A143" s="130"/>
      <c r="B143" s="4"/>
      <c r="C143" s="4"/>
      <c r="D143" s="11"/>
      <c r="E143" s="11"/>
      <c r="F143" s="12" t="str">
        <f t="shared" si="12"/>
        <v/>
      </c>
      <c r="G143" s="11" t="str">
        <f t="shared" si="13"/>
        <v/>
      </c>
      <c r="H143" s="6" t="str">
        <f t="shared" si="14"/>
        <v/>
      </c>
      <c r="I143" s="126" t="str">
        <f t="shared" si="15"/>
        <v/>
      </c>
      <c r="J143" s="11" t="str">
        <f t="shared" si="16"/>
        <v/>
      </c>
      <c r="K143" s="13" t="str">
        <f t="shared" si="17"/>
        <v/>
      </c>
      <c r="L143" s="13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4"/>
      <c r="N143" s="14"/>
      <c r="O143" s="10"/>
    </row>
    <row r="144" spans="1:15" x14ac:dyDescent="0.2">
      <c r="A144" s="130"/>
      <c r="B144" s="4"/>
      <c r="C144" s="4"/>
      <c r="D144" s="11"/>
      <c r="E144" s="11"/>
      <c r="F144" s="12" t="str">
        <f t="shared" si="12"/>
        <v/>
      </c>
      <c r="G144" s="11" t="str">
        <f t="shared" si="13"/>
        <v/>
      </c>
      <c r="H144" s="6" t="str">
        <f t="shared" si="14"/>
        <v/>
      </c>
      <c r="I144" s="126" t="str">
        <f t="shared" si="15"/>
        <v/>
      </c>
      <c r="J144" s="11" t="str">
        <f t="shared" si="16"/>
        <v/>
      </c>
      <c r="K144" s="13" t="str">
        <f t="shared" si="17"/>
        <v/>
      </c>
      <c r="L144" s="13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4"/>
      <c r="N144" s="14"/>
      <c r="O144" s="10"/>
    </row>
    <row r="145" spans="1:15" x14ac:dyDescent="0.2">
      <c r="A145" s="130"/>
      <c r="B145" s="4"/>
      <c r="C145" s="4"/>
      <c r="D145" s="11"/>
      <c r="E145" s="11"/>
      <c r="F145" s="12" t="str">
        <f t="shared" si="12"/>
        <v/>
      </c>
      <c r="G145" s="11" t="str">
        <f t="shared" si="13"/>
        <v/>
      </c>
      <c r="H145" s="6" t="str">
        <f t="shared" si="14"/>
        <v/>
      </c>
      <c r="I145" s="126" t="str">
        <f t="shared" si="15"/>
        <v/>
      </c>
      <c r="J145" s="11" t="str">
        <f t="shared" si="16"/>
        <v/>
      </c>
      <c r="K145" s="13" t="str">
        <f t="shared" si="17"/>
        <v/>
      </c>
      <c r="L145" s="13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4"/>
      <c r="N145" s="14"/>
      <c r="O145" s="10"/>
    </row>
    <row r="146" spans="1:15" x14ac:dyDescent="0.2">
      <c r="A146" s="130"/>
      <c r="B146" s="4"/>
      <c r="C146" s="4"/>
      <c r="D146" s="11"/>
      <c r="E146" s="11"/>
      <c r="F146" s="12" t="str">
        <f t="shared" si="12"/>
        <v/>
      </c>
      <c r="G146" s="11" t="str">
        <f t="shared" si="13"/>
        <v/>
      </c>
      <c r="H146" s="6" t="str">
        <f t="shared" si="14"/>
        <v/>
      </c>
      <c r="I146" s="126" t="str">
        <f t="shared" si="15"/>
        <v/>
      </c>
      <c r="J146" s="11" t="str">
        <f t="shared" si="16"/>
        <v/>
      </c>
      <c r="K146" s="13" t="str">
        <f t="shared" si="17"/>
        <v/>
      </c>
      <c r="L146" s="13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4"/>
      <c r="N146" s="14"/>
      <c r="O146" s="10"/>
    </row>
    <row r="147" spans="1:15" x14ac:dyDescent="0.2">
      <c r="A147" s="130"/>
      <c r="B147" s="4"/>
      <c r="C147" s="4"/>
      <c r="D147" s="11"/>
      <c r="E147" s="11"/>
      <c r="F147" s="12" t="str">
        <f t="shared" si="12"/>
        <v/>
      </c>
      <c r="G147" s="11" t="str">
        <f t="shared" si="13"/>
        <v/>
      </c>
      <c r="H147" s="6" t="str">
        <f t="shared" si="14"/>
        <v/>
      </c>
      <c r="I147" s="126" t="str">
        <f t="shared" si="15"/>
        <v/>
      </c>
      <c r="J147" s="11" t="str">
        <f t="shared" si="16"/>
        <v/>
      </c>
      <c r="K147" s="13" t="str">
        <f t="shared" si="17"/>
        <v/>
      </c>
      <c r="L147" s="13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4"/>
      <c r="N147" s="14"/>
      <c r="O147" s="10"/>
    </row>
    <row r="148" spans="1:15" x14ac:dyDescent="0.2">
      <c r="A148" s="130"/>
      <c r="B148" s="4"/>
      <c r="C148" s="4"/>
      <c r="D148" s="11"/>
      <c r="E148" s="11"/>
      <c r="F148" s="12" t="str">
        <f t="shared" si="12"/>
        <v/>
      </c>
      <c r="G148" s="11" t="str">
        <f t="shared" si="13"/>
        <v/>
      </c>
      <c r="H148" s="6" t="str">
        <f t="shared" si="14"/>
        <v/>
      </c>
      <c r="I148" s="126" t="str">
        <f t="shared" si="15"/>
        <v/>
      </c>
      <c r="J148" s="11" t="str">
        <f t="shared" si="16"/>
        <v/>
      </c>
      <c r="K148" s="13" t="str">
        <f t="shared" si="17"/>
        <v/>
      </c>
      <c r="L148" s="13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4"/>
      <c r="N148" s="14"/>
      <c r="O148" s="10"/>
    </row>
    <row r="149" spans="1:15" x14ac:dyDescent="0.2">
      <c r="A149" s="130"/>
      <c r="B149" s="4"/>
      <c r="C149" s="4"/>
      <c r="D149" s="11"/>
      <c r="E149" s="11"/>
      <c r="F149" s="12" t="str">
        <f t="shared" si="12"/>
        <v/>
      </c>
      <c r="G149" s="11" t="str">
        <f t="shared" si="13"/>
        <v/>
      </c>
      <c r="H149" s="6" t="str">
        <f t="shared" si="14"/>
        <v/>
      </c>
      <c r="I149" s="126" t="str">
        <f t="shared" si="15"/>
        <v/>
      </c>
      <c r="J149" s="11" t="str">
        <f t="shared" si="16"/>
        <v/>
      </c>
      <c r="K149" s="13" t="str">
        <f t="shared" si="17"/>
        <v/>
      </c>
      <c r="L149" s="13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4"/>
      <c r="N149" s="14"/>
      <c r="O149" s="10"/>
    </row>
    <row r="150" spans="1:15" x14ac:dyDescent="0.2">
      <c r="A150" s="130"/>
      <c r="B150" s="4"/>
      <c r="C150" s="4"/>
      <c r="D150" s="11"/>
      <c r="E150" s="11"/>
      <c r="F150" s="12" t="str">
        <f t="shared" si="12"/>
        <v/>
      </c>
      <c r="G150" s="11" t="str">
        <f t="shared" si="13"/>
        <v/>
      </c>
      <c r="H150" s="6" t="str">
        <f t="shared" si="14"/>
        <v/>
      </c>
      <c r="I150" s="126" t="str">
        <f t="shared" si="15"/>
        <v/>
      </c>
      <c r="J150" s="11" t="str">
        <f t="shared" si="16"/>
        <v/>
      </c>
      <c r="K150" s="13" t="str">
        <f t="shared" si="17"/>
        <v/>
      </c>
      <c r="L150" s="13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4"/>
      <c r="N150" s="14"/>
      <c r="O150" s="10"/>
    </row>
    <row r="151" spans="1:15" x14ac:dyDescent="0.2">
      <c r="A151" s="130"/>
      <c r="B151" s="4"/>
      <c r="C151" s="4"/>
      <c r="D151" s="11"/>
      <c r="E151" s="11"/>
      <c r="F151" s="12" t="str">
        <f t="shared" si="12"/>
        <v/>
      </c>
      <c r="G151" s="11" t="str">
        <f t="shared" si="13"/>
        <v/>
      </c>
      <c r="H151" s="6" t="str">
        <f t="shared" si="14"/>
        <v/>
      </c>
      <c r="I151" s="126" t="str">
        <f t="shared" si="15"/>
        <v/>
      </c>
      <c r="J151" s="11" t="str">
        <f t="shared" si="16"/>
        <v/>
      </c>
      <c r="K151" s="13" t="str">
        <f t="shared" si="17"/>
        <v/>
      </c>
      <c r="L151" s="13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4"/>
      <c r="N151" s="14"/>
      <c r="O151" s="10"/>
    </row>
    <row r="152" spans="1:15" x14ac:dyDescent="0.2">
      <c r="A152" s="130"/>
      <c r="B152" s="4"/>
      <c r="C152" s="4"/>
      <c r="D152" s="11"/>
      <c r="E152" s="11"/>
      <c r="F152" s="12" t="str">
        <f t="shared" si="12"/>
        <v/>
      </c>
      <c r="G152" s="11" t="str">
        <f t="shared" si="13"/>
        <v/>
      </c>
      <c r="H152" s="6" t="str">
        <f t="shared" si="14"/>
        <v/>
      </c>
      <c r="I152" s="126" t="str">
        <f t="shared" si="15"/>
        <v/>
      </c>
      <c r="J152" s="11" t="str">
        <f t="shared" si="16"/>
        <v/>
      </c>
      <c r="K152" s="13" t="str">
        <f t="shared" si="17"/>
        <v/>
      </c>
      <c r="L152" s="13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4"/>
      <c r="N152" s="14"/>
      <c r="O152" s="10"/>
    </row>
    <row r="153" spans="1:15" x14ac:dyDescent="0.2">
      <c r="A153" s="130"/>
      <c r="B153" s="4"/>
      <c r="C153" s="4"/>
      <c r="D153" s="11"/>
      <c r="E153" s="11"/>
      <c r="F153" s="12" t="str">
        <f t="shared" si="12"/>
        <v/>
      </c>
      <c r="G153" s="11" t="str">
        <f t="shared" si="13"/>
        <v/>
      </c>
      <c r="H153" s="6" t="str">
        <f t="shared" si="14"/>
        <v/>
      </c>
      <c r="I153" s="126" t="str">
        <f t="shared" si="15"/>
        <v/>
      </c>
      <c r="J153" s="11" t="str">
        <f t="shared" si="16"/>
        <v/>
      </c>
      <c r="K153" s="13" t="str">
        <f t="shared" si="17"/>
        <v/>
      </c>
      <c r="L153" s="13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4"/>
      <c r="N153" s="14"/>
      <c r="O153" s="10"/>
    </row>
    <row r="154" spans="1:15" x14ac:dyDescent="0.2">
      <c r="A154" s="130"/>
      <c r="B154" s="4"/>
      <c r="C154" s="4"/>
      <c r="D154" s="11"/>
      <c r="E154" s="11"/>
      <c r="F154" s="12" t="str">
        <f t="shared" si="12"/>
        <v/>
      </c>
      <c r="G154" s="11" t="str">
        <f t="shared" si="13"/>
        <v/>
      </c>
      <c r="H154" s="6" t="str">
        <f t="shared" si="14"/>
        <v/>
      </c>
      <c r="I154" s="126" t="str">
        <f t="shared" si="15"/>
        <v/>
      </c>
      <c r="J154" s="11" t="str">
        <f t="shared" si="16"/>
        <v/>
      </c>
      <c r="K154" s="13" t="str">
        <f t="shared" si="17"/>
        <v/>
      </c>
      <c r="L154" s="13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4"/>
      <c r="N154" s="14"/>
      <c r="O154" s="10"/>
    </row>
    <row r="155" spans="1:15" x14ac:dyDescent="0.2">
      <c r="A155" s="130"/>
      <c r="B155" s="4"/>
      <c r="C155" s="4"/>
      <c r="D155" s="11"/>
      <c r="E155" s="11"/>
      <c r="F155" s="12" t="str">
        <f t="shared" si="12"/>
        <v/>
      </c>
      <c r="G155" s="11" t="str">
        <f t="shared" si="13"/>
        <v/>
      </c>
      <c r="H155" s="6" t="str">
        <f t="shared" si="14"/>
        <v/>
      </c>
      <c r="I155" s="126" t="str">
        <f t="shared" si="15"/>
        <v/>
      </c>
      <c r="J155" s="11" t="str">
        <f t="shared" si="16"/>
        <v/>
      </c>
      <c r="K155" s="13" t="str">
        <f t="shared" si="17"/>
        <v/>
      </c>
      <c r="L155" s="13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4"/>
      <c r="N155" s="14"/>
      <c r="O155" s="10"/>
    </row>
    <row r="156" spans="1:15" x14ac:dyDescent="0.2">
      <c r="A156" s="130"/>
      <c r="B156" s="4"/>
      <c r="C156" s="4"/>
      <c r="D156" s="11"/>
      <c r="E156" s="11"/>
      <c r="F156" s="12" t="str">
        <f t="shared" si="12"/>
        <v/>
      </c>
      <c r="G156" s="11" t="str">
        <f t="shared" si="13"/>
        <v/>
      </c>
      <c r="H156" s="6" t="str">
        <f t="shared" si="14"/>
        <v/>
      </c>
      <c r="I156" s="126" t="str">
        <f t="shared" si="15"/>
        <v/>
      </c>
      <c r="J156" s="11" t="str">
        <f t="shared" si="16"/>
        <v/>
      </c>
      <c r="K156" s="13" t="str">
        <f t="shared" si="17"/>
        <v/>
      </c>
      <c r="L156" s="13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4"/>
      <c r="N156" s="14"/>
      <c r="O156" s="10"/>
    </row>
    <row r="157" spans="1:15" x14ac:dyDescent="0.2">
      <c r="A157" s="130"/>
      <c r="B157" s="4"/>
      <c r="C157" s="4"/>
      <c r="D157" s="11"/>
      <c r="E157" s="11"/>
      <c r="F157" s="12" t="str">
        <f t="shared" si="12"/>
        <v/>
      </c>
      <c r="G157" s="11" t="str">
        <f t="shared" si="13"/>
        <v/>
      </c>
      <c r="H157" s="6" t="str">
        <f t="shared" si="14"/>
        <v/>
      </c>
      <c r="I157" s="126" t="str">
        <f t="shared" si="15"/>
        <v/>
      </c>
      <c r="J157" s="11" t="str">
        <f t="shared" si="16"/>
        <v/>
      </c>
      <c r="K157" s="13" t="str">
        <f t="shared" si="17"/>
        <v/>
      </c>
      <c r="L157" s="13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4"/>
      <c r="N157" s="14"/>
      <c r="O157" s="10"/>
    </row>
    <row r="158" spans="1:15" x14ac:dyDescent="0.2">
      <c r="A158" s="130"/>
      <c r="B158" s="4"/>
      <c r="C158" s="4"/>
      <c r="D158" s="11"/>
      <c r="E158" s="11"/>
      <c r="F158" s="12" t="str">
        <f t="shared" si="12"/>
        <v/>
      </c>
      <c r="G158" s="11" t="str">
        <f t="shared" si="13"/>
        <v/>
      </c>
      <c r="H158" s="6" t="str">
        <f t="shared" si="14"/>
        <v/>
      </c>
      <c r="I158" s="126" t="str">
        <f t="shared" si="15"/>
        <v/>
      </c>
      <c r="J158" s="11" t="str">
        <f t="shared" si="16"/>
        <v/>
      </c>
      <c r="K158" s="13" t="str">
        <f t="shared" si="17"/>
        <v/>
      </c>
      <c r="L158" s="13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4"/>
      <c r="N158" s="14"/>
      <c r="O158" s="10"/>
    </row>
    <row r="159" spans="1:15" x14ac:dyDescent="0.2">
      <c r="A159" s="130"/>
      <c r="B159" s="4"/>
      <c r="C159" s="4"/>
      <c r="D159" s="11"/>
      <c r="E159" s="11"/>
      <c r="F159" s="12" t="str">
        <f t="shared" si="12"/>
        <v/>
      </c>
      <c r="G159" s="11" t="str">
        <f t="shared" si="13"/>
        <v/>
      </c>
      <c r="H159" s="6" t="str">
        <f t="shared" si="14"/>
        <v/>
      </c>
      <c r="I159" s="126" t="str">
        <f t="shared" si="15"/>
        <v/>
      </c>
      <c r="J159" s="11" t="str">
        <f t="shared" si="16"/>
        <v/>
      </c>
      <c r="K159" s="13" t="str">
        <f t="shared" si="17"/>
        <v/>
      </c>
      <c r="L159" s="13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4"/>
      <c r="N159" s="14"/>
      <c r="O159" s="10"/>
    </row>
    <row r="160" spans="1:15" x14ac:dyDescent="0.2">
      <c r="A160" s="130"/>
      <c r="B160" s="4"/>
      <c r="C160" s="4"/>
      <c r="D160" s="11"/>
      <c r="E160" s="11"/>
      <c r="F160" s="12" t="str">
        <f t="shared" si="12"/>
        <v/>
      </c>
      <c r="G160" s="11" t="str">
        <f t="shared" si="13"/>
        <v/>
      </c>
      <c r="H160" s="6" t="str">
        <f t="shared" si="14"/>
        <v/>
      </c>
      <c r="I160" s="126" t="str">
        <f t="shared" si="15"/>
        <v/>
      </c>
      <c r="J160" s="11" t="str">
        <f t="shared" si="16"/>
        <v/>
      </c>
      <c r="K160" s="13" t="str">
        <f t="shared" si="17"/>
        <v/>
      </c>
      <c r="L160" s="13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4"/>
      <c r="N160" s="14"/>
      <c r="O160" s="10"/>
    </row>
    <row r="161" spans="1:15" x14ac:dyDescent="0.2">
      <c r="A161" s="130"/>
      <c r="B161" s="4"/>
      <c r="C161" s="4"/>
      <c r="D161" s="11"/>
      <c r="E161" s="11"/>
      <c r="F161" s="12" t="str">
        <f t="shared" si="12"/>
        <v/>
      </c>
      <c r="G161" s="11" t="str">
        <f t="shared" si="13"/>
        <v/>
      </c>
      <c r="H161" s="6" t="str">
        <f t="shared" si="14"/>
        <v/>
      </c>
      <c r="I161" s="126" t="str">
        <f t="shared" si="15"/>
        <v/>
      </c>
      <c r="J161" s="11" t="str">
        <f t="shared" si="16"/>
        <v/>
      </c>
      <c r="K161" s="13" t="str">
        <f t="shared" si="17"/>
        <v/>
      </c>
      <c r="L161" s="13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4"/>
      <c r="N161" s="14"/>
      <c r="O161" s="10"/>
    </row>
    <row r="162" spans="1:15" x14ac:dyDescent="0.2">
      <c r="A162" s="130"/>
      <c r="B162" s="4"/>
      <c r="C162" s="4"/>
      <c r="D162" s="11"/>
      <c r="E162" s="11"/>
      <c r="F162" s="12" t="str">
        <f t="shared" si="12"/>
        <v/>
      </c>
      <c r="G162" s="11" t="str">
        <f t="shared" si="13"/>
        <v/>
      </c>
      <c r="H162" s="6" t="str">
        <f t="shared" si="14"/>
        <v/>
      </c>
      <c r="I162" s="126" t="str">
        <f t="shared" si="15"/>
        <v/>
      </c>
      <c r="J162" s="11" t="str">
        <f t="shared" si="16"/>
        <v/>
      </c>
      <c r="K162" s="13" t="str">
        <f t="shared" si="17"/>
        <v/>
      </c>
      <c r="L162" s="13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4"/>
      <c r="N162" s="14"/>
      <c r="O162" s="10"/>
    </row>
    <row r="163" spans="1:15" x14ac:dyDescent="0.2">
      <c r="A163" s="130"/>
      <c r="B163" s="4"/>
      <c r="C163" s="4"/>
      <c r="D163" s="11"/>
      <c r="E163" s="11"/>
      <c r="F163" s="12" t="str">
        <f t="shared" si="12"/>
        <v/>
      </c>
      <c r="G163" s="11" t="str">
        <f t="shared" si="13"/>
        <v/>
      </c>
      <c r="H163" s="6" t="str">
        <f t="shared" si="14"/>
        <v/>
      </c>
      <c r="I163" s="126" t="str">
        <f t="shared" si="15"/>
        <v/>
      </c>
      <c r="J163" s="11" t="str">
        <f t="shared" si="16"/>
        <v/>
      </c>
      <c r="K163" s="13" t="str">
        <f t="shared" si="17"/>
        <v/>
      </c>
      <c r="L163" s="13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4"/>
      <c r="N163" s="14"/>
      <c r="O163" s="10"/>
    </row>
    <row r="164" spans="1:15" x14ac:dyDescent="0.2">
      <c r="A164" s="130"/>
      <c r="B164" s="4"/>
      <c r="C164" s="4"/>
      <c r="D164" s="11"/>
      <c r="E164" s="11"/>
      <c r="F164" s="12" t="str">
        <f t="shared" si="12"/>
        <v/>
      </c>
      <c r="G164" s="11" t="str">
        <f t="shared" si="13"/>
        <v/>
      </c>
      <c r="H164" s="6" t="str">
        <f t="shared" si="14"/>
        <v/>
      </c>
      <c r="I164" s="126" t="str">
        <f t="shared" si="15"/>
        <v/>
      </c>
      <c r="J164" s="11" t="str">
        <f t="shared" si="16"/>
        <v/>
      </c>
      <c r="K164" s="13" t="str">
        <f t="shared" si="17"/>
        <v/>
      </c>
      <c r="L164" s="13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4"/>
      <c r="N164" s="14"/>
      <c r="O164" s="10"/>
    </row>
    <row r="165" spans="1:15" x14ac:dyDescent="0.2">
      <c r="A165" s="130"/>
      <c r="B165" s="4"/>
      <c r="C165" s="4"/>
      <c r="D165" s="11"/>
      <c r="E165" s="11"/>
      <c r="F165" s="12" t="str">
        <f t="shared" si="12"/>
        <v/>
      </c>
      <c r="G165" s="11" t="str">
        <f t="shared" si="13"/>
        <v/>
      </c>
      <c r="H165" s="6" t="str">
        <f t="shared" si="14"/>
        <v/>
      </c>
      <c r="I165" s="126" t="str">
        <f t="shared" si="15"/>
        <v/>
      </c>
      <c r="J165" s="11" t="str">
        <f t="shared" si="16"/>
        <v/>
      </c>
      <c r="K165" s="13" t="str">
        <f t="shared" si="17"/>
        <v/>
      </c>
      <c r="L165" s="13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4"/>
      <c r="N165" s="14"/>
      <c r="O165" s="10"/>
    </row>
    <row r="166" spans="1:15" x14ac:dyDescent="0.2">
      <c r="A166" s="130"/>
      <c r="B166" s="4"/>
      <c r="C166" s="4"/>
      <c r="D166" s="11"/>
      <c r="E166" s="11"/>
      <c r="F166" s="12" t="str">
        <f t="shared" si="12"/>
        <v/>
      </c>
      <c r="G166" s="11" t="str">
        <f t="shared" si="13"/>
        <v/>
      </c>
      <c r="H166" s="6" t="str">
        <f t="shared" si="14"/>
        <v/>
      </c>
      <c r="I166" s="126" t="str">
        <f t="shared" si="15"/>
        <v/>
      </c>
      <c r="J166" s="11" t="str">
        <f t="shared" si="16"/>
        <v/>
      </c>
      <c r="K166" s="13" t="str">
        <f t="shared" si="17"/>
        <v/>
      </c>
      <c r="L166" s="13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4"/>
      <c r="N166" s="14"/>
      <c r="O166" s="10"/>
    </row>
    <row r="167" spans="1:15" x14ac:dyDescent="0.2">
      <c r="A167" s="130"/>
      <c r="B167" s="4"/>
      <c r="C167" s="4"/>
      <c r="D167" s="11"/>
      <c r="E167" s="11"/>
      <c r="F167" s="12" t="str">
        <f t="shared" si="12"/>
        <v/>
      </c>
      <c r="G167" s="11" t="str">
        <f t="shared" si="13"/>
        <v/>
      </c>
      <c r="H167" s="6" t="str">
        <f t="shared" si="14"/>
        <v/>
      </c>
      <c r="I167" s="126" t="str">
        <f t="shared" si="15"/>
        <v/>
      </c>
      <c r="J167" s="11" t="str">
        <f t="shared" si="16"/>
        <v/>
      </c>
      <c r="K167" s="13" t="str">
        <f t="shared" si="17"/>
        <v/>
      </c>
      <c r="L167" s="13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4"/>
      <c r="N167" s="14"/>
      <c r="O167" s="10"/>
    </row>
    <row r="168" spans="1:15" x14ac:dyDescent="0.2">
      <c r="A168" s="130"/>
      <c r="B168" s="4"/>
      <c r="C168" s="4"/>
      <c r="D168" s="11"/>
      <c r="E168" s="11"/>
      <c r="F168" s="12" t="str">
        <f t="shared" si="12"/>
        <v/>
      </c>
      <c r="G168" s="11" t="str">
        <f t="shared" si="13"/>
        <v/>
      </c>
      <c r="H168" s="6" t="str">
        <f t="shared" si="14"/>
        <v/>
      </c>
      <c r="I168" s="126" t="str">
        <f t="shared" si="15"/>
        <v/>
      </c>
      <c r="J168" s="11" t="str">
        <f t="shared" si="16"/>
        <v/>
      </c>
      <c r="K168" s="13" t="str">
        <f t="shared" si="17"/>
        <v/>
      </c>
      <c r="L168" s="13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4"/>
      <c r="N168" s="14"/>
      <c r="O168" s="10"/>
    </row>
    <row r="169" spans="1:15" x14ac:dyDescent="0.2">
      <c r="A169" s="130"/>
      <c r="B169" s="4"/>
      <c r="C169" s="4"/>
      <c r="D169" s="11"/>
      <c r="E169" s="11"/>
      <c r="F169" s="12" t="str">
        <f t="shared" si="12"/>
        <v/>
      </c>
      <c r="G169" s="11" t="str">
        <f t="shared" si="13"/>
        <v/>
      </c>
      <c r="H169" s="6" t="str">
        <f t="shared" si="14"/>
        <v/>
      </c>
      <c r="I169" s="126" t="str">
        <f t="shared" si="15"/>
        <v/>
      </c>
      <c r="J169" s="11" t="str">
        <f t="shared" si="16"/>
        <v/>
      </c>
      <c r="K169" s="13" t="str">
        <f t="shared" si="17"/>
        <v/>
      </c>
      <c r="L169" s="13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4"/>
      <c r="N169" s="14"/>
      <c r="O169" s="10"/>
    </row>
    <row r="170" spans="1:15" x14ac:dyDescent="0.2">
      <c r="A170" s="130"/>
      <c r="B170" s="4"/>
      <c r="C170" s="4"/>
      <c r="D170" s="11"/>
      <c r="E170" s="11"/>
      <c r="F170" s="12" t="str">
        <f t="shared" si="12"/>
        <v/>
      </c>
      <c r="G170" s="11" t="str">
        <f t="shared" si="13"/>
        <v/>
      </c>
      <c r="H170" s="6" t="str">
        <f t="shared" si="14"/>
        <v/>
      </c>
      <c r="I170" s="126" t="str">
        <f t="shared" si="15"/>
        <v/>
      </c>
      <c r="J170" s="11" t="str">
        <f t="shared" si="16"/>
        <v/>
      </c>
      <c r="K170" s="13" t="str">
        <f t="shared" si="17"/>
        <v/>
      </c>
      <c r="L170" s="13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4"/>
      <c r="N170" s="14"/>
      <c r="O170" s="10"/>
    </row>
    <row r="171" spans="1:15" x14ac:dyDescent="0.2">
      <c r="A171" s="130"/>
      <c r="B171" s="4"/>
      <c r="C171" s="4"/>
      <c r="D171" s="11"/>
      <c r="E171" s="11"/>
      <c r="F171" s="12" t="str">
        <f t="shared" si="12"/>
        <v/>
      </c>
      <c r="G171" s="11" t="str">
        <f t="shared" si="13"/>
        <v/>
      </c>
      <c r="H171" s="6" t="str">
        <f t="shared" si="14"/>
        <v/>
      </c>
      <c r="I171" s="126" t="str">
        <f t="shared" si="15"/>
        <v/>
      </c>
      <c r="J171" s="11" t="str">
        <f t="shared" si="16"/>
        <v/>
      </c>
      <c r="K171" s="13" t="str">
        <f t="shared" si="17"/>
        <v/>
      </c>
      <c r="L171" s="13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4"/>
      <c r="N171" s="14"/>
      <c r="O171" s="10"/>
    </row>
    <row r="172" spans="1:15" x14ac:dyDescent="0.2">
      <c r="A172" s="130"/>
      <c r="B172" s="4"/>
      <c r="C172" s="4"/>
      <c r="D172" s="11"/>
      <c r="E172" s="11"/>
      <c r="F172" s="12" t="str">
        <f t="shared" si="12"/>
        <v/>
      </c>
      <c r="G172" s="11" t="str">
        <f t="shared" si="13"/>
        <v/>
      </c>
      <c r="H172" s="6" t="str">
        <f t="shared" si="14"/>
        <v/>
      </c>
      <c r="I172" s="126" t="str">
        <f t="shared" si="15"/>
        <v/>
      </c>
      <c r="J172" s="11" t="str">
        <f t="shared" si="16"/>
        <v/>
      </c>
      <c r="K172" s="13" t="str">
        <f t="shared" si="17"/>
        <v/>
      </c>
      <c r="L172" s="13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4"/>
      <c r="N172" s="14"/>
      <c r="O172" s="10"/>
    </row>
    <row r="173" spans="1:15" x14ac:dyDescent="0.2">
      <c r="A173" s="130"/>
      <c r="B173" s="4"/>
      <c r="C173" s="4"/>
      <c r="D173" s="11"/>
      <c r="E173" s="11"/>
      <c r="F173" s="12" t="str">
        <f t="shared" si="12"/>
        <v/>
      </c>
      <c r="G173" s="11" t="str">
        <f t="shared" si="13"/>
        <v/>
      </c>
      <c r="H173" s="6" t="str">
        <f t="shared" si="14"/>
        <v/>
      </c>
      <c r="I173" s="126" t="str">
        <f t="shared" si="15"/>
        <v/>
      </c>
      <c r="J173" s="11" t="str">
        <f t="shared" si="16"/>
        <v/>
      </c>
      <c r="K173" s="13" t="str">
        <f t="shared" si="17"/>
        <v/>
      </c>
      <c r="L173" s="13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4"/>
      <c r="N173" s="14"/>
      <c r="O173" s="10"/>
    </row>
    <row r="174" spans="1:15" x14ac:dyDescent="0.2">
      <c r="A174" s="130"/>
      <c r="B174" s="4"/>
      <c r="C174" s="4"/>
      <c r="D174" s="11"/>
      <c r="E174" s="11"/>
      <c r="F174" s="12" t="str">
        <f t="shared" si="12"/>
        <v/>
      </c>
      <c r="G174" s="11" t="str">
        <f t="shared" si="13"/>
        <v/>
      </c>
      <c r="H174" s="6" t="str">
        <f t="shared" si="14"/>
        <v/>
      </c>
      <c r="I174" s="126" t="str">
        <f t="shared" si="15"/>
        <v/>
      </c>
      <c r="J174" s="11" t="str">
        <f t="shared" si="16"/>
        <v/>
      </c>
      <c r="K174" s="13" t="str">
        <f t="shared" si="17"/>
        <v/>
      </c>
      <c r="L174" s="13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4"/>
      <c r="N174" s="14"/>
      <c r="O174" s="10"/>
    </row>
    <row r="175" spans="1:15" x14ac:dyDescent="0.2">
      <c r="A175" s="130"/>
      <c r="B175" s="4"/>
      <c r="C175" s="4"/>
      <c r="D175" s="11"/>
      <c r="E175" s="11"/>
      <c r="F175" s="12" t="str">
        <f t="shared" si="12"/>
        <v/>
      </c>
      <c r="G175" s="11" t="str">
        <f t="shared" si="13"/>
        <v/>
      </c>
      <c r="H175" s="6" t="str">
        <f t="shared" si="14"/>
        <v/>
      </c>
      <c r="I175" s="126" t="str">
        <f t="shared" si="15"/>
        <v/>
      </c>
      <c r="J175" s="11" t="str">
        <f t="shared" si="16"/>
        <v/>
      </c>
      <c r="K175" s="13" t="str">
        <f t="shared" si="17"/>
        <v/>
      </c>
      <c r="L175" s="13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4"/>
      <c r="N175" s="14"/>
      <c r="O175" s="10"/>
    </row>
    <row r="176" spans="1:15" x14ac:dyDescent="0.2">
      <c r="A176" s="130"/>
      <c r="B176" s="4"/>
      <c r="C176" s="4"/>
      <c r="D176" s="11"/>
      <c r="E176" s="11"/>
      <c r="F176" s="12" t="str">
        <f t="shared" si="12"/>
        <v/>
      </c>
      <c r="G176" s="11" t="str">
        <f t="shared" si="13"/>
        <v/>
      </c>
      <c r="H176" s="6" t="str">
        <f t="shared" si="14"/>
        <v/>
      </c>
      <c r="I176" s="126" t="str">
        <f t="shared" si="15"/>
        <v/>
      </c>
      <c r="J176" s="11" t="str">
        <f t="shared" si="16"/>
        <v/>
      </c>
      <c r="K176" s="13" t="str">
        <f t="shared" si="17"/>
        <v/>
      </c>
      <c r="L176" s="13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4"/>
      <c r="N176" s="14"/>
      <c r="O176" s="10"/>
    </row>
    <row r="177" spans="1:15" x14ac:dyDescent="0.2">
      <c r="A177" s="130"/>
      <c r="B177" s="4"/>
      <c r="C177" s="4"/>
      <c r="D177" s="11"/>
      <c r="E177" s="11"/>
      <c r="F177" s="12" t="str">
        <f t="shared" si="12"/>
        <v/>
      </c>
      <c r="G177" s="11" t="str">
        <f t="shared" si="13"/>
        <v/>
      </c>
      <c r="H177" s="6" t="str">
        <f t="shared" si="14"/>
        <v/>
      </c>
      <c r="I177" s="126" t="str">
        <f t="shared" si="15"/>
        <v/>
      </c>
      <c r="J177" s="11" t="str">
        <f t="shared" si="16"/>
        <v/>
      </c>
      <c r="K177" s="13" t="str">
        <f t="shared" si="17"/>
        <v/>
      </c>
      <c r="L177" s="13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4"/>
      <c r="N177" s="14"/>
      <c r="O177" s="10"/>
    </row>
    <row r="178" spans="1:15" x14ac:dyDescent="0.2">
      <c r="A178" s="130"/>
      <c r="B178" s="4"/>
      <c r="C178" s="4"/>
      <c r="D178" s="11"/>
      <c r="E178" s="11"/>
      <c r="F178" s="12" t="str">
        <f t="shared" si="12"/>
        <v/>
      </c>
      <c r="G178" s="11" t="str">
        <f t="shared" si="13"/>
        <v/>
      </c>
      <c r="H178" s="6" t="str">
        <f t="shared" si="14"/>
        <v/>
      </c>
      <c r="I178" s="126" t="str">
        <f t="shared" si="15"/>
        <v/>
      </c>
      <c r="J178" s="11" t="str">
        <f t="shared" si="16"/>
        <v/>
      </c>
      <c r="K178" s="13" t="str">
        <f t="shared" si="17"/>
        <v/>
      </c>
      <c r="L178" s="13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4"/>
      <c r="N178" s="14"/>
      <c r="O178" s="10"/>
    </row>
    <row r="179" spans="1:15" x14ac:dyDescent="0.2">
      <c r="A179" s="130"/>
      <c r="B179" s="4"/>
      <c r="C179" s="4"/>
      <c r="D179" s="11"/>
      <c r="E179" s="11"/>
      <c r="F179" s="12" t="str">
        <f t="shared" si="12"/>
        <v/>
      </c>
      <c r="G179" s="11" t="str">
        <f t="shared" si="13"/>
        <v/>
      </c>
      <c r="H179" s="6" t="str">
        <f t="shared" si="14"/>
        <v/>
      </c>
      <c r="I179" s="126" t="str">
        <f t="shared" si="15"/>
        <v/>
      </c>
      <c r="J179" s="11" t="str">
        <f t="shared" si="16"/>
        <v/>
      </c>
      <c r="K179" s="13" t="str">
        <f t="shared" si="17"/>
        <v/>
      </c>
      <c r="L179" s="13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4"/>
      <c r="N179" s="14"/>
      <c r="O179" s="10"/>
    </row>
    <row r="180" spans="1:15" x14ac:dyDescent="0.2">
      <c r="A180" s="130"/>
      <c r="B180" s="4"/>
      <c r="C180" s="4"/>
      <c r="D180" s="11"/>
      <c r="E180" s="11"/>
      <c r="F180" s="12" t="str">
        <f t="shared" si="12"/>
        <v/>
      </c>
      <c r="G180" s="11" t="str">
        <f t="shared" si="13"/>
        <v/>
      </c>
      <c r="H180" s="6" t="str">
        <f t="shared" si="14"/>
        <v/>
      </c>
      <c r="I180" s="126" t="str">
        <f t="shared" si="15"/>
        <v/>
      </c>
      <c r="J180" s="11" t="str">
        <f t="shared" si="16"/>
        <v/>
      </c>
      <c r="K180" s="13" t="str">
        <f t="shared" si="17"/>
        <v/>
      </c>
      <c r="L180" s="13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4"/>
      <c r="N180" s="14"/>
      <c r="O180" s="10"/>
    </row>
    <row r="181" spans="1:15" x14ac:dyDescent="0.2">
      <c r="A181" s="130"/>
      <c r="B181" s="4"/>
      <c r="C181" s="4"/>
      <c r="D181" s="11"/>
      <c r="E181" s="11"/>
      <c r="F181" s="12" t="str">
        <f t="shared" si="12"/>
        <v/>
      </c>
      <c r="G181" s="11" t="str">
        <f t="shared" si="13"/>
        <v/>
      </c>
      <c r="H181" s="6" t="str">
        <f t="shared" si="14"/>
        <v/>
      </c>
      <c r="I181" s="126" t="str">
        <f t="shared" si="15"/>
        <v/>
      </c>
      <c r="J181" s="11" t="str">
        <f t="shared" si="16"/>
        <v/>
      </c>
      <c r="K181" s="13" t="str">
        <f t="shared" si="17"/>
        <v/>
      </c>
      <c r="L181" s="13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4"/>
      <c r="N181" s="14"/>
      <c r="O181" s="10"/>
    </row>
    <row r="182" spans="1:15" x14ac:dyDescent="0.2">
      <c r="A182" s="130"/>
      <c r="B182" s="4"/>
      <c r="C182" s="4"/>
      <c r="D182" s="11"/>
      <c r="E182" s="11"/>
      <c r="F182" s="12" t="str">
        <f t="shared" si="12"/>
        <v/>
      </c>
      <c r="G182" s="11" t="str">
        <f t="shared" si="13"/>
        <v/>
      </c>
      <c r="H182" s="6" t="str">
        <f t="shared" si="14"/>
        <v/>
      </c>
      <c r="I182" s="126" t="str">
        <f t="shared" si="15"/>
        <v/>
      </c>
      <c r="J182" s="11" t="str">
        <f t="shared" si="16"/>
        <v/>
      </c>
      <c r="K182" s="13" t="str">
        <f t="shared" si="17"/>
        <v/>
      </c>
      <c r="L182" s="13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4"/>
      <c r="N182" s="14"/>
      <c r="O182" s="10"/>
    </row>
    <row r="183" spans="1:15" x14ac:dyDescent="0.2">
      <c r="A183" s="130"/>
      <c r="B183" s="4"/>
      <c r="C183" s="4"/>
      <c r="D183" s="11"/>
      <c r="E183" s="11"/>
      <c r="F183" s="12" t="str">
        <f t="shared" si="12"/>
        <v/>
      </c>
      <c r="G183" s="11" t="str">
        <f t="shared" si="13"/>
        <v/>
      </c>
      <c r="H183" s="6" t="str">
        <f t="shared" si="14"/>
        <v/>
      </c>
      <c r="I183" s="126" t="str">
        <f t="shared" si="15"/>
        <v/>
      </c>
      <c r="J183" s="11" t="str">
        <f t="shared" si="16"/>
        <v/>
      </c>
      <c r="K183" s="13" t="str">
        <f t="shared" si="17"/>
        <v/>
      </c>
      <c r="L183" s="13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4"/>
      <c r="N183" s="14"/>
      <c r="O183" s="10"/>
    </row>
    <row r="184" spans="1:15" x14ac:dyDescent="0.2">
      <c r="A184" s="130"/>
      <c r="B184" s="4"/>
      <c r="C184" s="4"/>
      <c r="D184" s="11"/>
      <c r="E184" s="11"/>
      <c r="F184" s="12" t="str">
        <f t="shared" si="12"/>
        <v/>
      </c>
      <c r="G184" s="11" t="str">
        <f t="shared" si="13"/>
        <v/>
      </c>
      <c r="H184" s="6" t="str">
        <f t="shared" si="14"/>
        <v/>
      </c>
      <c r="I184" s="126" t="str">
        <f t="shared" si="15"/>
        <v/>
      </c>
      <c r="J184" s="11" t="str">
        <f t="shared" si="16"/>
        <v/>
      </c>
      <c r="K184" s="13" t="str">
        <f t="shared" si="17"/>
        <v/>
      </c>
      <c r="L184" s="13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4"/>
      <c r="N184" s="14"/>
      <c r="O184" s="10"/>
    </row>
    <row r="185" spans="1:15" x14ac:dyDescent="0.2">
      <c r="A185" s="130"/>
      <c r="B185" s="4"/>
      <c r="C185" s="4"/>
      <c r="D185" s="11"/>
      <c r="E185" s="11"/>
      <c r="F185" s="12" t="str">
        <f t="shared" si="12"/>
        <v/>
      </c>
      <c r="G185" s="11" t="str">
        <f t="shared" si="13"/>
        <v/>
      </c>
      <c r="H185" s="6" t="str">
        <f t="shared" si="14"/>
        <v/>
      </c>
      <c r="I185" s="126" t="str">
        <f t="shared" si="15"/>
        <v/>
      </c>
      <c r="J185" s="11" t="str">
        <f t="shared" si="16"/>
        <v/>
      </c>
      <c r="K185" s="13" t="str">
        <f t="shared" si="17"/>
        <v/>
      </c>
      <c r="L185" s="13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4"/>
      <c r="N185" s="14"/>
      <c r="O185" s="10"/>
    </row>
    <row r="186" spans="1:15" x14ac:dyDescent="0.2">
      <c r="A186" s="130"/>
      <c r="B186" s="4"/>
      <c r="C186" s="4"/>
      <c r="D186" s="11"/>
      <c r="E186" s="11"/>
      <c r="F186" s="12" t="str">
        <f t="shared" si="12"/>
        <v/>
      </c>
      <c r="G186" s="11" t="str">
        <f t="shared" si="13"/>
        <v/>
      </c>
      <c r="H186" s="6" t="str">
        <f t="shared" si="14"/>
        <v/>
      </c>
      <c r="I186" s="126" t="str">
        <f t="shared" si="15"/>
        <v/>
      </c>
      <c r="J186" s="11" t="str">
        <f t="shared" si="16"/>
        <v/>
      </c>
      <c r="K186" s="13" t="str">
        <f t="shared" si="17"/>
        <v/>
      </c>
      <c r="L186" s="13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4"/>
      <c r="N186" s="14"/>
      <c r="O186" s="10"/>
    </row>
    <row r="187" spans="1:15" x14ac:dyDescent="0.2">
      <c r="A187" s="130"/>
      <c r="B187" s="4"/>
      <c r="C187" s="4"/>
      <c r="D187" s="11"/>
      <c r="E187" s="11"/>
      <c r="F187" s="12" t="str">
        <f t="shared" si="12"/>
        <v/>
      </c>
      <c r="G187" s="11" t="str">
        <f t="shared" si="13"/>
        <v/>
      </c>
      <c r="H187" s="6" t="str">
        <f t="shared" si="14"/>
        <v/>
      </c>
      <c r="I187" s="126" t="str">
        <f t="shared" si="15"/>
        <v/>
      </c>
      <c r="J187" s="11" t="str">
        <f t="shared" si="16"/>
        <v/>
      </c>
      <c r="K187" s="13" t="str">
        <f t="shared" si="17"/>
        <v/>
      </c>
      <c r="L187" s="13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4"/>
      <c r="N187" s="14"/>
      <c r="O187" s="10"/>
    </row>
    <row r="188" spans="1:15" x14ac:dyDescent="0.2">
      <c r="A188" s="130"/>
      <c r="B188" s="4"/>
      <c r="C188" s="4"/>
      <c r="D188" s="11"/>
      <c r="E188" s="11"/>
      <c r="F188" s="12" t="str">
        <f t="shared" si="12"/>
        <v/>
      </c>
      <c r="G188" s="11" t="str">
        <f t="shared" si="13"/>
        <v/>
      </c>
      <c r="H188" s="6" t="str">
        <f t="shared" si="14"/>
        <v/>
      </c>
      <c r="I188" s="126" t="str">
        <f t="shared" si="15"/>
        <v/>
      </c>
      <c r="J188" s="11" t="str">
        <f t="shared" si="16"/>
        <v/>
      </c>
      <c r="K188" s="13" t="str">
        <f t="shared" si="17"/>
        <v/>
      </c>
      <c r="L188" s="13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4"/>
      <c r="N188" s="14"/>
      <c r="O188" s="10"/>
    </row>
    <row r="189" spans="1:15" x14ac:dyDescent="0.2">
      <c r="A189" s="130"/>
      <c r="B189" s="4"/>
      <c r="C189" s="4"/>
      <c r="D189" s="11"/>
      <c r="E189" s="11"/>
      <c r="F189" s="12" t="str">
        <f t="shared" si="12"/>
        <v/>
      </c>
      <c r="G189" s="11" t="str">
        <f t="shared" si="13"/>
        <v/>
      </c>
      <c r="H189" s="6" t="str">
        <f t="shared" si="14"/>
        <v/>
      </c>
      <c r="I189" s="126" t="str">
        <f t="shared" si="15"/>
        <v/>
      </c>
      <c r="J189" s="11" t="str">
        <f t="shared" si="16"/>
        <v/>
      </c>
      <c r="K189" s="13" t="str">
        <f t="shared" si="17"/>
        <v/>
      </c>
      <c r="L189" s="13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4"/>
      <c r="N189" s="14"/>
      <c r="O189" s="10"/>
    </row>
    <row r="190" spans="1:15" x14ac:dyDescent="0.2">
      <c r="A190" s="130"/>
      <c r="B190" s="4"/>
      <c r="C190" s="4"/>
      <c r="D190" s="11"/>
      <c r="E190" s="11"/>
      <c r="F190" s="12" t="str">
        <f t="shared" si="12"/>
        <v/>
      </c>
      <c r="G190" s="11" t="str">
        <f t="shared" si="13"/>
        <v/>
      </c>
      <c r="H190" s="6" t="str">
        <f t="shared" si="14"/>
        <v/>
      </c>
      <c r="I190" s="126" t="str">
        <f t="shared" si="15"/>
        <v/>
      </c>
      <c r="J190" s="11" t="str">
        <f t="shared" si="16"/>
        <v/>
      </c>
      <c r="K190" s="13" t="str">
        <f t="shared" si="17"/>
        <v/>
      </c>
      <c r="L190" s="13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4"/>
      <c r="N190" s="14"/>
      <c r="O190" s="10"/>
    </row>
    <row r="191" spans="1:15" x14ac:dyDescent="0.2">
      <c r="A191" s="130"/>
      <c r="B191" s="4"/>
      <c r="C191" s="4"/>
      <c r="D191" s="11"/>
      <c r="E191" s="11"/>
      <c r="F191" s="12" t="str">
        <f t="shared" si="12"/>
        <v/>
      </c>
      <c r="G191" s="11" t="str">
        <f t="shared" si="13"/>
        <v/>
      </c>
      <c r="H191" s="6" t="str">
        <f t="shared" si="14"/>
        <v/>
      </c>
      <c r="I191" s="126" t="str">
        <f t="shared" si="15"/>
        <v/>
      </c>
      <c r="J191" s="11" t="str">
        <f t="shared" si="16"/>
        <v/>
      </c>
      <c r="K191" s="13" t="str">
        <f t="shared" si="17"/>
        <v/>
      </c>
      <c r="L191" s="13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4"/>
      <c r="N191" s="14"/>
      <c r="O191" s="10"/>
    </row>
    <row r="192" spans="1:15" x14ac:dyDescent="0.2">
      <c r="A192" s="130"/>
      <c r="B192" s="4"/>
      <c r="C192" s="4"/>
      <c r="D192" s="11"/>
      <c r="E192" s="11"/>
      <c r="F192" s="12" t="str">
        <f t="shared" si="12"/>
        <v/>
      </c>
      <c r="G192" s="11" t="str">
        <f t="shared" si="13"/>
        <v/>
      </c>
      <c r="H192" s="6" t="str">
        <f t="shared" si="14"/>
        <v/>
      </c>
      <c r="I192" s="126" t="str">
        <f t="shared" si="15"/>
        <v/>
      </c>
      <c r="J192" s="11" t="str">
        <f t="shared" si="16"/>
        <v/>
      </c>
      <c r="K192" s="13" t="str">
        <f t="shared" si="17"/>
        <v/>
      </c>
      <c r="L192" s="13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4"/>
      <c r="N192" s="14"/>
      <c r="O192" s="10"/>
    </row>
    <row r="193" spans="1:15" x14ac:dyDescent="0.2">
      <c r="A193" s="130"/>
      <c r="B193" s="4"/>
      <c r="C193" s="4"/>
      <c r="D193" s="11"/>
      <c r="E193" s="11"/>
      <c r="F193" s="12" t="str">
        <f t="shared" si="12"/>
        <v/>
      </c>
      <c r="G193" s="11" t="str">
        <f t="shared" si="13"/>
        <v/>
      </c>
      <c r="H193" s="6" t="str">
        <f t="shared" si="14"/>
        <v/>
      </c>
      <c r="I193" s="126" t="str">
        <f t="shared" si="15"/>
        <v/>
      </c>
      <c r="J193" s="11" t="str">
        <f t="shared" si="16"/>
        <v/>
      </c>
      <c r="K193" s="13" t="str">
        <f t="shared" si="17"/>
        <v/>
      </c>
      <c r="L193" s="13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4"/>
      <c r="N193" s="14"/>
      <c r="O193" s="10"/>
    </row>
    <row r="194" spans="1:15" x14ac:dyDescent="0.2">
      <c r="A194" s="130"/>
      <c r="B194" s="4"/>
      <c r="C194" s="4"/>
      <c r="D194" s="11"/>
      <c r="E194" s="11"/>
      <c r="F194" s="12" t="str">
        <f t="shared" si="12"/>
        <v/>
      </c>
      <c r="G194" s="11" t="str">
        <f t="shared" si="13"/>
        <v/>
      </c>
      <c r="H194" s="6" t="str">
        <f t="shared" si="14"/>
        <v/>
      </c>
      <c r="I194" s="126" t="str">
        <f t="shared" si="15"/>
        <v/>
      </c>
      <c r="J194" s="11" t="str">
        <f t="shared" si="16"/>
        <v/>
      </c>
      <c r="K194" s="13" t="str">
        <f t="shared" si="17"/>
        <v/>
      </c>
      <c r="L194" s="13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4"/>
      <c r="N194" s="14"/>
      <c r="O194" s="10"/>
    </row>
    <row r="195" spans="1:15" x14ac:dyDescent="0.2">
      <c r="A195" s="130"/>
      <c r="B195" s="4"/>
      <c r="C195" s="4"/>
      <c r="D195" s="11"/>
      <c r="E195" s="11"/>
      <c r="F195" s="12" t="str">
        <f t="shared" si="12"/>
        <v/>
      </c>
      <c r="G195" s="11" t="str">
        <f t="shared" si="13"/>
        <v/>
      </c>
      <c r="H195" s="6" t="str">
        <f t="shared" si="14"/>
        <v/>
      </c>
      <c r="I195" s="126" t="str">
        <f t="shared" si="15"/>
        <v/>
      </c>
      <c r="J195" s="11" t="str">
        <f t="shared" si="16"/>
        <v/>
      </c>
      <c r="K195" s="13" t="str">
        <f t="shared" si="17"/>
        <v/>
      </c>
      <c r="L195" s="13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4"/>
      <c r="N195" s="14"/>
      <c r="O195" s="10"/>
    </row>
    <row r="196" spans="1:15" x14ac:dyDescent="0.2">
      <c r="A196" s="130"/>
      <c r="B196" s="4"/>
      <c r="C196" s="4"/>
      <c r="D196" s="11"/>
      <c r="E196" s="11"/>
      <c r="F196" s="12" t="str">
        <f t="shared" si="12"/>
        <v/>
      </c>
      <c r="G196" s="11" t="str">
        <f t="shared" si="13"/>
        <v/>
      </c>
      <c r="H196" s="6" t="str">
        <f t="shared" si="14"/>
        <v/>
      </c>
      <c r="I196" s="126" t="str">
        <f t="shared" si="15"/>
        <v/>
      </c>
      <c r="J196" s="11" t="str">
        <f t="shared" si="16"/>
        <v/>
      </c>
      <c r="K196" s="13" t="str">
        <f t="shared" si="17"/>
        <v/>
      </c>
      <c r="L196" s="13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4"/>
      <c r="N196" s="14"/>
      <c r="O196" s="10"/>
    </row>
    <row r="197" spans="1:15" x14ac:dyDescent="0.2">
      <c r="A197" s="130"/>
      <c r="B197" s="4"/>
      <c r="C197" s="4"/>
      <c r="D197" s="11"/>
      <c r="E197" s="11"/>
      <c r="F197" s="12" t="str">
        <f t="shared" si="12"/>
        <v/>
      </c>
      <c r="G197" s="11" t="str">
        <f t="shared" si="13"/>
        <v/>
      </c>
      <c r="H197" s="6" t="str">
        <f t="shared" si="14"/>
        <v/>
      </c>
      <c r="I197" s="126" t="str">
        <f t="shared" si="15"/>
        <v/>
      </c>
      <c r="J197" s="11" t="str">
        <f t="shared" si="16"/>
        <v/>
      </c>
      <c r="K197" s="13" t="str">
        <f t="shared" si="17"/>
        <v/>
      </c>
      <c r="L197" s="13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4"/>
      <c r="N197" s="14"/>
      <c r="O197" s="10"/>
    </row>
    <row r="198" spans="1:15" x14ac:dyDescent="0.2">
      <c r="A198" s="130"/>
      <c r="B198" s="4"/>
      <c r="C198" s="4"/>
      <c r="D198" s="11"/>
      <c r="E198" s="11"/>
      <c r="F198" s="12" t="str">
        <f t="shared" si="12"/>
        <v/>
      </c>
      <c r="G198" s="11" t="str">
        <f t="shared" si="13"/>
        <v/>
      </c>
      <c r="H198" s="6" t="str">
        <f t="shared" si="14"/>
        <v/>
      </c>
      <c r="I198" s="126" t="str">
        <f t="shared" si="15"/>
        <v/>
      </c>
      <c r="J198" s="11" t="str">
        <f t="shared" si="16"/>
        <v/>
      </c>
      <c r="K198" s="13" t="str">
        <f t="shared" si="17"/>
        <v/>
      </c>
      <c r="L198" s="13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4"/>
      <c r="N198" s="14"/>
      <c r="O198" s="10"/>
    </row>
    <row r="199" spans="1:15" x14ac:dyDescent="0.2">
      <c r="A199" s="130"/>
      <c r="B199" s="4"/>
      <c r="C199" s="4"/>
      <c r="D199" s="11"/>
      <c r="E199" s="11"/>
      <c r="F199" s="12" t="str">
        <f t="shared" si="12"/>
        <v/>
      </c>
      <c r="G199" s="11" t="str">
        <f t="shared" si="13"/>
        <v/>
      </c>
      <c r="H199" s="6" t="str">
        <f t="shared" si="14"/>
        <v/>
      </c>
      <c r="I199" s="126" t="str">
        <f t="shared" si="15"/>
        <v/>
      </c>
      <c r="J199" s="11" t="str">
        <f t="shared" si="16"/>
        <v/>
      </c>
      <c r="K199" s="13" t="str">
        <f t="shared" si="17"/>
        <v/>
      </c>
      <c r="L199" s="13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4"/>
      <c r="N199" s="14"/>
      <c r="O199" s="10"/>
    </row>
    <row r="200" spans="1:15" x14ac:dyDescent="0.2">
      <c r="A200" s="130"/>
      <c r="B200" s="4"/>
      <c r="C200" s="4"/>
      <c r="D200" s="11"/>
      <c r="E200" s="11"/>
      <c r="F200" s="12" t="str">
        <f t="shared" ref="F200:F263" si="18">IF(ISBLANK(B200),"",IF(I200="L","Baixa",IF(I200="A","Média",IF(I200="","","Alta"))))</f>
        <v/>
      </c>
      <c r="G200" s="11" t="str">
        <f t="shared" ref="G200:G263" si="19">CONCATENATE(B200,I200)</f>
        <v/>
      </c>
      <c r="H200" s="6" t="str">
        <f t="shared" ref="H200:H263" si="20">IF(ISBLANK(B200),"",IF(B200="ALI",IF(I200="L",7,IF(I200="A",10,15)),IF(B200="AIE",IF(I200="L",5,IF(I200="A",7,10)),IF(B200="SE",IF(I200="L",4,IF(I200="A",5,7)),IF(OR(B200="EE",B200="CE"),IF(I200="L",3,IF(I200="A",4,6)),0)))))</f>
        <v/>
      </c>
      <c r="I200" s="126" t="str">
        <f t="shared" ref="I200:I263" si="21">IF(OR(ISBLANK(D200),ISBLANK(E200)),IF(OR(B200="ALI",B200="AIE"),"L",IF(OR(B200="EE",B200="SE",B200="CE"),"A","")),IF(B200="EE",IF(E200&gt;=3,IF(D200&gt;=5,"H","A"),IF(E200&gt;=2,IF(D200&gt;=16,"H",IF(D200&lt;=4,"L","A")),IF(D200&lt;=15,"L","A"))),IF(OR(B200="SE",B200="CE"),IF(E200&gt;=4,IF(D200&gt;=6,"H","A"),IF(E200&gt;=2,IF(D200&gt;=20,"H",IF(D200&lt;=5,"L","A")),IF(D200&lt;=19,"L","A"))),IF(OR(B200="ALI",B200="AIE"),IF(E200&gt;=6,IF(D200&gt;=20,"H","A"),IF(E200&gt;=2,IF(D200&gt;=51,"H",IF(D200&lt;=19,"L","A")),IF(D200&lt;=50,"L","A"))),""))))</f>
        <v/>
      </c>
      <c r="J200" s="11" t="str">
        <f t="shared" ref="J200:J263" si="22">CONCATENATE(B200,C200)</f>
        <v/>
      </c>
      <c r="K200" s="13" t="str">
        <f t="shared" si="17"/>
        <v/>
      </c>
      <c r="L200" s="13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4"/>
      <c r="N200" s="14"/>
      <c r="O200" s="10"/>
    </row>
    <row r="201" spans="1:15" x14ac:dyDescent="0.2">
      <c r="A201" s="130"/>
      <c r="B201" s="4"/>
      <c r="C201" s="4"/>
      <c r="D201" s="11"/>
      <c r="E201" s="11"/>
      <c r="F201" s="12" t="str">
        <f t="shared" si="18"/>
        <v/>
      </c>
      <c r="G201" s="11" t="str">
        <f t="shared" si="19"/>
        <v/>
      </c>
      <c r="H201" s="6" t="str">
        <f t="shared" si="20"/>
        <v/>
      </c>
      <c r="I201" s="126" t="str">
        <f t="shared" si="21"/>
        <v/>
      </c>
      <c r="J201" s="11" t="str">
        <f t="shared" si="22"/>
        <v/>
      </c>
      <c r="K201" s="13" t="str">
        <f t="shared" si="17"/>
        <v/>
      </c>
      <c r="L201" s="13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4"/>
      <c r="N201" s="14"/>
      <c r="O201" s="10"/>
    </row>
    <row r="202" spans="1:15" x14ac:dyDescent="0.2">
      <c r="A202" s="130"/>
      <c r="B202" s="4"/>
      <c r="C202" s="4"/>
      <c r="D202" s="11"/>
      <c r="E202" s="11"/>
      <c r="F202" s="12" t="str">
        <f t="shared" si="18"/>
        <v/>
      </c>
      <c r="G202" s="11" t="str">
        <f t="shared" si="19"/>
        <v/>
      </c>
      <c r="H202" s="6" t="str">
        <f t="shared" si="20"/>
        <v/>
      </c>
      <c r="I202" s="126" t="str">
        <f t="shared" si="21"/>
        <v/>
      </c>
      <c r="J202" s="11" t="str">
        <f t="shared" si="22"/>
        <v/>
      </c>
      <c r="K202" s="13" t="str">
        <f t="shared" ref="K202:K265" si="23">IF(OR(H202="",H202=0),L202,H202)</f>
        <v/>
      </c>
      <c r="L202" s="13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4"/>
      <c r="N202" s="14"/>
      <c r="O202" s="10"/>
    </row>
    <row r="203" spans="1:15" x14ac:dyDescent="0.2">
      <c r="A203" s="130"/>
      <c r="B203" s="4"/>
      <c r="C203" s="4"/>
      <c r="D203" s="11"/>
      <c r="E203" s="11"/>
      <c r="F203" s="12" t="str">
        <f t="shared" si="18"/>
        <v/>
      </c>
      <c r="G203" s="11" t="str">
        <f t="shared" si="19"/>
        <v/>
      </c>
      <c r="H203" s="6" t="str">
        <f t="shared" si="20"/>
        <v/>
      </c>
      <c r="I203" s="126" t="str">
        <f t="shared" si="21"/>
        <v/>
      </c>
      <c r="J203" s="11" t="str">
        <f t="shared" si="22"/>
        <v/>
      </c>
      <c r="K203" s="13" t="str">
        <f t="shared" si="23"/>
        <v/>
      </c>
      <c r="L203" s="13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4"/>
      <c r="N203" s="14"/>
      <c r="O203" s="10"/>
    </row>
    <row r="204" spans="1:15" x14ac:dyDescent="0.2">
      <c r="A204" s="130"/>
      <c r="B204" s="4"/>
      <c r="C204" s="4"/>
      <c r="D204" s="11"/>
      <c r="E204" s="11"/>
      <c r="F204" s="12" t="str">
        <f t="shared" si="18"/>
        <v/>
      </c>
      <c r="G204" s="11" t="str">
        <f t="shared" si="19"/>
        <v/>
      </c>
      <c r="H204" s="6" t="str">
        <f t="shared" si="20"/>
        <v/>
      </c>
      <c r="I204" s="126" t="str">
        <f t="shared" si="21"/>
        <v/>
      </c>
      <c r="J204" s="11" t="str">
        <f t="shared" si="22"/>
        <v/>
      </c>
      <c r="K204" s="13" t="str">
        <f t="shared" si="23"/>
        <v/>
      </c>
      <c r="L204" s="13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4"/>
      <c r="N204" s="14"/>
      <c r="O204" s="10"/>
    </row>
    <row r="205" spans="1:15" x14ac:dyDescent="0.2">
      <c r="A205" s="130"/>
      <c r="B205" s="4"/>
      <c r="C205" s="4"/>
      <c r="D205" s="11"/>
      <c r="E205" s="11"/>
      <c r="F205" s="12" t="str">
        <f t="shared" si="18"/>
        <v/>
      </c>
      <c r="G205" s="11" t="str">
        <f t="shared" si="19"/>
        <v/>
      </c>
      <c r="H205" s="6" t="str">
        <f t="shared" si="20"/>
        <v/>
      </c>
      <c r="I205" s="126" t="str">
        <f t="shared" si="21"/>
        <v/>
      </c>
      <c r="J205" s="11" t="str">
        <f t="shared" si="22"/>
        <v/>
      </c>
      <c r="K205" s="13" t="str">
        <f t="shared" si="23"/>
        <v/>
      </c>
      <c r="L205" s="13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4"/>
      <c r="N205" s="14"/>
      <c r="O205" s="10"/>
    </row>
    <row r="206" spans="1:15" x14ac:dyDescent="0.2">
      <c r="A206" s="130"/>
      <c r="B206" s="4"/>
      <c r="C206" s="4"/>
      <c r="D206" s="11"/>
      <c r="E206" s="11"/>
      <c r="F206" s="12" t="str">
        <f t="shared" si="18"/>
        <v/>
      </c>
      <c r="G206" s="11" t="str">
        <f t="shared" si="19"/>
        <v/>
      </c>
      <c r="H206" s="6" t="str">
        <f t="shared" si="20"/>
        <v/>
      </c>
      <c r="I206" s="126" t="str">
        <f t="shared" si="21"/>
        <v/>
      </c>
      <c r="J206" s="11" t="str">
        <f t="shared" si="22"/>
        <v/>
      </c>
      <c r="K206" s="13" t="str">
        <f t="shared" si="23"/>
        <v/>
      </c>
      <c r="L206" s="13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4"/>
      <c r="N206" s="14"/>
      <c r="O206" s="10"/>
    </row>
    <row r="207" spans="1:15" x14ac:dyDescent="0.2">
      <c r="A207" s="130"/>
      <c r="B207" s="4"/>
      <c r="C207" s="4"/>
      <c r="D207" s="11"/>
      <c r="E207" s="11"/>
      <c r="F207" s="12" t="str">
        <f t="shared" si="18"/>
        <v/>
      </c>
      <c r="G207" s="11" t="str">
        <f t="shared" si="19"/>
        <v/>
      </c>
      <c r="H207" s="6" t="str">
        <f t="shared" si="20"/>
        <v/>
      </c>
      <c r="I207" s="126" t="str">
        <f t="shared" si="21"/>
        <v/>
      </c>
      <c r="J207" s="11" t="str">
        <f t="shared" si="22"/>
        <v/>
      </c>
      <c r="K207" s="13" t="str">
        <f t="shared" si="23"/>
        <v/>
      </c>
      <c r="L207" s="13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4"/>
      <c r="N207" s="14"/>
      <c r="O207" s="10"/>
    </row>
    <row r="208" spans="1:15" x14ac:dyDescent="0.2">
      <c r="A208" s="130"/>
      <c r="B208" s="4"/>
      <c r="C208" s="4"/>
      <c r="D208" s="11"/>
      <c r="E208" s="11"/>
      <c r="F208" s="12" t="str">
        <f t="shared" si="18"/>
        <v/>
      </c>
      <c r="G208" s="11" t="str">
        <f t="shared" si="19"/>
        <v/>
      </c>
      <c r="H208" s="6" t="str">
        <f t="shared" si="20"/>
        <v/>
      </c>
      <c r="I208" s="126" t="str">
        <f t="shared" si="21"/>
        <v/>
      </c>
      <c r="J208" s="11" t="str">
        <f t="shared" si="22"/>
        <v/>
      </c>
      <c r="K208" s="13" t="str">
        <f t="shared" si="23"/>
        <v/>
      </c>
      <c r="L208" s="13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4"/>
      <c r="N208" s="14"/>
      <c r="O208" s="10"/>
    </row>
    <row r="209" spans="1:15" x14ac:dyDescent="0.2">
      <c r="A209" s="130"/>
      <c r="B209" s="4"/>
      <c r="C209" s="4"/>
      <c r="D209" s="11"/>
      <c r="E209" s="11"/>
      <c r="F209" s="12" t="str">
        <f t="shared" si="18"/>
        <v/>
      </c>
      <c r="G209" s="11" t="str">
        <f t="shared" si="19"/>
        <v/>
      </c>
      <c r="H209" s="6" t="str">
        <f t="shared" si="20"/>
        <v/>
      </c>
      <c r="I209" s="126" t="str">
        <f t="shared" si="21"/>
        <v/>
      </c>
      <c r="J209" s="11" t="str">
        <f t="shared" si="22"/>
        <v/>
      </c>
      <c r="K209" s="13" t="str">
        <f t="shared" si="23"/>
        <v/>
      </c>
      <c r="L209" s="13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4"/>
      <c r="N209" s="14"/>
      <c r="O209" s="10"/>
    </row>
    <row r="210" spans="1:15" x14ac:dyDescent="0.2">
      <c r="A210" s="130"/>
      <c r="B210" s="4"/>
      <c r="C210" s="4"/>
      <c r="D210" s="11"/>
      <c r="E210" s="11"/>
      <c r="F210" s="12" t="str">
        <f t="shared" si="18"/>
        <v/>
      </c>
      <c r="G210" s="11" t="str">
        <f t="shared" si="19"/>
        <v/>
      </c>
      <c r="H210" s="6" t="str">
        <f t="shared" si="20"/>
        <v/>
      </c>
      <c r="I210" s="126" t="str">
        <f t="shared" si="21"/>
        <v/>
      </c>
      <c r="J210" s="11" t="str">
        <f t="shared" si="22"/>
        <v/>
      </c>
      <c r="K210" s="13" t="str">
        <f t="shared" si="23"/>
        <v/>
      </c>
      <c r="L210" s="13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4"/>
      <c r="N210" s="14"/>
      <c r="O210" s="10"/>
    </row>
    <row r="211" spans="1:15" x14ac:dyDescent="0.2">
      <c r="A211" s="130"/>
      <c r="B211" s="4"/>
      <c r="C211" s="4"/>
      <c r="D211" s="11"/>
      <c r="E211" s="11"/>
      <c r="F211" s="12" t="str">
        <f t="shared" si="18"/>
        <v/>
      </c>
      <c r="G211" s="11" t="str">
        <f t="shared" si="19"/>
        <v/>
      </c>
      <c r="H211" s="6" t="str">
        <f t="shared" si="20"/>
        <v/>
      </c>
      <c r="I211" s="126" t="str">
        <f t="shared" si="21"/>
        <v/>
      </c>
      <c r="J211" s="11" t="str">
        <f t="shared" si="22"/>
        <v/>
      </c>
      <c r="K211" s="13" t="str">
        <f t="shared" si="23"/>
        <v/>
      </c>
      <c r="L211" s="13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4"/>
      <c r="N211" s="14"/>
      <c r="O211" s="10"/>
    </row>
    <row r="212" spans="1:15" x14ac:dyDescent="0.2">
      <c r="A212" s="130"/>
      <c r="B212" s="4"/>
      <c r="C212" s="4"/>
      <c r="D212" s="11"/>
      <c r="E212" s="11"/>
      <c r="F212" s="12" t="str">
        <f t="shared" si="18"/>
        <v/>
      </c>
      <c r="G212" s="11" t="str">
        <f t="shared" si="19"/>
        <v/>
      </c>
      <c r="H212" s="6" t="str">
        <f t="shared" si="20"/>
        <v/>
      </c>
      <c r="I212" s="126" t="str">
        <f t="shared" si="21"/>
        <v/>
      </c>
      <c r="J212" s="11" t="str">
        <f t="shared" si="22"/>
        <v/>
      </c>
      <c r="K212" s="13" t="str">
        <f t="shared" si="23"/>
        <v/>
      </c>
      <c r="L212" s="13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4"/>
      <c r="N212" s="14"/>
      <c r="O212" s="10"/>
    </row>
    <row r="213" spans="1:15" x14ac:dyDescent="0.2">
      <c r="A213" s="130"/>
      <c r="B213" s="4"/>
      <c r="C213" s="4"/>
      <c r="D213" s="11"/>
      <c r="E213" s="11"/>
      <c r="F213" s="12" t="str">
        <f t="shared" si="18"/>
        <v/>
      </c>
      <c r="G213" s="11" t="str">
        <f t="shared" si="19"/>
        <v/>
      </c>
      <c r="H213" s="6" t="str">
        <f t="shared" si="20"/>
        <v/>
      </c>
      <c r="I213" s="126" t="str">
        <f t="shared" si="21"/>
        <v/>
      </c>
      <c r="J213" s="11" t="str">
        <f t="shared" si="22"/>
        <v/>
      </c>
      <c r="K213" s="13" t="str">
        <f t="shared" si="23"/>
        <v/>
      </c>
      <c r="L213" s="13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4"/>
      <c r="N213" s="14"/>
      <c r="O213" s="10"/>
    </row>
    <row r="214" spans="1:15" x14ac:dyDescent="0.2">
      <c r="A214" s="130"/>
      <c r="B214" s="4"/>
      <c r="C214" s="4"/>
      <c r="D214" s="11"/>
      <c r="E214" s="11"/>
      <c r="F214" s="12" t="str">
        <f t="shared" si="18"/>
        <v/>
      </c>
      <c r="G214" s="11" t="str">
        <f t="shared" si="19"/>
        <v/>
      </c>
      <c r="H214" s="6" t="str">
        <f t="shared" si="20"/>
        <v/>
      </c>
      <c r="I214" s="126" t="str">
        <f t="shared" si="21"/>
        <v/>
      </c>
      <c r="J214" s="11" t="str">
        <f t="shared" si="22"/>
        <v/>
      </c>
      <c r="K214" s="13" t="str">
        <f t="shared" si="23"/>
        <v/>
      </c>
      <c r="L214" s="13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4"/>
      <c r="N214" s="14"/>
      <c r="O214" s="10"/>
    </row>
    <row r="215" spans="1:15" x14ac:dyDescent="0.2">
      <c r="A215" s="130"/>
      <c r="B215" s="4"/>
      <c r="C215" s="4"/>
      <c r="D215" s="11"/>
      <c r="E215" s="11"/>
      <c r="F215" s="12" t="str">
        <f t="shared" si="18"/>
        <v/>
      </c>
      <c r="G215" s="11" t="str">
        <f t="shared" si="19"/>
        <v/>
      </c>
      <c r="H215" s="6" t="str">
        <f t="shared" si="20"/>
        <v/>
      </c>
      <c r="I215" s="126" t="str">
        <f t="shared" si="21"/>
        <v/>
      </c>
      <c r="J215" s="11" t="str">
        <f t="shared" si="22"/>
        <v/>
      </c>
      <c r="K215" s="13" t="str">
        <f t="shared" si="23"/>
        <v/>
      </c>
      <c r="L215" s="13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4"/>
      <c r="N215" s="14"/>
      <c r="O215" s="10"/>
    </row>
    <row r="216" spans="1:15" x14ac:dyDescent="0.2">
      <c r="A216" s="130"/>
      <c r="B216" s="4"/>
      <c r="C216" s="4"/>
      <c r="D216" s="11"/>
      <c r="E216" s="11"/>
      <c r="F216" s="12" t="str">
        <f t="shared" si="18"/>
        <v/>
      </c>
      <c r="G216" s="11" t="str">
        <f t="shared" si="19"/>
        <v/>
      </c>
      <c r="H216" s="6" t="str">
        <f t="shared" si="20"/>
        <v/>
      </c>
      <c r="I216" s="126" t="str">
        <f t="shared" si="21"/>
        <v/>
      </c>
      <c r="J216" s="11" t="str">
        <f t="shared" si="22"/>
        <v/>
      </c>
      <c r="K216" s="13" t="str">
        <f t="shared" si="23"/>
        <v/>
      </c>
      <c r="L216" s="13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4"/>
      <c r="N216" s="14"/>
      <c r="O216" s="10"/>
    </row>
    <row r="217" spans="1:15" x14ac:dyDescent="0.2">
      <c r="A217" s="130"/>
      <c r="B217" s="4"/>
      <c r="C217" s="4"/>
      <c r="D217" s="11"/>
      <c r="E217" s="11"/>
      <c r="F217" s="12" t="str">
        <f t="shared" si="18"/>
        <v/>
      </c>
      <c r="G217" s="11" t="str">
        <f t="shared" si="19"/>
        <v/>
      </c>
      <c r="H217" s="6" t="str">
        <f t="shared" si="20"/>
        <v/>
      </c>
      <c r="I217" s="126" t="str">
        <f t="shared" si="21"/>
        <v/>
      </c>
      <c r="J217" s="11" t="str">
        <f t="shared" si="22"/>
        <v/>
      </c>
      <c r="K217" s="13" t="str">
        <f t="shared" si="23"/>
        <v/>
      </c>
      <c r="L217" s="13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4"/>
      <c r="N217" s="14"/>
      <c r="O217" s="10"/>
    </row>
    <row r="218" spans="1:15" x14ac:dyDescent="0.2">
      <c r="A218" s="130"/>
      <c r="B218" s="4"/>
      <c r="C218" s="4"/>
      <c r="D218" s="11"/>
      <c r="E218" s="11"/>
      <c r="F218" s="12" t="str">
        <f t="shared" si="18"/>
        <v/>
      </c>
      <c r="G218" s="11" t="str">
        <f t="shared" si="19"/>
        <v/>
      </c>
      <c r="H218" s="6" t="str">
        <f t="shared" si="20"/>
        <v/>
      </c>
      <c r="I218" s="126" t="str">
        <f t="shared" si="21"/>
        <v/>
      </c>
      <c r="J218" s="11" t="str">
        <f t="shared" si="22"/>
        <v/>
      </c>
      <c r="K218" s="13" t="str">
        <f t="shared" si="23"/>
        <v/>
      </c>
      <c r="L218" s="13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4"/>
      <c r="N218" s="14"/>
      <c r="O218" s="10"/>
    </row>
    <row r="219" spans="1:15" x14ac:dyDescent="0.2">
      <c r="A219" s="130"/>
      <c r="B219" s="4"/>
      <c r="C219" s="4"/>
      <c r="D219" s="11"/>
      <c r="E219" s="11"/>
      <c r="F219" s="12" t="str">
        <f t="shared" si="18"/>
        <v/>
      </c>
      <c r="G219" s="11" t="str">
        <f t="shared" si="19"/>
        <v/>
      </c>
      <c r="H219" s="6" t="str">
        <f t="shared" si="20"/>
        <v/>
      </c>
      <c r="I219" s="126" t="str">
        <f t="shared" si="21"/>
        <v/>
      </c>
      <c r="J219" s="11" t="str">
        <f t="shared" si="22"/>
        <v/>
      </c>
      <c r="K219" s="13" t="str">
        <f t="shared" si="23"/>
        <v/>
      </c>
      <c r="L219" s="13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4"/>
      <c r="N219" s="14"/>
      <c r="O219" s="10"/>
    </row>
    <row r="220" spans="1:15" x14ac:dyDescent="0.2">
      <c r="A220" s="130"/>
      <c r="B220" s="4"/>
      <c r="C220" s="4"/>
      <c r="D220" s="11"/>
      <c r="E220" s="11"/>
      <c r="F220" s="12" t="str">
        <f t="shared" si="18"/>
        <v/>
      </c>
      <c r="G220" s="11" t="str">
        <f t="shared" si="19"/>
        <v/>
      </c>
      <c r="H220" s="6" t="str">
        <f t="shared" si="20"/>
        <v/>
      </c>
      <c r="I220" s="126" t="str">
        <f t="shared" si="21"/>
        <v/>
      </c>
      <c r="J220" s="11" t="str">
        <f t="shared" si="22"/>
        <v/>
      </c>
      <c r="K220" s="13" t="str">
        <f t="shared" si="23"/>
        <v/>
      </c>
      <c r="L220" s="13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4"/>
      <c r="N220" s="14"/>
      <c r="O220" s="10"/>
    </row>
    <row r="221" spans="1:15" x14ac:dyDescent="0.2">
      <c r="A221" s="130"/>
      <c r="B221" s="4"/>
      <c r="C221" s="4"/>
      <c r="D221" s="11"/>
      <c r="E221" s="11"/>
      <c r="F221" s="12" t="str">
        <f t="shared" si="18"/>
        <v/>
      </c>
      <c r="G221" s="11" t="str">
        <f t="shared" si="19"/>
        <v/>
      </c>
      <c r="H221" s="6" t="str">
        <f t="shared" si="20"/>
        <v/>
      </c>
      <c r="I221" s="126" t="str">
        <f t="shared" si="21"/>
        <v/>
      </c>
      <c r="J221" s="11" t="str">
        <f t="shared" si="22"/>
        <v/>
      </c>
      <c r="K221" s="13" t="str">
        <f t="shared" si="23"/>
        <v/>
      </c>
      <c r="L221" s="13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4"/>
      <c r="N221" s="14"/>
      <c r="O221" s="10"/>
    </row>
    <row r="222" spans="1:15" x14ac:dyDescent="0.2">
      <c r="A222" s="130"/>
      <c r="B222" s="4"/>
      <c r="C222" s="4"/>
      <c r="D222" s="11"/>
      <c r="E222" s="11"/>
      <c r="F222" s="12" t="str">
        <f t="shared" si="18"/>
        <v/>
      </c>
      <c r="G222" s="11" t="str">
        <f t="shared" si="19"/>
        <v/>
      </c>
      <c r="H222" s="6" t="str">
        <f t="shared" si="20"/>
        <v/>
      </c>
      <c r="I222" s="126" t="str">
        <f t="shared" si="21"/>
        <v/>
      </c>
      <c r="J222" s="11" t="str">
        <f t="shared" si="22"/>
        <v/>
      </c>
      <c r="K222" s="13" t="str">
        <f t="shared" si="23"/>
        <v/>
      </c>
      <c r="L222" s="13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4"/>
      <c r="N222" s="14"/>
      <c r="O222" s="10"/>
    </row>
    <row r="223" spans="1:15" x14ac:dyDescent="0.2">
      <c r="A223" s="130"/>
      <c r="B223" s="4"/>
      <c r="C223" s="4"/>
      <c r="D223" s="11"/>
      <c r="E223" s="11"/>
      <c r="F223" s="12" t="str">
        <f t="shared" si="18"/>
        <v/>
      </c>
      <c r="G223" s="11" t="str">
        <f t="shared" si="19"/>
        <v/>
      </c>
      <c r="H223" s="6" t="str">
        <f t="shared" si="20"/>
        <v/>
      </c>
      <c r="I223" s="126" t="str">
        <f t="shared" si="21"/>
        <v/>
      </c>
      <c r="J223" s="11" t="str">
        <f t="shared" si="22"/>
        <v/>
      </c>
      <c r="K223" s="13" t="str">
        <f t="shared" si="23"/>
        <v/>
      </c>
      <c r="L223" s="13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4"/>
      <c r="N223" s="14"/>
      <c r="O223" s="10"/>
    </row>
    <row r="224" spans="1:15" x14ac:dyDescent="0.2">
      <c r="A224" s="130"/>
      <c r="B224" s="4"/>
      <c r="C224" s="4"/>
      <c r="D224" s="11"/>
      <c r="E224" s="11"/>
      <c r="F224" s="12" t="str">
        <f t="shared" si="18"/>
        <v/>
      </c>
      <c r="G224" s="11" t="str">
        <f t="shared" si="19"/>
        <v/>
      </c>
      <c r="H224" s="6" t="str">
        <f t="shared" si="20"/>
        <v/>
      </c>
      <c r="I224" s="126" t="str">
        <f t="shared" si="21"/>
        <v/>
      </c>
      <c r="J224" s="11" t="str">
        <f t="shared" si="22"/>
        <v/>
      </c>
      <c r="K224" s="13" t="str">
        <f t="shared" si="23"/>
        <v/>
      </c>
      <c r="L224" s="13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4"/>
      <c r="N224" s="14"/>
      <c r="O224" s="10"/>
    </row>
    <row r="225" spans="1:15" x14ac:dyDescent="0.2">
      <c r="A225" s="130"/>
      <c r="B225" s="4"/>
      <c r="C225" s="4"/>
      <c r="D225" s="11"/>
      <c r="E225" s="11"/>
      <c r="F225" s="12" t="str">
        <f t="shared" si="18"/>
        <v/>
      </c>
      <c r="G225" s="11" t="str">
        <f t="shared" si="19"/>
        <v/>
      </c>
      <c r="H225" s="6" t="str">
        <f t="shared" si="20"/>
        <v/>
      </c>
      <c r="I225" s="126" t="str">
        <f t="shared" si="21"/>
        <v/>
      </c>
      <c r="J225" s="11" t="str">
        <f t="shared" si="22"/>
        <v/>
      </c>
      <c r="K225" s="13" t="str">
        <f t="shared" si="23"/>
        <v/>
      </c>
      <c r="L225" s="13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4"/>
      <c r="N225" s="14"/>
      <c r="O225" s="10"/>
    </row>
    <row r="226" spans="1:15" x14ac:dyDescent="0.2">
      <c r="A226" s="130"/>
      <c r="B226" s="4"/>
      <c r="C226" s="4"/>
      <c r="D226" s="11"/>
      <c r="E226" s="11"/>
      <c r="F226" s="12" t="str">
        <f t="shared" si="18"/>
        <v/>
      </c>
      <c r="G226" s="11" t="str">
        <f t="shared" si="19"/>
        <v/>
      </c>
      <c r="H226" s="6" t="str">
        <f t="shared" si="20"/>
        <v/>
      </c>
      <c r="I226" s="126" t="str">
        <f t="shared" si="21"/>
        <v/>
      </c>
      <c r="J226" s="11" t="str">
        <f t="shared" si="22"/>
        <v/>
      </c>
      <c r="K226" s="13" t="str">
        <f t="shared" si="23"/>
        <v/>
      </c>
      <c r="L226" s="13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4"/>
      <c r="N226" s="14"/>
      <c r="O226" s="10"/>
    </row>
    <row r="227" spans="1:15" x14ac:dyDescent="0.2">
      <c r="A227" s="130"/>
      <c r="B227" s="4"/>
      <c r="C227" s="4"/>
      <c r="D227" s="11"/>
      <c r="E227" s="11"/>
      <c r="F227" s="12" t="str">
        <f t="shared" si="18"/>
        <v/>
      </c>
      <c r="G227" s="11" t="str">
        <f t="shared" si="19"/>
        <v/>
      </c>
      <c r="H227" s="6" t="str">
        <f t="shared" si="20"/>
        <v/>
      </c>
      <c r="I227" s="126" t="str">
        <f t="shared" si="21"/>
        <v/>
      </c>
      <c r="J227" s="11" t="str">
        <f t="shared" si="22"/>
        <v/>
      </c>
      <c r="K227" s="13" t="str">
        <f t="shared" si="23"/>
        <v/>
      </c>
      <c r="L227" s="13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4"/>
      <c r="N227" s="14"/>
      <c r="O227" s="10"/>
    </row>
    <row r="228" spans="1:15" x14ac:dyDescent="0.2">
      <c r="A228" s="130"/>
      <c r="B228" s="4"/>
      <c r="C228" s="4"/>
      <c r="D228" s="11"/>
      <c r="E228" s="11"/>
      <c r="F228" s="12" t="str">
        <f t="shared" si="18"/>
        <v/>
      </c>
      <c r="G228" s="11" t="str">
        <f t="shared" si="19"/>
        <v/>
      </c>
      <c r="H228" s="6" t="str">
        <f t="shared" si="20"/>
        <v/>
      </c>
      <c r="I228" s="126" t="str">
        <f t="shared" si="21"/>
        <v/>
      </c>
      <c r="J228" s="11" t="str">
        <f t="shared" si="22"/>
        <v/>
      </c>
      <c r="K228" s="13" t="str">
        <f t="shared" si="23"/>
        <v/>
      </c>
      <c r="L228" s="13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4"/>
      <c r="N228" s="14"/>
      <c r="O228" s="10"/>
    </row>
    <row r="229" spans="1:15" x14ac:dyDescent="0.2">
      <c r="A229" s="130"/>
      <c r="B229" s="4"/>
      <c r="C229" s="4"/>
      <c r="D229" s="11"/>
      <c r="E229" s="11"/>
      <c r="F229" s="12" t="str">
        <f t="shared" si="18"/>
        <v/>
      </c>
      <c r="G229" s="11" t="str">
        <f t="shared" si="19"/>
        <v/>
      </c>
      <c r="H229" s="6" t="str">
        <f t="shared" si="20"/>
        <v/>
      </c>
      <c r="I229" s="126" t="str">
        <f t="shared" si="21"/>
        <v/>
      </c>
      <c r="J229" s="11" t="str">
        <f t="shared" si="22"/>
        <v/>
      </c>
      <c r="K229" s="13" t="str">
        <f t="shared" si="23"/>
        <v/>
      </c>
      <c r="L229" s="13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4"/>
      <c r="N229" s="14"/>
      <c r="O229" s="10"/>
    </row>
    <row r="230" spans="1:15" x14ac:dyDescent="0.2">
      <c r="A230" s="130"/>
      <c r="B230" s="4"/>
      <c r="C230" s="4"/>
      <c r="D230" s="11"/>
      <c r="E230" s="11"/>
      <c r="F230" s="12" t="str">
        <f t="shared" si="18"/>
        <v/>
      </c>
      <c r="G230" s="11" t="str">
        <f t="shared" si="19"/>
        <v/>
      </c>
      <c r="H230" s="6" t="str">
        <f t="shared" si="20"/>
        <v/>
      </c>
      <c r="I230" s="126" t="str">
        <f t="shared" si="21"/>
        <v/>
      </c>
      <c r="J230" s="11" t="str">
        <f t="shared" si="22"/>
        <v/>
      </c>
      <c r="K230" s="13" t="str">
        <f t="shared" si="23"/>
        <v/>
      </c>
      <c r="L230" s="13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4"/>
      <c r="N230" s="14"/>
      <c r="O230" s="10"/>
    </row>
    <row r="231" spans="1:15" x14ac:dyDescent="0.2">
      <c r="A231" s="130"/>
      <c r="B231" s="4"/>
      <c r="C231" s="4"/>
      <c r="D231" s="11"/>
      <c r="E231" s="11"/>
      <c r="F231" s="12" t="str">
        <f t="shared" si="18"/>
        <v/>
      </c>
      <c r="G231" s="11" t="str">
        <f t="shared" si="19"/>
        <v/>
      </c>
      <c r="H231" s="6" t="str">
        <f t="shared" si="20"/>
        <v/>
      </c>
      <c r="I231" s="126" t="str">
        <f t="shared" si="21"/>
        <v/>
      </c>
      <c r="J231" s="11" t="str">
        <f t="shared" si="22"/>
        <v/>
      </c>
      <c r="K231" s="13" t="str">
        <f t="shared" si="23"/>
        <v/>
      </c>
      <c r="L231" s="13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4"/>
      <c r="N231" s="14"/>
      <c r="O231" s="10"/>
    </row>
    <row r="232" spans="1:15" x14ac:dyDescent="0.2">
      <c r="A232" s="130"/>
      <c r="B232" s="4"/>
      <c r="C232" s="4"/>
      <c r="D232" s="11"/>
      <c r="E232" s="11"/>
      <c r="F232" s="12" t="str">
        <f t="shared" si="18"/>
        <v/>
      </c>
      <c r="G232" s="11" t="str">
        <f t="shared" si="19"/>
        <v/>
      </c>
      <c r="H232" s="6" t="str">
        <f t="shared" si="20"/>
        <v/>
      </c>
      <c r="I232" s="126" t="str">
        <f t="shared" si="21"/>
        <v/>
      </c>
      <c r="J232" s="11" t="str">
        <f t="shared" si="22"/>
        <v/>
      </c>
      <c r="K232" s="13" t="str">
        <f t="shared" si="23"/>
        <v/>
      </c>
      <c r="L232" s="13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4"/>
      <c r="N232" s="14"/>
      <c r="O232" s="10"/>
    </row>
    <row r="233" spans="1:15" x14ac:dyDescent="0.2">
      <c r="A233" s="130"/>
      <c r="B233" s="4"/>
      <c r="C233" s="4"/>
      <c r="D233" s="11"/>
      <c r="E233" s="11"/>
      <c r="F233" s="12" t="str">
        <f t="shared" si="18"/>
        <v/>
      </c>
      <c r="G233" s="11" t="str">
        <f t="shared" si="19"/>
        <v/>
      </c>
      <c r="H233" s="6" t="str">
        <f t="shared" si="20"/>
        <v/>
      </c>
      <c r="I233" s="126" t="str">
        <f t="shared" si="21"/>
        <v/>
      </c>
      <c r="J233" s="11" t="str">
        <f t="shared" si="22"/>
        <v/>
      </c>
      <c r="K233" s="13" t="str">
        <f t="shared" si="23"/>
        <v/>
      </c>
      <c r="L233" s="13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4"/>
      <c r="N233" s="14"/>
      <c r="O233" s="10"/>
    </row>
    <row r="234" spans="1:15" x14ac:dyDescent="0.2">
      <c r="A234" s="130"/>
      <c r="B234" s="4"/>
      <c r="C234" s="4"/>
      <c r="D234" s="11"/>
      <c r="E234" s="11"/>
      <c r="F234" s="12" t="str">
        <f t="shared" si="18"/>
        <v/>
      </c>
      <c r="G234" s="11" t="str">
        <f t="shared" si="19"/>
        <v/>
      </c>
      <c r="H234" s="6" t="str">
        <f t="shared" si="20"/>
        <v/>
      </c>
      <c r="I234" s="126" t="str">
        <f t="shared" si="21"/>
        <v/>
      </c>
      <c r="J234" s="11" t="str">
        <f t="shared" si="22"/>
        <v/>
      </c>
      <c r="K234" s="13" t="str">
        <f t="shared" si="23"/>
        <v/>
      </c>
      <c r="L234" s="13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4"/>
      <c r="N234" s="14"/>
      <c r="O234" s="10"/>
    </row>
    <row r="235" spans="1:15" x14ac:dyDescent="0.2">
      <c r="A235" s="130"/>
      <c r="B235" s="4"/>
      <c r="C235" s="4"/>
      <c r="D235" s="11"/>
      <c r="E235" s="11"/>
      <c r="F235" s="12" t="str">
        <f t="shared" si="18"/>
        <v/>
      </c>
      <c r="G235" s="11" t="str">
        <f t="shared" si="19"/>
        <v/>
      </c>
      <c r="H235" s="6" t="str">
        <f t="shared" si="20"/>
        <v/>
      </c>
      <c r="I235" s="126" t="str">
        <f t="shared" si="21"/>
        <v/>
      </c>
      <c r="J235" s="11" t="str">
        <f t="shared" si="22"/>
        <v/>
      </c>
      <c r="K235" s="13" t="str">
        <f t="shared" si="23"/>
        <v/>
      </c>
      <c r="L235" s="13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4"/>
      <c r="N235" s="14"/>
      <c r="O235" s="10"/>
    </row>
    <row r="236" spans="1:15" x14ac:dyDescent="0.2">
      <c r="A236" s="130"/>
      <c r="B236" s="4"/>
      <c r="C236" s="4"/>
      <c r="D236" s="11"/>
      <c r="E236" s="11"/>
      <c r="F236" s="12" t="str">
        <f t="shared" si="18"/>
        <v/>
      </c>
      <c r="G236" s="11" t="str">
        <f t="shared" si="19"/>
        <v/>
      </c>
      <c r="H236" s="6" t="str">
        <f t="shared" si="20"/>
        <v/>
      </c>
      <c r="I236" s="126" t="str">
        <f t="shared" si="21"/>
        <v/>
      </c>
      <c r="J236" s="11" t="str">
        <f t="shared" si="22"/>
        <v/>
      </c>
      <c r="K236" s="13" t="str">
        <f t="shared" si="23"/>
        <v/>
      </c>
      <c r="L236" s="13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4"/>
      <c r="N236" s="14"/>
      <c r="O236" s="10"/>
    </row>
    <row r="237" spans="1:15" x14ac:dyDescent="0.2">
      <c r="A237" s="130"/>
      <c r="B237" s="4"/>
      <c r="C237" s="4"/>
      <c r="D237" s="11"/>
      <c r="E237" s="11"/>
      <c r="F237" s="12" t="str">
        <f t="shared" si="18"/>
        <v/>
      </c>
      <c r="G237" s="11" t="str">
        <f t="shared" si="19"/>
        <v/>
      </c>
      <c r="H237" s="6" t="str">
        <f t="shared" si="20"/>
        <v/>
      </c>
      <c r="I237" s="126" t="str">
        <f t="shared" si="21"/>
        <v/>
      </c>
      <c r="J237" s="11" t="str">
        <f t="shared" si="22"/>
        <v/>
      </c>
      <c r="K237" s="13" t="str">
        <f t="shared" si="23"/>
        <v/>
      </c>
      <c r="L237" s="13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4"/>
      <c r="N237" s="14"/>
      <c r="O237" s="10"/>
    </row>
    <row r="238" spans="1:15" x14ac:dyDescent="0.2">
      <c r="A238" s="130"/>
      <c r="B238" s="4"/>
      <c r="C238" s="4"/>
      <c r="D238" s="11"/>
      <c r="E238" s="11"/>
      <c r="F238" s="12" t="str">
        <f t="shared" si="18"/>
        <v/>
      </c>
      <c r="G238" s="11" t="str">
        <f t="shared" si="19"/>
        <v/>
      </c>
      <c r="H238" s="6" t="str">
        <f t="shared" si="20"/>
        <v/>
      </c>
      <c r="I238" s="126" t="str">
        <f t="shared" si="21"/>
        <v/>
      </c>
      <c r="J238" s="11" t="str">
        <f t="shared" si="22"/>
        <v/>
      </c>
      <c r="K238" s="13" t="str">
        <f t="shared" si="23"/>
        <v/>
      </c>
      <c r="L238" s="13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4"/>
      <c r="N238" s="14"/>
      <c r="O238" s="10"/>
    </row>
    <row r="239" spans="1:15" x14ac:dyDescent="0.2">
      <c r="A239" s="130"/>
      <c r="B239" s="4"/>
      <c r="C239" s="4"/>
      <c r="D239" s="11"/>
      <c r="E239" s="11"/>
      <c r="F239" s="12" t="str">
        <f t="shared" si="18"/>
        <v/>
      </c>
      <c r="G239" s="11" t="str">
        <f t="shared" si="19"/>
        <v/>
      </c>
      <c r="H239" s="6" t="str">
        <f t="shared" si="20"/>
        <v/>
      </c>
      <c r="I239" s="126" t="str">
        <f t="shared" si="21"/>
        <v/>
      </c>
      <c r="J239" s="11" t="str">
        <f t="shared" si="22"/>
        <v/>
      </c>
      <c r="K239" s="13" t="str">
        <f t="shared" si="23"/>
        <v/>
      </c>
      <c r="L239" s="13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4"/>
      <c r="N239" s="14"/>
      <c r="O239" s="10"/>
    </row>
    <row r="240" spans="1:15" x14ac:dyDescent="0.2">
      <c r="A240" s="130"/>
      <c r="B240" s="4"/>
      <c r="C240" s="4"/>
      <c r="D240" s="11"/>
      <c r="E240" s="11"/>
      <c r="F240" s="12" t="str">
        <f t="shared" si="18"/>
        <v/>
      </c>
      <c r="G240" s="11" t="str">
        <f t="shared" si="19"/>
        <v/>
      </c>
      <c r="H240" s="6" t="str">
        <f t="shared" si="20"/>
        <v/>
      </c>
      <c r="I240" s="126" t="str">
        <f t="shared" si="21"/>
        <v/>
      </c>
      <c r="J240" s="11" t="str">
        <f t="shared" si="22"/>
        <v/>
      </c>
      <c r="K240" s="13" t="str">
        <f t="shared" si="23"/>
        <v/>
      </c>
      <c r="L240" s="13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4"/>
      <c r="N240" s="14"/>
      <c r="O240" s="10"/>
    </row>
    <row r="241" spans="1:15" x14ac:dyDescent="0.2">
      <c r="A241" s="130"/>
      <c r="B241" s="4"/>
      <c r="C241" s="4"/>
      <c r="D241" s="11"/>
      <c r="E241" s="11"/>
      <c r="F241" s="12" t="str">
        <f t="shared" si="18"/>
        <v/>
      </c>
      <c r="G241" s="11" t="str">
        <f t="shared" si="19"/>
        <v/>
      </c>
      <c r="H241" s="6" t="str">
        <f t="shared" si="20"/>
        <v/>
      </c>
      <c r="I241" s="126" t="str">
        <f t="shared" si="21"/>
        <v/>
      </c>
      <c r="J241" s="11" t="str">
        <f t="shared" si="22"/>
        <v/>
      </c>
      <c r="K241" s="13" t="str">
        <f t="shared" si="23"/>
        <v/>
      </c>
      <c r="L241" s="13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4"/>
      <c r="N241" s="14"/>
      <c r="O241" s="10"/>
    </row>
    <row r="242" spans="1:15" x14ac:dyDescent="0.2">
      <c r="A242" s="130"/>
      <c r="B242" s="4"/>
      <c r="C242" s="4"/>
      <c r="D242" s="11"/>
      <c r="E242" s="11"/>
      <c r="F242" s="12" t="str">
        <f t="shared" si="18"/>
        <v/>
      </c>
      <c r="G242" s="11" t="str">
        <f t="shared" si="19"/>
        <v/>
      </c>
      <c r="H242" s="6" t="str">
        <f t="shared" si="20"/>
        <v/>
      </c>
      <c r="I242" s="126" t="str">
        <f t="shared" si="21"/>
        <v/>
      </c>
      <c r="J242" s="11" t="str">
        <f t="shared" si="22"/>
        <v/>
      </c>
      <c r="K242" s="13" t="str">
        <f t="shared" si="23"/>
        <v/>
      </c>
      <c r="L242" s="13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4"/>
      <c r="N242" s="14"/>
      <c r="O242" s="10"/>
    </row>
    <row r="243" spans="1:15" x14ac:dyDescent="0.2">
      <c r="A243" s="130"/>
      <c r="B243" s="4"/>
      <c r="C243" s="4"/>
      <c r="D243" s="11"/>
      <c r="E243" s="11"/>
      <c r="F243" s="12" t="str">
        <f t="shared" si="18"/>
        <v/>
      </c>
      <c r="G243" s="11" t="str">
        <f t="shared" si="19"/>
        <v/>
      </c>
      <c r="H243" s="6" t="str">
        <f t="shared" si="20"/>
        <v/>
      </c>
      <c r="I243" s="126" t="str">
        <f t="shared" si="21"/>
        <v/>
      </c>
      <c r="J243" s="11" t="str">
        <f t="shared" si="22"/>
        <v/>
      </c>
      <c r="K243" s="13" t="str">
        <f t="shared" si="23"/>
        <v/>
      </c>
      <c r="L243" s="13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4"/>
      <c r="N243" s="14"/>
      <c r="O243" s="10"/>
    </row>
    <row r="244" spans="1:15" x14ac:dyDescent="0.2">
      <c r="A244" s="130"/>
      <c r="B244" s="4"/>
      <c r="C244" s="4"/>
      <c r="D244" s="11"/>
      <c r="E244" s="11"/>
      <c r="F244" s="12" t="str">
        <f t="shared" si="18"/>
        <v/>
      </c>
      <c r="G244" s="11" t="str">
        <f t="shared" si="19"/>
        <v/>
      </c>
      <c r="H244" s="6" t="str">
        <f t="shared" si="20"/>
        <v/>
      </c>
      <c r="I244" s="126" t="str">
        <f t="shared" si="21"/>
        <v/>
      </c>
      <c r="J244" s="11" t="str">
        <f t="shared" si="22"/>
        <v/>
      </c>
      <c r="K244" s="13" t="str">
        <f t="shared" si="23"/>
        <v/>
      </c>
      <c r="L244" s="13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4"/>
      <c r="N244" s="14"/>
      <c r="O244" s="10"/>
    </row>
    <row r="245" spans="1:15" x14ac:dyDescent="0.2">
      <c r="A245" s="130"/>
      <c r="B245" s="4"/>
      <c r="C245" s="4"/>
      <c r="D245" s="11"/>
      <c r="E245" s="11"/>
      <c r="F245" s="12" t="str">
        <f t="shared" si="18"/>
        <v/>
      </c>
      <c r="G245" s="11" t="str">
        <f t="shared" si="19"/>
        <v/>
      </c>
      <c r="H245" s="6" t="str">
        <f t="shared" si="20"/>
        <v/>
      </c>
      <c r="I245" s="126" t="str">
        <f t="shared" si="21"/>
        <v/>
      </c>
      <c r="J245" s="11" t="str">
        <f t="shared" si="22"/>
        <v/>
      </c>
      <c r="K245" s="13" t="str">
        <f t="shared" si="23"/>
        <v/>
      </c>
      <c r="L245" s="13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4"/>
      <c r="N245" s="14"/>
      <c r="O245" s="10"/>
    </row>
    <row r="246" spans="1:15" x14ac:dyDescent="0.2">
      <c r="A246" s="130"/>
      <c r="B246" s="4"/>
      <c r="C246" s="4"/>
      <c r="D246" s="11"/>
      <c r="E246" s="11"/>
      <c r="F246" s="12" t="str">
        <f t="shared" si="18"/>
        <v/>
      </c>
      <c r="G246" s="11" t="str">
        <f t="shared" si="19"/>
        <v/>
      </c>
      <c r="H246" s="6" t="str">
        <f t="shared" si="20"/>
        <v/>
      </c>
      <c r="I246" s="126" t="str">
        <f t="shared" si="21"/>
        <v/>
      </c>
      <c r="J246" s="11" t="str">
        <f t="shared" si="22"/>
        <v/>
      </c>
      <c r="K246" s="13" t="str">
        <f t="shared" si="23"/>
        <v/>
      </c>
      <c r="L246" s="13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4"/>
      <c r="N246" s="14"/>
      <c r="O246" s="10"/>
    </row>
    <row r="247" spans="1:15" x14ac:dyDescent="0.2">
      <c r="A247" s="130"/>
      <c r="B247" s="4"/>
      <c r="C247" s="4"/>
      <c r="D247" s="11"/>
      <c r="E247" s="11"/>
      <c r="F247" s="12" t="str">
        <f t="shared" si="18"/>
        <v/>
      </c>
      <c r="G247" s="11" t="str">
        <f t="shared" si="19"/>
        <v/>
      </c>
      <c r="H247" s="6" t="str">
        <f t="shared" si="20"/>
        <v/>
      </c>
      <c r="I247" s="126" t="str">
        <f t="shared" si="21"/>
        <v/>
      </c>
      <c r="J247" s="11" t="str">
        <f t="shared" si="22"/>
        <v/>
      </c>
      <c r="K247" s="13" t="str">
        <f t="shared" si="23"/>
        <v/>
      </c>
      <c r="L247" s="13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4"/>
      <c r="N247" s="14"/>
      <c r="O247" s="10"/>
    </row>
    <row r="248" spans="1:15" x14ac:dyDescent="0.2">
      <c r="A248" s="130"/>
      <c r="B248" s="4"/>
      <c r="C248" s="4"/>
      <c r="D248" s="11"/>
      <c r="E248" s="11"/>
      <c r="F248" s="12" t="str">
        <f t="shared" si="18"/>
        <v/>
      </c>
      <c r="G248" s="11" t="str">
        <f t="shared" si="19"/>
        <v/>
      </c>
      <c r="H248" s="6" t="str">
        <f t="shared" si="20"/>
        <v/>
      </c>
      <c r="I248" s="126" t="str">
        <f t="shared" si="21"/>
        <v/>
      </c>
      <c r="J248" s="11" t="str">
        <f t="shared" si="22"/>
        <v/>
      </c>
      <c r="K248" s="13" t="str">
        <f t="shared" si="23"/>
        <v/>
      </c>
      <c r="L248" s="13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4"/>
      <c r="N248" s="14"/>
      <c r="O248" s="10"/>
    </row>
    <row r="249" spans="1:15" x14ac:dyDescent="0.2">
      <c r="A249" s="130"/>
      <c r="B249" s="4"/>
      <c r="C249" s="4"/>
      <c r="D249" s="11"/>
      <c r="E249" s="11"/>
      <c r="F249" s="12" t="str">
        <f t="shared" si="18"/>
        <v/>
      </c>
      <c r="G249" s="11" t="str">
        <f t="shared" si="19"/>
        <v/>
      </c>
      <c r="H249" s="6" t="str">
        <f t="shared" si="20"/>
        <v/>
      </c>
      <c r="I249" s="126" t="str">
        <f t="shared" si="21"/>
        <v/>
      </c>
      <c r="J249" s="11" t="str">
        <f t="shared" si="22"/>
        <v/>
      </c>
      <c r="K249" s="13" t="str">
        <f t="shared" si="23"/>
        <v/>
      </c>
      <c r="L249" s="13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4"/>
      <c r="N249" s="14"/>
      <c r="O249" s="10"/>
    </row>
    <row r="250" spans="1:15" x14ac:dyDescent="0.2">
      <c r="A250" s="130"/>
      <c r="B250" s="4"/>
      <c r="C250" s="4"/>
      <c r="D250" s="11"/>
      <c r="E250" s="11"/>
      <c r="F250" s="12" t="str">
        <f t="shared" si="18"/>
        <v/>
      </c>
      <c r="G250" s="11" t="str">
        <f t="shared" si="19"/>
        <v/>
      </c>
      <c r="H250" s="6" t="str">
        <f t="shared" si="20"/>
        <v/>
      </c>
      <c r="I250" s="126" t="str">
        <f t="shared" si="21"/>
        <v/>
      </c>
      <c r="J250" s="11" t="str">
        <f t="shared" si="22"/>
        <v/>
      </c>
      <c r="K250" s="13" t="str">
        <f t="shared" si="23"/>
        <v/>
      </c>
      <c r="L250" s="13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4"/>
      <c r="N250" s="14"/>
      <c r="O250" s="10"/>
    </row>
    <row r="251" spans="1:15" x14ac:dyDescent="0.2">
      <c r="A251" s="130"/>
      <c r="B251" s="4"/>
      <c r="C251" s="4"/>
      <c r="D251" s="11"/>
      <c r="E251" s="11"/>
      <c r="F251" s="12" t="str">
        <f t="shared" si="18"/>
        <v/>
      </c>
      <c r="G251" s="11" t="str">
        <f t="shared" si="19"/>
        <v/>
      </c>
      <c r="H251" s="6" t="str">
        <f t="shared" si="20"/>
        <v/>
      </c>
      <c r="I251" s="126" t="str">
        <f t="shared" si="21"/>
        <v/>
      </c>
      <c r="J251" s="11" t="str">
        <f t="shared" si="22"/>
        <v/>
      </c>
      <c r="K251" s="13" t="str">
        <f t="shared" si="23"/>
        <v/>
      </c>
      <c r="L251" s="13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4"/>
      <c r="N251" s="14"/>
      <c r="O251" s="10"/>
    </row>
    <row r="252" spans="1:15" x14ac:dyDescent="0.2">
      <c r="A252" s="130"/>
      <c r="B252" s="4"/>
      <c r="C252" s="4"/>
      <c r="D252" s="11"/>
      <c r="E252" s="11"/>
      <c r="F252" s="12" t="str">
        <f t="shared" si="18"/>
        <v/>
      </c>
      <c r="G252" s="11" t="str">
        <f t="shared" si="19"/>
        <v/>
      </c>
      <c r="H252" s="6" t="str">
        <f t="shared" si="20"/>
        <v/>
      </c>
      <c r="I252" s="126" t="str">
        <f t="shared" si="21"/>
        <v/>
      </c>
      <c r="J252" s="11" t="str">
        <f t="shared" si="22"/>
        <v/>
      </c>
      <c r="K252" s="13" t="str">
        <f t="shared" si="23"/>
        <v/>
      </c>
      <c r="L252" s="13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4"/>
      <c r="N252" s="14"/>
      <c r="O252" s="10"/>
    </row>
    <row r="253" spans="1:15" x14ac:dyDescent="0.2">
      <c r="A253" s="130"/>
      <c r="B253" s="4"/>
      <c r="C253" s="4"/>
      <c r="D253" s="11"/>
      <c r="E253" s="11"/>
      <c r="F253" s="12" t="str">
        <f t="shared" si="18"/>
        <v/>
      </c>
      <c r="G253" s="11" t="str">
        <f t="shared" si="19"/>
        <v/>
      </c>
      <c r="H253" s="6" t="str">
        <f t="shared" si="20"/>
        <v/>
      </c>
      <c r="I253" s="126" t="str">
        <f t="shared" si="21"/>
        <v/>
      </c>
      <c r="J253" s="11" t="str">
        <f t="shared" si="22"/>
        <v/>
      </c>
      <c r="K253" s="13" t="str">
        <f t="shared" si="23"/>
        <v/>
      </c>
      <c r="L253" s="13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4"/>
      <c r="N253" s="14"/>
      <c r="O253" s="10"/>
    </row>
    <row r="254" spans="1:15" x14ac:dyDescent="0.2">
      <c r="A254" s="130"/>
      <c r="B254" s="4"/>
      <c r="C254" s="4"/>
      <c r="D254" s="11"/>
      <c r="E254" s="11"/>
      <c r="F254" s="12" t="str">
        <f t="shared" si="18"/>
        <v/>
      </c>
      <c r="G254" s="11" t="str">
        <f t="shared" si="19"/>
        <v/>
      </c>
      <c r="H254" s="6" t="str">
        <f t="shared" si="20"/>
        <v/>
      </c>
      <c r="I254" s="126" t="str">
        <f t="shared" si="21"/>
        <v/>
      </c>
      <c r="J254" s="11" t="str">
        <f t="shared" si="22"/>
        <v/>
      </c>
      <c r="K254" s="13" t="str">
        <f t="shared" si="23"/>
        <v/>
      </c>
      <c r="L254" s="13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4"/>
      <c r="N254" s="14"/>
      <c r="O254" s="10"/>
    </row>
    <row r="255" spans="1:15" x14ac:dyDescent="0.2">
      <c r="A255" s="130"/>
      <c r="B255" s="4"/>
      <c r="C255" s="4"/>
      <c r="D255" s="11"/>
      <c r="E255" s="11"/>
      <c r="F255" s="12" t="str">
        <f t="shared" si="18"/>
        <v/>
      </c>
      <c r="G255" s="11" t="str">
        <f t="shared" si="19"/>
        <v/>
      </c>
      <c r="H255" s="6" t="str">
        <f t="shared" si="20"/>
        <v/>
      </c>
      <c r="I255" s="126" t="str">
        <f t="shared" si="21"/>
        <v/>
      </c>
      <c r="J255" s="11" t="str">
        <f t="shared" si="22"/>
        <v/>
      </c>
      <c r="K255" s="13" t="str">
        <f t="shared" si="23"/>
        <v/>
      </c>
      <c r="L255" s="13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4"/>
      <c r="N255" s="14"/>
      <c r="O255" s="10"/>
    </row>
    <row r="256" spans="1:15" x14ac:dyDescent="0.2">
      <c r="A256" s="130"/>
      <c r="B256" s="4"/>
      <c r="C256" s="4"/>
      <c r="D256" s="11"/>
      <c r="E256" s="11"/>
      <c r="F256" s="12" t="str">
        <f t="shared" si="18"/>
        <v/>
      </c>
      <c r="G256" s="11" t="str">
        <f t="shared" si="19"/>
        <v/>
      </c>
      <c r="H256" s="6" t="str">
        <f t="shared" si="20"/>
        <v/>
      </c>
      <c r="I256" s="126" t="str">
        <f t="shared" si="21"/>
        <v/>
      </c>
      <c r="J256" s="11" t="str">
        <f t="shared" si="22"/>
        <v/>
      </c>
      <c r="K256" s="13" t="str">
        <f t="shared" si="23"/>
        <v/>
      </c>
      <c r="L256" s="13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4"/>
      <c r="N256" s="14"/>
      <c r="O256" s="10"/>
    </row>
    <row r="257" spans="1:15" x14ac:dyDescent="0.2">
      <c r="A257" s="130"/>
      <c r="B257" s="4"/>
      <c r="C257" s="4"/>
      <c r="D257" s="11"/>
      <c r="E257" s="11"/>
      <c r="F257" s="12" t="str">
        <f t="shared" si="18"/>
        <v/>
      </c>
      <c r="G257" s="11" t="str">
        <f t="shared" si="19"/>
        <v/>
      </c>
      <c r="H257" s="6" t="str">
        <f t="shared" si="20"/>
        <v/>
      </c>
      <c r="I257" s="126" t="str">
        <f t="shared" si="21"/>
        <v/>
      </c>
      <c r="J257" s="11" t="str">
        <f t="shared" si="22"/>
        <v/>
      </c>
      <c r="K257" s="13" t="str">
        <f t="shared" si="23"/>
        <v/>
      </c>
      <c r="L257" s="13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4"/>
      <c r="N257" s="14"/>
      <c r="O257" s="10"/>
    </row>
    <row r="258" spans="1:15" x14ac:dyDescent="0.2">
      <c r="A258" s="130"/>
      <c r="B258" s="4"/>
      <c r="C258" s="4"/>
      <c r="D258" s="11"/>
      <c r="E258" s="11"/>
      <c r="F258" s="12" t="str">
        <f t="shared" si="18"/>
        <v/>
      </c>
      <c r="G258" s="11" t="str">
        <f t="shared" si="19"/>
        <v/>
      </c>
      <c r="H258" s="6" t="str">
        <f t="shared" si="20"/>
        <v/>
      </c>
      <c r="I258" s="126" t="str">
        <f t="shared" si="21"/>
        <v/>
      </c>
      <c r="J258" s="11" t="str">
        <f t="shared" si="22"/>
        <v/>
      </c>
      <c r="K258" s="13" t="str">
        <f t="shared" si="23"/>
        <v/>
      </c>
      <c r="L258" s="13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4"/>
      <c r="N258" s="14"/>
      <c r="O258" s="10"/>
    </row>
    <row r="259" spans="1:15" x14ac:dyDescent="0.2">
      <c r="A259" s="130"/>
      <c r="B259" s="4"/>
      <c r="C259" s="4"/>
      <c r="D259" s="11"/>
      <c r="E259" s="11"/>
      <c r="F259" s="12" t="str">
        <f t="shared" si="18"/>
        <v/>
      </c>
      <c r="G259" s="11" t="str">
        <f t="shared" si="19"/>
        <v/>
      </c>
      <c r="H259" s="6" t="str">
        <f t="shared" si="20"/>
        <v/>
      </c>
      <c r="I259" s="126" t="str">
        <f t="shared" si="21"/>
        <v/>
      </c>
      <c r="J259" s="11" t="str">
        <f t="shared" si="22"/>
        <v/>
      </c>
      <c r="K259" s="13" t="str">
        <f t="shared" si="23"/>
        <v/>
      </c>
      <c r="L259" s="13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4"/>
      <c r="N259" s="14"/>
      <c r="O259" s="10"/>
    </row>
    <row r="260" spans="1:15" x14ac:dyDescent="0.2">
      <c r="A260" s="130"/>
      <c r="B260" s="4"/>
      <c r="C260" s="4"/>
      <c r="D260" s="11"/>
      <c r="E260" s="11"/>
      <c r="F260" s="12" t="str">
        <f t="shared" si="18"/>
        <v/>
      </c>
      <c r="G260" s="11" t="str">
        <f t="shared" si="19"/>
        <v/>
      </c>
      <c r="H260" s="6" t="str">
        <f t="shared" si="20"/>
        <v/>
      </c>
      <c r="I260" s="126" t="str">
        <f t="shared" si="21"/>
        <v/>
      </c>
      <c r="J260" s="11" t="str">
        <f t="shared" si="22"/>
        <v/>
      </c>
      <c r="K260" s="13" t="str">
        <f t="shared" si="23"/>
        <v/>
      </c>
      <c r="L260" s="13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4"/>
      <c r="N260" s="14"/>
      <c r="O260" s="10"/>
    </row>
    <row r="261" spans="1:15" x14ac:dyDescent="0.2">
      <c r="A261" s="130"/>
      <c r="B261" s="4"/>
      <c r="C261" s="4"/>
      <c r="D261" s="11"/>
      <c r="E261" s="11"/>
      <c r="F261" s="12" t="str">
        <f t="shared" si="18"/>
        <v/>
      </c>
      <c r="G261" s="11" t="str">
        <f t="shared" si="19"/>
        <v/>
      </c>
      <c r="H261" s="6" t="str">
        <f t="shared" si="20"/>
        <v/>
      </c>
      <c r="I261" s="126" t="str">
        <f t="shared" si="21"/>
        <v/>
      </c>
      <c r="J261" s="11" t="str">
        <f t="shared" si="22"/>
        <v/>
      </c>
      <c r="K261" s="13" t="str">
        <f t="shared" si="23"/>
        <v/>
      </c>
      <c r="L261" s="13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4"/>
      <c r="N261" s="14"/>
      <c r="O261" s="10"/>
    </row>
    <row r="262" spans="1:15" x14ac:dyDescent="0.2">
      <c r="A262" s="130"/>
      <c r="B262" s="4"/>
      <c r="C262" s="4"/>
      <c r="D262" s="11"/>
      <c r="E262" s="11"/>
      <c r="F262" s="12" t="str">
        <f t="shared" si="18"/>
        <v/>
      </c>
      <c r="G262" s="11" t="str">
        <f t="shared" si="19"/>
        <v/>
      </c>
      <c r="H262" s="6" t="str">
        <f t="shared" si="20"/>
        <v/>
      </c>
      <c r="I262" s="126" t="str">
        <f t="shared" si="21"/>
        <v/>
      </c>
      <c r="J262" s="11" t="str">
        <f t="shared" si="22"/>
        <v/>
      </c>
      <c r="K262" s="13" t="str">
        <f t="shared" si="23"/>
        <v/>
      </c>
      <c r="L262" s="13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4"/>
      <c r="N262" s="14"/>
      <c r="O262" s="10"/>
    </row>
    <row r="263" spans="1:15" x14ac:dyDescent="0.2">
      <c r="A263" s="130"/>
      <c r="B263" s="4"/>
      <c r="C263" s="4"/>
      <c r="D263" s="11"/>
      <c r="E263" s="11"/>
      <c r="F263" s="12" t="str">
        <f t="shared" si="18"/>
        <v/>
      </c>
      <c r="G263" s="11" t="str">
        <f t="shared" si="19"/>
        <v/>
      </c>
      <c r="H263" s="6" t="str">
        <f t="shared" si="20"/>
        <v/>
      </c>
      <c r="I263" s="126" t="str">
        <f t="shared" si="21"/>
        <v/>
      </c>
      <c r="J263" s="11" t="str">
        <f t="shared" si="22"/>
        <v/>
      </c>
      <c r="K263" s="13" t="str">
        <f t="shared" si="23"/>
        <v/>
      </c>
      <c r="L263" s="13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4"/>
      <c r="N263" s="14"/>
      <c r="O263" s="10"/>
    </row>
    <row r="264" spans="1:15" x14ac:dyDescent="0.2">
      <c r="A264" s="130"/>
      <c r="B264" s="4"/>
      <c r="C264" s="4"/>
      <c r="D264" s="11"/>
      <c r="E264" s="11"/>
      <c r="F264" s="12" t="str">
        <f t="shared" ref="F264:F327" si="24">IF(ISBLANK(B264),"",IF(I264="L","Baixa",IF(I264="A","Média",IF(I264="","","Alta"))))</f>
        <v/>
      </c>
      <c r="G264" s="11" t="str">
        <f t="shared" ref="G264:G327" si="25">CONCATENATE(B264,I264)</f>
        <v/>
      </c>
      <c r="H264" s="6" t="str">
        <f t="shared" ref="H264:H327" si="26">IF(ISBLANK(B264),"",IF(B264="ALI",IF(I264="L",7,IF(I264="A",10,15)),IF(B264="AIE",IF(I264="L",5,IF(I264="A",7,10)),IF(B264="SE",IF(I264="L",4,IF(I264="A",5,7)),IF(OR(B264="EE",B264="CE"),IF(I264="L",3,IF(I264="A",4,6)),0)))))</f>
        <v/>
      </c>
      <c r="I264" s="126" t="str">
        <f t="shared" ref="I264:I327" si="27">IF(OR(ISBLANK(D264),ISBLANK(E264)),IF(OR(B264="ALI",B264="AIE"),"L",IF(OR(B264="EE",B264="SE",B264="CE"),"A","")),IF(B264="EE",IF(E264&gt;=3,IF(D264&gt;=5,"H","A"),IF(E264&gt;=2,IF(D264&gt;=16,"H",IF(D264&lt;=4,"L","A")),IF(D264&lt;=15,"L","A"))),IF(OR(B264="SE",B264="CE"),IF(E264&gt;=4,IF(D264&gt;=6,"H","A"),IF(E264&gt;=2,IF(D264&gt;=20,"H",IF(D264&lt;=5,"L","A")),IF(D264&lt;=19,"L","A"))),IF(OR(B264="ALI",B264="AIE"),IF(E264&gt;=6,IF(D264&gt;=20,"H","A"),IF(E264&gt;=2,IF(D264&gt;=51,"H",IF(D264&lt;=19,"L","A")),IF(D264&lt;=50,"L","A"))),""))))</f>
        <v/>
      </c>
      <c r="J264" s="11" t="str">
        <f t="shared" ref="J264:J327" si="28">CONCATENATE(B264,C264)</f>
        <v/>
      </c>
      <c r="K264" s="13" t="str">
        <f t="shared" si="23"/>
        <v/>
      </c>
      <c r="L264" s="13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4"/>
      <c r="N264" s="14"/>
      <c r="O264" s="10"/>
    </row>
    <row r="265" spans="1:15" x14ac:dyDescent="0.2">
      <c r="A265" s="130"/>
      <c r="B265" s="4"/>
      <c r="C265" s="4"/>
      <c r="D265" s="11"/>
      <c r="E265" s="11"/>
      <c r="F265" s="12" t="str">
        <f t="shared" si="24"/>
        <v/>
      </c>
      <c r="G265" s="11" t="str">
        <f t="shared" si="25"/>
        <v/>
      </c>
      <c r="H265" s="6" t="str">
        <f t="shared" si="26"/>
        <v/>
      </c>
      <c r="I265" s="126" t="str">
        <f t="shared" si="27"/>
        <v/>
      </c>
      <c r="J265" s="11" t="str">
        <f t="shared" si="28"/>
        <v/>
      </c>
      <c r="K265" s="13" t="str">
        <f t="shared" si="23"/>
        <v/>
      </c>
      <c r="L265" s="13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4"/>
      <c r="N265" s="14"/>
      <c r="O265" s="10"/>
    </row>
    <row r="266" spans="1:15" x14ac:dyDescent="0.2">
      <c r="A266" s="130"/>
      <c r="B266" s="4"/>
      <c r="C266" s="4"/>
      <c r="D266" s="11"/>
      <c r="E266" s="11"/>
      <c r="F266" s="12" t="str">
        <f t="shared" si="24"/>
        <v/>
      </c>
      <c r="G266" s="11" t="str">
        <f t="shared" si="25"/>
        <v/>
      </c>
      <c r="H266" s="6" t="str">
        <f t="shared" si="26"/>
        <v/>
      </c>
      <c r="I266" s="126" t="str">
        <f t="shared" si="27"/>
        <v/>
      </c>
      <c r="J266" s="11" t="str">
        <f t="shared" si="28"/>
        <v/>
      </c>
      <c r="K266" s="13" t="str">
        <f t="shared" ref="K266:K329" si="29">IF(OR(H266="",H266=0),L266,H266)</f>
        <v/>
      </c>
      <c r="L266" s="13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4"/>
      <c r="N266" s="14"/>
      <c r="O266" s="10"/>
    </row>
    <row r="267" spans="1:15" x14ac:dyDescent="0.2">
      <c r="A267" s="130"/>
      <c r="B267" s="4"/>
      <c r="C267" s="4"/>
      <c r="D267" s="11"/>
      <c r="E267" s="11"/>
      <c r="F267" s="12" t="str">
        <f t="shared" si="24"/>
        <v/>
      </c>
      <c r="G267" s="11" t="str">
        <f t="shared" si="25"/>
        <v/>
      </c>
      <c r="H267" s="6" t="str">
        <f t="shared" si="26"/>
        <v/>
      </c>
      <c r="I267" s="126" t="str">
        <f t="shared" si="27"/>
        <v/>
      </c>
      <c r="J267" s="11" t="str">
        <f t="shared" si="28"/>
        <v/>
      </c>
      <c r="K267" s="13" t="str">
        <f t="shared" si="29"/>
        <v/>
      </c>
      <c r="L267" s="13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4"/>
      <c r="N267" s="14"/>
      <c r="O267" s="10"/>
    </row>
    <row r="268" spans="1:15" x14ac:dyDescent="0.2">
      <c r="A268" s="130"/>
      <c r="B268" s="4"/>
      <c r="C268" s="4"/>
      <c r="D268" s="11"/>
      <c r="E268" s="11"/>
      <c r="F268" s="12" t="str">
        <f t="shared" si="24"/>
        <v/>
      </c>
      <c r="G268" s="11" t="str">
        <f t="shared" si="25"/>
        <v/>
      </c>
      <c r="H268" s="6" t="str">
        <f t="shared" si="26"/>
        <v/>
      </c>
      <c r="I268" s="126" t="str">
        <f t="shared" si="27"/>
        <v/>
      </c>
      <c r="J268" s="11" t="str">
        <f t="shared" si="28"/>
        <v/>
      </c>
      <c r="K268" s="13" t="str">
        <f t="shared" si="29"/>
        <v/>
      </c>
      <c r="L268" s="13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4"/>
      <c r="N268" s="14"/>
      <c r="O268" s="10"/>
    </row>
    <row r="269" spans="1:15" x14ac:dyDescent="0.2">
      <c r="A269" s="130"/>
      <c r="B269" s="4"/>
      <c r="C269" s="4"/>
      <c r="D269" s="11"/>
      <c r="E269" s="11"/>
      <c r="F269" s="12" t="str">
        <f t="shared" si="24"/>
        <v/>
      </c>
      <c r="G269" s="11" t="str">
        <f t="shared" si="25"/>
        <v/>
      </c>
      <c r="H269" s="6" t="str">
        <f t="shared" si="26"/>
        <v/>
      </c>
      <c r="I269" s="126" t="str">
        <f t="shared" si="27"/>
        <v/>
      </c>
      <c r="J269" s="11" t="str">
        <f t="shared" si="28"/>
        <v/>
      </c>
      <c r="K269" s="13" t="str">
        <f t="shared" si="29"/>
        <v/>
      </c>
      <c r="L269" s="13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4"/>
      <c r="N269" s="14"/>
      <c r="O269" s="10"/>
    </row>
    <row r="270" spans="1:15" x14ac:dyDescent="0.2">
      <c r="A270" s="130"/>
      <c r="B270" s="4"/>
      <c r="C270" s="4"/>
      <c r="D270" s="11"/>
      <c r="E270" s="11"/>
      <c r="F270" s="12" t="str">
        <f t="shared" si="24"/>
        <v/>
      </c>
      <c r="G270" s="11" t="str">
        <f t="shared" si="25"/>
        <v/>
      </c>
      <c r="H270" s="6" t="str">
        <f t="shared" si="26"/>
        <v/>
      </c>
      <c r="I270" s="126" t="str">
        <f t="shared" si="27"/>
        <v/>
      </c>
      <c r="J270" s="11" t="str">
        <f t="shared" si="28"/>
        <v/>
      </c>
      <c r="K270" s="13" t="str">
        <f t="shared" si="29"/>
        <v/>
      </c>
      <c r="L270" s="13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4"/>
      <c r="N270" s="14"/>
      <c r="O270" s="10"/>
    </row>
    <row r="271" spans="1:15" x14ac:dyDescent="0.2">
      <c r="A271" s="130"/>
      <c r="B271" s="4"/>
      <c r="C271" s="4"/>
      <c r="D271" s="11"/>
      <c r="E271" s="11"/>
      <c r="F271" s="12" t="str">
        <f t="shared" si="24"/>
        <v/>
      </c>
      <c r="G271" s="11" t="str">
        <f t="shared" si="25"/>
        <v/>
      </c>
      <c r="H271" s="6" t="str">
        <f t="shared" si="26"/>
        <v/>
      </c>
      <c r="I271" s="126" t="str">
        <f t="shared" si="27"/>
        <v/>
      </c>
      <c r="J271" s="11" t="str">
        <f t="shared" si="28"/>
        <v/>
      </c>
      <c r="K271" s="13" t="str">
        <f t="shared" si="29"/>
        <v/>
      </c>
      <c r="L271" s="13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4"/>
      <c r="N271" s="14"/>
      <c r="O271" s="10"/>
    </row>
    <row r="272" spans="1:15" x14ac:dyDescent="0.2">
      <c r="A272" s="130"/>
      <c r="B272" s="4"/>
      <c r="C272" s="4"/>
      <c r="D272" s="11"/>
      <c r="E272" s="11"/>
      <c r="F272" s="12" t="str">
        <f t="shared" si="24"/>
        <v/>
      </c>
      <c r="G272" s="11" t="str">
        <f t="shared" si="25"/>
        <v/>
      </c>
      <c r="H272" s="6" t="str">
        <f t="shared" si="26"/>
        <v/>
      </c>
      <c r="I272" s="126" t="str">
        <f t="shared" si="27"/>
        <v/>
      </c>
      <c r="J272" s="11" t="str">
        <f t="shared" si="28"/>
        <v/>
      </c>
      <c r="K272" s="13" t="str">
        <f t="shared" si="29"/>
        <v/>
      </c>
      <c r="L272" s="13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4"/>
      <c r="N272" s="14"/>
      <c r="O272" s="10"/>
    </row>
    <row r="273" spans="1:15" x14ac:dyDescent="0.2">
      <c r="A273" s="130"/>
      <c r="B273" s="4"/>
      <c r="C273" s="4"/>
      <c r="D273" s="11"/>
      <c r="E273" s="11"/>
      <c r="F273" s="12" t="str">
        <f t="shared" si="24"/>
        <v/>
      </c>
      <c r="G273" s="11" t="str">
        <f t="shared" si="25"/>
        <v/>
      </c>
      <c r="H273" s="6" t="str">
        <f t="shared" si="26"/>
        <v/>
      </c>
      <c r="I273" s="126" t="str">
        <f t="shared" si="27"/>
        <v/>
      </c>
      <c r="J273" s="11" t="str">
        <f t="shared" si="28"/>
        <v/>
      </c>
      <c r="K273" s="13" t="str">
        <f t="shared" si="29"/>
        <v/>
      </c>
      <c r="L273" s="13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4"/>
      <c r="N273" s="14"/>
      <c r="O273" s="10"/>
    </row>
    <row r="274" spans="1:15" x14ac:dyDescent="0.2">
      <c r="A274" s="130"/>
      <c r="B274" s="4"/>
      <c r="C274" s="4"/>
      <c r="D274" s="11"/>
      <c r="E274" s="11"/>
      <c r="F274" s="12" t="str">
        <f t="shared" si="24"/>
        <v/>
      </c>
      <c r="G274" s="11" t="str">
        <f t="shared" si="25"/>
        <v/>
      </c>
      <c r="H274" s="6" t="str">
        <f t="shared" si="26"/>
        <v/>
      </c>
      <c r="I274" s="126" t="str">
        <f t="shared" si="27"/>
        <v/>
      </c>
      <c r="J274" s="11" t="str">
        <f t="shared" si="28"/>
        <v/>
      </c>
      <c r="K274" s="13" t="str">
        <f t="shared" si="29"/>
        <v/>
      </c>
      <c r="L274" s="13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4"/>
      <c r="N274" s="14"/>
      <c r="O274" s="10"/>
    </row>
    <row r="275" spans="1:15" x14ac:dyDescent="0.2">
      <c r="A275" s="130"/>
      <c r="B275" s="4"/>
      <c r="C275" s="4"/>
      <c r="D275" s="11"/>
      <c r="E275" s="11"/>
      <c r="F275" s="12" t="str">
        <f t="shared" si="24"/>
        <v/>
      </c>
      <c r="G275" s="11" t="str">
        <f t="shared" si="25"/>
        <v/>
      </c>
      <c r="H275" s="6" t="str">
        <f t="shared" si="26"/>
        <v/>
      </c>
      <c r="I275" s="126" t="str">
        <f t="shared" si="27"/>
        <v/>
      </c>
      <c r="J275" s="11" t="str">
        <f t="shared" si="28"/>
        <v/>
      </c>
      <c r="K275" s="13" t="str">
        <f t="shared" si="29"/>
        <v/>
      </c>
      <c r="L275" s="13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4"/>
      <c r="N275" s="14"/>
      <c r="O275" s="10"/>
    </row>
    <row r="276" spans="1:15" x14ac:dyDescent="0.2">
      <c r="A276" s="130"/>
      <c r="B276" s="4"/>
      <c r="C276" s="4"/>
      <c r="D276" s="11"/>
      <c r="E276" s="11"/>
      <c r="F276" s="12" t="str">
        <f t="shared" si="24"/>
        <v/>
      </c>
      <c r="G276" s="11" t="str">
        <f t="shared" si="25"/>
        <v/>
      </c>
      <c r="H276" s="6" t="str">
        <f t="shared" si="26"/>
        <v/>
      </c>
      <c r="I276" s="126" t="str">
        <f t="shared" si="27"/>
        <v/>
      </c>
      <c r="J276" s="11" t="str">
        <f t="shared" si="28"/>
        <v/>
      </c>
      <c r="K276" s="13" t="str">
        <f t="shared" si="29"/>
        <v/>
      </c>
      <c r="L276" s="13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4"/>
      <c r="N276" s="14"/>
      <c r="O276" s="10"/>
    </row>
    <row r="277" spans="1:15" x14ac:dyDescent="0.2">
      <c r="A277" s="130"/>
      <c r="B277" s="4"/>
      <c r="C277" s="4"/>
      <c r="D277" s="11"/>
      <c r="E277" s="11"/>
      <c r="F277" s="12" t="str">
        <f t="shared" si="24"/>
        <v/>
      </c>
      <c r="G277" s="11" t="str">
        <f t="shared" si="25"/>
        <v/>
      </c>
      <c r="H277" s="6" t="str">
        <f t="shared" si="26"/>
        <v/>
      </c>
      <c r="I277" s="126" t="str">
        <f t="shared" si="27"/>
        <v/>
      </c>
      <c r="J277" s="11" t="str">
        <f t="shared" si="28"/>
        <v/>
      </c>
      <c r="K277" s="13" t="str">
        <f t="shared" si="29"/>
        <v/>
      </c>
      <c r="L277" s="13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4"/>
      <c r="N277" s="14"/>
      <c r="O277" s="10"/>
    </row>
    <row r="278" spans="1:15" x14ac:dyDescent="0.2">
      <c r="A278" s="130"/>
      <c r="B278" s="4"/>
      <c r="C278" s="4"/>
      <c r="D278" s="11"/>
      <c r="E278" s="11"/>
      <c r="F278" s="12" t="str">
        <f t="shared" si="24"/>
        <v/>
      </c>
      <c r="G278" s="11" t="str">
        <f t="shared" si="25"/>
        <v/>
      </c>
      <c r="H278" s="6" t="str">
        <f t="shared" si="26"/>
        <v/>
      </c>
      <c r="I278" s="126" t="str">
        <f t="shared" si="27"/>
        <v/>
      </c>
      <c r="J278" s="11" t="str">
        <f t="shared" si="28"/>
        <v/>
      </c>
      <c r="K278" s="13" t="str">
        <f t="shared" si="29"/>
        <v/>
      </c>
      <c r="L278" s="13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4"/>
      <c r="N278" s="14"/>
      <c r="O278" s="10"/>
    </row>
    <row r="279" spans="1:15" x14ac:dyDescent="0.2">
      <c r="A279" s="130"/>
      <c r="B279" s="4"/>
      <c r="C279" s="4"/>
      <c r="D279" s="11"/>
      <c r="E279" s="11"/>
      <c r="F279" s="12" t="str">
        <f t="shared" si="24"/>
        <v/>
      </c>
      <c r="G279" s="11" t="str">
        <f t="shared" si="25"/>
        <v/>
      </c>
      <c r="H279" s="6" t="str">
        <f t="shared" si="26"/>
        <v/>
      </c>
      <c r="I279" s="126" t="str">
        <f t="shared" si="27"/>
        <v/>
      </c>
      <c r="J279" s="11" t="str">
        <f t="shared" si="28"/>
        <v/>
      </c>
      <c r="K279" s="13" t="str">
        <f t="shared" si="29"/>
        <v/>
      </c>
      <c r="L279" s="13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4"/>
      <c r="N279" s="14"/>
      <c r="O279" s="10"/>
    </row>
    <row r="280" spans="1:15" x14ac:dyDescent="0.2">
      <c r="A280" s="130"/>
      <c r="B280" s="4"/>
      <c r="C280" s="4"/>
      <c r="D280" s="11"/>
      <c r="E280" s="11"/>
      <c r="F280" s="12" t="str">
        <f t="shared" si="24"/>
        <v/>
      </c>
      <c r="G280" s="11" t="str">
        <f t="shared" si="25"/>
        <v/>
      </c>
      <c r="H280" s="6" t="str">
        <f t="shared" si="26"/>
        <v/>
      </c>
      <c r="I280" s="126" t="str">
        <f t="shared" si="27"/>
        <v/>
      </c>
      <c r="J280" s="11" t="str">
        <f t="shared" si="28"/>
        <v/>
      </c>
      <c r="K280" s="13" t="str">
        <f t="shared" si="29"/>
        <v/>
      </c>
      <c r="L280" s="13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4"/>
      <c r="N280" s="14"/>
      <c r="O280" s="10"/>
    </row>
    <row r="281" spans="1:15" x14ac:dyDescent="0.2">
      <c r="A281" s="130"/>
      <c r="B281" s="4"/>
      <c r="C281" s="4"/>
      <c r="D281" s="11"/>
      <c r="E281" s="11"/>
      <c r="F281" s="12" t="str">
        <f t="shared" si="24"/>
        <v/>
      </c>
      <c r="G281" s="11" t="str">
        <f t="shared" si="25"/>
        <v/>
      </c>
      <c r="H281" s="6" t="str">
        <f t="shared" si="26"/>
        <v/>
      </c>
      <c r="I281" s="126" t="str">
        <f t="shared" si="27"/>
        <v/>
      </c>
      <c r="J281" s="11" t="str">
        <f t="shared" si="28"/>
        <v/>
      </c>
      <c r="K281" s="13" t="str">
        <f t="shared" si="29"/>
        <v/>
      </c>
      <c r="L281" s="13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4"/>
      <c r="N281" s="14"/>
      <c r="O281" s="10"/>
    </row>
    <row r="282" spans="1:15" x14ac:dyDescent="0.2">
      <c r="A282" s="130"/>
      <c r="B282" s="4"/>
      <c r="C282" s="4"/>
      <c r="D282" s="11"/>
      <c r="E282" s="11"/>
      <c r="F282" s="12" t="str">
        <f t="shared" si="24"/>
        <v/>
      </c>
      <c r="G282" s="11" t="str">
        <f t="shared" si="25"/>
        <v/>
      </c>
      <c r="H282" s="6" t="str">
        <f t="shared" si="26"/>
        <v/>
      </c>
      <c r="I282" s="126" t="str">
        <f t="shared" si="27"/>
        <v/>
      </c>
      <c r="J282" s="11" t="str">
        <f t="shared" si="28"/>
        <v/>
      </c>
      <c r="K282" s="13" t="str">
        <f t="shared" si="29"/>
        <v/>
      </c>
      <c r="L282" s="13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4"/>
      <c r="N282" s="14"/>
      <c r="O282" s="10"/>
    </row>
    <row r="283" spans="1:15" x14ac:dyDescent="0.2">
      <c r="A283" s="130"/>
      <c r="B283" s="4"/>
      <c r="C283" s="4"/>
      <c r="D283" s="11"/>
      <c r="E283" s="11"/>
      <c r="F283" s="12" t="str">
        <f t="shared" si="24"/>
        <v/>
      </c>
      <c r="G283" s="11" t="str">
        <f t="shared" si="25"/>
        <v/>
      </c>
      <c r="H283" s="6" t="str">
        <f t="shared" si="26"/>
        <v/>
      </c>
      <c r="I283" s="126" t="str">
        <f t="shared" si="27"/>
        <v/>
      </c>
      <c r="J283" s="11" t="str">
        <f t="shared" si="28"/>
        <v/>
      </c>
      <c r="K283" s="13" t="str">
        <f t="shared" si="29"/>
        <v/>
      </c>
      <c r="L283" s="13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4"/>
      <c r="N283" s="14"/>
      <c r="O283" s="10"/>
    </row>
    <row r="284" spans="1:15" x14ac:dyDescent="0.2">
      <c r="A284" s="130"/>
      <c r="B284" s="4"/>
      <c r="C284" s="4"/>
      <c r="D284" s="11"/>
      <c r="E284" s="11"/>
      <c r="F284" s="12" t="str">
        <f t="shared" si="24"/>
        <v/>
      </c>
      <c r="G284" s="11" t="str">
        <f t="shared" si="25"/>
        <v/>
      </c>
      <c r="H284" s="6" t="str">
        <f t="shared" si="26"/>
        <v/>
      </c>
      <c r="I284" s="126" t="str">
        <f t="shared" si="27"/>
        <v/>
      </c>
      <c r="J284" s="11" t="str">
        <f t="shared" si="28"/>
        <v/>
      </c>
      <c r="K284" s="13" t="str">
        <f t="shared" si="29"/>
        <v/>
      </c>
      <c r="L284" s="13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4"/>
      <c r="N284" s="14"/>
      <c r="O284" s="10"/>
    </row>
    <row r="285" spans="1:15" x14ac:dyDescent="0.2">
      <c r="A285" s="130"/>
      <c r="B285" s="4"/>
      <c r="C285" s="4"/>
      <c r="D285" s="11"/>
      <c r="E285" s="11"/>
      <c r="F285" s="12" t="str">
        <f t="shared" si="24"/>
        <v/>
      </c>
      <c r="G285" s="11" t="str">
        <f t="shared" si="25"/>
        <v/>
      </c>
      <c r="H285" s="6" t="str">
        <f t="shared" si="26"/>
        <v/>
      </c>
      <c r="I285" s="126" t="str">
        <f t="shared" si="27"/>
        <v/>
      </c>
      <c r="J285" s="11" t="str">
        <f t="shared" si="28"/>
        <v/>
      </c>
      <c r="K285" s="13" t="str">
        <f t="shared" si="29"/>
        <v/>
      </c>
      <c r="L285" s="13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4"/>
      <c r="N285" s="14"/>
      <c r="O285" s="10"/>
    </row>
    <row r="286" spans="1:15" x14ac:dyDescent="0.2">
      <c r="A286" s="130"/>
      <c r="B286" s="4"/>
      <c r="C286" s="4"/>
      <c r="D286" s="11"/>
      <c r="E286" s="11"/>
      <c r="F286" s="12" t="str">
        <f t="shared" si="24"/>
        <v/>
      </c>
      <c r="G286" s="11" t="str">
        <f t="shared" si="25"/>
        <v/>
      </c>
      <c r="H286" s="6" t="str">
        <f t="shared" si="26"/>
        <v/>
      </c>
      <c r="I286" s="126" t="str">
        <f t="shared" si="27"/>
        <v/>
      </c>
      <c r="J286" s="11" t="str">
        <f t="shared" si="28"/>
        <v/>
      </c>
      <c r="K286" s="13" t="str">
        <f t="shared" si="29"/>
        <v/>
      </c>
      <c r="L286" s="13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4"/>
      <c r="N286" s="14"/>
      <c r="O286" s="10"/>
    </row>
    <row r="287" spans="1:15" x14ac:dyDescent="0.2">
      <c r="A287" s="130"/>
      <c r="B287" s="4"/>
      <c r="C287" s="4"/>
      <c r="D287" s="11"/>
      <c r="E287" s="11"/>
      <c r="F287" s="12" t="str">
        <f t="shared" si="24"/>
        <v/>
      </c>
      <c r="G287" s="11" t="str">
        <f t="shared" si="25"/>
        <v/>
      </c>
      <c r="H287" s="6" t="str">
        <f t="shared" si="26"/>
        <v/>
      </c>
      <c r="I287" s="126" t="str">
        <f t="shared" si="27"/>
        <v/>
      </c>
      <c r="J287" s="11" t="str">
        <f t="shared" si="28"/>
        <v/>
      </c>
      <c r="K287" s="13" t="str">
        <f t="shared" si="29"/>
        <v/>
      </c>
      <c r="L287" s="13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4"/>
      <c r="N287" s="14"/>
      <c r="O287" s="10"/>
    </row>
    <row r="288" spans="1:15" x14ac:dyDescent="0.2">
      <c r="A288" s="130"/>
      <c r="B288" s="4"/>
      <c r="C288" s="4"/>
      <c r="D288" s="11"/>
      <c r="E288" s="11"/>
      <c r="F288" s="12" t="str">
        <f t="shared" si="24"/>
        <v/>
      </c>
      <c r="G288" s="11" t="str">
        <f t="shared" si="25"/>
        <v/>
      </c>
      <c r="H288" s="6" t="str">
        <f t="shared" si="26"/>
        <v/>
      </c>
      <c r="I288" s="126" t="str">
        <f t="shared" si="27"/>
        <v/>
      </c>
      <c r="J288" s="11" t="str">
        <f t="shared" si="28"/>
        <v/>
      </c>
      <c r="K288" s="13" t="str">
        <f t="shared" si="29"/>
        <v/>
      </c>
      <c r="L288" s="13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4"/>
      <c r="N288" s="14"/>
      <c r="O288" s="10"/>
    </row>
    <row r="289" spans="1:15" x14ac:dyDescent="0.2">
      <c r="A289" s="130"/>
      <c r="B289" s="4"/>
      <c r="C289" s="4"/>
      <c r="D289" s="11"/>
      <c r="E289" s="11"/>
      <c r="F289" s="12" t="str">
        <f t="shared" si="24"/>
        <v/>
      </c>
      <c r="G289" s="11" t="str">
        <f t="shared" si="25"/>
        <v/>
      </c>
      <c r="H289" s="6" t="str">
        <f t="shared" si="26"/>
        <v/>
      </c>
      <c r="I289" s="126" t="str">
        <f t="shared" si="27"/>
        <v/>
      </c>
      <c r="J289" s="11" t="str">
        <f t="shared" si="28"/>
        <v/>
      </c>
      <c r="K289" s="13" t="str">
        <f t="shared" si="29"/>
        <v/>
      </c>
      <c r="L289" s="13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4"/>
      <c r="N289" s="14"/>
      <c r="O289" s="10"/>
    </row>
    <row r="290" spans="1:15" x14ac:dyDescent="0.2">
      <c r="A290" s="130"/>
      <c r="B290" s="4"/>
      <c r="C290" s="4"/>
      <c r="D290" s="11"/>
      <c r="E290" s="11"/>
      <c r="F290" s="12" t="str">
        <f t="shared" si="24"/>
        <v/>
      </c>
      <c r="G290" s="11" t="str">
        <f t="shared" si="25"/>
        <v/>
      </c>
      <c r="H290" s="6" t="str">
        <f t="shared" si="26"/>
        <v/>
      </c>
      <c r="I290" s="126" t="str">
        <f t="shared" si="27"/>
        <v/>
      </c>
      <c r="J290" s="11" t="str">
        <f t="shared" si="28"/>
        <v/>
      </c>
      <c r="K290" s="13" t="str">
        <f t="shared" si="29"/>
        <v/>
      </c>
      <c r="L290" s="13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4"/>
      <c r="N290" s="14"/>
      <c r="O290" s="10"/>
    </row>
    <row r="291" spans="1:15" x14ac:dyDescent="0.2">
      <c r="A291" s="130"/>
      <c r="B291" s="4"/>
      <c r="C291" s="4"/>
      <c r="D291" s="11"/>
      <c r="E291" s="11"/>
      <c r="F291" s="12" t="str">
        <f t="shared" si="24"/>
        <v/>
      </c>
      <c r="G291" s="11" t="str">
        <f t="shared" si="25"/>
        <v/>
      </c>
      <c r="H291" s="6" t="str">
        <f t="shared" si="26"/>
        <v/>
      </c>
      <c r="I291" s="126" t="str">
        <f t="shared" si="27"/>
        <v/>
      </c>
      <c r="J291" s="11" t="str">
        <f t="shared" si="28"/>
        <v/>
      </c>
      <c r="K291" s="13" t="str">
        <f t="shared" si="29"/>
        <v/>
      </c>
      <c r="L291" s="13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4"/>
      <c r="N291" s="14"/>
      <c r="O291" s="10"/>
    </row>
    <row r="292" spans="1:15" x14ac:dyDescent="0.2">
      <c r="A292" s="130"/>
      <c r="B292" s="4"/>
      <c r="C292" s="4"/>
      <c r="D292" s="11"/>
      <c r="E292" s="11"/>
      <c r="F292" s="12" t="str">
        <f t="shared" si="24"/>
        <v/>
      </c>
      <c r="G292" s="11" t="str">
        <f t="shared" si="25"/>
        <v/>
      </c>
      <c r="H292" s="6" t="str">
        <f t="shared" si="26"/>
        <v/>
      </c>
      <c r="I292" s="126" t="str">
        <f t="shared" si="27"/>
        <v/>
      </c>
      <c r="J292" s="11" t="str">
        <f t="shared" si="28"/>
        <v/>
      </c>
      <c r="K292" s="13" t="str">
        <f t="shared" si="29"/>
        <v/>
      </c>
      <c r="L292" s="13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4"/>
      <c r="N292" s="14"/>
      <c r="O292" s="10"/>
    </row>
    <row r="293" spans="1:15" x14ac:dyDescent="0.2">
      <c r="A293" s="130"/>
      <c r="B293" s="4"/>
      <c r="C293" s="4"/>
      <c r="D293" s="11"/>
      <c r="E293" s="11"/>
      <c r="F293" s="12" t="str">
        <f t="shared" si="24"/>
        <v/>
      </c>
      <c r="G293" s="11" t="str">
        <f t="shared" si="25"/>
        <v/>
      </c>
      <c r="H293" s="6" t="str">
        <f t="shared" si="26"/>
        <v/>
      </c>
      <c r="I293" s="126" t="str">
        <f t="shared" si="27"/>
        <v/>
      </c>
      <c r="J293" s="11" t="str">
        <f t="shared" si="28"/>
        <v/>
      </c>
      <c r="K293" s="13" t="str">
        <f t="shared" si="29"/>
        <v/>
      </c>
      <c r="L293" s="13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4"/>
      <c r="N293" s="14"/>
      <c r="O293" s="10"/>
    </row>
    <row r="294" spans="1:15" x14ac:dyDescent="0.2">
      <c r="A294" s="130"/>
      <c r="B294" s="4"/>
      <c r="C294" s="4"/>
      <c r="D294" s="11"/>
      <c r="E294" s="11"/>
      <c r="F294" s="12" t="str">
        <f t="shared" si="24"/>
        <v/>
      </c>
      <c r="G294" s="11" t="str">
        <f t="shared" si="25"/>
        <v/>
      </c>
      <c r="H294" s="6" t="str">
        <f t="shared" si="26"/>
        <v/>
      </c>
      <c r="I294" s="126" t="str">
        <f t="shared" si="27"/>
        <v/>
      </c>
      <c r="J294" s="11" t="str">
        <f t="shared" si="28"/>
        <v/>
      </c>
      <c r="K294" s="13" t="str">
        <f t="shared" si="29"/>
        <v/>
      </c>
      <c r="L294" s="13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4"/>
      <c r="N294" s="14"/>
      <c r="O294" s="10"/>
    </row>
    <row r="295" spans="1:15" x14ac:dyDescent="0.2">
      <c r="A295" s="130"/>
      <c r="B295" s="4"/>
      <c r="C295" s="4"/>
      <c r="D295" s="11"/>
      <c r="E295" s="11"/>
      <c r="F295" s="12" t="str">
        <f t="shared" si="24"/>
        <v/>
      </c>
      <c r="G295" s="11" t="str">
        <f t="shared" si="25"/>
        <v/>
      </c>
      <c r="H295" s="6" t="str">
        <f t="shared" si="26"/>
        <v/>
      </c>
      <c r="I295" s="126" t="str">
        <f t="shared" si="27"/>
        <v/>
      </c>
      <c r="J295" s="11" t="str">
        <f t="shared" si="28"/>
        <v/>
      </c>
      <c r="K295" s="13" t="str">
        <f t="shared" si="29"/>
        <v/>
      </c>
      <c r="L295" s="13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4"/>
      <c r="N295" s="14"/>
      <c r="O295" s="10"/>
    </row>
    <row r="296" spans="1:15" x14ac:dyDescent="0.2">
      <c r="A296" s="130"/>
      <c r="B296" s="4"/>
      <c r="C296" s="4"/>
      <c r="D296" s="11"/>
      <c r="E296" s="11"/>
      <c r="F296" s="12" t="str">
        <f t="shared" si="24"/>
        <v/>
      </c>
      <c r="G296" s="11" t="str">
        <f t="shared" si="25"/>
        <v/>
      </c>
      <c r="H296" s="6" t="str">
        <f t="shared" si="26"/>
        <v/>
      </c>
      <c r="I296" s="126" t="str">
        <f t="shared" si="27"/>
        <v/>
      </c>
      <c r="J296" s="11" t="str">
        <f t="shared" si="28"/>
        <v/>
      </c>
      <c r="K296" s="13" t="str">
        <f t="shared" si="29"/>
        <v/>
      </c>
      <c r="L296" s="13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4"/>
      <c r="N296" s="14"/>
      <c r="O296" s="10"/>
    </row>
    <row r="297" spans="1:15" x14ac:dyDescent="0.2">
      <c r="A297" s="130"/>
      <c r="B297" s="4"/>
      <c r="C297" s="4"/>
      <c r="D297" s="11"/>
      <c r="E297" s="11"/>
      <c r="F297" s="12" t="str">
        <f t="shared" si="24"/>
        <v/>
      </c>
      <c r="G297" s="11" t="str">
        <f t="shared" si="25"/>
        <v/>
      </c>
      <c r="H297" s="6" t="str">
        <f t="shared" si="26"/>
        <v/>
      </c>
      <c r="I297" s="126" t="str">
        <f t="shared" si="27"/>
        <v/>
      </c>
      <c r="J297" s="11" t="str">
        <f t="shared" si="28"/>
        <v/>
      </c>
      <c r="K297" s="13" t="str">
        <f t="shared" si="29"/>
        <v/>
      </c>
      <c r="L297" s="13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4"/>
      <c r="N297" s="14"/>
      <c r="O297" s="10"/>
    </row>
    <row r="298" spans="1:15" x14ac:dyDescent="0.2">
      <c r="A298" s="130"/>
      <c r="B298" s="4"/>
      <c r="C298" s="4"/>
      <c r="D298" s="11"/>
      <c r="E298" s="11"/>
      <c r="F298" s="12" t="str">
        <f t="shared" si="24"/>
        <v/>
      </c>
      <c r="G298" s="11" t="str">
        <f t="shared" si="25"/>
        <v/>
      </c>
      <c r="H298" s="6" t="str">
        <f t="shared" si="26"/>
        <v/>
      </c>
      <c r="I298" s="126" t="str">
        <f t="shared" si="27"/>
        <v/>
      </c>
      <c r="J298" s="11" t="str">
        <f t="shared" si="28"/>
        <v/>
      </c>
      <c r="K298" s="13" t="str">
        <f t="shared" si="29"/>
        <v/>
      </c>
      <c r="L298" s="13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4"/>
      <c r="N298" s="14"/>
      <c r="O298" s="10"/>
    </row>
    <row r="299" spans="1:15" x14ac:dyDescent="0.2">
      <c r="A299" s="130"/>
      <c r="B299" s="4"/>
      <c r="C299" s="4"/>
      <c r="D299" s="11"/>
      <c r="E299" s="11"/>
      <c r="F299" s="12" t="str">
        <f t="shared" si="24"/>
        <v/>
      </c>
      <c r="G299" s="11" t="str">
        <f t="shared" si="25"/>
        <v/>
      </c>
      <c r="H299" s="6" t="str">
        <f t="shared" si="26"/>
        <v/>
      </c>
      <c r="I299" s="126" t="str">
        <f t="shared" si="27"/>
        <v/>
      </c>
      <c r="J299" s="11" t="str">
        <f t="shared" si="28"/>
        <v/>
      </c>
      <c r="K299" s="13" t="str">
        <f t="shared" si="29"/>
        <v/>
      </c>
      <c r="L299" s="13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4"/>
      <c r="N299" s="14"/>
      <c r="O299" s="10"/>
    </row>
    <row r="300" spans="1:15" x14ac:dyDescent="0.2">
      <c r="A300" s="130"/>
      <c r="B300" s="4"/>
      <c r="C300" s="4"/>
      <c r="D300" s="11"/>
      <c r="E300" s="11"/>
      <c r="F300" s="12" t="str">
        <f t="shared" si="24"/>
        <v/>
      </c>
      <c r="G300" s="11" t="str">
        <f t="shared" si="25"/>
        <v/>
      </c>
      <c r="H300" s="6" t="str">
        <f t="shared" si="26"/>
        <v/>
      </c>
      <c r="I300" s="126" t="str">
        <f t="shared" si="27"/>
        <v/>
      </c>
      <c r="J300" s="11" t="str">
        <f t="shared" si="28"/>
        <v/>
      </c>
      <c r="K300" s="13" t="str">
        <f t="shared" si="29"/>
        <v/>
      </c>
      <c r="L300" s="13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4"/>
      <c r="N300" s="14"/>
      <c r="O300" s="10"/>
    </row>
    <row r="301" spans="1:15" x14ac:dyDescent="0.2">
      <c r="A301" s="130"/>
      <c r="B301" s="4"/>
      <c r="C301" s="4"/>
      <c r="D301" s="11"/>
      <c r="E301" s="11"/>
      <c r="F301" s="12" t="str">
        <f t="shared" si="24"/>
        <v/>
      </c>
      <c r="G301" s="11" t="str">
        <f t="shared" si="25"/>
        <v/>
      </c>
      <c r="H301" s="6" t="str">
        <f t="shared" si="26"/>
        <v/>
      </c>
      <c r="I301" s="126" t="str">
        <f t="shared" si="27"/>
        <v/>
      </c>
      <c r="J301" s="11" t="str">
        <f t="shared" si="28"/>
        <v/>
      </c>
      <c r="K301" s="13" t="str">
        <f t="shared" si="29"/>
        <v/>
      </c>
      <c r="L301" s="13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4"/>
      <c r="N301" s="14"/>
      <c r="O301" s="10"/>
    </row>
    <row r="302" spans="1:15" x14ac:dyDescent="0.2">
      <c r="A302" s="130"/>
      <c r="B302" s="4"/>
      <c r="C302" s="4"/>
      <c r="D302" s="11"/>
      <c r="E302" s="11"/>
      <c r="F302" s="12" t="str">
        <f t="shared" si="24"/>
        <v/>
      </c>
      <c r="G302" s="11" t="str">
        <f t="shared" si="25"/>
        <v/>
      </c>
      <c r="H302" s="6" t="str">
        <f t="shared" si="26"/>
        <v/>
      </c>
      <c r="I302" s="126" t="str">
        <f t="shared" si="27"/>
        <v/>
      </c>
      <c r="J302" s="11" t="str">
        <f t="shared" si="28"/>
        <v/>
      </c>
      <c r="K302" s="13" t="str">
        <f t="shared" si="29"/>
        <v/>
      </c>
      <c r="L302" s="13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4"/>
      <c r="N302" s="14"/>
      <c r="O302" s="10"/>
    </row>
    <row r="303" spans="1:15" x14ac:dyDescent="0.2">
      <c r="A303" s="130"/>
      <c r="B303" s="4"/>
      <c r="C303" s="4"/>
      <c r="D303" s="11"/>
      <c r="E303" s="11"/>
      <c r="F303" s="12" t="str">
        <f t="shared" si="24"/>
        <v/>
      </c>
      <c r="G303" s="11" t="str">
        <f t="shared" si="25"/>
        <v/>
      </c>
      <c r="H303" s="6" t="str">
        <f t="shared" si="26"/>
        <v/>
      </c>
      <c r="I303" s="126" t="str">
        <f t="shared" si="27"/>
        <v/>
      </c>
      <c r="J303" s="11" t="str">
        <f t="shared" si="28"/>
        <v/>
      </c>
      <c r="K303" s="13" t="str">
        <f t="shared" si="29"/>
        <v/>
      </c>
      <c r="L303" s="13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4"/>
      <c r="N303" s="14"/>
      <c r="O303" s="10"/>
    </row>
    <row r="304" spans="1:15" x14ac:dyDescent="0.2">
      <c r="A304" s="130"/>
      <c r="B304" s="4"/>
      <c r="C304" s="4"/>
      <c r="D304" s="11"/>
      <c r="E304" s="11"/>
      <c r="F304" s="12" t="str">
        <f t="shared" si="24"/>
        <v/>
      </c>
      <c r="G304" s="11" t="str">
        <f t="shared" si="25"/>
        <v/>
      </c>
      <c r="H304" s="6" t="str">
        <f t="shared" si="26"/>
        <v/>
      </c>
      <c r="I304" s="126" t="str">
        <f t="shared" si="27"/>
        <v/>
      </c>
      <c r="J304" s="11" t="str">
        <f t="shared" si="28"/>
        <v/>
      </c>
      <c r="K304" s="13" t="str">
        <f t="shared" si="29"/>
        <v/>
      </c>
      <c r="L304" s="13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4"/>
      <c r="N304" s="14"/>
      <c r="O304" s="10"/>
    </row>
    <row r="305" spans="1:15" x14ac:dyDescent="0.2">
      <c r="A305" s="130"/>
      <c r="B305" s="4"/>
      <c r="C305" s="4"/>
      <c r="D305" s="11"/>
      <c r="E305" s="11"/>
      <c r="F305" s="12" t="str">
        <f t="shared" si="24"/>
        <v/>
      </c>
      <c r="G305" s="11" t="str">
        <f t="shared" si="25"/>
        <v/>
      </c>
      <c r="H305" s="6" t="str">
        <f t="shared" si="26"/>
        <v/>
      </c>
      <c r="I305" s="126" t="str">
        <f t="shared" si="27"/>
        <v/>
      </c>
      <c r="J305" s="11" t="str">
        <f t="shared" si="28"/>
        <v/>
      </c>
      <c r="K305" s="13" t="str">
        <f t="shared" si="29"/>
        <v/>
      </c>
      <c r="L305" s="13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4"/>
      <c r="N305" s="14"/>
      <c r="O305" s="10"/>
    </row>
    <row r="306" spans="1:15" x14ac:dyDescent="0.2">
      <c r="A306" s="130"/>
      <c r="B306" s="4"/>
      <c r="C306" s="4"/>
      <c r="D306" s="11"/>
      <c r="E306" s="11"/>
      <c r="F306" s="12" t="str">
        <f t="shared" si="24"/>
        <v/>
      </c>
      <c r="G306" s="11" t="str">
        <f t="shared" si="25"/>
        <v/>
      </c>
      <c r="H306" s="6" t="str">
        <f t="shared" si="26"/>
        <v/>
      </c>
      <c r="I306" s="126" t="str">
        <f t="shared" si="27"/>
        <v/>
      </c>
      <c r="J306" s="11" t="str">
        <f t="shared" si="28"/>
        <v/>
      </c>
      <c r="K306" s="13" t="str">
        <f t="shared" si="29"/>
        <v/>
      </c>
      <c r="L306" s="13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4"/>
      <c r="N306" s="14"/>
      <c r="O306" s="10"/>
    </row>
    <row r="307" spans="1:15" x14ac:dyDescent="0.2">
      <c r="A307" s="130"/>
      <c r="B307" s="4"/>
      <c r="C307" s="4"/>
      <c r="D307" s="11"/>
      <c r="E307" s="11"/>
      <c r="F307" s="12" t="str">
        <f t="shared" si="24"/>
        <v/>
      </c>
      <c r="G307" s="11" t="str">
        <f t="shared" si="25"/>
        <v/>
      </c>
      <c r="H307" s="6" t="str">
        <f t="shared" si="26"/>
        <v/>
      </c>
      <c r="I307" s="126" t="str">
        <f t="shared" si="27"/>
        <v/>
      </c>
      <c r="J307" s="11" t="str">
        <f t="shared" si="28"/>
        <v/>
      </c>
      <c r="K307" s="13" t="str">
        <f t="shared" si="29"/>
        <v/>
      </c>
      <c r="L307" s="13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4"/>
      <c r="N307" s="14"/>
      <c r="O307" s="10"/>
    </row>
    <row r="308" spans="1:15" x14ac:dyDescent="0.2">
      <c r="A308" s="130"/>
      <c r="B308" s="4"/>
      <c r="C308" s="4"/>
      <c r="D308" s="11"/>
      <c r="E308" s="11"/>
      <c r="F308" s="12" t="str">
        <f t="shared" si="24"/>
        <v/>
      </c>
      <c r="G308" s="11" t="str">
        <f t="shared" si="25"/>
        <v/>
      </c>
      <c r="H308" s="6" t="str">
        <f t="shared" si="26"/>
        <v/>
      </c>
      <c r="I308" s="126" t="str">
        <f t="shared" si="27"/>
        <v/>
      </c>
      <c r="J308" s="11" t="str">
        <f t="shared" si="28"/>
        <v/>
      </c>
      <c r="K308" s="13" t="str">
        <f t="shared" si="29"/>
        <v/>
      </c>
      <c r="L308" s="13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4"/>
      <c r="N308" s="14"/>
      <c r="O308" s="10"/>
    </row>
    <row r="309" spans="1:15" x14ac:dyDescent="0.2">
      <c r="A309" s="130"/>
      <c r="B309" s="4"/>
      <c r="C309" s="4"/>
      <c r="D309" s="11"/>
      <c r="E309" s="11"/>
      <c r="F309" s="12" t="str">
        <f t="shared" si="24"/>
        <v/>
      </c>
      <c r="G309" s="11" t="str">
        <f t="shared" si="25"/>
        <v/>
      </c>
      <c r="H309" s="6" t="str">
        <f t="shared" si="26"/>
        <v/>
      </c>
      <c r="I309" s="126" t="str">
        <f t="shared" si="27"/>
        <v/>
      </c>
      <c r="J309" s="11" t="str">
        <f t="shared" si="28"/>
        <v/>
      </c>
      <c r="K309" s="13" t="str">
        <f t="shared" si="29"/>
        <v/>
      </c>
      <c r="L309" s="13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4"/>
      <c r="N309" s="14"/>
      <c r="O309" s="10"/>
    </row>
    <row r="310" spans="1:15" x14ac:dyDescent="0.2">
      <c r="A310" s="130"/>
      <c r="B310" s="4"/>
      <c r="C310" s="4"/>
      <c r="D310" s="11"/>
      <c r="E310" s="11"/>
      <c r="F310" s="12" t="str">
        <f t="shared" si="24"/>
        <v/>
      </c>
      <c r="G310" s="11" t="str">
        <f t="shared" si="25"/>
        <v/>
      </c>
      <c r="H310" s="6" t="str">
        <f t="shared" si="26"/>
        <v/>
      </c>
      <c r="I310" s="126" t="str">
        <f t="shared" si="27"/>
        <v/>
      </c>
      <c r="J310" s="11" t="str">
        <f t="shared" si="28"/>
        <v/>
      </c>
      <c r="K310" s="13" t="str">
        <f t="shared" si="29"/>
        <v/>
      </c>
      <c r="L310" s="13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4"/>
      <c r="N310" s="14"/>
      <c r="O310" s="10"/>
    </row>
    <row r="311" spans="1:15" x14ac:dyDescent="0.2">
      <c r="A311" s="130"/>
      <c r="B311" s="4"/>
      <c r="C311" s="4"/>
      <c r="D311" s="11"/>
      <c r="E311" s="11"/>
      <c r="F311" s="12" t="str">
        <f t="shared" si="24"/>
        <v/>
      </c>
      <c r="G311" s="11" t="str">
        <f t="shared" si="25"/>
        <v/>
      </c>
      <c r="H311" s="6" t="str">
        <f t="shared" si="26"/>
        <v/>
      </c>
      <c r="I311" s="126" t="str">
        <f t="shared" si="27"/>
        <v/>
      </c>
      <c r="J311" s="11" t="str">
        <f t="shared" si="28"/>
        <v/>
      </c>
      <c r="K311" s="13" t="str">
        <f t="shared" si="29"/>
        <v/>
      </c>
      <c r="L311" s="13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4"/>
      <c r="N311" s="14"/>
      <c r="O311" s="10"/>
    </row>
    <row r="312" spans="1:15" x14ac:dyDescent="0.2">
      <c r="A312" s="130"/>
      <c r="B312" s="4"/>
      <c r="C312" s="4"/>
      <c r="D312" s="11"/>
      <c r="E312" s="11"/>
      <c r="F312" s="12" t="str">
        <f t="shared" si="24"/>
        <v/>
      </c>
      <c r="G312" s="11" t="str">
        <f t="shared" si="25"/>
        <v/>
      </c>
      <c r="H312" s="6" t="str">
        <f t="shared" si="26"/>
        <v/>
      </c>
      <c r="I312" s="126" t="str">
        <f t="shared" si="27"/>
        <v/>
      </c>
      <c r="J312" s="11" t="str">
        <f t="shared" si="28"/>
        <v/>
      </c>
      <c r="K312" s="13" t="str">
        <f t="shared" si="29"/>
        <v/>
      </c>
      <c r="L312" s="13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4"/>
      <c r="N312" s="14"/>
      <c r="O312" s="10"/>
    </row>
    <row r="313" spans="1:15" x14ac:dyDescent="0.2">
      <c r="A313" s="130"/>
      <c r="B313" s="4"/>
      <c r="C313" s="4"/>
      <c r="D313" s="11"/>
      <c r="E313" s="11"/>
      <c r="F313" s="12" t="str">
        <f t="shared" si="24"/>
        <v/>
      </c>
      <c r="G313" s="11" t="str">
        <f t="shared" si="25"/>
        <v/>
      </c>
      <c r="H313" s="6" t="str">
        <f t="shared" si="26"/>
        <v/>
      </c>
      <c r="I313" s="126" t="str">
        <f t="shared" si="27"/>
        <v/>
      </c>
      <c r="J313" s="11" t="str">
        <f t="shared" si="28"/>
        <v/>
      </c>
      <c r="K313" s="13" t="str">
        <f t="shared" si="29"/>
        <v/>
      </c>
      <c r="L313" s="13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4"/>
      <c r="N313" s="14"/>
      <c r="O313" s="10"/>
    </row>
    <row r="314" spans="1:15" x14ac:dyDescent="0.2">
      <c r="A314" s="130"/>
      <c r="B314" s="4"/>
      <c r="C314" s="4"/>
      <c r="D314" s="11"/>
      <c r="E314" s="11"/>
      <c r="F314" s="12" t="str">
        <f t="shared" si="24"/>
        <v/>
      </c>
      <c r="G314" s="11" t="str">
        <f t="shared" si="25"/>
        <v/>
      </c>
      <c r="H314" s="6" t="str">
        <f t="shared" si="26"/>
        <v/>
      </c>
      <c r="I314" s="126" t="str">
        <f t="shared" si="27"/>
        <v/>
      </c>
      <c r="J314" s="11" t="str">
        <f t="shared" si="28"/>
        <v/>
      </c>
      <c r="K314" s="13" t="str">
        <f t="shared" si="29"/>
        <v/>
      </c>
      <c r="L314" s="13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4"/>
      <c r="N314" s="14"/>
      <c r="O314" s="10"/>
    </row>
    <row r="315" spans="1:15" x14ac:dyDescent="0.2">
      <c r="A315" s="130"/>
      <c r="B315" s="4"/>
      <c r="C315" s="4"/>
      <c r="D315" s="11"/>
      <c r="E315" s="11"/>
      <c r="F315" s="12" t="str">
        <f t="shared" si="24"/>
        <v/>
      </c>
      <c r="G315" s="11" t="str">
        <f t="shared" si="25"/>
        <v/>
      </c>
      <c r="H315" s="6" t="str">
        <f t="shared" si="26"/>
        <v/>
      </c>
      <c r="I315" s="126" t="str">
        <f t="shared" si="27"/>
        <v/>
      </c>
      <c r="J315" s="11" t="str">
        <f t="shared" si="28"/>
        <v/>
      </c>
      <c r="K315" s="13" t="str">
        <f t="shared" si="29"/>
        <v/>
      </c>
      <c r="L315" s="13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4"/>
      <c r="N315" s="14"/>
      <c r="O315" s="10"/>
    </row>
    <row r="316" spans="1:15" x14ac:dyDescent="0.2">
      <c r="A316" s="130"/>
      <c r="B316" s="4"/>
      <c r="C316" s="4"/>
      <c r="D316" s="11"/>
      <c r="E316" s="11"/>
      <c r="F316" s="12" t="str">
        <f t="shared" si="24"/>
        <v/>
      </c>
      <c r="G316" s="11" t="str">
        <f t="shared" si="25"/>
        <v/>
      </c>
      <c r="H316" s="6" t="str">
        <f t="shared" si="26"/>
        <v/>
      </c>
      <c r="I316" s="126" t="str">
        <f t="shared" si="27"/>
        <v/>
      </c>
      <c r="J316" s="11" t="str">
        <f t="shared" si="28"/>
        <v/>
      </c>
      <c r="K316" s="13" t="str">
        <f t="shared" si="29"/>
        <v/>
      </c>
      <c r="L316" s="13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4"/>
      <c r="N316" s="14"/>
      <c r="O316" s="10"/>
    </row>
    <row r="317" spans="1:15" x14ac:dyDescent="0.2">
      <c r="A317" s="130"/>
      <c r="B317" s="4"/>
      <c r="C317" s="4"/>
      <c r="D317" s="11"/>
      <c r="E317" s="11"/>
      <c r="F317" s="12" t="str">
        <f t="shared" si="24"/>
        <v/>
      </c>
      <c r="G317" s="11" t="str">
        <f t="shared" si="25"/>
        <v/>
      </c>
      <c r="H317" s="6" t="str">
        <f t="shared" si="26"/>
        <v/>
      </c>
      <c r="I317" s="126" t="str">
        <f t="shared" si="27"/>
        <v/>
      </c>
      <c r="J317" s="11" t="str">
        <f t="shared" si="28"/>
        <v/>
      </c>
      <c r="K317" s="13" t="str">
        <f t="shared" si="29"/>
        <v/>
      </c>
      <c r="L317" s="13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4"/>
      <c r="N317" s="14"/>
      <c r="O317" s="10"/>
    </row>
    <row r="318" spans="1:15" x14ac:dyDescent="0.2">
      <c r="A318" s="130"/>
      <c r="B318" s="4"/>
      <c r="C318" s="4"/>
      <c r="D318" s="11"/>
      <c r="E318" s="11"/>
      <c r="F318" s="12" t="str">
        <f t="shared" si="24"/>
        <v/>
      </c>
      <c r="G318" s="11" t="str">
        <f t="shared" si="25"/>
        <v/>
      </c>
      <c r="H318" s="6" t="str">
        <f t="shared" si="26"/>
        <v/>
      </c>
      <c r="I318" s="126" t="str">
        <f t="shared" si="27"/>
        <v/>
      </c>
      <c r="J318" s="11" t="str">
        <f t="shared" si="28"/>
        <v/>
      </c>
      <c r="K318" s="13" t="str">
        <f t="shared" si="29"/>
        <v/>
      </c>
      <c r="L318" s="13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4"/>
      <c r="N318" s="14"/>
      <c r="O318" s="10"/>
    </row>
    <row r="319" spans="1:15" x14ac:dyDescent="0.2">
      <c r="A319" s="130"/>
      <c r="B319" s="4"/>
      <c r="C319" s="4"/>
      <c r="D319" s="11"/>
      <c r="E319" s="11"/>
      <c r="F319" s="12" t="str">
        <f t="shared" si="24"/>
        <v/>
      </c>
      <c r="G319" s="11" t="str">
        <f t="shared" si="25"/>
        <v/>
      </c>
      <c r="H319" s="6" t="str">
        <f t="shared" si="26"/>
        <v/>
      </c>
      <c r="I319" s="126" t="str">
        <f t="shared" si="27"/>
        <v/>
      </c>
      <c r="J319" s="11" t="str">
        <f t="shared" si="28"/>
        <v/>
      </c>
      <c r="K319" s="13" t="str">
        <f t="shared" si="29"/>
        <v/>
      </c>
      <c r="L319" s="13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4"/>
      <c r="N319" s="14"/>
      <c r="O319" s="10"/>
    </row>
    <row r="320" spans="1:15" x14ac:dyDescent="0.2">
      <c r="A320" s="130"/>
      <c r="B320" s="4"/>
      <c r="C320" s="4"/>
      <c r="D320" s="11"/>
      <c r="E320" s="11"/>
      <c r="F320" s="12" t="str">
        <f t="shared" si="24"/>
        <v/>
      </c>
      <c r="G320" s="11" t="str">
        <f t="shared" si="25"/>
        <v/>
      </c>
      <c r="H320" s="6" t="str">
        <f t="shared" si="26"/>
        <v/>
      </c>
      <c r="I320" s="126" t="str">
        <f t="shared" si="27"/>
        <v/>
      </c>
      <c r="J320" s="11" t="str">
        <f t="shared" si="28"/>
        <v/>
      </c>
      <c r="K320" s="13" t="str">
        <f t="shared" si="29"/>
        <v/>
      </c>
      <c r="L320" s="13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4"/>
      <c r="N320" s="14"/>
      <c r="O320" s="10"/>
    </row>
    <row r="321" spans="1:15" x14ac:dyDescent="0.2">
      <c r="A321" s="130"/>
      <c r="B321" s="4"/>
      <c r="C321" s="4"/>
      <c r="D321" s="11"/>
      <c r="E321" s="11"/>
      <c r="F321" s="12" t="str">
        <f t="shared" si="24"/>
        <v/>
      </c>
      <c r="G321" s="11" t="str">
        <f t="shared" si="25"/>
        <v/>
      </c>
      <c r="H321" s="6" t="str">
        <f t="shared" si="26"/>
        <v/>
      </c>
      <c r="I321" s="126" t="str">
        <f t="shared" si="27"/>
        <v/>
      </c>
      <c r="J321" s="11" t="str">
        <f t="shared" si="28"/>
        <v/>
      </c>
      <c r="K321" s="13" t="str">
        <f t="shared" si="29"/>
        <v/>
      </c>
      <c r="L321" s="13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4"/>
      <c r="N321" s="14"/>
      <c r="O321" s="10"/>
    </row>
    <row r="322" spans="1:15" x14ac:dyDescent="0.2">
      <c r="A322" s="130"/>
      <c r="B322" s="4"/>
      <c r="C322" s="4"/>
      <c r="D322" s="11"/>
      <c r="E322" s="11"/>
      <c r="F322" s="12" t="str">
        <f t="shared" si="24"/>
        <v/>
      </c>
      <c r="G322" s="11" t="str">
        <f t="shared" si="25"/>
        <v/>
      </c>
      <c r="H322" s="6" t="str">
        <f t="shared" si="26"/>
        <v/>
      </c>
      <c r="I322" s="126" t="str">
        <f t="shared" si="27"/>
        <v/>
      </c>
      <c r="J322" s="11" t="str">
        <f t="shared" si="28"/>
        <v/>
      </c>
      <c r="K322" s="13" t="str">
        <f t="shared" si="29"/>
        <v/>
      </c>
      <c r="L322" s="13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4"/>
      <c r="N322" s="14"/>
      <c r="O322" s="10"/>
    </row>
    <row r="323" spans="1:15" x14ac:dyDescent="0.2">
      <c r="A323" s="130"/>
      <c r="B323" s="4"/>
      <c r="C323" s="4"/>
      <c r="D323" s="11"/>
      <c r="E323" s="11"/>
      <c r="F323" s="12" t="str">
        <f t="shared" si="24"/>
        <v/>
      </c>
      <c r="G323" s="11" t="str">
        <f t="shared" si="25"/>
        <v/>
      </c>
      <c r="H323" s="6" t="str">
        <f t="shared" si="26"/>
        <v/>
      </c>
      <c r="I323" s="126" t="str">
        <f t="shared" si="27"/>
        <v/>
      </c>
      <c r="J323" s="11" t="str">
        <f t="shared" si="28"/>
        <v/>
      </c>
      <c r="K323" s="13" t="str">
        <f t="shared" si="29"/>
        <v/>
      </c>
      <c r="L323" s="13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4"/>
      <c r="N323" s="14"/>
      <c r="O323" s="10"/>
    </row>
    <row r="324" spans="1:15" x14ac:dyDescent="0.2">
      <c r="A324" s="130"/>
      <c r="B324" s="4"/>
      <c r="C324" s="4"/>
      <c r="D324" s="11"/>
      <c r="E324" s="11"/>
      <c r="F324" s="12" t="str">
        <f t="shared" si="24"/>
        <v/>
      </c>
      <c r="G324" s="11" t="str">
        <f t="shared" si="25"/>
        <v/>
      </c>
      <c r="H324" s="6" t="str">
        <f t="shared" si="26"/>
        <v/>
      </c>
      <c r="I324" s="126" t="str">
        <f t="shared" si="27"/>
        <v/>
      </c>
      <c r="J324" s="11" t="str">
        <f t="shared" si="28"/>
        <v/>
      </c>
      <c r="K324" s="13" t="str">
        <f t="shared" si="29"/>
        <v/>
      </c>
      <c r="L324" s="13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4"/>
      <c r="N324" s="14"/>
      <c r="O324" s="10"/>
    </row>
    <row r="325" spans="1:15" x14ac:dyDescent="0.2">
      <c r="A325" s="130"/>
      <c r="B325" s="4"/>
      <c r="C325" s="4"/>
      <c r="D325" s="11"/>
      <c r="E325" s="11"/>
      <c r="F325" s="12" t="str">
        <f t="shared" si="24"/>
        <v/>
      </c>
      <c r="G325" s="11" t="str">
        <f t="shared" si="25"/>
        <v/>
      </c>
      <c r="H325" s="6" t="str">
        <f t="shared" si="26"/>
        <v/>
      </c>
      <c r="I325" s="126" t="str">
        <f t="shared" si="27"/>
        <v/>
      </c>
      <c r="J325" s="11" t="str">
        <f t="shared" si="28"/>
        <v/>
      </c>
      <c r="K325" s="13" t="str">
        <f t="shared" si="29"/>
        <v/>
      </c>
      <c r="L325" s="13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4"/>
      <c r="N325" s="14"/>
      <c r="O325" s="10"/>
    </row>
    <row r="326" spans="1:15" x14ac:dyDescent="0.2">
      <c r="A326" s="130"/>
      <c r="B326" s="4"/>
      <c r="C326" s="4"/>
      <c r="D326" s="11"/>
      <c r="E326" s="11"/>
      <c r="F326" s="12" t="str">
        <f t="shared" si="24"/>
        <v/>
      </c>
      <c r="G326" s="11" t="str">
        <f t="shared" si="25"/>
        <v/>
      </c>
      <c r="H326" s="6" t="str">
        <f t="shared" si="26"/>
        <v/>
      </c>
      <c r="I326" s="126" t="str">
        <f t="shared" si="27"/>
        <v/>
      </c>
      <c r="J326" s="11" t="str">
        <f t="shared" si="28"/>
        <v/>
      </c>
      <c r="K326" s="13" t="str">
        <f t="shared" si="29"/>
        <v/>
      </c>
      <c r="L326" s="13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4"/>
      <c r="N326" s="14"/>
      <c r="O326" s="10"/>
    </row>
    <row r="327" spans="1:15" x14ac:dyDescent="0.2">
      <c r="A327" s="130"/>
      <c r="B327" s="4"/>
      <c r="C327" s="4"/>
      <c r="D327" s="11"/>
      <c r="E327" s="11"/>
      <c r="F327" s="12" t="str">
        <f t="shared" si="24"/>
        <v/>
      </c>
      <c r="G327" s="11" t="str">
        <f t="shared" si="25"/>
        <v/>
      </c>
      <c r="H327" s="6" t="str">
        <f t="shared" si="26"/>
        <v/>
      </c>
      <c r="I327" s="126" t="str">
        <f t="shared" si="27"/>
        <v/>
      </c>
      <c r="J327" s="11" t="str">
        <f t="shared" si="28"/>
        <v/>
      </c>
      <c r="K327" s="13" t="str">
        <f t="shared" si="29"/>
        <v/>
      </c>
      <c r="L327" s="13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4"/>
      <c r="N327" s="14"/>
      <c r="O327" s="10"/>
    </row>
    <row r="328" spans="1:15" x14ac:dyDescent="0.2">
      <c r="A328" s="130"/>
      <c r="B328" s="4"/>
      <c r="C328" s="4"/>
      <c r="D328" s="11"/>
      <c r="E328" s="11"/>
      <c r="F328" s="12" t="str">
        <f t="shared" ref="F328:F391" si="30">IF(ISBLANK(B328),"",IF(I328="L","Baixa",IF(I328="A","Média",IF(I328="","","Alta"))))</f>
        <v/>
      </c>
      <c r="G328" s="11" t="str">
        <f t="shared" ref="G328:G391" si="31">CONCATENATE(B328,I328)</f>
        <v/>
      </c>
      <c r="H328" s="6" t="str">
        <f t="shared" ref="H328:H391" si="32">IF(ISBLANK(B328),"",IF(B328="ALI",IF(I328="L",7,IF(I328="A",10,15)),IF(B328="AIE",IF(I328="L",5,IF(I328="A",7,10)),IF(B328="SE",IF(I328="L",4,IF(I328="A",5,7)),IF(OR(B328="EE",B328="CE"),IF(I328="L",3,IF(I328="A",4,6)),0)))))</f>
        <v/>
      </c>
      <c r="I328" s="126" t="str">
        <f t="shared" ref="I328:I391" si="33">IF(OR(ISBLANK(D328),ISBLANK(E328)),IF(OR(B328="ALI",B328="AIE"),"L",IF(OR(B328="EE",B328="SE",B328="CE"),"A","")),IF(B328="EE",IF(E328&gt;=3,IF(D328&gt;=5,"H","A"),IF(E328&gt;=2,IF(D328&gt;=16,"H",IF(D328&lt;=4,"L","A")),IF(D328&lt;=15,"L","A"))),IF(OR(B328="SE",B328="CE"),IF(E328&gt;=4,IF(D328&gt;=6,"H","A"),IF(E328&gt;=2,IF(D328&gt;=20,"H",IF(D328&lt;=5,"L","A")),IF(D328&lt;=19,"L","A"))),IF(OR(B328="ALI",B328="AIE"),IF(E328&gt;=6,IF(D328&gt;=20,"H","A"),IF(E328&gt;=2,IF(D328&gt;=51,"H",IF(D328&lt;=19,"L","A")),IF(D328&lt;=50,"L","A"))),""))))</f>
        <v/>
      </c>
      <c r="J328" s="11" t="str">
        <f t="shared" ref="J328:J391" si="34">CONCATENATE(B328,C328)</f>
        <v/>
      </c>
      <c r="K328" s="13" t="str">
        <f t="shared" si="29"/>
        <v/>
      </c>
      <c r="L328" s="13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4"/>
      <c r="N328" s="14"/>
      <c r="O328" s="10"/>
    </row>
    <row r="329" spans="1:15" x14ac:dyDescent="0.2">
      <c r="A329" s="130"/>
      <c r="B329" s="4"/>
      <c r="C329" s="4"/>
      <c r="D329" s="11"/>
      <c r="E329" s="11"/>
      <c r="F329" s="12" t="str">
        <f t="shared" si="30"/>
        <v/>
      </c>
      <c r="G329" s="11" t="str">
        <f t="shared" si="31"/>
        <v/>
      </c>
      <c r="H329" s="6" t="str">
        <f t="shared" si="32"/>
        <v/>
      </c>
      <c r="I329" s="126" t="str">
        <f t="shared" si="33"/>
        <v/>
      </c>
      <c r="J329" s="11" t="str">
        <f t="shared" si="34"/>
        <v/>
      </c>
      <c r="K329" s="13" t="str">
        <f t="shared" si="29"/>
        <v/>
      </c>
      <c r="L329" s="13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4"/>
      <c r="N329" s="14"/>
      <c r="O329" s="10"/>
    </row>
    <row r="330" spans="1:15" x14ac:dyDescent="0.2">
      <c r="A330" s="130"/>
      <c r="B330" s="4"/>
      <c r="C330" s="4"/>
      <c r="D330" s="11"/>
      <c r="E330" s="11"/>
      <c r="F330" s="12" t="str">
        <f t="shared" si="30"/>
        <v/>
      </c>
      <c r="G330" s="11" t="str">
        <f t="shared" si="31"/>
        <v/>
      </c>
      <c r="H330" s="6" t="str">
        <f t="shared" si="32"/>
        <v/>
      </c>
      <c r="I330" s="126" t="str">
        <f t="shared" si="33"/>
        <v/>
      </c>
      <c r="J330" s="11" t="str">
        <f t="shared" si="34"/>
        <v/>
      </c>
      <c r="K330" s="13" t="str">
        <f t="shared" ref="K330:K393" si="35">IF(OR(H330="",H330=0),L330,H330)</f>
        <v/>
      </c>
      <c r="L330" s="13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4"/>
      <c r="N330" s="14"/>
      <c r="O330" s="10"/>
    </row>
    <row r="331" spans="1:15" x14ac:dyDescent="0.2">
      <c r="A331" s="130"/>
      <c r="B331" s="4"/>
      <c r="C331" s="4"/>
      <c r="D331" s="11"/>
      <c r="E331" s="11"/>
      <c r="F331" s="12" t="str">
        <f t="shared" si="30"/>
        <v/>
      </c>
      <c r="G331" s="11" t="str">
        <f t="shared" si="31"/>
        <v/>
      </c>
      <c r="H331" s="6" t="str">
        <f t="shared" si="32"/>
        <v/>
      </c>
      <c r="I331" s="126" t="str">
        <f t="shared" si="33"/>
        <v/>
      </c>
      <c r="J331" s="11" t="str">
        <f t="shared" si="34"/>
        <v/>
      </c>
      <c r="K331" s="13" t="str">
        <f t="shared" si="35"/>
        <v/>
      </c>
      <c r="L331" s="13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4"/>
      <c r="N331" s="14"/>
      <c r="O331" s="10"/>
    </row>
    <row r="332" spans="1:15" x14ac:dyDescent="0.2">
      <c r="A332" s="130"/>
      <c r="B332" s="4"/>
      <c r="C332" s="4"/>
      <c r="D332" s="11"/>
      <c r="E332" s="11"/>
      <c r="F332" s="12" t="str">
        <f t="shared" si="30"/>
        <v/>
      </c>
      <c r="G332" s="11" t="str">
        <f t="shared" si="31"/>
        <v/>
      </c>
      <c r="H332" s="6" t="str">
        <f t="shared" si="32"/>
        <v/>
      </c>
      <c r="I332" s="126" t="str">
        <f t="shared" si="33"/>
        <v/>
      </c>
      <c r="J332" s="11" t="str">
        <f t="shared" si="34"/>
        <v/>
      </c>
      <c r="K332" s="13" t="str">
        <f t="shared" si="35"/>
        <v/>
      </c>
      <c r="L332" s="13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4"/>
      <c r="N332" s="14"/>
      <c r="O332" s="10"/>
    </row>
    <row r="333" spans="1:15" x14ac:dyDescent="0.2">
      <c r="A333" s="130"/>
      <c r="B333" s="4"/>
      <c r="C333" s="4"/>
      <c r="D333" s="11"/>
      <c r="E333" s="11"/>
      <c r="F333" s="12" t="str">
        <f t="shared" si="30"/>
        <v/>
      </c>
      <c r="G333" s="11" t="str">
        <f t="shared" si="31"/>
        <v/>
      </c>
      <c r="H333" s="6" t="str">
        <f t="shared" si="32"/>
        <v/>
      </c>
      <c r="I333" s="126" t="str">
        <f t="shared" si="33"/>
        <v/>
      </c>
      <c r="J333" s="11" t="str">
        <f t="shared" si="34"/>
        <v/>
      </c>
      <c r="K333" s="13" t="str">
        <f t="shared" si="35"/>
        <v/>
      </c>
      <c r="L333" s="13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4"/>
      <c r="N333" s="14"/>
      <c r="O333" s="10"/>
    </row>
    <row r="334" spans="1:15" x14ac:dyDescent="0.2">
      <c r="A334" s="130"/>
      <c r="B334" s="4"/>
      <c r="C334" s="4"/>
      <c r="D334" s="11"/>
      <c r="E334" s="11"/>
      <c r="F334" s="12" t="str">
        <f t="shared" si="30"/>
        <v/>
      </c>
      <c r="G334" s="11" t="str">
        <f t="shared" si="31"/>
        <v/>
      </c>
      <c r="H334" s="6" t="str">
        <f t="shared" si="32"/>
        <v/>
      </c>
      <c r="I334" s="126" t="str">
        <f t="shared" si="33"/>
        <v/>
      </c>
      <c r="J334" s="11" t="str">
        <f t="shared" si="34"/>
        <v/>
      </c>
      <c r="K334" s="13" t="str">
        <f t="shared" si="35"/>
        <v/>
      </c>
      <c r="L334" s="13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4"/>
      <c r="N334" s="14"/>
      <c r="O334" s="10"/>
    </row>
    <row r="335" spans="1:15" x14ac:dyDescent="0.2">
      <c r="A335" s="130"/>
      <c r="B335" s="4"/>
      <c r="C335" s="4"/>
      <c r="D335" s="11"/>
      <c r="E335" s="11"/>
      <c r="F335" s="12" t="str">
        <f t="shared" si="30"/>
        <v/>
      </c>
      <c r="G335" s="11" t="str">
        <f t="shared" si="31"/>
        <v/>
      </c>
      <c r="H335" s="6" t="str">
        <f t="shared" si="32"/>
        <v/>
      </c>
      <c r="I335" s="126" t="str">
        <f t="shared" si="33"/>
        <v/>
      </c>
      <c r="J335" s="11" t="str">
        <f t="shared" si="34"/>
        <v/>
      </c>
      <c r="K335" s="13" t="str">
        <f t="shared" si="35"/>
        <v/>
      </c>
      <c r="L335" s="13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4"/>
      <c r="N335" s="14"/>
      <c r="O335" s="10"/>
    </row>
    <row r="336" spans="1:15" x14ac:dyDescent="0.2">
      <c r="A336" s="130"/>
      <c r="B336" s="4"/>
      <c r="C336" s="4"/>
      <c r="D336" s="11"/>
      <c r="E336" s="11"/>
      <c r="F336" s="12" t="str">
        <f t="shared" si="30"/>
        <v/>
      </c>
      <c r="G336" s="11" t="str">
        <f t="shared" si="31"/>
        <v/>
      </c>
      <c r="H336" s="6" t="str">
        <f t="shared" si="32"/>
        <v/>
      </c>
      <c r="I336" s="126" t="str">
        <f t="shared" si="33"/>
        <v/>
      </c>
      <c r="J336" s="11" t="str">
        <f t="shared" si="34"/>
        <v/>
      </c>
      <c r="K336" s="13" t="str">
        <f t="shared" si="35"/>
        <v/>
      </c>
      <c r="L336" s="13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4"/>
      <c r="N336" s="14"/>
      <c r="O336" s="10"/>
    </row>
    <row r="337" spans="1:15" x14ac:dyDescent="0.2">
      <c r="A337" s="130"/>
      <c r="B337" s="4"/>
      <c r="C337" s="4"/>
      <c r="D337" s="11"/>
      <c r="E337" s="11"/>
      <c r="F337" s="12" t="str">
        <f t="shared" si="30"/>
        <v/>
      </c>
      <c r="G337" s="11" t="str">
        <f t="shared" si="31"/>
        <v/>
      </c>
      <c r="H337" s="6" t="str">
        <f t="shared" si="32"/>
        <v/>
      </c>
      <c r="I337" s="126" t="str">
        <f t="shared" si="33"/>
        <v/>
      </c>
      <c r="J337" s="11" t="str">
        <f t="shared" si="34"/>
        <v/>
      </c>
      <c r="K337" s="13" t="str">
        <f t="shared" si="35"/>
        <v/>
      </c>
      <c r="L337" s="13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4"/>
      <c r="N337" s="14"/>
      <c r="O337" s="10"/>
    </row>
    <row r="338" spans="1:15" x14ac:dyDescent="0.2">
      <c r="A338" s="130"/>
      <c r="B338" s="4"/>
      <c r="C338" s="4"/>
      <c r="D338" s="11"/>
      <c r="E338" s="11"/>
      <c r="F338" s="12" t="str">
        <f t="shared" si="30"/>
        <v/>
      </c>
      <c r="G338" s="11" t="str">
        <f t="shared" si="31"/>
        <v/>
      </c>
      <c r="H338" s="6" t="str">
        <f t="shared" si="32"/>
        <v/>
      </c>
      <c r="I338" s="126" t="str">
        <f t="shared" si="33"/>
        <v/>
      </c>
      <c r="J338" s="11" t="str">
        <f t="shared" si="34"/>
        <v/>
      </c>
      <c r="K338" s="13" t="str">
        <f t="shared" si="35"/>
        <v/>
      </c>
      <c r="L338" s="13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4"/>
      <c r="N338" s="14"/>
      <c r="O338" s="10"/>
    </row>
    <row r="339" spans="1:15" x14ac:dyDescent="0.2">
      <c r="A339" s="130"/>
      <c r="B339" s="4"/>
      <c r="C339" s="4"/>
      <c r="D339" s="11"/>
      <c r="E339" s="11"/>
      <c r="F339" s="12" t="str">
        <f t="shared" si="30"/>
        <v/>
      </c>
      <c r="G339" s="11" t="str">
        <f t="shared" si="31"/>
        <v/>
      </c>
      <c r="H339" s="6" t="str">
        <f t="shared" si="32"/>
        <v/>
      </c>
      <c r="I339" s="126" t="str">
        <f t="shared" si="33"/>
        <v/>
      </c>
      <c r="J339" s="11" t="str">
        <f t="shared" si="34"/>
        <v/>
      </c>
      <c r="K339" s="13" t="str">
        <f t="shared" si="35"/>
        <v/>
      </c>
      <c r="L339" s="13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4"/>
      <c r="N339" s="14"/>
      <c r="O339" s="10"/>
    </row>
    <row r="340" spans="1:15" x14ac:dyDescent="0.2">
      <c r="A340" s="130"/>
      <c r="B340" s="4"/>
      <c r="C340" s="4"/>
      <c r="D340" s="11"/>
      <c r="E340" s="11"/>
      <c r="F340" s="12" t="str">
        <f t="shared" si="30"/>
        <v/>
      </c>
      <c r="G340" s="11" t="str">
        <f t="shared" si="31"/>
        <v/>
      </c>
      <c r="H340" s="6" t="str">
        <f t="shared" si="32"/>
        <v/>
      </c>
      <c r="I340" s="126" t="str">
        <f t="shared" si="33"/>
        <v/>
      </c>
      <c r="J340" s="11" t="str">
        <f t="shared" si="34"/>
        <v/>
      </c>
      <c r="K340" s="13" t="str">
        <f t="shared" si="35"/>
        <v/>
      </c>
      <c r="L340" s="13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4"/>
      <c r="N340" s="14"/>
      <c r="O340" s="10"/>
    </row>
    <row r="341" spans="1:15" x14ac:dyDescent="0.2">
      <c r="A341" s="130"/>
      <c r="B341" s="4"/>
      <c r="C341" s="4"/>
      <c r="D341" s="11"/>
      <c r="E341" s="11"/>
      <c r="F341" s="12" t="str">
        <f t="shared" si="30"/>
        <v/>
      </c>
      <c r="G341" s="11" t="str">
        <f t="shared" si="31"/>
        <v/>
      </c>
      <c r="H341" s="6" t="str">
        <f t="shared" si="32"/>
        <v/>
      </c>
      <c r="I341" s="126" t="str">
        <f t="shared" si="33"/>
        <v/>
      </c>
      <c r="J341" s="11" t="str">
        <f t="shared" si="34"/>
        <v/>
      </c>
      <c r="K341" s="13" t="str">
        <f t="shared" si="35"/>
        <v/>
      </c>
      <c r="L341" s="13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4"/>
      <c r="N341" s="14"/>
      <c r="O341" s="10"/>
    </row>
    <row r="342" spans="1:15" x14ac:dyDescent="0.2">
      <c r="A342" s="130"/>
      <c r="B342" s="4"/>
      <c r="C342" s="4"/>
      <c r="D342" s="11"/>
      <c r="E342" s="11"/>
      <c r="F342" s="12" t="str">
        <f t="shared" si="30"/>
        <v/>
      </c>
      <c r="G342" s="11" t="str">
        <f t="shared" si="31"/>
        <v/>
      </c>
      <c r="H342" s="6" t="str">
        <f t="shared" si="32"/>
        <v/>
      </c>
      <c r="I342" s="126" t="str">
        <f t="shared" si="33"/>
        <v/>
      </c>
      <c r="J342" s="11" t="str">
        <f t="shared" si="34"/>
        <v/>
      </c>
      <c r="K342" s="13" t="str">
        <f t="shared" si="35"/>
        <v/>
      </c>
      <c r="L342" s="13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4"/>
      <c r="N342" s="14"/>
      <c r="O342" s="10"/>
    </row>
    <row r="343" spans="1:15" x14ac:dyDescent="0.2">
      <c r="A343" s="130"/>
      <c r="B343" s="4"/>
      <c r="C343" s="4"/>
      <c r="D343" s="11"/>
      <c r="E343" s="11"/>
      <c r="F343" s="12" t="str">
        <f t="shared" si="30"/>
        <v/>
      </c>
      <c r="G343" s="11" t="str">
        <f t="shared" si="31"/>
        <v/>
      </c>
      <c r="H343" s="6" t="str">
        <f t="shared" si="32"/>
        <v/>
      </c>
      <c r="I343" s="126" t="str">
        <f t="shared" si="33"/>
        <v/>
      </c>
      <c r="J343" s="11" t="str">
        <f t="shared" si="34"/>
        <v/>
      </c>
      <c r="K343" s="13" t="str">
        <f t="shared" si="35"/>
        <v/>
      </c>
      <c r="L343" s="13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4"/>
      <c r="N343" s="14"/>
      <c r="O343" s="10"/>
    </row>
    <row r="344" spans="1:15" x14ac:dyDescent="0.2">
      <c r="A344" s="130"/>
      <c r="B344" s="4"/>
      <c r="C344" s="4"/>
      <c r="D344" s="11"/>
      <c r="E344" s="11"/>
      <c r="F344" s="12" t="str">
        <f t="shared" si="30"/>
        <v/>
      </c>
      <c r="G344" s="11" t="str">
        <f t="shared" si="31"/>
        <v/>
      </c>
      <c r="H344" s="6" t="str">
        <f t="shared" si="32"/>
        <v/>
      </c>
      <c r="I344" s="126" t="str">
        <f t="shared" si="33"/>
        <v/>
      </c>
      <c r="J344" s="11" t="str">
        <f t="shared" si="34"/>
        <v/>
      </c>
      <c r="K344" s="13" t="str">
        <f t="shared" si="35"/>
        <v/>
      </c>
      <c r="L344" s="13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4"/>
      <c r="N344" s="14"/>
      <c r="O344" s="10"/>
    </row>
    <row r="345" spans="1:15" x14ac:dyDescent="0.2">
      <c r="A345" s="130"/>
      <c r="B345" s="4"/>
      <c r="C345" s="4"/>
      <c r="D345" s="11"/>
      <c r="E345" s="11"/>
      <c r="F345" s="12" t="str">
        <f t="shared" si="30"/>
        <v/>
      </c>
      <c r="G345" s="11" t="str">
        <f t="shared" si="31"/>
        <v/>
      </c>
      <c r="H345" s="6" t="str">
        <f t="shared" si="32"/>
        <v/>
      </c>
      <c r="I345" s="126" t="str">
        <f t="shared" si="33"/>
        <v/>
      </c>
      <c r="J345" s="11" t="str">
        <f t="shared" si="34"/>
        <v/>
      </c>
      <c r="K345" s="13" t="str">
        <f t="shared" si="35"/>
        <v/>
      </c>
      <c r="L345" s="13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4"/>
      <c r="N345" s="14"/>
      <c r="O345" s="10"/>
    </row>
    <row r="346" spans="1:15" x14ac:dyDescent="0.2">
      <c r="A346" s="130"/>
      <c r="B346" s="4"/>
      <c r="C346" s="4"/>
      <c r="D346" s="11"/>
      <c r="E346" s="11"/>
      <c r="F346" s="12" t="str">
        <f t="shared" si="30"/>
        <v/>
      </c>
      <c r="G346" s="11" t="str">
        <f t="shared" si="31"/>
        <v/>
      </c>
      <c r="H346" s="6" t="str">
        <f t="shared" si="32"/>
        <v/>
      </c>
      <c r="I346" s="126" t="str">
        <f t="shared" si="33"/>
        <v/>
      </c>
      <c r="J346" s="11" t="str">
        <f t="shared" si="34"/>
        <v/>
      </c>
      <c r="K346" s="13" t="str">
        <f t="shared" si="35"/>
        <v/>
      </c>
      <c r="L346" s="13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4"/>
      <c r="N346" s="14"/>
      <c r="O346" s="10"/>
    </row>
    <row r="347" spans="1:15" x14ac:dyDescent="0.2">
      <c r="A347" s="130"/>
      <c r="B347" s="4"/>
      <c r="C347" s="4"/>
      <c r="D347" s="11"/>
      <c r="E347" s="11"/>
      <c r="F347" s="12" t="str">
        <f t="shared" si="30"/>
        <v/>
      </c>
      <c r="G347" s="11" t="str">
        <f t="shared" si="31"/>
        <v/>
      </c>
      <c r="H347" s="6" t="str">
        <f t="shared" si="32"/>
        <v/>
      </c>
      <c r="I347" s="126" t="str">
        <f t="shared" si="33"/>
        <v/>
      </c>
      <c r="J347" s="11" t="str">
        <f t="shared" si="34"/>
        <v/>
      </c>
      <c r="K347" s="13" t="str">
        <f t="shared" si="35"/>
        <v/>
      </c>
      <c r="L347" s="13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4"/>
      <c r="N347" s="14"/>
      <c r="O347" s="10"/>
    </row>
    <row r="348" spans="1:15" x14ac:dyDescent="0.2">
      <c r="A348" s="130"/>
      <c r="B348" s="4"/>
      <c r="C348" s="4"/>
      <c r="D348" s="11"/>
      <c r="E348" s="11"/>
      <c r="F348" s="12" t="str">
        <f t="shared" si="30"/>
        <v/>
      </c>
      <c r="G348" s="11" t="str">
        <f t="shared" si="31"/>
        <v/>
      </c>
      <c r="H348" s="6" t="str">
        <f t="shared" si="32"/>
        <v/>
      </c>
      <c r="I348" s="126" t="str">
        <f t="shared" si="33"/>
        <v/>
      </c>
      <c r="J348" s="11" t="str">
        <f t="shared" si="34"/>
        <v/>
      </c>
      <c r="K348" s="13" t="str">
        <f t="shared" si="35"/>
        <v/>
      </c>
      <c r="L348" s="13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4"/>
      <c r="N348" s="14"/>
      <c r="O348" s="10"/>
    </row>
    <row r="349" spans="1:15" x14ac:dyDescent="0.2">
      <c r="A349" s="130"/>
      <c r="B349" s="4"/>
      <c r="C349" s="4"/>
      <c r="D349" s="11"/>
      <c r="E349" s="11"/>
      <c r="F349" s="12" t="str">
        <f t="shared" si="30"/>
        <v/>
      </c>
      <c r="G349" s="11" t="str">
        <f t="shared" si="31"/>
        <v/>
      </c>
      <c r="H349" s="6" t="str">
        <f t="shared" si="32"/>
        <v/>
      </c>
      <c r="I349" s="126" t="str">
        <f t="shared" si="33"/>
        <v/>
      </c>
      <c r="J349" s="11" t="str">
        <f t="shared" si="34"/>
        <v/>
      </c>
      <c r="K349" s="13" t="str">
        <f t="shared" si="35"/>
        <v/>
      </c>
      <c r="L349" s="13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4"/>
      <c r="N349" s="14"/>
      <c r="O349" s="10"/>
    </row>
    <row r="350" spans="1:15" x14ac:dyDescent="0.2">
      <c r="A350" s="130"/>
      <c r="B350" s="4"/>
      <c r="C350" s="4"/>
      <c r="D350" s="11"/>
      <c r="E350" s="11"/>
      <c r="F350" s="12" t="str">
        <f t="shared" si="30"/>
        <v/>
      </c>
      <c r="G350" s="11" t="str">
        <f t="shared" si="31"/>
        <v/>
      </c>
      <c r="H350" s="6" t="str">
        <f t="shared" si="32"/>
        <v/>
      </c>
      <c r="I350" s="126" t="str">
        <f t="shared" si="33"/>
        <v/>
      </c>
      <c r="J350" s="11" t="str">
        <f t="shared" si="34"/>
        <v/>
      </c>
      <c r="K350" s="13" t="str">
        <f t="shared" si="35"/>
        <v/>
      </c>
      <c r="L350" s="13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4"/>
      <c r="N350" s="14"/>
      <c r="O350" s="10"/>
    </row>
    <row r="351" spans="1:15" x14ac:dyDescent="0.2">
      <c r="A351" s="130"/>
      <c r="B351" s="4"/>
      <c r="C351" s="4"/>
      <c r="D351" s="11"/>
      <c r="E351" s="11"/>
      <c r="F351" s="12" t="str">
        <f t="shared" si="30"/>
        <v/>
      </c>
      <c r="G351" s="11" t="str">
        <f t="shared" si="31"/>
        <v/>
      </c>
      <c r="H351" s="6" t="str">
        <f t="shared" si="32"/>
        <v/>
      </c>
      <c r="I351" s="126" t="str">
        <f t="shared" si="33"/>
        <v/>
      </c>
      <c r="J351" s="11" t="str">
        <f t="shared" si="34"/>
        <v/>
      </c>
      <c r="K351" s="13" t="str">
        <f t="shared" si="35"/>
        <v/>
      </c>
      <c r="L351" s="13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4"/>
      <c r="N351" s="14"/>
      <c r="O351" s="10"/>
    </row>
    <row r="352" spans="1:15" x14ac:dyDescent="0.2">
      <c r="A352" s="130"/>
      <c r="B352" s="4"/>
      <c r="C352" s="4"/>
      <c r="D352" s="11"/>
      <c r="E352" s="11"/>
      <c r="F352" s="12" t="str">
        <f t="shared" si="30"/>
        <v/>
      </c>
      <c r="G352" s="11" t="str">
        <f t="shared" si="31"/>
        <v/>
      </c>
      <c r="H352" s="6" t="str">
        <f t="shared" si="32"/>
        <v/>
      </c>
      <c r="I352" s="126" t="str">
        <f t="shared" si="33"/>
        <v/>
      </c>
      <c r="J352" s="11" t="str">
        <f t="shared" si="34"/>
        <v/>
      </c>
      <c r="K352" s="13" t="str">
        <f t="shared" si="35"/>
        <v/>
      </c>
      <c r="L352" s="13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4"/>
      <c r="N352" s="14"/>
      <c r="O352" s="10"/>
    </row>
    <row r="353" spans="1:15" x14ac:dyDescent="0.2">
      <c r="A353" s="130"/>
      <c r="B353" s="4"/>
      <c r="C353" s="4"/>
      <c r="D353" s="11"/>
      <c r="E353" s="11"/>
      <c r="F353" s="12" t="str">
        <f t="shared" si="30"/>
        <v/>
      </c>
      <c r="G353" s="11" t="str">
        <f t="shared" si="31"/>
        <v/>
      </c>
      <c r="H353" s="6" t="str">
        <f t="shared" si="32"/>
        <v/>
      </c>
      <c r="I353" s="126" t="str">
        <f t="shared" si="33"/>
        <v/>
      </c>
      <c r="J353" s="11" t="str">
        <f t="shared" si="34"/>
        <v/>
      </c>
      <c r="K353" s="13" t="str">
        <f t="shared" si="35"/>
        <v/>
      </c>
      <c r="L353" s="13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4"/>
      <c r="N353" s="14"/>
      <c r="O353" s="10"/>
    </row>
    <row r="354" spans="1:15" x14ac:dyDescent="0.2">
      <c r="A354" s="130"/>
      <c r="B354" s="4"/>
      <c r="C354" s="4"/>
      <c r="D354" s="11"/>
      <c r="E354" s="11"/>
      <c r="F354" s="12" t="str">
        <f t="shared" si="30"/>
        <v/>
      </c>
      <c r="G354" s="11" t="str">
        <f t="shared" si="31"/>
        <v/>
      </c>
      <c r="H354" s="6" t="str">
        <f t="shared" si="32"/>
        <v/>
      </c>
      <c r="I354" s="126" t="str">
        <f t="shared" si="33"/>
        <v/>
      </c>
      <c r="J354" s="11" t="str">
        <f t="shared" si="34"/>
        <v/>
      </c>
      <c r="K354" s="13" t="str">
        <f t="shared" si="35"/>
        <v/>
      </c>
      <c r="L354" s="13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4"/>
      <c r="N354" s="14"/>
      <c r="O354" s="10"/>
    </row>
    <row r="355" spans="1:15" x14ac:dyDescent="0.2">
      <c r="A355" s="130"/>
      <c r="B355" s="4"/>
      <c r="C355" s="4"/>
      <c r="D355" s="11"/>
      <c r="E355" s="11"/>
      <c r="F355" s="12" t="str">
        <f t="shared" si="30"/>
        <v/>
      </c>
      <c r="G355" s="11" t="str">
        <f t="shared" si="31"/>
        <v/>
      </c>
      <c r="H355" s="6" t="str">
        <f t="shared" si="32"/>
        <v/>
      </c>
      <c r="I355" s="126" t="str">
        <f t="shared" si="33"/>
        <v/>
      </c>
      <c r="J355" s="11" t="str">
        <f t="shared" si="34"/>
        <v/>
      </c>
      <c r="K355" s="13" t="str">
        <f t="shared" si="35"/>
        <v/>
      </c>
      <c r="L355" s="13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4"/>
      <c r="N355" s="14"/>
      <c r="O355" s="10"/>
    </row>
    <row r="356" spans="1:15" x14ac:dyDescent="0.2">
      <c r="A356" s="130"/>
      <c r="B356" s="4"/>
      <c r="C356" s="4"/>
      <c r="D356" s="11"/>
      <c r="E356" s="11"/>
      <c r="F356" s="12" t="str">
        <f t="shared" si="30"/>
        <v/>
      </c>
      <c r="G356" s="11" t="str">
        <f t="shared" si="31"/>
        <v/>
      </c>
      <c r="H356" s="6" t="str">
        <f t="shared" si="32"/>
        <v/>
      </c>
      <c r="I356" s="126" t="str">
        <f t="shared" si="33"/>
        <v/>
      </c>
      <c r="J356" s="11" t="str">
        <f t="shared" si="34"/>
        <v/>
      </c>
      <c r="K356" s="13" t="str">
        <f t="shared" si="35"/>
        <v/>
      </c>
      <c r="L356" s="13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4"/>
      <c r="N356" s="14"/>
      <c r="O356" s="10"/>
    </row>
    <row r="357" spans="1:15" x14ac:dyDescent="0.2">
      <c r="A357" s="130"/>
      <c r="B357" s="4"/>
      <c r="C357" s="4"/>
      <c r="D357" s="11"/>
      <c r="E357" s="11"/>
      <c r="F357" s="12" t="str">
        <f t="shared" si="30"/>
        <v/>
      </c>
      <c r="G357" s="11" t="str">
        <f t="shared" si="31"/>
        <v/>
      </c>
      <c r="H357" s="6" t="str">
        <f t="shared" si="32"/>
        <v/>
      </c>
      <c r="I357" s="126" t="str">
        <f t="shared" si="33"/>
        <v/>
      </c>
      <c r="J357" s="11" t="str">
        <f t="shared" si="34"/>
        <v/>
      </c>
      <c r="K357" s="13" t="str">
        <f t="shared" si="35"/>
        <v/>
      </c>
      <c r="L357" s="13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4"/>
      <c r="N357" s="14"/>
      <c r="O357" s="10"/>
    </row>
    <row r="358" spans="1:15" x14ac:dyDescent="0.2">
      <c r="A358" s="130"/>
      <c r="B358" s="4"/>
      <c r="C358" s="4"/>
      <c r="D358" s="11"/>
      <c r="E358" s="11"/>
      <c r="F358" s="12" t="str">
        <f t="shared" si="30"/>
        <v/>
      </c>
      <c r="G358" s="11" t="str">
        <f t="shared" si="31"/>
        <v/>
      </c>
      <c r="H358" s="6" t="str">
        <f t="shared" si="32"/>
        <v/>
      </c>
      <c r="I358" s="126" t="str">
        <f t="shared" si="33"/>
        <v/>
      </c>
      <c r="J358" s="11" t="str">
        <f t="shared" si="34"/>
        <v/>
      </c>
      <c r="K358" s="13" t="str">
        <f t="shared" si="35"/>
        <v/>
      </c>
      <c r="L358" s="13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4"/>
      <c r="N358" s="14"/>
      <c r="O358" s="10"/>
    </row>
    <row r="359" spans="1:15" x14ac:dyDescent="0.2">
      <c r="A359" s="130"/>
      <c r="B359" s="4"/>
      <c r="C359" s="4"/>
      <c r="D359" s="11"/>
      <c r="E359" s="11"/>
      <c r="F359" s="12" t="str">
        <f t="shared" si="30"/>
        <v/>
      </c>
      <c r="G359" s="11" t="str">
        <f t="shared" si="31"/>
        <v/>
      </c>
      <c r="H359" s="6" t="str">
        <f t="shared" si="32"/>
        <v/>
      </c>
      <c r="I359" s="126" t="str">
        <f t="shared" si="33"/>
        <v/>
      </c>
      <c r="J359" s="11" t="str">
        <f t="shared" si="34"/>
        <v/>
      </c>
      <c r="K359" s="13" t="str">
        <f t="shared" si="35"/>
        <v/>
      </c>
      <c r="L359" s="13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4"/>
      <c r="N359" s="14"/>
      <c r="O359" s="10"/>
    </row>
    <row r="360" spans="1:15" x14ac:dyDescent="0.2">
      <c r="A360" s="130"/>
      <c r="B360" s="4"/>
      <c r="C360" s="4"/>
      <c r="D360" s="11"/>
      <c r="E360" s="11"/>
      <c r="F360" s="12" t="str">
        <f t="shared" si="30"/>
        <v/>
      </c>
      <c r="G360" s="11" t="str">
        <f t="shared" si="31"/>
        <v/>
      </c>
      <c r="H360" s="6" t="str">
        <f t="shared" si="32"/>
        <v/>
      </c>
      <c r="I360" s="126" t="str">
        <f t="shared" si="33"/>
        <v/>
      </c>
      <c r="J360" s="11" t="str">
        <f t="shared" si="34"/>
        <v/>
      </c>
      <c r="K360" s="13" t="str">
        <f t="shared" si="35"/>
        <v/>
      </c>
      <c r="L360" s="13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4"/>
      <c r="N360" s="14"/>
      <c r="O360" s="10"/>
    </row>
    <row r="361" spans="1:15" x14ac:dyDescent="0.2">
      <c r="A361" s="130"/>
      <c r="B361" s="4"/>
      <c r="C361" s="4"/>
      <c r="D361" s="11"/>
      <c r="E361" s="11"/>
      <c r="F361" s="12" t="str">
        <f t="shared" si="30"/>
        <v/>
      </c>
      <c r="G361" s="11" t="str">
        <f t="shared" si="31"/>
        <v/>
      </c>
      <c r="H361" s="6" t="str">
        <f t="shared" si="32"/>
        <v/>
      </c>
      <c r="I361" s="126" t="str">
        <f t="shared" si="33"/>
        <v/>
      </c>
      <c r="J361" s="11" t="str">
        <f t="shared" si="34"/>
        <v/>
      </c>
      <c r="K361" s="13" t="str">
        <f t="shared" si="35"/>
        <v/>
      </c>
      <c r="L361" s="13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4"/>
      <c r="N361" s="14"/>
      <c r="O361" s="10"/>
    </row>
    <row r="362" spans="1:15" x14ac:dyDescent="0.2">
      <c r="A362" s="130"/>
      <c r="B362" s="4"/>
      <c r="C362" s="4"/>
      <c r="D362" s="11"/>
      <c r="E362" s="11"/>
      <c r="F362" s="12" t="str">
        <f t="shared" si="30"/>
        <v/>
      </c>
      <c r="G362" s="11" t="str">
        <f t="shared" si="31"/>
        <v/>
      </c>
      <c r="H362" s="6" t="str">
        <f t="shared" si="32"/>
        <v/>
      </c>
      <c r="I362" s="126" t="str">
        <f t="shared" si="33"/>
        <v/>
      </c>
      <c r="J362" s="11" t="str">
        <f t="shared" si="34"/>
        <v/>
      </c>
      <c r="K362" s="13" t="str">
        <f t="shared" si="35"/>
        <v/>
      </c>
      <c r="L362" s="13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4"/>
      <c r="N362" s="14"/>
      <c r="O362" s="10"/>
    </row>
    <row r="363" spans="1:15" x14ac:dyDescent="0.2">
      <c r="A363" s="130"/>
      <c r="B363" s="4"/>
      <c r="C363" s="4"/>
      <c r="D363" s="11"/>
      <c r="E363" s="11"/>
      <c r="F363" s="12" t="str">
        <f t="shared" si="30"/>
        <v/>
      </c>
      <c r="G363" s="11" t="str">
        <f t="shared" si="31"/>
        <v/>
      </c>
      <c r="H363" s="6" t="str">
        <f t="shared" si="32"/>
        <v/>
      </c>
      <c r="I363" s="126" t="str">
        <f t="shared" si="33"/>
        <v/>
      </c>
      <c r="J363" s="11" t="str">
        <f t="shared" si="34"/>
        <v/>
      </c>
      <c r="K363" s="13" t="str">
        <f t="shared" si="35"/>
        <v/>
      </c>
      <c r="L363" s="13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4"/>
      <c r="N363" s="14"/>
      <c r="O363" s="10"/>
    </row>
    <row r="364" spans="1:15" x14ac:dyDescent="0.2">
      <c r="A364" s="130"/>
      <c r="B364" s="4"/>
      <c r="C364" s="4"/>
      <c r="D364" s="11"/>
      <c r="E364" s="11"/>
      <c r="F364" s="12" t="str">
        <f t="shared" si="30"/>
        <v/>
      </c>
      <c r="G364" s="11" t="str">
        <f t="shared" si="31"/>
        <v/>
      </c>
      <c r="H364" s="6" t="str">
        <f t="shared" si="32"/>
        <v/>
      </c>
      <c r="I364" s="126" t="str">
        <f t="shared" si="33"/>
        <v/>
      </c>
      <c r="J364" s="11" t="str">
        <f t="shared" si="34"/>
        <v/>
      </c>
      <c r="K364" s="13" t="str">
        <f t="shared" si="35"/>
        <v/>
      </c>
      <c r="L364" s="13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4"/>
      <c r="N364" s="14"/>
      <c r="O364" s="10"/>
    </row>
    <row r="365" spans="1:15" x14ac:dyDescent="0.2">
      <c r="A365" s="130"/>
      <c r="B365" s="4"/>
      <c r="C365" s="4"/>
      <c r="D365" s="11"/>
      <c r="E365" s="11"/>
      <c r="F365" s="12" t="str">
        <f t="shared" si="30"/>
        <v/>
      </c>
      <c r="G365" s="11" t="str">
        <f t="shared" si="31"/>
        <v/>
      </c>
      <c r="H365" s="6" t="str">
        <f t="shared" si="32"/>
        <v/>
      </c>
      <c r="I365" s="126" t="str">
        <f t="shared" si="33"/>
        <v/>
      </c>
      <c r="J365" s="11" t="str">
        <f t="shared" si="34"/>
        <v/>
      </c>
      <c r="K365" s="13" t="str">
        <f t="shared" si="35"/>
        <v/>
      </c>
      <c r="L365" s="13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4"/>
      <c r="N365" s="14"/>
      <c r="O365" s="10"/>
    </row>
    <row r="366" spans="1:15" x14ac:dyDescent="0.2">
      <c r="A366" s="130"/>
      <c r="B366" s="4"/>
      <c r="C366" s="4"/>
      <c r="D366" s="11"/>
      <c r="E366" s="11"/>
      <c r="F366" s="12" t="str">
        <f t="shared" si="30"/>
        <v/>
      </c>
      <c r="G366" s="11" t="str">
        <f t="shared" si="31"/>
        <v/>
      </c>
      <c r="H366" s="6" t="str">
        <f t="shared" si="32"/>
        <v/>
      </c>
      <c r="I366" s="126" t="str">
        <f t="shared" si="33"/>
        <v/>
      </c>
      <c r="J366" s="11" t="str">
        <f t="shared" si="34"/>
        <v/>
      </c>
      <c r="K366" s="13" t="str">
        <f t="shared" si="35"/>
        <v/>
      </c>
      <c r="L366" s="13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4"/>
      <c r="N366" s="14"/>
      <c r="O366" s="10"/>
    </row>
    <row r="367" spans="1:15" x14ac:dyDescent="0.2">
      <c r="A367" s="130"/>
      <c r="B367" s="4"/>
      <c r="C367" s="4"/>
      <c r="D367" s="11"/>
      <c r="E367" s="11"/>
      <c r="F367" s="12" t="str">
        <f t="shared" si="30"/>
        <v/>
      </c>
      <c r="G367" s="11" t="str">
        <f t="shared" si="31"/>
        <v/>
      </c>
      <c r="H367" s="6" t="str">
        <f t="shared" si="32"/>
        <v/>
      </c>
      <c r="I367" s="126" t="str">
        <f t="shared" si="33"/>
        <v/>
      </c>
      <c r="J367" s="11" t="str">
        <f t="shared" si="34"/>
        <v/>
      </c>
      <c r="K367" s="13" t="str">
        <f t="shared" si="35"/>
        <v/>
      </c>
      <c r="L367" s="13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4"/>
      <c r="N367" s="14"/>
      <c r="O367" s="10"/>
    </row>
    <row r="368" spans="1:15" x14ac:dyDescent="0.2">
      <c r="A368" s="130"/>
      <c r="B368" s="4"/>
      <c r="C368" s="4"/>
      <c r="D368" s="11"/>
      <c r="E368" s="11"/>
      <c r="F368" s="12" t="str">
        <f t="shared" si="30"/>
        <v/>
      </c>
      <c r="G368" s="11" t="str">
        <f t="shared" si="31"/>
        <v/>
      </c>
      <c r="H368" s="6" t="str">
        <f t="shared" si="32"/>
        <v/>
      </c>
      <c r="I368" s="126" t="str">
        <f t="shared" si="33"/>
        <v/>
      </c>
      <c r="J368" s="11" t="str">
        <f t="shared" si="34"/>
        <v/>
      </c>
      <c r="K368" s="13" t="str">
        <f t="shared" si="35"/>
        <v/>
      </c>
      <c r="L368" s="13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4"/>
      <c r="N368" s="14"/>
      <c r="O368" s="10"/>
    </row>
    <row r="369" spans="1:15" x14ac:dyDescent="0.2">
      <c r="A369" s="130"/>
      <c r="B369" s="4"/>
      <c r="C369" s="4"/>
      <c r="D369" s="11"/>
      <c r="E369" s="11"/>
      <c r="F369" s="12" t="str">
        <f t="shared" si="30"/>
        <v/>
      </c>
      <c r="G369" s="11" t="str">
        <f t="shared" si="31"/>
        <v/>
      </c>
      <c r="H369" s="6" t="str">
        <f t="shared" si="32"/>
        <v/>
      </c>
      <c r="I369" s="126" t="str">
        <f t="shared" si="33"/>
        <v/>
      </c>
      <c r="J369" s="11" t="str">
        <f t="shared" si="34"/>
        <v/>
      </c>
      <c r="K369" s="13" t="str">
        <f t="shared" si="35"/>
        <v/>
      </c>
      <c r="L369" s="13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4"/>
      <c r="N369" s="14"/>
      <c r="O369" s="10"/>
    </row>
    <row r="370" spans="1:15" x14ac:dyDescent="0.2">
      <c r="A370" s="130"/>
      <c r="B370" s="4"/>
      <c r="C370" s="4"/>
      <c r="D370" s="11"/>
      <c r="E370" s="11"/>
      <c r="F370" s="12" t="str">
        <f t="shared" si="30"/>
        <v/>
      </c>
      <c r="G370" s="11" t="str">
        <f t="shared" si="31"/>
        <v/>
      </c>
      <c r="H370" s="6" t="str">
        <f t="shared" si="32"/>
        <v/>
      </c>
      <c r="I370" s="126" t="str">
        <f t="shared" si="33"/>
        <v/>
      </c>
      <c r="J370" s="11" t="str">
        <f t="shared" si="34"/>
        <v/>
      </c>
      <c r="K370" s="13" t="str">
        <f t="shared" si="35"/>
        <v/>
      </c>
      <c r="L370" s="13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4"/>
      <c r="N370" s="14"/>
      <c r="O370" s="10"/>
    </row>
    <row r="371" spans="1:15" x14ac:dyDescent="0.2">
      <c r="A371" s="130"/>
      <c r="B371" s="4"/>
      <c r="C371" s="4"/>
      <c r="D371" s="11"/>
      <c r="E371" s="11"/>
      <c r="F371" s="12" t="str">
        <f t="shared" si="30"/>
        <v/>
      </c>
      <c r="G371" s="11" t="str">
        <f t="shared" si="31"/>
        <v/>
      </c>
      <c r="H371" s="6" t="str">
        <f t="shared" si="32"/>
        <v/>
      </c>
      <c r="I371" s="126" t="str">
        <f t="shared" si="33"/>
        <v/>
      </c>
      <c r="J371" s="11" t="str">
        <f t="shared" si="34"/>
        <v/>
      </c>
      <c r="K371" s="13" t="str">
        <f t="shared" si="35"/>
        <v/>
      </c>
      <c r="L371" s="13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4"/>
      <c r="N371" s="14"/>
      <c r="O371" s="10"/>
    </row>
    <row r="372" spans="1:15" x14ac:dyDescent="0.2">
      <c r="A372" s="130"/>
      <c r="B372" s="4"/>
      <c r="C372" s="4"/>
      <c r="D372" s="11"/>
      <c r="E372" s="11"/>
      <c r="F372" s="12" t="str">
        <f t="shared" si="30"/>
        <v/>
      </c>
      <c r="G372" s="11" t="str">
        <f t="shared" si="31"/>
        <v/>
      </c>
      <c r="H372" s="6" t="str">
        <f t="shared" si="32"/>
        <v/>
      </c>
      <c r="I372" s="126" t="str">
        <f t="shared" si="33"/>
        <v/>
      </c>
      <c r="J372" s="11" t="str">
        <f t="shared" si="34"/>
        <v/>
      </c>
      <c r="K372" s="13" t="str">
        <f t="shared" si="35"/>
        <v/>
      </c>
      <c r="L372" s="13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4"/>
      <c r="N372" s="14"/>
      <c r="O372" s="10"/>
    </row>
    <row r="373" spans="1:15" x14ac:dyDescent="0.2">
      <c r="A373" s="130"/>
      <c r="B373" s="4"/>
      <c r="C373" s="4"/>
      <c r="D373" s="11"/>
      <c r="E373" s="11"/>
      <c r="F373" s="12" t="str">
        <f t="shared" si="30"/>
        <v/>
      </c>
      <c r="G373" s="11" t="str">
        <f t="shared" si="31"/>
        <v/>
      </c>
      <c r="H373" s="6" t="str">
        <f t="shared" si="32"/>
        <v/>
      </c>
      <c r="I373" s="126" t="str">
        <f t="shared" si="33"/>
        <v/>
      </c>
      <c r="J373" s="11" t="str">
        <f t="shared" si="34"/>
        <v/>
      </c>
      <c r="K373" s="13" t="str">
        <f t="shared" si="35"/>
        <v/>
      </c>
      <c r="L373" s="13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4"/>
      <c r="N373" s="14"/>
      <c r="O373" s="10"/>
    </row>
    <row r="374" spans="1:15" x14ac:dyDescent="0.2">
      <c r="A374" s="130"/>
      <c r="B374" s="4"/>
      <c r="C374" s="4"/>
      <c r="D374" s="11"/>
      <c r="E374" s="11"/>
      <c r="F374" s="12" t="str">
        <f t="shared" si="30"/>
        <v/>
      </c>
      <c r="G374" s="11" t="str">
        <f t="shared" si="31"/>
        <v/>
      </c>
      <c r="H374" s="6" t="str">
        <f t="shared" si="32"/>
        <v/>
      </c>
      <c r="I374" s="126" t="str">
        <f t="shared" si="33"/>
        <v/>
      </c>
      <c r="J374" s="11" t="str">
        <f t="shared" si="34"/>
        <v/>
      </c>
      <c r="K374" s="13" t="str">
        <f t="shared" si="35"/>
        <v/>
      </c>
      <c r="L374" s="13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4"/>
      <c r="N374" s="14"/>
      <c r="O374" s="10"/>
    </row>
    <row r="375" spans="1:15" x14ac:dyDescent="0.2">
      <c r="A375" s="130"/>
      <c r="B375" s="4"/>
      <c r="C375" s="4"/>
      <c r="D375" s="11"/>
      <c r="E375" s="11"/>
      <c r="F375" s="12" t="str">
        <f t="shared" si="30"/>
        <v/>
      </c>
      <c r="G375" s="11" t="str">
        <f t="shared" si="31"/>
        <v/>
      </c>
      <c r="H375" s="6" t="str">
        <f t="shared" si="32"/>
        <v/>
      </c>
      <c r="I375" s="126" t="str">
        <f t="shared" si="33"/>
        <v/>
      </c>
      <c r="J375" s="11" t="str">
        <f t="shared" si="34"/>
        <v/>
      </c>
      <c r="K375" s="13" t="str">
        <f t="shared" si="35"/>
        <v/>
      </c>
      <c r="L375" s="13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4"/>
      <c r="N375" s="14"/>
      <c r="O375" s="10"/>
    </row>
    <row r="376" spans="1:15" x14ac:dyDescent="0.2">
      <c r="A376" s="130"/>
      <c r="B376" s="4"/>
      <c r="C376" s="4"/>
      <c r="D376" s="11"/>
      <c r="E376" s="11"/>
      <c r="F376" s="12" t="str">
        <f t="shared" si="30"/>
        <v/>
      </c>
      <c r="G376" s="11" t="str">
        <f t="shared" si="31"/>
        <v/>
      </c>
      <c r="H376" s="6" t="str">
        <f t="shared" si="32"/>
        <v/>
      </c>
      <c r="I376" s="126" t="str">
        <f t="shared" si="33"/>
        <v/>
      </c>
      <c r="J376" s="11" t="str">
        <f t="shared" si="34"/>
        <v/>
      </c>
      <c r="K376" s="13" t="str">
        <f t="shared" si="35"/>
        <v/>
      </c>
      <c r="L376" s="13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4"/>
      <c r="N376" s="14"/>
      <c r="O376" s="10"/>
    </row>
    <row r="377" spans="1:15" x14ac:dyDescent="0.2">
      <c r="A377" s="130"/>
      <c r="B377" s="4"/>
      <c r="C377" s="4"/>
      <c r="D377" s="11"/>
      <c r="E377" s="11"/>
      <c r="F377" s="12" t="str">
        <f t="shared" si="30"/>
        <v/>
      </c>
      <c r="G377" s="11" t="str">
        <f t="shared" si="31"/>
        <v/>
      </c>
      <c r="H377" s="6" t="str">
        <f t="shared" si="32"/>
        <v/>
      </c>
      <c r="I377" s="126" t="str">
        <f t="shared" si="33"/>
        <v/>
      </c>
      <c r="J377" s="11" t="str">
        <f t="shared" si="34"/>
        <v/>
      </c>
      <c r="K377" s="13" t="str">
        <f t="shared" si="35"/>
        <v/>
      </c>
      <c r="L377" s="13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4"/>
      <c r="N377" s="14"/>
      <c r="O377" s="10"/>
    </row>
    <row r="378" spans="1:15" x14ac:dyDescent="0.2">
      <c r="A378" s="130"/>
      <c r="B378" s="4"/>
      <c r="C378" s="4"/>
      <c r="D378" s="11"/>
      <c r="E378" s="11"/>
      <c r="F378" s="12" t="str">
        <f t="shared" si="30"/>
        <v/>
      </c>
      <c r="G378" s="11" t="str">
        <f t="shared" si="31"/>
        <v/>
      </c>
      <c r="H378" s="6" t="str">
        <f t="shared" si="32"/>
        <v/>
      </c>
      <c r="I378" s="126" t="str">
        <f t="shared" si="33"/>
        <v/>
      </c>
      <c r="J378" s="11" t="str">
        <f t="shared" si="34"/>
        <v/>
      </c>
      <c r="K378" s="13" t="str">
        <f t="shared" si="35"/>
        <v/>
      </c>
      <c r="L378" s="13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4"/>
      <c r="N378" s="14"/>
      <c r="O378" s="10"/>
    </row>
    <row r="379" spans="1:15" x14ac:dyDescent="0.2">
      <c r="A379" s="130"/>
      <c r="B379" s="4"/>
      <c r="C379" s="4"/>
      <c r="D379" s="11"/>
      <c r="E379" s="11"/>
      <c r="F379" s="12" t="str">
        <f t="shared" si="30"/>
        <v/>
      </c>
      <c r="G379" s="11" t="str">
        <f t="shared" si="31"/>
        <v/>
      </c>
      <c r="H379" s="6" t="str">
        <f t="shared" si="32"/>
        <v/>
      </c>
      <c r="I379" s="126" t="str">
        <f t="shared" si="33"/>
        <v/>
      </c>
      <c r="J379" s="11" t="str">
        <f t="shared" si="34"/>
        <v/>
      </c>
      <c r="K379" s="13" t="str">
        <f t="shared" si="35"/>
        <v/>
      </c>
      <c r="L379" s="13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4"/>
      <c r="N379" s="14"/>
      <c r="O379" s="10"/>
    </row>
    <row r="380" spans="1:15" x14ac:dyDescent="0.2">
      <c r="A380" s="130"/>
      <c r="B380" s="4"/>
      <c r="C380" s="4"/>
      <c r="D380" s="11"/>
      <c r="E380" s="11"/>
      <c r="F380" s="12" t="str">
        <f t="shared" si="30"/>
        <v/>
      </c>
      <c r="G380" s="11" t="str">
        <f t="shared" si="31"/>
        <v/>
      </c>
      <c r="H380" s="6" t="str">
        <f t="shared" si="32"/>
        <v/>
      </c>
      <c r="I380" s="126" t="str">
        <f t="shared" si="33"/>
        <v/>
      </c>
      <c r="J380" s="11" t="str">
        <f t="shared" si="34"/>
        <v/>
      </c>
      <c r="K380" s="13" t="str">
        <f t="shared" si="35"/>
        <v/>
      </c>
      <c r="L380" s="13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4"/>
      <c r="N380" s="14"/>
      <c r="O380" s="10"/>
    </row>
    <row r="381" spans="1:15" x14ac:dyDescent="0.2">
      <c r="A381" s="130"/>
      <c r="B381" s="4"/>
      <c r="C381" s="4"/>
      <c r="D381" s="11"/>
      <c r="E381" s="11"/>
      <c r="F381" s="12" t="str">
        <f t="shared" si="30"/>
        <v/>
      </c>
      <c r="G381" s="11" t="str">
        <f t="shared" si="31"/>
        <v/>
      </c>
      <c r="H381" s="6" t="str">
        <f t="shared" si="32"/>
        <v/>
      </c>
      <c r="I381" s="126" t="str">
        <f t="shared" si="33"/>
        <v/>
      </c>
      <c r="J381" s="11" t="str">
        <f t="shared" si="34"/>
        <v/>
      </c>
      <c r="K381" s="13" t="str">
        <f t="shared" si="35"/>
        <v/>
      </c>
      <c r="L381" s="13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4"/>
      <c r="N381" s="14"/>
      <c r="O381" s="10"/>
    </row>
    <row r="382" spans="1:15" x14ac:dyDescent="0.2">
      <c r="A382" s="130"/>
      <c r="B382" s="4"/>
      <c r="C382" s="4"/>
      <c r="D382" s="11"/>
      <c r="E382" s="11"/>
      <c r="F382" s="12" t="str">
        <f t="shared" si="30"/>
        <v/>
      </c>
      <c r="G382" s="11" t="str">
        <f t="shared" si="31"/>
        <v/>
      </c>
      <c r="H382" s="6" t="str">
        <f t="shared" si="32"/>
        <v/>
      </c>
      <c r="I382" s="126" t="str">
        <f t="shared" si="33"/>
        <v/>
      </c>
      <c r="J382" s="11" t="str">
        <f t="shared" si="34"/>
        <v/>
      </c>
      <c r="K382" s="13" t="str">
        <f t="shared" si="35"/>
        <v/>
      </c>
      <c r="L382" s="13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4"/>
      <c r="N382" s="14"/>
      <c r="O382" s="10"/>
    </row>
    <row r="383" spans="1:15" x14ac:dyDescent="0.2">
      <c r="A383" s="130"/>
      <c r="B383" s="4"/>
      <c r="C383" s="4"/>
      <c r="D383" s="11"/>
      <c r="E383" s="11"/>
      <c r="F383" s="12" t="str">
        <f t="shared" si="30"/>
        <v/>
      </c>
      <c r="G383" s="11" t="str">
        <f t="shared" si="31"/>
        <v/>
      </c>
      <c r="H383" s="6" t="str">
        <f t="shared" si="32"/>
        <v/>
      </c>
      <c r="I383" s="126" t="str">
        <f t="shared" si="33"/>
        <v/>
      </c>
      <c r="J383" s="11" t="str">
        <f t="shared" si="34"/>
        <v/>
      </c>
      <c r="K383" s="13" t="str">
        <f t="shared" si="35"/>
        <v/>
      </c>
      <c r="L383" s="13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4"/>
      <c r="N383" s="14"/>
      <c r="O383" s="10"/>
    </row>
    <row r="384" spans="1:15" x14ac:dyDescent="0.2">
      <c r="A384" s="130"/>
      <c r="B384" s="4"/>
      <c r="C384" s="4"/>
      <c r="D384" s="11"/>
      <c r="E384" s="11"/>
      <c r="F384" s="12" t="str">
        <f t="shared" si="30"/>
        <v/>
      </c>
      <c r="G384" s="11" t="str">
        <f t="shared" si="31"/>
        <v/>
      </c>
      <c r="H384" s="6" t="str">
        <f t="shared" si="32"/>
        <v/>
      </c>
      <c r="I384" s="126" t="str">
        <f t="shared" si="33"/>
        <v/>
      </c>
      <c r="J384" s="11" t="str">
        <f t="shared" si="34"/>
        <v/>
      </c>
      <c r="K384" s="13" t="str">
        <f t="shared" si="35"/>
        <v/>
      </c>
      <c r="L384" s="13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4"/>
      <c r="N384" s="14"/>
      <c r="O384" s="10"/>
    </row>
    <row r="385" spans="1:15" x14ac:dyDescent="0.2">
      <c r="A385" s="130"/>
      <c r="B385" s="4"/>
      <c r="C385" s="4"/>
      <c r="D385" s="11"/>
      <c r="E385" s="11"/>
      <c r="F385" s="12" t="str">
        <f t="shared" si="30"/>
        <v/>
      </c>
      <c r="G385" s="11" t="str">
        <f t="shared" si="31"/>
        <v/>
      </c>
      <c r="H385" s="6" t="str">
        <f t="shared" si="32"/>
        <v/>
      </c>
      <c r="I385" s="126" t="str">
        <f t="shared" si="33"/>
        <v/>
      </c>
      <c r="J385" s="11" t="str">
        <f t="shared" si="34"/>
        <v/>
      </c>
      <c r="K385" s="13" t="str">
        <f t="shared" si="35"/>
        <v/>
      </c>
      <c r="L385" s="13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4"/>
      <c r="N385" s="14"/>
      <c r="O385" s="10"/>
    </row>
    <row r="386" spans="1:15" x14ac:dyDescent="0.2">
      <c r="A386" s="130"/>
      <c r="B386" s="4"/>
      <c r="C386" s="4"/>
      <c r="D386" s="11"/>
      <c r="E386" s="11"/>
      <c r="F386" s="12" t="str">
        <f t="shared" si="30"/>
        <v/>
      </c>
      <c r="G386" s="11" t="str">
        <f t="shared" si="31"/>
        <v/>
      </c>
      <c r="H386" s="6" t="str">
        <f t="shared" si="32"/>
        <v/>
      </c>
      <c r="I386" s="126" t="str">
        <f t="shared" si="33"/>
        <v/>
      </c>
      <c r="J386" s="11" t="str">
        <f t="shared" si="34"/>
        <v/>
      </c>
      <c r="K386" s="13" t="str">
        <f t="shared" si="35"/>
        <v/>
      </c>
      <c r="L386" s="13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4"/>
      <c r="N386" s="14"/>
      <c r="O386" s="10"/>
    </row>
    <row r="387" spans="1:15" x14ac:dyDescent="0.2">
      <c r="A387" s="130"/>
      <c r="B387" s="4"/>
      <c r="C387" s="4"/>
      <c r="D387" s="11"/>
      <c r="E387" s="11"/>
      <c r="F387" s="12" t="str">
        <f t="shared" si="30"/>
        <v/>
      </c>
      <c r="G387" s="11" t="str">
        <f t="shared" si="31"/>
        <v/>
      </c>
      <c r="H387" s="6" t="str">
        <f t="shared" si="32"/>
        <v/>
      </c>
      <c r="I387" s="126" t="str">
        <f t="shared" si="33"/>
        <v/>
      </c>
      <c r="J387" s="11" t="str">
        <f t="shared" si="34"/>
        <v/>
      </c>
      <c r="K387" s="13" t="str">
        <f t="shared" si="35"/>
        <v/>
      </c>
      <c r="L387" s="13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4"/>
      <c r="N387" s="14"/>
      <c r="O387" s="10"/>
    </row>
    <row r="388" spans="1:15" x14ac:dyDescent="0.2">
      <c r="A388" s="130"/>
      <c r="B388" s="4"/>
      <c r="C388" s="4"/>
      <c r="D388" s="11"/>
      <c r="E388" s="11"/>
      <c r="F388" s="12" t="str">
        <f t="shared" si="30"/>
        <v/>
      </c>
      <c r="G388" s="11" t="str">
        <f t="shared" si="31"/>
        <v/>
      </c>
      <c r="H388" s="6" t="str">
        <f t="shared" si="32"/>
        <v/>
      </c>
      <c r="I388" s="126" t="str">
        <f t="shared" si="33"/>
        <v/>
      </c>
      <c r="J388" s="11" t="str">
        <f t="shared" si="34"/>
        <v/>
      </c>
      <c r="K388" s="13" t="str">
        <f t="shared" si="35"/>
        <v/>
      </c>
      <c r="L388" s="13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4"/>
      <c r="N388" s="14"/>
      <c r="O388" s="10"/>
    </row>
    <row r="389" spans="1:15" x14ac:dyDescent="0.2">
      <c r="A389" s="130"/>
      <c r="B389" s="4"/>
      <c r="C389" s="4"/>
      <c r="D389" s="11"/>
      <c r="E389" s="11"/>
      <c r="F389" s="12" t="str">
        <f t="shared" si="30"/>
        <v/>
      </c>
      <c r="G389" s="11" t="str">
        <f t="shared" si="31"/>
        <v/>
      </c>
      <c r="H389" s="6" t="str">
        <f t="shared" si="32"/>
        <v/>
      </c>
      <c r="I389" s="126" t="str">
        <f t="shared" si="33"/>
        <v/>
      </c>
      <c r="J389" s="11" t="str">
        <f t="shared" si="34"/>
        <v/>
      </c>
      <c r="K389" s="13" t="str">
        <f t="shared" si="35"/>
        <v/>
      </c>
      <c r="L389" s="13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4"/>
      <c r="N389" s="14"/>
      <c r="O389" s="10"/>
    </row>
    <row r="390" spans="1:15" x14ac:dyDescent="0.2">
      <c r="A390" s="130"/>
      <c r="B390" s="4"/>
      <c r="C390" s="4"/>
      <c r="D390" s="11"/>
      <c r="E390" s="11"/>
      <c r="F390" s="12" t="str">
        <f t="shared" si="30"/>
        <v/>
      </c>
      <c r="G390" s="11" t="str">
        <f t="shared" si="31"/>
        <v/>
      </c>
      <c r="H390" s="6" t="str">
        <f t="shared" si="32"/>
        <v/>
      </c>
      <c r="I390" s="126" t="str">
        <f t="shared" si="33"/>
        <v/>
      </c>
      <c r="J390" s="11" t="str">
        <f t="shared" si="34"/>
        <v/>
      </c>
      <c r="K390" s="13" t="str">
        <f t="shared" si="35"/>
        <v/>
      </c>
      <c r="L390" s="13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4"/>
      <c r="N390" s="14"/>
      <c r="O390" s="10"/>
    </row>
    <row r="391" spans="1:15" x14ac:dyDescent="0.2">
      <c r="A391" s="130"/>
      <c r="B391" s="4"/>
      <c r="C391" s="4"/>
      <c r="D391" s="11"/>
      <c r="E391" s="11"/>
      <c r="F391" s="12" t="str">
        <f t="shared" si="30"/>
        <v/>
      </c>
      <c r="G391" s="11" t="str">
        <f t="shared" si="31"/>
        <v/>
      </c>
      <c r="H391" s="6" t="str">
        <f t="shared" si="32"/>
        <v/>
      </c>
      <c r="I391" s="126" t="str">
        <f t="shared" si="33"/>
        <v/>
      </c>
      <c r="J391" s="11" t="str">
        <f t="shared" si="34"/>
        <v/>
      </c>
      <c r="K391" s="13" t="str">
        <f t="shared" si="35"/>
        <v/>
      </c>
      <c r="L391" s="13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4"/>
      <c r="N391" s="14"/>
      <c r="O391" s="10"/>
    </row>
    <row r="392" spans="1:15" x14ac:dyDescent="0.2">
      <c r="A392" s="130"/>
      <c r="B392" s="4"/>
      <c r="C392" s="4"/>
      <c r="D392" s="11"/>
      <c r="E392" s="11"/>
      <c r="F392" s="12" t="str">
        <f t="shared" ref="F392:F455" si="36">IF(ISBLANK(B392),"",IF(I392="L","Baixa",IF(I392="A","Média",IF(I392="","","Alta"))))</f>
        <v/>
      </c>
      <c r="G392" s="11" t="str">
        <f t="shared" ref="G392:G455" si="37">CONCATENATE(B392,I392)</f>
        <v/>
      </c>
      <c r="H392" s="6" t="str">
        <f t="shared" ref="H392:H455" si="38">IF(ISBLANK(B392),"",IF(B392="ALI",IF(I392="L",7,IF(I392="A",10,15)),IF(B392="AIE",IF(I392="L",5,IF(I392="A",7,10)),IF(B392="SE",IF(I392="L",4,IF(I392="A",5,7)),IF(OR(B392="EE",B392="CE"),IF(I392="L",3,IF(I392="A",4,6)),0)))))</f>
        <v/>
      </c>
      <c r="I392" s="126" t="str">
        <f t="shared" ref="I392:I455" si="39">IF(OR(ISBLANK(D392),ISBLANK(E392)),IF(OR(B392="ALI",B392="AIE"),"L",IF(OR(B392="EE",B392="SE",B392="CE"),"A","")),IF(B392="EE",IF(E392&gt;=3,IF(D392&gt;=5,"H","A"),IF(E392&gt;=2,IF(D392&gt;=16,"H",IF(D392&lt;=4,"L","A")),IF(D392&lt;=15,"L","A"))),IF(OR(B392="SE",B392="CE"),IF(E392&gt;=4,IF(D392&gt;=6,"H","A"),IF(E392&gt;=2,IF(D392&gt;=20,"H",IF(D392&lt;=5,"L","A")),IF(D392&lt;=19,"L","A"))),IF(OR(B392="ALI",B392="AIE"),IF(E392&gt;=6,IF(D392&gt;=20,"H","A"),IF(E392&gt;=2,IF(D392&gt;=51,"H",IF(D392&lt;=19,"L","A")),IF(D392&lt;=50,"L","A"))),""))))</f>
        <v/>
      </c>
      <c r="J392" s="11" t="str">
        <f t="shared" ref="J392:J455" si="40">CONCATENATE(B392,C392)</f>
        <v/>
      </c>
      <c r="K392" s="13" t="str">
        <f t="shared" si="35"/>
        <v/>
      </c>
      <c r="L392" s="13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4"/>
      <c r="N392" s="14"/>
      <c r="O392" s="10"/>
    </row>
    <row r="393" spans="1:15" x14ac:dyDescent="0.2">
      <c r="A393" s="130"/>
      <c r="B393" s="4"/>
      <c r="C393" s="4"/>
      <c r="D393" s="11"/>
      <c r="E393" s="11"/>
      <c r="F393" s="12" t="str">
        <f t="shared" si="36"/>
        <v/>
      </c>
      <c r="G393" s="11" t="str">
        <f t="shared" si="37"/>
        <v/>
      </c>
      <c r="H393" s="6" t="str">
        <f t="shared" si="38"/>
        <v/>
      </c>
      <c r="I393" s="126" t="str">
        <f t="shared" si="39"/>
        <v/>
      </c>
      <c r="J393" s="11" t="str">
        <f t="shared" si="40"/>
        <v/>
      </c>
      <c r="K393" s="13" t="str">
        <f t="shared" si="35"/>
        <v/>
      </c>
      <c r="L393" s="13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4"/>
      <c r="N393" s="14"/>
      <c r="O393" s="10"/>
    </row>
    <row r="394" spans="1:15" x14ac:dyDescent="0.2">
      <c r="A394" s="130"/>
      <c r="B394" s="4"/>
      <c r="C394" s="4"/>
      <c r="D394" s="11"/>
      <c r="E394" s="11"/>
      <c r="F394" s="12" t="str">
        <f t="shared" si="36"/>
        <v/>
      </c>
      <c r="G394" s="11" t="str">
        <f t="shared" si="37"/>
        <v/>
      </c>
      <c r="H394" s="6" t="str">
        <f t="shared" si="38"/>
        <v/>
      </c>
      <c r="I394" s="126" t="str">
        <f t="shared" si="39"/>
        <v/>
      </c>
      <c r="J394" s="11" t="str">
        <f t="shared" si="40"/>
        <v/>
      </c>
      <c r="K394" s="13" t="str">
        <f t="shared" ref="K394:K457" si="41">IF(OR(H394="",H394=0),L394,H394)</f>
        <v/>
      </c>
      <c r="L394" s="13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4"/>
      <c r="N394" s="14"/>
      <c r="O394" s="10"/>
    </row>
    <row r="395" spans="1:15" x14ac:dyDescent="0.2">
      <c r="A395" s="130"/>
      <c r="B395" s="4"/>
      <c r="C395" s="4"/>
      <c r="D395" s="11"/>
      <c r="E395" s="11"/>
      <c r="F395" s="12" t="str">
        <f t="shared" si="36"/>
        <v/>
      </c>
      <c r="G395" s="11" t="str">
        <f t="shared" si="37"/>
        <v/>
      </c>
      <c r="H395" s="6" t="str">
        <f t="shared" si="38"/>
        <v/>
      </c>
      <c r="I395" s="126" t="str">
        <f t="shared" si="39"/>
        <v/>
      </c>
      <c r="J395" s="11" t="str">
        <f t="shared" si="40"/>
        <v/>
      </c>
      <c r="K395" s="13" t="str">
        <f t="shared" si="41"/>
        <v/>
      </c>
      <c r="L395" s="13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4"/>
      <c r="N395" s="14"/>
      <c r="O395" s="10"/>
    </row>
    <row r="396" spans="1:15" x14ac:dyDescent="0.2">
      <c r="A396" s="130"/>
      <c r="B396" s="4"/>
      <c r="C396" s="4"/>
      <c r="D396" s="11"/>
      <c r="E396" s="11"/>
      <c r="F396" s="12" t="str">
        <f t="shared" si="36"/>
        <v/>
      </c>
      <c r="G396" s="11" t="str">
        <f t="shared" si="37"/>
        <v/>
      </c>
      <c r="H396" s="6" t="str">
        <f t="shared" si="38"/>
        <v/>
      </c>
      <c r="I396" s="126" t="str">
        <f t="shared" si="39"/>
        <v/>
      </c>
      <c r="J396" s="11" t="str">
        <f t="shared" si="40"/>
        <v/>
      </c>
      <c r="K396" s="13" t="str">
        <f t="shared" si="41"/>
        <v/>
      </c>
      <c r="L396" s="13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4"/>
      <c r="N396" s="14"/>
      <c r="O396" s="10"/>
    </row>
    <row r="397" spans="1:15" x14ac:dyDescent="0.2">
      <c r="A397" s="130"/>
      <c r="B397" s="4"/>
      <c r="C397" s="4"/>
      <c r="D397" s="11"/>
      <c r="E397" s="11"/>
      <c r="F397" s="12" t="str">
        <f t="shared" si="36"/>
        <v/>
      </c>
      <c r="G397" s="11" t="str">
        <f t="shared" si="37"/>
        <v/>
      </c>
      <c r="H397" s="6" t="str">
        <f t="shared" si="38"/>
        <v/>
      </c>
      <c r="I397" s="126" t="str">
        <f t="shared" si="39"/>
        <v/>
      </c>
      <c r="J397" s="11" t="str">
        <f t="shared" si="40"/>
        <v/>
      </c>
      <c r="K397" s="13" t="str">
        <f t="shared" si="41"/>
        <v/>
      </c>
      <c r="L397" s="13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4"/>
      <c r="N397" s="14"/>
      <c r="O397" s="10"/>
    </row>
    <row r="398" spans="1:15" x14ac:dyDescent="0.2">
      <c r="A398" s="130"/>
      <c r="B398" s="4"/>
      <c r="C398" s="4"/>
      <c r="D398" s="11"/>
      <c r="E398" s="11"/>
      <c r="F398" s="12" t="str">
        <f t="shared" si="36"/>
        <v/>
      </c>
      <c r="G398" s="11" t="str">
        <f t="shared" si="37"/>
        <v/>
      </c>
      <c r="H398" s="6" t="str">
        <f t="shared" si="38"/>
        <v/>
      </c>
      <c r="I398" s="126" t="str">
        <f t="shared" si="39"/>
        <v/>
      </c>
      <c r="J398" s="11" t="str">
        <f t="shared" si="40"/>
        <v/>
      </c>
      <c r="K398" s="13" t="str">
        <f t="shared" si="41"/>
        <v/>
      </c>
      <c r="L398" s="13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4"/>
      <c r="N398" s="14"/>
      <c r="O398" s="10"/>
    </row>
    <row r="399" spans="1:15" x14ac:dyDescent="0.2">
      <c r="A399" s="130"/>
      <c r="B399" s="4"/>
      <c r="C399" s="4"/>
      <c r="D399" s="11"/>
      <c r="E399" s="11"/>
      <c r="F399" s="12" t="str">
        <f t="shared" si="36"/>
        <v/>
      </c>
      <c r="G399" s="11" t="str">
        <f t="shared" si="37"/>
        <v/>
      </c>
      <c r="H399" s="6" t="str">
        <f t="shared" si="38"/>
        <v/>
      </c>
      <c r="I399" s="126" t="str">
        <f t="shared" si="39"/>
        <v/>
      </c>
      <c r="J399" s="11" t="str">
        <f t="shared" si="40"/>
        <v/>
      </c>
      <c r="K399" s="13" t="str">
        <f t="shared" si="41"/>
        <v/>
      </c>
      <c r="L399" s="13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4"/>
      <c r="N399" s="14"/>
      <c r="O399" s="10"/>
    </row>
    <row r="400" spans="1:15" x14ac:dyDescent="0.2">
      <c r="A400" s="130"/>
      <c r="B400" s="4"/>
      <c r="C400" s="4"/>
      <c r="D400" s="11"/>
      <c r="E400" s="11"/>
      <c r="F400" s="12" t="str">
        <f t="shared" si="36"/>
        <v/>
      </c>
      <c r="G400" s="11" t="str">
        <f t="shared" si="37"/>
        <v/>
      </c>
      <c r="H400" s="6" t="str">
        <f t="shared" si="38"/>
        <v/>
      </c>
      <c r="I400" s="126" t="str">
        <f t="shared" si="39"/>
        <v/>
      </c>
      <c r="J400" s="11" t="str">
        <f t="shared" si="40"/>
        <v/>
      </c>
      <c r="K400" s="13" t="str">
        <f t="shared" si="41"/>
        <v/>
      </c>
      <c r="L400" s="13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4"/>
      <c r="N400" s="14"/>
      <c r="O400" s="10"/>
    </row>
    <row r="401" spans="1:15" x14ac:dyDescent="0.2">
      <c r="A401" s="130"/>
      <c r="B401" s="4"/>
      <c r="C401" s="4"/>
      <c r="D401" s="11"/>
      <c r="E401" s="11"/>
      <c r="F401" s="12" t="str">
        <f t="shared" si="36"/>
        <v/>
      </c>
      <c r="G401" s="11" t="str">
        <f t="shared" si="37"/>
        <v/>
      </c>
      <c r="H401" s="6" t="str">
        <f t="shared" si="38"/>
        <v/>
      </c>
      <c r="I401" s="126" t="str">
        <f t="shared" si="39"/>
        <v/>
      </c>
      <c r="J401" s="11" t="str">
        <f t="shared" si="40"/>
        <v/>
      </c>
      <c r="K401" s="13" t="str">
        <f t="shared" si="41"/>
        <v/>
      </c>
      <c r="L401" s="13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4"/>
      <c r="N401" s="14"/>
      <c r="O401" s="10"/>
    </row>
    <row r="402" spans="1:15" x14ac:dyDescent="0.2">
      <c r="A402" s="130"/>
      <c r="B402" s="4"/>
      <c r="C402" s="4"/>
      <c r="D402" s="11"/>
      <c r="E402" s="11"/>
      <c r="F402" s="12" t="str">
        <f t="shared" si="36"/>
        <v/>
      </c>
      <c r="G402" s="11" t="str">
        <f t="shared" si="37"/>
        <v/>
      </c>
      <c r="H402" s="6" t="str">
        <f t="shared" si="38"/>
        <v/>
      </c>
      <c r="I402" s="126" t="str">
        <f t="shared" si="39"/>
        <v/>
      </c>
      <c r="J402" s="11" t="str">
        <f t="shared" si="40"/>
        <v/>
      </c>
      <c r="K402" s="13" t="str">
        <f t="shared" si="41"/>
        <v/>
      </c>
      <c r="L402" s="13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4"/>
      <c r="N402" s="14"/>
      <c r="O402" s="10"/>
    </row>
    <row r="403" spans="1:15" x14ac:dyDescent="0.2">
      <c r="A403" s="130"/>
      <c r="B403" s="4"/>
      <c r="C403" s="4"/>
      <c r="D403" s="11"/>
      <c r="E403" s="11"/>
      <c r="F403" s="12" t="str">
        <f t="shared" si="36"/>
        <v/>
      </c>
      <c r="G403" s="11" t="str">
        <f t="shared" si="37"/>
        <v/>
      </c>
      <c r="H403" s="6" t="str">
        <f t="shared" si="38"/>
        <v/>
      </c>
      <c r="I403" s="126" t="str">
        <f t="shared" si="39"/>
        <v/>
      </c>
      <c r="J403" s="11" t="str">
        <f t="shared" si="40"/>
        <v/>
      </c>
      <c r="K403" s="13" t="str">
        <f t="shared" si="41"/>
        <v/>
      </c>
      <c r="L403" s="13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4"/>
      <c r="N403" s="14"/>
      <c r="O403" s="10"/>
    </row>
    <row r="404" spans="1:15" x14ac:dyDescent="0.2">
      <c r="A404" s="130"/>
      <c r="B404" s="4"/>
      <c r="C404" s="4"/>
      <c r="D404" s="11"/>
      <c r="E404" s="11"/>
      <c r="F404" s="12" t="str">
        <f t="shared" si="36"/>
        <v/>
      </c>
      <c r="G404" s="11" t="str">
        <f t="shared" si="37"/>
        <v/>
      </c>
      <c r="H404" s="6" t="str">
        <f t="shared" si="38"/>
        <v/>
      </c>
      <c r="I404" s="126" t="str">
        <f t="shared" si="39"/>
        <v/>
      </c>
      <c r="J404" s="11" t="str">
        <f t="shared" si="40"/>
        <v/>
      </c>
      <c r="K404" s="13" t="str">
        <f t="shared" si="41"/>
        <v/>
      </c>
      <c r="L404" s="13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4"/>
      <c r="N404" s="14"/>
      <c r="O404" s="10"/>
    </row>
    <row r="405" spans="1:15" x14ac:dyDescent="0.2">
      <c r="A405" s="130"/>
      <c r="B405" s="4"/>
      <c r="C405" s="4"/>
      <c r="D405" s="11"/>
      <c r="E405" s="11"/>
      <c r="F405" s="12" t="str">
        <f t="shared" si="36"/>
        <v/>
      </c>
      <c r="G405" s="11" t="str">
        <f t="shared" si="37"/>
        <v/>
      </c>
      <c r="H405" s="6" t="str">
        <f t="shared" si="38"/>
        <v/>
      </c>
      <c r="I405" s="126" t="str">
        <f t="shared" si="39"/>
        <v/>
      </c>
      <c r="J405" s="11" t="str">
        <f t="shared" si="40"/>
        <v/>
      </c>
      <c r="K405" s="13" t="str">
        <f t="shared" si="41"/>
        <v/>
      </c>
      <c r="L405" s="13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4"/>
      <c r="N405" s="14"/>
      <c r="O405" s="10"/>
    </row>
    <row r="406" spans="1:15" x14ac:dyDescent="0.2">
      <c r="A406" s="130"/>
      <c r="B406" s="4"/>
      <c r="C406" s="4"/>
      <c r="D406" s="11"/>
      <c r="E406" s="11"/>
      <c r="F406" s="12" t="str">
        <f t="shared" si="36"/>
        <v/>
      </c>
      <c r="G406" s="11" t="str">
        <f t="shared" si="37"/>
        <v/>
      </c>
      <c r="H406" s="6" t="str">
        <f t="shared" si="38"/>
        <v/>
      </c>
      <c r="I406" s="126" t="str">
        <f t="shared" si="39"/>
        <v/>
      </c>
      <c r="J406" s="11" t="str">
        <f t="shared" si="40"/>
        <v/>
      </c>
      <c r="K406" s="13" t="str">
        <f t="shared" si="41"/>
        <v/>
      </c>
      <c r="L406" s="13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4"/>
      <c r="N406" s="14"/>
      <c r="O406" s="10"/>
    </row>
    <row r="407" spans="1:15" x14ac:dyDescent="0.2">
      <c r="A407" s="130"/>
      <c r="B407" s="4"/>
      <c r="C407" s="4"/>
      <c r="D407" s="11"/>
      <c r="E407" s="11"/>
      <c r="F407" s="12" t="str">
        <f t="shared" si="36"/>
        <v/>
      </c>
      <c r="G407" s="11" t="str">
        <f t="shared" si="37"/>
        <v/>
      </c>
      <c r="H407" s="6" t="str">
        <f t="shared" si="38"/>
        <v/>
      </c>
      <c r="I407" s="126" t="str">
        <f t="shared" si="39"/>
        <v/>
      </c>
      <c r="J407" s="11" t="str">
        <f t="shared" si="40"/>
        <v/>
      </c>
      <c r="K407" s="13" t="str">
        <f t="shared" si="41"/>
        <v/>
      </c>
      <c r="L407" s="13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4"/>
      <c r="N407" s="14"/>
      <c r="O407" s="10"/>
    </row>
    <row r="408" spans="1:15" x14ac:dyDescent="0.2">
      <c r="A408" s="130"/>
      <c r="B408" s="4"/>
      <c r="C408" s="4"/>
      <c r="D408" s="11"/>
      <c r="E408" s="11"/>
      <c r="F408" s="12" t="str">
        <f t="shared" si="36"/>
        <v/>
      </c>
      <c r="G408" s="11" t="str">
        <f t="shared" si="37"/>
        <v/>
      </c>
      <c r="H408" s="6" t="str">
        <f t="shared" si="38"/>
        <v/>
      </c>
      <c r="I408" s="126" t="str">
        <f t="shared" si="39"/>
        <v/>
      </c>
      <c r="J408" s="11" t="str">
        <f t="shared" si="40"/>
        <v/>
      </c>
      <c r="K408" s="13" t="str">
        <f t="shared" si="41"/>
        <v/>
      </c>
      <c r="L408" s="13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4"/>
      <c r="N408" s="14"/>
      <c r="O408" s="10"/>
    </row>
    <row r="409" spans="1:15" x14ac:dyDescent="0.2">
      <c r="A409" s="130"/>
      <c r="B409" s="4"/>
      <c r="C409" s="4"/>
      <c r="D409" s="11"/>
      <c r="E409" s="11"/>
      <c r="F409" s="12" t="str">
        <f t="shared" si="36"/>
        <v/>
      </c>
      <c r="G409" s="11" t="str">
        <f t="shared" si="37"/>
        <v/>
      </c>
      <c r="H409" s="6" t="str">
        <f t="shared" si="38"/>
        <v/>
      </c>
      <c r="I409" s="126" t="str">
        <f t="shared" si="39"/>
        <v/>
      </c>
      <c r="J409" s="11" t="str">
        <f t="shared" si="40"/>
        <v/>
      </c>
      <c r="K409" s="13" t="str">
        <f t="shared" si="41"/>
        <v/>
      </c>
      <c r="L409" s="13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4"/>
      <c r="N409" s="14"/>
      <c r="O409" s="10"/>
    </row>
    <row r="410" spans="1:15" x14ac:dyDescent="0.2">
      <c r="A410" s="130"/>
      <c r="B410" s="4"/>
      <c r="C410" s="4"/>
      <c r="D410" s="11"/>
      <c r="E410" s="11"/>
      <c r="F410" s="12" t="str">
        <f t="shared" si="36"/>
        <v/>
      </c>
      <c r="G410" s="11" t="str">
        <f t="shared" si="37"/>
        <v/>
      </c>
      <c r="H410" s="6" t="str">
        <f t="shared" si="38"/>
        <v/>
      </c>
      <c r="I410" s="126" t="str">
        <f t="shared" si="39"/>
        <v/>
      </c>
      <c r="J410" s="11" t="str">
        <f t="shared" si="40"/>
        <v/>
      </c>
      <c r="K410" s="13" t="str">
        <f t="shared" si="41"/>
        <v/>
      </c>
      <c r="L410" s="13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4"/>
      <c r="N410" s="14"/>
      <c r="O410" s="10"/>
    </row>
    <row r="411" spans="1:15" x14ac:dyDescent="0.2">
      <c r="A411" s="130"/>
      <c r="B411" s="4"/>
      <c r="C411" s="4"/>
      <c r="D411" s="11"/>
      <c r="E411" s="11"/>
      <c r="F411" s="12" t="str">
        <f t="shared" si="36"/>
        <v/>
      </c>
      <c r="G411" s="11" t="str">
        <f t="shared" si="37"/>
        <v/>
      </c>
      <c r="H411" s="6" t="str">
        <f t="shared" si="38"/>
        <v/>
      </c>
      <c r="I411" s="126" t="str">
        <f t="shared" si="39"/>
        <v/>
      </c>
      <c r="J411" s="11" t="str">
        <f t="shared" si="40"/>
        <v/>
      </c>
      <c r="K411" s="13" t="str">
        <f t="shared" si="41"/>
        <v/>
      </c>
      <c r="L411" s="13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4"/>
      <c r="N411" s="14"/>
      <c r="O411" s="10"/>
    </row>
    <row r="412" spans="1:15" x14ac:dyDescent="0.2">
      <c r="A412" s="130"/>
      <c r="B412" s="4"/>
      <c r="C412" s="4"/>
      <c r="D412" s="11"/>
      <c r="E412" s="11"/>
      <c r="F412" s="12" t="str">
        <f t="shared" si="36"/>
        <v/>
      </c>
      <c r="G412" s="11" t="str">
        <f t="shared" si="37"/>
        <v/>
      </c>
      <c r="H412" s="6" t="str">
        <f t="shared" si="38"/>
        <v/>
      </c>
      <c r="I412" s="126" t="str">
        <f t="shared" si="39"/>
        <v/>
      </c>
      <c r="J412" s="11" t="str">
        <f t="shared" si="40"/>
        <v/>
      </c>
      <c r="K412" s="13" t="str">
        <f t="shared" si="41"/>
        <v/>
      </c>
      <c r="L412" s="13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4"/>
      <c r="N412" s="14"/>
      <c r="O412" s="10"/>
    </row>
    <row r="413" spans="1:15" x14ac:dyDescent="0.2">
      <c r="A413" s="130"/>
      <c r="B413" s="4"/>
      <c r="C413" s="4"/>
      <c r="D413" s="11"/>
      <c r="E413" s="11"/>
      <c r="F413" s="12" t="str">
        <f t="shared" si="36"/>
        <v/>
      </c>
      <c r="G413" s="11" t="str">
        <f t="shared" si="37"/>
        <v/>
      </c>
      <c r="H413" s="6" t="str">
        <f t="shared" si="38"/>
        <v/>
      </c>
      <c r="I413" s="126" t="str">
        <f t="shared" si="39"/>
        <v/>
      </c>
      <c r="J413" s="11" t="str">
        <f t="shared" si="40"/>
        <v/>
      </c>
      <c r="K413" s="13" t="str">
        <f t="shared" si="41"/>
        <v/>
      </c>
      <c r="L413" s="13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4"/>
      <c r="N413" s="14"/>
      <c r="O413" s="10"/>
    </row>
    <row r="414" spans="1:15" x14ac:dyDescent="0.2">
      <c r="A414" s="130"/>
      <c r="B414" s="4"/>
      <c r="C414" s="4"/>
      <c r="D414" s="11"/>
      <c r="E414" s="11"/>
      <c r="F414" s="12" t="str">
        <f t="shared" si="36"/>
        <v/>
      </c>
      <c r="G414" s="11" t="str">
        <f t="shared" si="37"/>
        <v/>
      </c>
      <c r="H414" s="6" t="str">
        <f t="shared" si="38"/>
        <v/>
      </c>
      <c r="I414" s="126" t="str">
        <f t="shared" si="39"/>
        <v/>
      </c>
      <c r="J414" s="11" t="str">
        <f t="shared" si="40"/>
        <v/>
      </c>
      <c r="K414" s="13" t="str">
        <f t="shared" si="41"/>
        <v/>
      </c>
      <c r="L414" s="13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4"/>
      <c r="N414" s="14"/>
      <c r="O414" s="10"/>
    </row>
    <row r="415" spans="1:15" x14ac:dyDescent="0.2">
      <c r="A415" s="130"/>
      <c r="B415" s="4"/>
      <c r="C415" s="4"/>
      <c r="D415" s="11"/>
      <c r="E415" s="11"/>
      <c r="F415" s="12" t="str">
        <f t="shared" si="36"/>
        <v/>
      </c>
      <c r="G415" s="11" t="str">
        <f t="shared" si="37"/>
        <v/>
      </c>
      <c r="H415" s="6" t="str">
        <f t="shared" si="38"/>
        <v/>
      </c>
      <c r="I415" s="126" t="str">
        <f t="shared" si="39"/>
        <v/>
      </c>
      <c r="J415" s="11" t="str">
        <f t="shared" si="40"/>
        <v/>
      </c>
      <c r="K415" s="13" t="str">
        <f t="shared" si="41"/>
        <v/>
      </c>
      <c r="L415" s="13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4"/>
      <c r="N415" s="14"/>
      <c r="O415" s="10"/>
    </row>
    <row r="416" spans="1:15" x14ac:dyDescent="0.2">
      <c r="A416" s="130"/>
      <c r="B416" s="4"/>
      <c r="C416" s="4"/>
      <c r="D416" s="11"/>
      <c r="E416" s="11"/>
      <c r="F416" s="12" t="str">
        <f t="shared" si="36"/>
        <v/>
      </c>
      <c r="G416" s="11" t="str">
        <f t="shared" si="37"/>
        <v/>
      </c>
      <c r="H416" s="6" t="str">
        <f t="shared" si="38"/>
        <v/>
      </c>
      <c r="I416" s="126" t="str">
        <f t="shared" si="39"/>
        <v/>
      </c>
      <c r="J416" s="11" t="str">
        <f t="shared" si="40"/>
        <v/>
      </c>
      <c r="K416" s="13" t="str">
        <f t="shared" si="41"/>
        <v/>
      </c>
      <c r="L416" s="13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4"/>
      <c r="N416" s="14"/>
      <c r="O416" s="10"/>
    </row>
    <row r="417" spans="1:15" x14ac:dyDescent="0.2">
      <c r="A417" s="130"/>
      <c r="B417" s="4"/>
      <c r="C417" s="4"/>
      <c r="D417" s="11"/>
      <c r="E417" s="11"/>
      <c r="F417" s="12" t="str">
        <f t="shared" si="36"/>
        <v/>
      </c>
      <c r="G417" s="11" t="str">
        <f t="shared" si="37"/>
        <v/>
      </c>
      <c r="H417" s="6" t="str">
        <f t="shared" si="38"/>
        <v/>
      </c>
      <c r="I417" s="126" t="str">
        <f t="shared" si="39"/>
        <v/>
      </c>
      <c r="J417" s="11" t="str">
        <f t="shared" si="40"/>
        <v/>
      </c>
      <c r="K417" s="13" t="str">
        <f t="shared" si="41"/>
        <v/>
      </c>
      <c r="L417" s="13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4"/>
      <c r="N417" s="14"/>
      <c r="O417" s="10"/>
    </row>
    <row r="418" spans="1:15" x14ac:dyDescent="0.2">
      <c r="A418" s="130"/>
      <c r="B418" s="4"/>
      <c r="C418" s="4"/>
      <c r="D418" s="11"/>
      <c r="E418" s="11"/>
      <c r="F418" s="12" t="str">
        <f t="shared" si="36"/>
        <v/>
      </c>
      <c r="G418" s="11" t="str">
        <f t="shared" si="37"/>
        <v/>
      </c>
      <c r="H418" s="6" t="str">
        <f t="shared" si="38"/>
        <v/>
      </c>
      <c r="I418" s="126" t="str">
        <f t="shared" si="39"/>
        <v/>
      </c>
      <c r="J418" s="11" t="str">
        <f t="shared" si="40"/>
        <v/>
      </c>
      <c r="K418" s="13" t="str">
        <f t="shared" si="41"/>
        <v/>
      </c>
      <c r="L418" s="13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4"/>
      <c r="N418" s="14"/>
      <c r="O418" s="10"/>
    </row>
    <row r="419" spans="1:15" x14ac:dyDescent="0.2">
      <c r="A419" s="130"/>
      <c r="B419" s="4"/>
      <c r="C419" s="4"/>
      <c r="D419" s="11"/>
      <c r="E419" s="11"/>
      <c r="F419" s="12" t="str">
        <f t="shared" si="36"/>
        <v/>
      </c>
      <c r="G419" s="11" t="str">
        <f t="shared" si="37"/>
        <v/>
      </c>
      <c r="H419" s="6" t="str">
        <f t="shared" si="38"/>
        <v/>
      </c>
      <c r="I419" s="126" t="str">
        <f t="shared" si="39"/>
        <v/>
      </c>
      <c r="J419" s="11" t="str">
        <f t="shared" si="40"/>
        <v/>
      </c>
      <c r="K419" s="13" t="str">
        <f t="shared" si="41"/>
        <v/>
      </c>
      <c r="L419" s="13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4"/>
      <c r="N419" s="14"/>
      <c r="O419" s="10"/>
    </row>
    <row r="420" spans="1:15" x14ac:dyDescent="0.2">
      <c r="A420" s="130"/>
      <c r="B420" s="4"/>
      <c r="C420" s="4"/>
      <c r="D420" s="11"/>
      <c r="E420" s="11"/>
      <c r="F420" s="12" t="str">
        <f t="shared" si="36"/>
        <v/>
      </c>
      <c r="G420" s="11" t="str">
        <f t="shared" si="37"/>
        <v/>
      </c>
      <c r="H420" s="6" t="str">
        <f t="shared" si="38"/>
        <v/>
      </c>
      <c r="I420" s="126" t="str">
        <f t="shared" si="39"/>
        <v/>
      </c>
      <c r="J420" s="11" t="str">
        <f t="shared" si="40"/>
        <v/>
      </c>
      <c r="K420" s="13" t="str">
        <f t="shared" si="41"/>
        <v/>
      </c>
      <c r="L420" s="13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4"/>
      <c r="N420" s="14"/>
      <c r="O420" s="10"/>
    </row>
    <row r="421" spans="1:15" x14ac:dyDescent="0.2">
      <c r="A421" s="130"/>
      <c r="B421" s="4"/>
      <c r="C421" s="4"/>
      <c r="D421" s="11"/>
      <c r="E421" s="11"/>
      <c r="F421" s="12" t="str">
        <f t="shared" si="36"/>
        <v/>
      </c>
      <c r="G421" s="11" t="str">
        <f t="shared" si="37"/>
        <v/>
      </c>
      <c r="H421" s="6" t="str">
        <f t="shared" si="38"/>
        <v/>
      </c>
      <c r="I421" s="126" t="str">
        <f t="shared" si="39"/>
        <v/>
      </c>
      <c r="J421" s="11" t="str">
        <f t="shared" si="40"/>
        <v/>
      </c>
      <c r="K421" s="13" t="str">
        <f t="shared" si="41"/>
        <v/>
      </c>
      <c r="L421" s="13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4"/>
      <c r="N421" s="14"/>
      <c r="O421" s="10"/>
    </row>
    <row r="422" spans="1:15" x14ac:dyDescent="0.2">
      <c r="A422" s="130"/>
      <c r="B422" s="4"/>
      <c r="C422" s="4"/>
      <c r="D422" s="11"/>
      <c r="E422" s="11"/>
      <c r="F422" s="12" t="str">
        <f t="shared" si="36"/>
        <v/>
      </c>
      <c r="G422" s="11" t="str">
        <f t="shared" si="37"/>
        <v/>
      </c>
      <c r="H422" s="6" t="str">
        <f t="shared" si="38"/>
        <v/>
      </c>
      <c r="I422" s="126" t="str">
        <f t="shared" si="39"/>
        <v/>
      </c>
      <c r="J422" s="11" t="str">
        <f t="shared" si="40"/>
        <v/>
      </c>
      <c r="K422" s="13" t="str">
        <f t="shared" si="41"/>
        <v/>
      </c>
      <c r="L422" s="13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4"/>
      <c r="N422" s="14"/>
      <c r="O422" s="10"/>
    </row>
    <row r="423" spans="1:15" x14ac:dyDescent="0.2">
      <c r="A423" s="130"/>
      <c r="B423" s="4"/>
      <c r="C423" s="4"/>
      <c r="D423" s="11"/>
      <c r="E423" s="11"/>
      <c r="F423" s="12" t="str">
        <f t="shared" si="36"/>
        <v/>
      </c>
      <c r="G423" s="11" t="str">
        <f t="shared" si="37"/>
        <v/>
      </c>
      <c r="H423" s="6" t="str">
        <f t="shared" si="38"/>
        <v/>
      </c>
      <c r="I423" s="126" t="str">
        <f t="shared" si="39"/>
        <v/>
      </c>
      <c r="J423" s="11" t="str">
        <f t="shared" si="40"/>
        <v/>
      </c>
      <c r="K423" s="13" t="str">
        <f t="shared" si="41"/>
        <v/>
      </c>
      <c r="L423" s="13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4"/>
      <c r="N423" s="14"/>
      <c r="O423" s="10"/>
    </row>
    <row r="424" spans="1:15" x14ac:dyDescent="0.2">
      <c r="A424" s="130"/>
      <c r="B424" s="4"/>
      <c r="C424" s="4"/>
      <c r="D424" s="11"/>
      <c r="E424" s="11"/>
      <c r="F424" s="12" t="str">
        <f t="shared" si="36"/>
        <v/>
      </c>
      <c r="G424" s="11" t="str">
        <f t="shared" si="37"/>
        <v/>
      </c>
      <c r="H424" s="6" t="str">
        <f t="shared" si="38"/>
        <v/>
      </c>
      <c r="I424" s="126" t="str">
        <f t="shared" si="39"/>
        <v/>
      </c>
      <c r="J424" s="11" t="str">
        <f t="shared" si="40"/>
        <v/>
      </c>
      <c r="K424" s="13" t="str">
        <f t="shared" si="41"/>
        <v/>
      </c>
      <c r="L424" s="13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4"/>
      <c r="N424" s="14"/>
      <c r="O424" s="10"/>
    </row>
    <row r="425" spans="1:15" x14ac:dyDescent="0.2">
      <c r="A425" s="130"/>
      <c r="B425" s="4"/>
      <c r="C425" s="4"/>
      <c r="D425" s="11"/>
      <c r="E425" s="11"/>
      <c r="F425" s="12" t="str">
        <f t="shared" si="36"/>
        <v/>
      </c>
      <c r="G425" s="11" t="str">
        <f t="shared" si="37"/>
        <v/>
      </c>
      <c r="H425" s="6" t="str">
        <f t="shared" si="38"/>
        <v/>
      </c>
      <c r="I425" s="126" t="str">
        <f t="shared" si="39"/>
        <v/>
      </c>
      <c r="J425" s="11" t="str">
        <f t="shared" si="40"/>
        <v/>
      </c>
      <c r="K425" s="13" t="str">
        <f t="shared" si="41"/>
        <v/>
      </c>
      <c r="L425" s="13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4"/>
      <c r="N425" s="14"/>
      <c r="O425" s="10"/>
    </row>
    <row r="426" spans="1:15" x14ac:dyDescent="0.2">
      <c r="A426" s="130"/>
      <c r="B426" s="4"/>
      <c r="C426" s="4"/>
      <c r="D426" s="11"/>
      <c r="E426" s="11"/>
      <c r="F426" s="12" t="str">
        <f t="shared" si="36"/>
        <v/>
      </c>
      <c r="G426" s="11" t="str">
        <f t="shared" si="37"/>
        <v/>
      </c>
      <c r="H426" s="6" t="str">
        <f t="shared" si="38"/>
        <v/>
      </c>
      <c r="I426" s="126" t="str">
        <f t="shared" si="39"/>
        <v/>
      </c>
      <c r="J426" s="11" t="str">
        <f t="shared" si="40"/>
        <v/>
      </c>
      <c r="K426" s="13" t="str">
        <f t="shared" si="41"/>
        <v/>
      </c>
      <c r="L426" s="13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4"/>
      <c r="N426" s="14"/>
      <c r="O426" s="10"/>
    </row>
    <row r="427" spans="1:15" x14ac:dyDescent="0.2">
      <c r="A427" s="130"/>
      <c r="B427" s="4"/>
      <c r="C427" s="4"/>
      <c r="D427" s="11"/>
      <c r="E427" s="11"/>
      <c r="F427" s="12" t="str">
        <f t="shared" si="36"/>
        <v/>
      </c>
      <c r="G427" s="11" t="str">
        <f t="shared" si="37"/>
        <v/>
      </c>
      <c r="H427" s="6" t="str">
        <f t="shared" si="38"/>
        <v/>
      </c>
      <c r="I427" s="126" t="str">
        <f t="shared" si="39"/>
        <v/>
      </c>
      <c r="J427" s="11" t="str">
        <f t="shared" si="40"/>
        <v/>
      </c>
      <c r="K427" s="13" t="str">
        <f t="shared" si="41"/>
        <v/>
      </c>
      <c r="L427" s="13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4"/>
      <c r="N427" s="14"/>
      <c r="O427" s="10"/>
    </row>
    <row r="428" spans="1:15" x14ac:dyDescent="0.2">
      <c r="A428" s="130"/>
      <c r="B428" s="4"/>
      <c r="C428" s="4"/>
      <c r="D428" s="11"/>
      <c r="E428" s="11"/>
      <c r="F428" s="12" t="str">
        <f t="shared" si="36"/>
        <v/>
      </c>
      <c r="G428" s="11" t="str">
        <f t="shared" si="37"/>
        <v/>
      </c>
      <c r="H428" s="6" t="str">
        <f t="shared" si="38"/>
        <v/>
      </c>
      <c r="I428" s="126" t="str">
        <f t="shared" si="39"/>
        <v/>
      </c>
      <c r="J428" s="11" t="str">
        <f t="shared" si="40"/>
        <v/>
      </c>
      <c r="K428" s="13" t="str">
        <f t="shared" si="41"/>
        <v/>
      </c>
      <c r="L428" s="13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4"/>
      <c r="N428" s="14"/>
      <c r="O428" s="10"/>
    </row>
    <row r="429" spans="1:15" x14ac:dyDescent="0.2">
      <c r="A429" s="130"/>
      <c r="B429" s="4"/>
      <c r="C429" s="4"/>
      <c r="D429" s="11"/>
      <c r="E429" s="11"/>
      <c r="F429" s="12" t="str">
        <f t="shared" si="36"/>
        <v/>
      </c>
      <c r="G429" s="11" t="str">
        <f t="shared" si="37"/>
        <v/>
      </c>
      <c r="H429" s="6" t="str">
        <f t="shared" si="38"/>
        <v/>
      </c>
      <c r="I429" s="126" t="str">
        <f t="shared" si="39"/>
        <v/>
      </c>
      <c r="J429" s="11" t="str">
        <f t="shared" si="40"/>
        <v/>
      </c>
      <c r="K429" s="13" t="str">
        <f t="shared" si="41"/>
        <v/>
      </c>
      <c r="L429" s="13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4"/>
      <c r="N429" s="14"/>
      <c r="O429" s="10"/>
    </row>
    <row r="430" spans="1:15" x14ac:dyDescent="0.2">
      <c r="A430" s="130"/>
      <c r="B430" s="4"/>
      <c r="C430" s="4"/>
      <c r="D430" s="11"/>
      <c r="E430" s="11"/>
      <c r="F430" s="12" t="str">
        <f t="shared" si="36"/>
        <v/>
      </c>
      <c r="G430" s="11" t="str">
        <f t="shared" si="37"/>
        <v/>
      </c>
      <c r="H430" s="6" t="str">
        <f t="shared" si="38"/>
        <v/>
      </c>
      <c r="I430" s="126" t="str">
        <f t="shared" si="39"/>
        <v/>
      </c>
      <c r="J430" s="11" t="str">
        <f t="shared" si="40"/>
        <v/>
      </c>
      <c r="K430" s="13" t="str">
        <f t="shared" si="41"/>
        <v/>
      </c>
      <c r="L430" s="13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4"/>
      <c r="N430" s="14"/>
      <c r="O430" s="10"/>
    </row>
    <row r="431" spans="1:15" x14ac:dyDescent="0.2">
      <c r="A431" s="130"/>
      <c r="B431" s="4"/>
      <c r="C431" s="4"/>
      <c r="D431" s="11"/>
      <c r="E431" s="11"/>
      <c r="F431" s="12" t="str">
        <f t="shared" si="36"/>
        <v/>
      </c>
      <c r="G431" s="11" t="str">
        <f t="shared" si="37"/>
        <v/>
      </c>
      <c r="H431" s="6" t="str">
        <f t="shared" si="38"/>
        <v/>
      </c>
      <c r="I431" s="126" t="str">
        <f t="shared" si="39"/>
        <v/>
      </c>
      <c r="J431" s="11" t="str">
        <f t="shared" si="40"/>
        <v/>
      </c>
      <c r="K431" s="13" t="str">
        <f t="shared" si="41"/>
        <v/>
      </c>
      <c r="L431" s="13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4"/>
      <c r="N431" s="14"/>
      <c r="O431" s="10"/>
    </row>
    <row r="432" spans="1:15" x14ac:dyDescent="0.2">
      <c r="A432" s="130"/>
      <c r="B432" s="4"/>
      <c r="C432" s="4"/>
      <c r="D432" s="11"/>
      <c r="E432" s="11"/>
      <c r="F432" s="12" t="str">
        <f t="shared" si="36"/>
        <v/>
      </c>
      <c r="G432" s="11" t="str">
        <f t="shared" si="37"/>
        <v/>
      </c>
      <c r="H432" s="6" t="str">
        <f t="shared" si="38"/>
        <v/>
      </c>
      <c r="I432" s="126" t="str">
        <f t="shared" si="39"/>
        <v/>
      </c>
      <c r="J432" s="11" t="str">
        <f t="shared" si="40"/>
        <v/>
      </c>
      <c r="K432" s="13" t="str">
        <f t="shared" si="41"/>
        <v/>
      </c>
      <c r="L432" s="13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4"/>
      <c r="N432" s="14"/>
      <c r="O432" s="10"/>
    </row>
    <row r="433" spans="1:15" x14ac:dyDescent="0.2">
      <c r="A433" s="130"/>
      <c r="B433" s="4"/>
      <c r="C433" s="4"/>
      <c r="D433" s="11"/>
      <c r="E433" s="11"/>
      <c r="F433" s="12" t="str">
        <f t="shared" si="36"/>
        <v/>
      </c>
      <c r="G433" s="11" t="str">
        <f t="shared" si="37"/>
        <v/>
      </c>
      <c r="H433" s="6" t="str">
        <f t="shared" si="38"/>
        <v/>
      </c>
      <c r="I433" s="126" t="str">
        <f t="shared" si="39"/>
        <v/>
      </c>
      <c r="J433" s="11" t="str">
        <f t="shared" si="40"/>
        <v/>
      </c>
      <c r="K433" s="13" t="str">
        <f t="shared" si="41"/>
        <v/>
      </c>
      <c r="L433" s="13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4"/>
      <c r="N433" s="14"/>
      <c r="O433" s="10"/>
    </row>
    <row r="434" spans="1:15" x14ac:dyDescent="0.2">
      <c r="A434" s="130"/>
      <c r="B434" s="4"/>
      <c r="C434" s="4"/>
      <c r="D434" s="11"/>
      <c r="E434" s="11"/>
      <c r="F434" s="12" t="str">
        <f t="shared" si="36"/>
        <v/>
      </c>
      <c r="G434" s="11" t="str">
        <f t="shared" si="37"/>
        <v/>
      </c>
      <c r="H434" s="6" t="str">
        <f t="shared" si="38"/>
        <v/>
      </c>
      <c r="I434" s="126" t="str">
        <f t="shared" si="39"/>
        <v/>
      </c>
      <c r="J434" s="11" t="str">
        <f t="shared" si="40"/>
        <v/>
      </c>
      <c r="K434" s="13" t="str">
        <f t="shared" si="41"/>
        <v/>
      </c>
      <c r="L434" s="13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4"/>
      <c r="N434" s="14"/>
      <c r="O434" s="10"/>
    </row>
    <row r="435" spans="1:15" x14ac:dyDescent="0.2">
      <c r="A435" s="130"/>
      <c r="B435" s="4"/>
      <c r="C435" s="4"/>
      <c r="D435" s="11"/>
      <c r="E435" s="11"/>
      <c r="F435" s="12" t="str">
        <f t="shared" si="36"/>
        <v/>
      </c>
      <c r="G435" s="11" t="str">
        <f t="shared" si="37"/>
        <v/>
      </c>
      <c r="H435" s="6" t="str">
        <f t="shared" si="38"/>
        <v/>
      </c>
      <c r="I435" s="126" t="str">
        <f t="shared" si="39"/>
        <v/>
      </c>
      <c r="J435" s="11" t="str">
        <f t="shared" si="40"/>
        <v/>
      </c>
      <c r="K435" s="13" t="str">
        <f t="shared" si="41"/>
        <v/>
      </c>
      <c r="L435" s="13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4"/>
      <c r="N435" s="14"/>
      <c r="O435" s="10"/>
    </row>
    <row r="436" spans="1:15" x14ac:dyDescent="0.2">
      <c r="A436" s="130"/>
      <c r="B436" s="4"/>
      <c r="C436" s="4"/>
      <c r="D436" s="11"/>
      <c r="E436" s="11"/>
      <c r="F436" s="12" t="str">
        <f t="shared" si="36"/>
        <v/>
      </c>
      <c r="G436" s="11" t="str">
        <f t="shared" si="37"/>
        <v/>
      </c>
      <c r="H436" s="6" t="str">
        <f t="shared" si="38"/>
        <v/>
      </c>
      <c r="I436" s="126" t="str">
        <f t="shared" si="39"/>
        <v/>
      </c>
      <c r="J436" s="11" t="str">
        <f t="shared" si="40"/>
        <v/>
      </c>
      <c r="K436" s="13" t="str">
        <f t="shared" si="41"/>
        <v/>
      </c>
      <c r="L436" s="13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4"/>
      <c r="N436" s="14"/>
      <c r="O436" s="10"/>
    </row>
    <row r="437" spans="1:15" x14ac:dyDescent="0.2">
      <c r="A437" s="130"/>
      <c r="B437" s="4"/>
      <c r="C437" s="4"/>
      <c r="D437" s="11"/>
      <c r="E437" s="11"/>
      <c r="F437" s="12" t="str">
        <f t="shared" si="36"/>
        <v/>
      </c>
      <c r="G437" s="11" t="str">
        <f t="shared" si="37"/>
        <v/>
      </c>
      <c r="H437" s="6" t="str">
        <f t="shared" si="38"/>
        <v/>
      </c>
      <c r="I437" s="126" t="str">
        <f t="shared" si="39"/>
        <v/>
      </c>
      <c r="J437" s="11" t="str">
        <f t="shared" si="40"/>
        <v/>
      </c>
      <c r="K437" s="13" t="str">
        <f t="shared" si="41"/>
        <v/>
      </c>
      <c r="L437" s="13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4"/>
      <c r="N437" s="14"/>
      <c r="O437" s="10"/>
    </row>
    <row r="438" spans="1:15" x14ac:dyDescent="0.2">
      <c r="A438" s="130"/>
      <c r="B438" s="4"/>
      <c r="C438" s="4"/>
      <c r="D438" s="11"/>
      <c r="E438" s="11"/>
      <c r="F438" s="12" t="str">
        <f t="shared" si="36"/>
        <v/>
      </c>
      <c r="G438" s="11" t="str">
        <f t="shared" si="37"/>
        <v/>
      </c>
      <c r="H438" s="6" t="str">
        <f t="shared" si="38"/>
        <v/>
      </c>
      <c r="I438" s="126" t="str">
        <f t="shared" si="39"/>
        <v/>
      </c>
      <c r="J438" s="11" t="str">
        <f t="shared" si="40"/>
        <v/>
      </c>
      <c r="K438" s="13" t="str">
        <f t="shared" si="41"/>
        <v/>
      </c>
      <c r="L438" s="13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4"/>
      <c r="N438" s="14"/>
      <c r="O438" s="10"/>
    </row>
    <row r="439" spans="1:15" x14ac:dyDescent="0.2">
      <c r="A439" s="130"/>
      <c r="B439" s="4"/>
      <c r="C439" s="4"/>
      <c r="D439" s="11"/>
      <c r="E439" s="11"/>
      <c r="F439" s="12" t="str">
        <f t="shared" si="36"/>
        <v/>
      </c>
      <c r="G439" s="11" t="str">
        <f t="shared" si="37"/>
        <v/>
      </c>
      <c r="H439" s="6" t="str">
        <f t="shared" si="38"/>
        <v/>
      </c>
      <c r="I439" s="126" t="str">
        <f t="shared" si="39"/>
        <v/>
      </c>
      <c r="J439" s="11" t="str">
        <f t="shared" si="40"/>
        <v/>
      </c>
      <c r="K439" s="13" t="str">
        <f t="shared" si="41"/>
        <v/>
      </c>
      <c r="L439" s="13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4"/>
      <c r="N439" s="14"/>
      <c r="O439" s="10"/>
    </row>
    <row r="440" spans="1:15" x14ac:dyDescent="0.2">
      <c r="A440" s="130"/>
      <c r="B440" s="4"/>
      <c r="C440" s="4"/>
      <c r="D440" s="11"/>
      <c r="E440" s="11"/>
      <c r="F440" s="12" t="str">
        <f t="shared" si="36"/>
        <v/>
      </c>
      <c r="G440" s="11" t="str">
        <f t="shared" si="37"/>
        <v/>
      </c>
      <c r="H440" s="6" t="str">
        <f t="shared" si="38"/>
        <v/>
      </c>
      <c r="I440" s="126" t="str">
        <f t="shared" si="39"/>
        <v/>
      </c>
      <c r="J440" s="11" t="str">
        <f t="shared" si="40"/>
        <v/>
      </c>
      <c r="K440" s="13" t="str">
        <f t="shared" si="41"/>
        <v/>
      </c>
      <c r="L440" s="13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4"/>
      <c r="N440" s="14"/>
      <c r="O440" s="10"/>
    </row>
    <row r="441" spans="1:15" x14ac:dyDescent="0.2">
      <c r="A441" s="130"/>
      <c r="B441" s="4"/>
      <c r="C441" s="4"/>
      <c r="D441" s="11"/>
      <c r="E441" s="11"/>
      <c r="F441" s="12" t="str">
        <f t="shared" si="36"/>
        <v/>
      </c>
      <c r="G441" s="11" t="str">
        <f t="shared" si="37"/>
        <v/>
      </c>
      <c r="H441" s="6" t="str">
        <f t="shared" si="38"/>
        <v/>
      </c>
      <c r="I441" s="126" t="str">
        <f t="shared" si="39"/>
        <v/>
      </c>
      <c r="J441" s="11" t="str">
        <f t="shared" si="40"/>
        <v/>
      </c>
      <c r="K441" s="13" t="str">
        <f t="shared" si="41"/>
        <v/>
      </c>
      <c r="L441" s="13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4"/>
      <c r="N441" s="14"/>
      <c r="O441" s="10"/>
    </row>
    <row r="442" spans="1:15" x14ac:dyDescent="0.2">
      <c r="A442" s="130"/>
      <c r="B442" s="4"/>
      <c r="C442" s="4"/>
      <c r="D442" s="11"/>
      <c r="E442" s="11"/>
      <c r="F442" s="12" t="str">
        <f t="shared" si="36"/>
        <v/>
      </c>
      <c r="G442" s="11" t="str">
        <f t="shared" si="37"/>
        <v/>
      </c>
      <c r="H442" s="6" t="str">
        <f t="shared" si="38"/>
        <v/>
      </c>
      <c r="I442" s="126" t="str">
        <f t="shared" si="39"/>
        <v/>
      </c>
      <c r="J442" s="11" t="str">
        <f t="shared" si="40"/>
        <v/>
      </c>
      <c r="K442" s="13" t="str">
        <f t="shared" si="41"/>
        <v/>
      </c>
      <c r="L442" s="13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4"/>
      <c r="N442" s="14"/>
      <c r="O442" s="10"/>
    </row>
    <row r="443" spans="1:15" x14ac:dyDescent="0.2">
      <c r="A443" s="130"/>
      <c r="B443" s="4"/>
      <c r="C443" s="4"/>
      <c r="D443" s="11"/>
      <c r="E443" s="11"/>
      <c r="F443" s="12" t="str">
        <f t="shared" si="36"/>
        <v/>
      </c>
      <c r="G443" s="11" t="str">
        <f t="shared" si="37"/>
        <v/>
      </c>
      <c r="H443" s="6" t="str">
        <f t="shared" si="38"/>
        <v/>
      </c>
      <c r="I443" s="126" t="str">
        <f t="shared" si="39"/>
        <v/>
      </c>
      <c r="J443" s="11" t="str">
        <f t="shared" si="40"/>
        <v/>
      </c>
      <c r="K443" s="13" t="str">
        <f t="shared" si="41"/>
        <v/>
      </c>
      <c r="L443" s="13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4"/>
      <c r="N443" s="14"/>
      <c r="O443" s="10"/>
    </row>
    <row r="444" spans="1:15" x14ac:dyDescent="0.2">
      <c r="A444" s="130"/>
      <c r="B444" s="4"/>
      <c r="C444" s="4"/>
      <c r="D444" s="11"/>
      <c r="E444" s="11"/>
      <c r="F444" s="12" t="str">
        <f t="shared" si="36"/>
        <v/>
      </c>
      <c r="G444" s="11" t="str">
        <f t="shared" si="37"/>
        <v/>
      </c>
      <c r="H444" s="6" t="str">
        <f t="shared" si="38"/>
        <v/>
      </c>
      <c r="I444" s="126" t="str">
        <f t="shared" si="39"/>
        <v/>
      </c>
      <c r="J444" s="11" t="str">
        <f t="shared" si="40"/>
        <v/>
      </c>
      <c r="K444" s="13" t="str">
        <f t="shared" si="41"/>
        <v/>
      </c>
      <c r="L444" s="13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4"/>
      <c r="N444" s="14"/>
      <c r="O444" s="10"/>
    </row>
    <row r="445" spans="1:15" x14ac:dyDescent="0.2">
      <c r="A445" s="130"/>
      <c r="B445" s="4"/>
      <c r="C445" s="4"/>
      <c r="D445" s="11"/>
      <c r="E445" s="11"/>
      <c r="F445" s="12" t="str">
        <f t="shared" si="36"/>
        <v/>
      </c>
      <c r="G445" s="11" t="str">
        <f t="shared" si="37"/>
        <v/>
      </c>
      <c r="H445" s="6" t="str">
        <f t="shared" si="38"/>
        <v/>
      </c>
      <c r="I445" s="126" t="str">
        <f t="shared" si="39"/>
        <v/>
      </c>
      <c r="J445" s="11" t="str">
        <f t="shared" si="40"/>
        <v/>
      </c>
      <c r="K445" s="13" t="str">
        <f t="shared" si="41"/>
        <v/>
      </c>
      <c r="L445" s="13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4"/>
      <c r="N445" s="14"/>
      <c r="O445" s="10"/>
    </row>
    <row r="446" spans="1:15" x14ac:dyDescent="0.2">
      <c r="A446" s="130"/>
      <c r="B446" s="4"/>
      <c r="C446" s="4"/>
      <c r="D446" s="11"/>
      <c r="E446" s="11"/>
      <c r="F446" s="12" t="str">
        <f t="shared" si="36"/>
        <v/>
      </c>
      <c r="G446" s="11" t="str">
        <f t="shared" si="37"/>
        <v/>
      </c>
      <c r="H446" s="6" t="str">
        <f t="shared" si="38"/>
        <v/>
      </c>
      <c r="I446" s="126" t="str">
        <f t="shared" si="39"/>
        <v/>
      </c>
      <c r="J446" s="11" t="str">
        <f t="shared" si="40"/>
        <v/>
      </c>
      <c r="K446" s="13" t="str">
        <f t="shared" si="41"/>
        <v/>
      </c>
      <c r="L446" s="13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4"/>
      <c r="N446" s="14"/>
      <c r="O446" s="10"/>
    </row>
    <row r="447" spans="1:15" x14ac:dyDescent="0.2">
      <c r="A447" s="130"/>
      <c r="B447" s="4"/>
      <c r="C447" s="4"/>
      <c r="D447" s="11"/>
      <c r="E447" s="11"/>
      <c r="F447" s="12" t="str">
        <f t="shared" si="36"/>
        <v/>
      </c>
      <c r="G447" s="11" t="str">
        <f t="shared" si="37"/>
        <v/>
      </c>
      <c r="H447" s="6" t="str">
        <f t="shared" si="38"/>
        <v/>
      </c>
      <c r="I447" s="126" t="str">
        <f t="shared" si="39"/>
        <v/>
      </c>
      <c r="J447" s="11" t="str">
        <f t="shared" si="40"/>
        <v/>
      </c>
      <c r="K447" s="13" t="str">
        <f t="shared" si="41"/>
        <v/>
      </c>
      <c r="L447" s="13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4"/>
      <c r="N447" s="14"/>
      <c r="O447" s="10"/>
    </row>
    <row r="448" spans="1:15" x14ac:dyDescent="0.2">
      <c r="A448" s="130"/>
      <c r="B448" s="4"/>
      <c r="C448" s="4"/>
      <c r="D448" s="11"/>
      <c r="E448" s="11"/>
      <c r="F448" s="12" t="str">
        <f t="shared" si="36"/>
        <v/>
      </c>
      <c r="G448" s="11" t="str">
        <f t="shared" si="37"/>
        <v/>
      </c>
      <c r="H448" s="6" t="str">
        <f t="shared" si="38"/>
        <v/>
      </c>
      <c r="I448" s="126" t="str">
        <f t="shared" si="39"/>
        <v/>
      </c>
      <c r="J448" s="11" t="str">
        <f t="shared" si="40"/>
        <v/>
      </c>
      <c r="K448" s="13" t="str">
        <f t="shared" si="41"/>
        <v/>
      </c>
      <c r="L448" s="13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4"/>
      <c r="N448" s="14"/>
      <c r="O448" s="10"/>
    </row>
    <row r="449" spans="1:15" x14ac:dyDescent="0.2">
      <c r="A449" s="130"/>
      <c r="B449" s="4"/>
      <c r="C449" s="4"/>
      <c r="D449" s="11"/>
      <c r="E449" s="11"/>
      <c r="F449" s="12" t="str">
        <f t="shared" si="36"/>
        <v/>
      </c>
      <c r="G449" s="11" t="str">
        <f t="shared" si="37"/>
        <v/>
      </c>
      <c r="H449" s="6" t="str">
        <f t="shared" si="38"/>
        <v/>
      </c>
      <c r="I449" s="126" t="str">
        <f t="shared" si="39"/>
        <v/>
      </c>
      <c r="J449" s="11" t="str">
        <f t="shared" si="40"/>
        <v/>
      </c>
      <c r="K449" s="13" t="str">
        <f t="shared" si="41"/>
        <v/>
      </c>
      <c r="L449" s="13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4"/>
      <c r="N449" s="14"/>
      <c r="O449" s="10"/>
    </row>
    <row r="450" spans="1:15" x14ac:dyDescent="0.2">
      <c r="A450" s="130"/>
      <c r="B450" s="4"/>
      <c r="C450" s="4"/>
      <c r="D450" s="11"/>
      <c r="E450" s="11"/>
      <c r="F450" s="12" t="str">
        <f t="shared" si="36"/>
        <v/>
      </c>
      <c r="G450" s="11" t="str">
        <f t="shared" si="37"/>
        <v/>
      </c>
      <c r="H450" s="6" t="str">
        <f t="shared" si="38"/>
        <v/>
      </c>
      <c r="I450" s="126" t="str">
        <f t="shared" si="39"/>
        <v/>
      </c>
      <c r="J450" s="11" t="str">
        <f t="shared" si="40"/>
        <v/>
      </c>
      <c r="K450" s="13" t="str">
        <f t="shared" si="41"/>
        <v/>
      </c>
      <c r="L450" s="13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4"/>
      <c r="N450" s="14"/>
      <c r="O450" s="10"/>
    </row>
    <row r="451" spans="1:15" x14ac:dyDescent="0.2">
      <c r="A451" s="130"/>
      <c r="B451" s="4"/>
      <c r="C451" s="4"/>
      <c r="D451" s="11"/>
      <c r="E451" s="11"/>
      <c r="F451" s="12" t="str">
        <f t="shared" si="36"/>
        <v/>
      </c>
      <c r="G451" s="11" t="str">
        <f t="shared" si="37"/>
        <v/>
      </c>
      <c r="H451" s="6" t="str">
        <f t="shared" si="38"/>
        <v/>
      </c>
      <c r="I451" s="126" t="str">
        <f t="shared" si="39"/>
        <v/>
      </c>
      <c r="J451" s="11" t="str">
        <f t="shared" si="40"/>
        <v/>
      </c>
      <c r="K451" s="13" t="str">
        <f t="shared" si="41"/>
        <v/>
      </c>
      <c r="L451" s="13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4"/>
      <c r="N451" s="14"/>
      <c r="O451" s="10"/>
    </row>
    <row r="452" spans="1:15" x14ac:dyDescent="0.2">
      <c r="A452" s="130"/>
      <c r="B452" s="4"/>
      <c r="C452" s="4"/>
      <c r="D452" s="11"/>
      <c r="E452" s="11"/>
      <c r="F452" s="12" t="str">
        <f t="shared" si="36"/>
        <v/>
      </c>
      <c r="G452" s="11" t="str">
        <f t="shared" si="37"/>
        <v/>
      </c>
      <c r="H452" s="6" t="str">
        <f t="shared" si="38"/>
        <v/>
      </c>
      <c r="I452" s="126" t="str">
        <f t="shared" si="39"/>
        <v/>
      </c>
      <c r="J452" s="11" t="str">
        <f t="shared" si="40"/>
        <v/>
      </c>
      <c r="K452" s="13" t="str">
        <f t="shared" si="41"/>
        <v/>
      </c>
      <c r="L452" s="13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4"/>
      <c r="N452" s="14"/>
      <c r="O452" s="10"/>
    </row>
    <row r="453" spans="1:15" x14ac:dyDescent="0.2">
      <c r="A453" s="130"/>
      <c r="B453" s="4"/>
      <c r="C453" s="4"/>
      <c r="D453" s="11"/>
      <c r="E453" s="11"/>
      <c r="F453" s="12" t="str">
        <f t="shared" si="36"/>
        <v/>
      </c>
      <c r="G453" s="11" t="str">
        <f t="shared" si="37"/>
        <v/>
      </c>
      <c r="H453" s="6" t="str">
        <f t="shared" si="38"/>
        <v/>
      </c>
      <c r="I453" s="126" t="str">
        <f t="shared" si="39"/>
        <v/>
      </c>
      <c r="J453" s="11" t="str">
        <f t="shared" si="40"/>
        <v/>
      </c>
      <c r="K453" s="13" t="str">
        <f t="shared" si="41"/>
        <v/>
      </c>
      <c r="L453" s="13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4"/>
      <c r="N453" s="14"/>
      <c r="O453" s="10"/>
    </row>
    <row r="454" spans="1:15" x14ac:dyDescent="0.2">
      <c r="A454" s="130"/>
      <c r="B454" s="4"/>
      <c r="C454" s="4"/>
      <c r="D454" s="11"/>
      <c r="E454" s="11"/>
      <c r="F454" s="12" t="str">
        <f t="shared" si="36"/>
        <v/>
      </c>
      <c r="G454" s="11" t="str">
        <f t="shared" si="37"/>
        <v/>
      </c>
      <c r="H454" s="6" t="str">
        <f t="shared" si="38"/>
        <v/>
      </c>
      <c r="I454" s="126" t="str">
        <f t="shared" si="39"/>
        <v/>
      </c>
      <c r="J454" s="11" t="str">
        <f t="shared" si="40"/>
        <v/>
      </c>
      <c r="K454" s="13" t="str">
        <f t="shared" si="41"/>
        <v/>
      </c>
      <c r="L454" s="13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4"/>
      <c r="N454" s="14"/>
      <c r="O454" s="10"/>
    </row>
    <row r="455" spans="1:15" x14ac:dyDescent="0.2">
      <c r="A455" s="130"/>
      <c r="B455" s="4"/>
      <c r="C455" s="4"/>
      <c r="D455" s="11"/>
      <c r="E455" s="11"/>
      <c r="F455" s="12" t="str">
        <f t="shared" si="36"/>
        <v/>
      </c>
      <c r="G455" s="11" t="str">
        <f t="shared" si="37"/>
        <v/>
      </c>
      <c r="H455" s="6" t="str">
        <f t="shared" si="38"/>
        <v/>
      </c>
      <c r="I455" s="126" t="str">
        <f t="shared" si="39"/>
        <v/>
      </c>
      <c r="J455" s="11" t="str">
        <f t="shared" si="40"/>
        <v/>
      </c>
      <c r="K455" s="13" t="str">
        <f t="shared" si="41"/>
        <v/>
      </c>
      <c r="L455" s="13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4"/>
      <c r="N455" s="14"/>
      <c r="O455" s="10"/>
    </row>
    <row r="456" spans="1:15" x14ac:dyDescent="0.2">
      <c r="A456" s="130"/>
      <c r="B456" s="4"/>
      <c r="C456" s="4"/>
      <c r="D456" s="11"/>
      <c r="E456" s="11"/>
      <c r="F456" s="12" t="str">
        <f t="shared" ref="F456:F519" si="42">IF(ISBLANK(B456),"",IF(I456="L","Baixa",IF(I456="A","Média",IF(I456="","","Alta"))))</f>
        <v/>
      </c>
      <c r="G456" s="11" t="str">
        <f t="shared" ref="G456:G519" si="43">CONCATENATE(B456,I456)</f>
        <v/>
      </c>
      <c r="H456" s="6" t="str">
        <f t="shared" ref="H456:H519" si="44">IF(ISBLANK(B456),"",IF(B456="ALI",IF(I456="L",7,IF(I456="A",10,15)),IF(B456="AIE",IF(I456="L",5,IF(I456="A",7,10)),IF(B456="SE",IF(I456="L",4,IF(I456="A",5,7)),IF(OR(B456="EE",B456="CE"),IF(I456="L",3,IF(I456="A",4,6)),0)))))</f>
        <v/>
      </c>
      <c r="I456" s="126" t="str">
        <f t="shared" ref="I456:I519" si="45">IF(OR(ISBLANK(D456),ISBLANK(E456)),IF(OR(B456="ALI",B456="AIE"),"L",IF(OR(B456="EE",B456="SE",B456="CE"),"A","")),IF(B456="EE",IF(E456&gt;=3,IF(D456&gt;=5,"H","A"),IF(E456&gt;=2,IF(D456&gt;=16,"H",IF(D456&lt;=4,"L","A")),IF(D456&lt;=15,"L","A"))),IF(OR(B456="SE",B456="CE"),IF(E456&gt;=4,IF(D456&gt;=6,"H","A"),IF(E456&gt;=2,IF(D456&gt;=20,"H",IF(D456&lt;=5,"L","A")),IF(D456&lt;=19,"L","A"))),IF(OR(B456="ALI",B456="AIE"),IF(E456&gt;=6,IF(D456&gt;=20,"H","A"),IF(E456&gt;=2,IF(D456&gt;=51,"H",IF(D456&lt;=19,"L","A")),IF(D456&lt;=50,"L","A"))),""))))</f>
        <v/>
      </c>
      <c r="J456" s="11" t="str">
        <f t="shared" ref="J456:J519" si="46">CONCATENATE(B456,C456)</f>
        <v/>
      </c>
      <c r="K456" s="13" t="str">
        <f t="shared" si="41"/>
        <v/>
      </c>
      <c r="L456" s="13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4"/>
      <c r="N456" s="14"/>
      <c r="O456" s="10"/>
    </row>
    <row r="457" spans="1:15" x14ac:dyDescent="0.2">
      <c r="A457" s="130"/>
      <c r="B457" s="4"/>
      <c r="C457" s="4"/>
      <c r="D457" s="11"/>
      <c r="E457" s="11"/>
      <c r="F457" s="12" t="str">
        <f t="shared" si="42"/>
        <v/>
      </c>
      <c r="G457" s="11" t="str">
        <f t="shared" si="43"/>
        <v/>
      </c>
      <c r="H457" s="6" t="str">
        <f t="shared" si="44"/>
        <v/>
      </c>
      <c r="I457" s="126" t="str">
        <f t="shared" si="45"/>
        <v/>
      </c>
      <c r="J457" s="11" t="str">
        <f t="shared" si="46"/>
        <v/>
      </c>
      <c r="K457" s="13" t="str">
        <f t="shared" si="41"/>
        <v/>
      </c>
      <c r="L457" s="13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4"/>
      <c r="N457" s="14"/>
      <c r="O457" s="10"/>
    </row>
    <row r="458" spans="1:15" x14ac:dyDescent="0.2">
      <c r="A458" s="130"/>
      <c r="B458" s="4"/>
      <c r="C458" s="4"/>
      <c r="D458" s="11"/>
      <c r="E458" s="11"/>
      <c r="F458" s="12" t="str">
        <f t="shared" si="42"/>
        <v/>
      </c>
      <c r="G458" s="11" t="str">
        <f t="shared" si="43"/>
        <v/>
      </c>
      <c r="H458" s="6" t="str">
        <f t="shared" si="44"/>
        <v/>
      </c>
      <c r="I458" s="126" t="str">
        <f t="shared" si="45"/>
        <v/>
      </c>
      <c r="J458" s="11" t="str">
        <f t="shared" si="46"/>
        <v/>
      </c>
      <c r="K458" s="13" t="str">
        <f t="shared" ref="K458:K521" si="47">IF(OR(H458="",H458=0),L458,H458)</f>
        <v/>
      </c>
      <c r="L458" s="13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4"/>
      <c r="N458" s="14"/>
      <c r="O458" s="10"/>
    </row>
    <row r="459" spans="1:15" x14ac:dyDescent="0.2">
      <c r="A459" s="130"/>
      <c r="B459" s="4"/>
      <c r="C459" s="4"/>
      <c r="D459" s="11"/>
      <c r="E459" s="11"/>
      <c r="F459" s="12" t="str">
        <f t="shared" si="42"/>
        <v/>
      </c>
      <c r="G459" s="11" t="str">
        <f t="shared" si="43"/>
        <v/>
      </c>
      <c r="H459" s="6" t="str">
        <f t="shared" si="44"/>
        <v/>
      </c>
      <c r="I459" s="126" t="str">
        <f t="shared" si="45"/>
        <v/>
      </c>
      <c r="J459" s="11" t="str">
        <f t="shared" si="46"/>
        <v/>
      </c>
      <c r="K459" s="13" t="str">
        <f t="shared" si="47"/>
        <v/>
      </c>
      <c r="L459" s="13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4"/>
      <c r="N459" s="14"/>
      <c r="O459" s="10"/>
    </row>
    <row r="460" spans="1:15" x14ac:dyDescent="0.2">
      <c r="A460" s="130"/>
      <c r="B460" s="4"/>
      <c r="C460" s="4"/>
      <c r="D460" s="11"/>
      <c r="E460" s="11"/>
      <c r="F460" s="12" t="str">
        <f t="shared" si="42"/>
        <v/>
      </c>
      <c r="G460" s="11" t="str">
        <f t="shared" si="43"/>
        <v/>
      </c>
      <c r="H460" s="6" t="str">
        <f t="shared" si="44"/>
        <v/>
      </c>
      <c r="I460" s="126" t="str">
        <f t="shared" si="45"/>
        <v/>
      </c>
      <c r="J460" s="11" t="str">
        <f t="shared" si="46"/>
        <v/>
      </c>
      <c r="K460" s="13" t="str">
        <f t="shared" si="47"/>
        <v/>
      </c>
      <c r="L460" s="13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4"/>
      <c r="N460" s="14"/>
      <c r="O460" s="10"/>
    </row>
    <row r="461" spans="1:15" x14ac:dyDescent="0.2">
      <c r="A461" s="130"/>
      <c r="B461" s="4"/>
      <c r="C461" s="4"/>
      <c r="D461" s="11"/>
      <c r="E461" s="11"/>
      <c r="F461" s="12" t="str">
        <f t="shared" si="42"/>
        <v/>
      </c>
      <c r="G461" s="11" t="str">
        <f t="shared" si="43"/>
        <v/>
      </c>
      <c r="H461" s="6" t="str">
        <f t="shared" si="44"/>
        <v/>
      </c>
      <c r="I461" s="126" t="str">
        <f t="shared" si="45"/>
        <v/>
      </c>
      <c r="J461" s="11" t="str">
        <f t="shared" si="46"/>
        <v/>
      </c>
      <c r="K461" s="13" t="str">
        <f t="shared" si="47"/>
        <v/>
      </c>
      <c r="L461" s="13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4"/>
      <c r="N461" s="14"/>
      <c r="O461" s="10"/>
    </row>
    <row r="462" spans="1:15" x14ac:dyDescent="0.2">
      <c r="A462" s="130"/>
      <c r="B462" s="4"/>
      <c r="C462" s="4"/>
      <c r="D462" s="11"/>
      <c r="E462" s="11"/>
      <c r="F462" s="12" t="str">
        <f t="shared" si="42"/>
        <v/>
      </c>
      <c r="G462" s="11" t="str">
        <f t="shared" si="43"/>
        <v/>
      </c>
      <c r="H462" s="6" t="str">
        <f t="shared" si="44"/>
        <v/>
      </c>
      <c r="I462" s="126" t="str">
        <f t="shared" si="45"/>
        <v/>
      </c>
      <c r="J462" s="11" t="str">
        <f t="shared" si="46"/>
        <v/>
      </c>
      <c r="K462" s="13" t="str">
        <f t="shared" si="47"/>
        <v/>
      </c>
      <c r="L462" s="13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4"/>
      <c r="N462" s="14"/>
      <c r="O462" s="10"/>
    </row>
    <row r="463" spans="1:15" x14ac:dyDescent="0.2">
      <c r="A463" s="130"/>
      <c r="B463" s="4"/>
      <c r="C463" s="4"/>
      <c r="D463" s="11"/>
      <c r="E463" s="11"/>
      <c r="F463" s="12" t="str">
        <f t="shared" si="42"/>
        <v/>
      </c>
      <c r="G463" s="11" t="str">
        <f t="shared" si="43"/>
        <v/>
      </c>
      <c r="H463" s="6" t="str">
        <f t="shared" si="44"/>
        <v/>
      </c>
      <c r="I463" s="126" t="str">
        <f t="shared" si="45"/>
        <v/>
      </c>
      <c r="J463" s="11" t="str">
        <f t="shared" si="46"/>
        <v/>
      </c>
      <c r="K463" s="13" t="str">
        <f t="shared" si="47"/>
        <v/>
      </c>
      <c r="L463" s="13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4"/>
      <c r="N463" s="14"/>
      <c r="O463" s="10"/>
    </row>
    <row r="464" spans="1:15" x14ac:dyDescent="0.2">
      <c r="A464" s="130"/>
      <c r="B464" s="4"/>
      <c r="C464" s="4"/>
      <c r="D464" s="11"/>
      <c r="E464" s="11"/>
      <c r="F464" s="12" t="str">
        <f t="shared" si="42"/>
        <v/>
      </c>
      <c r="G464" s="11" t="str">
        <f t="shared" si="43"/>
        <v/>
      </c>
      <c r="H464" s="6" t="str">
        <f t="shared" si="44"/>
        <v/>
      </c>
      <c r="I464" s="126" t="str">
        <f t="shared" si="45"/>
        <v/>
      </c>
      <c r="J464" s="11" t="str">
        <f t="shared" si="46"/>
        <v/>
      </c>
      <c r="K464" s="13" t="str">
        <f t="shared" si="47"/>
        <v/>
      </c>
      <c r="L464" s="13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4"/>
      <c r="N464" s="14"/>
      <c r="O464" s="10"/>
    </row>
    <row r="465" spans="1:15" x14ac:dyDescent="0.2">
      <c r="A465" s="130"/>
      <c r="B465" s="4"/>
      <c r="C465" s="4"/>
      <c r="D465" s="11"/>
      <c r="E465" s="11"/>
      <c r="F465" s="12" t="str">
        <f t="shared" si="42"/>
        <v/>
      </c>
      <c r="G465" s="11" t="str">
        <f t="shared" si="43"/>
        <v/>
      </c>
      <c r="H465" s="6" t="str">
        <f t="shared" si="44"/>
        <v/>
      </c>
      <c r="I465" s="126" t="str">
        <f t="shared" si="45"/>
        <v/>
      </c>
      <c r="J465" s="11" t="str">
        <f t="shared" si="46"/>
        <v/>
      </c>
      <c r="K465" s="13" t="str">
        <f t="shared" si="47"/>
        <v/>
      </c>
      <c r="L465" s="13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4"/>
      <c r="N465" s="14"/>
      <c r="O465" s="10"/>
    </row>
    <row r="466" spans="1:15" x14ac:dyDescent="0.2">
      <c r="A466" s="130"/>
      <c r="B466" s="4"/>
      <c r="C466" s="4"/>
      <c r="D466" s="11"/>
      <c r="E466" s="11"/>
      <c r="F466" s="12" t="str">
        <f t="shared" si="42"/>
        <v/>
      </c>
      <c r="G466" s="11" t="str">
        <f t="shared" si="43"/>
        <v/>
      </c>
      <c r="H466" s="6" t="str">
        <f t="shared" si="44"/>
        <v/>
      </c>
      <c r="I466" s="126" t="str">
        <f t="shared" si="45"/>
        <v/>
      </c>
      <c r="J466" s="11" t="str">
        <f t="shared" si="46"/>
        <v/>
      </c>
      <c r="K466" s="13" t="str">
        <f t="shared" si="47"/>
        <v/>
      </c>
      <c r="L466" s="13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4"/>
      <c r="N466" s="14"/>
      <c r="O466" s="10"/>
    </row>
    <row r="467" spans="1:15" x14ac:dyDescent="0.2">
      <c r="A467" s="130"/>
      <c r="B467" s="4"/>
      <c r="C467" s="4"/>
      <c r="D467" s="11"/>
      <c r="E467" s="11"/>
      <c r="F467" s="12" t="str">
        <f t="shared" si="42"/>
        <v/>
      </c>
      <c r="G467" s="11" t="str">
        <f t="shared" si="43"/>
        <v/>
      </c>
      <c r="H467" s="6" t="str">
        <f t="shared" si="44"/>
        <v/>
      </c>
      <c r="I467" s="126" t="str">
        <f t="shared" si="45"/>
        <v/>
      </c>
      <c r="J467" s="11" t="str">
        <f t="shared" si="46"/>
        <v/>
      </c>
      <c r="K467" s="13" t="str">
        <f t="shared" si="47"/>
        <v/>
      </c>
      <c r="L467" s="13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4"/>
      <c r="N467" s="14"/>
      <c r="O467" s="10"/>
    </row>
    <row r="468" spans="1:15" x14ac:dyDescent="0.2">
      <c r="A468" s="130"/>
      <c r="B468" s="4"/>
      <c r="C468" s="4"/>
      <c r="D468" s="11"/>
      <c r="E468" s="11"/>
      <c r="F468" s="12" t="str">
        <f t="shared" si="42"/>
        <v/>
      </c>
      <c r="G468" s="11" t="str">
        <f t="shared" si="43"/>
        <v/>
      </c>
      <c r="H468" s="6" t="str">
        <f t="shared" si="44"/>
        <v/>
      </c>
      <c r="I468" s="126" t="str">
        <f t="shared" si="45"/>
        <v/>
      </c>
      <c r="J468" s="11" t="str">
        <f t="shared" si="46"/>
        <v/>
      </c>
      <c r="K468" s="13" t="str">
        <f t="shared" si="47"/>
        <v/>
      </c>
      <c r="L468" s="13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4"/>
      <c r="N468" s="14"/>
      <c r="O468" s="10"/>
    </row>
    <row r="469" spans="1:15" x14ac:dyDescent="0.2">
      <c r="A469" s="130"/>
      <c r="B469" s="4"/>
      <c r="C469" s="4"/>
      <c r="D469" s="11"/>
      <c r="E469" s="11"/>
      <c r="F469" s="12" t="str">
        <f t="shared" si="42"/>
        <v/>
      </c>
      <c r="G469" s="11" t="str">
        <f t="shared" si="43"/>
        <v/>
      </c>
      <c r="H469" s="6" t="str">
        <f t="shared" si="44"/>
        <v/>
      </c>
      <c r="I469" s="126" t="str">
        <f t="shared" si="45"/>
        <v/>
      </c>
      <c r="J469" s="11" t="str">
        <f t="shared" si="46"/>
        <v/>
      </c>
      <c r="K469" s="13" t="str">
        <f t="shared" si="47"/>
        <v/>
      </c>
      <c r="L469" s="13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4"/>
      <c r="N469" s="14"/>
      <c r="O469" s="10"/>
    </row>
    <row r="470" spans="1:15" x14ac:dyDescent="0.2">
      <c r="A470" s="130"/>
      <c r="B470" s="4"/>
      <c r="C470" s="4"/>
      <c r="D470" s="11"/>
      <c r="E470" s="11"/>
      <c r="F470" s="12" t="str">
        <f t="shared" si="42"/>
        <v/>
      </c>
      <c r="G470" s="11" t="str">
        <f t="shared" si="43"/>
        <v/>
      </c>
      <c r="H470" s="6" t="str">
        <f t="shared" si="44"/>
        <v/>
      </c>
      <c r="I470" s="126" t="str">
        <f t="shared" si="45"/>
        <v/>
      </c>
      <c r="J470" s="11" t="str">
        <f t="shared" si="46"/>
        <v/>
      </c>
      <c r="K470" s="13" t="str">
        <f t="shared" si="47"/>
        <v/>
      </c>
      <c r="L470" s="13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4"/>
      <c r="N470" s="14"/>
      <c r="O470" s="10"/>
    </row>
    <row r="471" spans="1:15" x14ac:dyDescent="0.2">
      <c r="A471" s="130"/>
      <c r="B471" s="4"/>
      <c r="C471" s="4"/>
      <c r="D471" s="11"/>
      <c r="E471" s="11"/>
      <c r="F471" s="12" t="str">
        <f t="shared" si="42"/>
        <v/>
      </c>
      <c r="G471" s="11" t="str">
        <f t="shared" si="43"/>
        <v/>
      </c>
      <c r="H471" s="6" t="str">
        <f t="shared" si="44"/>
        <v/>
      </c>
      <c r="I471" s="126" t="str">
        <f t="shared" si="45"/>
        <v/>
      </c>
      <c r="J471" s="11" t="str">
        <f t="shared" si="46"/>
        <v/>
      </c>
      <c r="K471" s="13" t="str">
        <f t="shared" si="47"/>
        <v/>
      </c>
      <c r="L471" s="13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4"/>
      <c r="N471" s="14"/>
      <c r="O471" s="10"/>
    </row>
    <row r="472" spans="1:15" x14ac:dyDescent="0.2">
      <c r="A472" s="130"/>
      <c r="B472" s="4"/>
      <c r="C472" s="4"/>
      <c r="D472" s="11"/>
      <c r="E472" s="11"/>
      <c r="F472" s="12" t="str">
        <f t="shared" si="42"/>
        <v/>
      </c>
      <c r="G472" s="11" t="str">
        <f t="shared" si="43"/>
        <v/>
      </c>
      <c r="H472" s="6" t="str">
        <f t="shared" si="44"/>
        <v/>
      </c>
      <c r="I472" s="126" t="str">
        <f t="shared" si="45"/>
        <v/>
      </c>
      <c r="J472" s="11" t="str">
        <f t="shared" si="46"/>
        <v/>
      </c>
      <c r="K472" s="13" t="str">
        <f t="shared" si="47"/>
        <v/>
      </c>
      <c r="L472" s="13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4"/>
      <c r="N472" s="14"/>
      <c r="O472" s="10"/>
    </row>
    <row r="473" spans="1:15" x14ac:dyDescent="0.2">
      <c r="A473" s="130"/>
      <c r="B473" s="4"/>
      <c r="C473" s="4"/>
      <c r="D473" s="11"/>
      <c r="E473" s="11"/>
      <c r="F473" s="12" t="str">
        <f t="shared" si="42"/>
        <v/>
      </c>
      <c r="G473" s="11" t="str">
        <f t="shared" si="43"/>
        <v/>
      </c>
      <c r="H473" s="6" t="str">
        <f t="shared" si="44"/>
        <v/>
      </c>
      <c r="I473" s="126" t="str">
        <f t="shared" si="45"/>
        <v/>
      </c>
      <c r="J473" s="11" t="str">
        <f t="shared" si="46"/>
        <v/>
      </c>
      <c r="K473" s="13" t="str">
        <f t="shared" si="47"/>
        <v/>
      </c>
      <c r="L473" s="13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4"/>
      <c r="N473" s="14"/>
      <c r="O473" s="10"/>
    </row>
    <row r="474" spans="1:15" x14ac:dyDescent="0.2">
      <c r="A474" s="130"/>
      <c r="B474" s="4"/>
      <c r="C474" s="4"/>
      <c r="D474" s="11"/>
      <c r="E474" s="11"/>
      <c r="F474" s="12" t="str">
        <f t="shared" si="42"/>
        <v/>
      </c>
      <c r="G474" s="11" t="str">
        <f t="shared" si="43"/>
        <v/>
      </c>
      <c r="H474" s="6" t="str">
        <f t="shared" si="44"/>
        <v/>
      </c>
      <c r="I474" s="126" t="str">
        <f t="shared" si="45"/>
        <v/>
      </c>
      <c r="J474" s="11" t="str">
        <f t="shared" si="46"/>
        <v/>
      </c>
      <c r="K474" s="13" t="str">
        <f t="shared" si="47"/>
        <v/>
      </c>
      <c r="L474" s="13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4"/>
      <c r="N474" s="14"/>
      <c r="O474" s="10"/>
    </row>
    <row r="475" spans="1:15" x14ac:dyDescent="0.2">
      <c r="A475" s="130"/>
      <c r="B475" s="4"/>
      <c r="C475" s="4"/>
      <c r="D475" s="11"/>
      <c r="E475" s="11"/>
      <c r="F475" s="12" t="str">
        <f t="shared" si="42"/>
        <v/>
      </c>
      <c r="G475" s="11" t="str">
        <f t="shared" si="43"/>
        <v/>
      </c>
      <c r="H475" s="6" t="str">
        <f t="shared" si="44"/>
        <v/>
      </c>
      <c r="I475" s="126" t="str">
        <f t="shared" si="45"/>
        <v/>
      </c>
      <c r="J475" s="11" t="str">
        <f t="shared" si="46"/>
        <v/>
      </c>
      <c r="K475" s="13" t="str">
        <f t="shared" si="47"/>
        <v/>
      </c>
      <c r="L475" s="13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4"/>
      <c r="N475" s="14"/>
      <c r="O475" s="10"/>
    </row>
    <row r="476" spans="1:15" x14ac:dyDescent="0.2">
      <c r="A476" s="130"/>
      <c r="B476" s="4"/>
      <c r="C476" s="4"/>
      <c r="D476" s="11"/>
      <c r="E476" s="11"/>
      <c r="F476" s="12" t="str">
        <f t="shared" si="42"/>
        <v/>
      </c>
      <c r="G476" s="11" t="str">
        <f t="shared" si="43"/>
        <v/>
      </c>
      <c r="H476" s="6" t="str">
        <f t="shared" si="44"/>
        <v/>
      </c>
      <c r="I476" s="126" t="str">
        <f t="shared" si="45"/>
        <v/>
      </c>
      <c r="J476" s="11" t="str">
        <f t="shared" si="46"/>
        <v/>
      </c>
      <c r="K476" s="13" t="str">
        <f t="shared" si="47"/>
        <v/>
      </c>
      <c r="L476" s="13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4"/>
      <c r="N476" s="14"/>
      <c r="O476" s="10"/>
    </row>
    <row r="477" spans="1:15" x14ac:dyDescent="0.2">
      <c r="A477" s="130"/>
      <c r="B477" s="4"/>
      <c r="C477" s="4"/>
      <c r="D477" s="11"/>
      <c r="E477" s="11"/>
      <c r="F477" s="12" t="str">
        <f t="shared" si="42"/>
        <v/>
      </c>
      <c r="G477" s="11" t="str">
        <f t="shared" si="43"/>
        <v/>
      </c>
      <c r="H477" s="6" t="str">
        <f t="shared" si="44"/>
        <v/>
      </c>
      <c r="I477" s="126" t="str">
        <f t="shared" si="45"/>
        <v/>
      </c>
      <c r="J477" s="11" t="str">
        <f t="shared" si="46"/>
        <v/>
      </c>
      <c r="K477" s="13" t="str">
        <f t="shared" si="47"/>
        <v/>
      </c>
      <c r="L477" s="13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4"/>
      <c r="N477" s="14"/>
      <c r="O477" s="10"/>
    </row>
    <row r="478" spans="1:15" x14ac:dyDescent="0.2">
      <c r="A478" s="130"/>
      <c r="B478" s="4"/>
      <c r="C478" s="4"/>
      <c r="D478" s="11"/>
      <c r="E478" s="11"/>
      <c r="F478" s="12" t="str">
        <f t="shared" si="42"/>
        <v/>
      </c>
      <c r="G478" s="11" t="str">
        <f t="shared" si="43"/>
        <v/>
      </c>
      <c r="H478" s="6" t="str">
        <f t="shared" si="44"/>
        <v/>
      </c>
      <c r="I478" s="126" t="str">
        <f t="shared" si="45"/>
        <v/>
      </c>
      <c r="J478" s="11" t="str">
        <f t="shared" si="46"/>
        <v/>
      </c>
      <c r="K478" s="13" t="str">
        <f t="shared" si="47"/>
        <v/>
      </c>
      <c r="L478" s="13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4"/>
      <c r="N478" s="14"/>
      <c r="O478" s="10"/>
    </row>
    <row r="479" spans="1:15" x14ac:dyDescent="0.2">
      <c r="A479" s="130"/>
      <c r="B479" s="4"/>
      <c r="C479" s="4"/>
      <c r="D479" s="11"/>
      <c r="E479" s="11"/>
      <c r="F479" s="12" t="str">
        <f t="shared" si="42"/>
        <v/>
      </c>
      <c r="G479" s="11" t="str">
        <f t="shared" si="43"/>
        <v/>
      </c>
      <c r="H479" s="6" t="str">
        <f t="shared" si="44"/>
        <v/>
      </c>
      <c r="I479" s="126" t="str">
        <f t="shared" si="45"/>
        <v/>
      </c>
      <c r="J479" s="11" t="str">
        <f t="shared" si="46"/>
        <v/>
      </c>
      <c r="K479" s="13" t="str">
        <f t="shared" si="47"/>
        <v/>
      </c>
      <c r="L479" s="13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4"/>
      <c r="N479" s="14"/>
      <c r="O479" s="10"/>
    </row>
    <row r="480" spans="1:15" x14ac:dyDescent="0.2">
      <c r="A480" s="130"/>
      <c r="B480" s="4"/>
      <c r="C480" s="4"/>
      <c r="D480" s="11"/>
      <c r="E480" s="11"/>
      <c r="F480" s="12" t="str">
        <f t="shared" si="42"/>
        <v/>
      </c>
      <c r="G480" s="11" t="str">
        <f t="shared" si="43"/>
        <v/>
      </c>
      <c r="H480" s="6" t="str">
        <f t="shared" si="44"/>
        <v/>
      </c>
      <c r="I480" s="126" t="str">
        <f t="shared" si="45"/>
        <v/>
      </c>
      <c r="J480" s="11" t="str">
        <f t="shared" si="46"/>
        <v/>
      </c>
      <c r="K480" s="13" t="str">
        <f t="shared" si="47"/>
        <v/>
      </c>
      <c r="L480" s="13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4"/>
      <c r="N480" s="14"/>
      <c r="O480" s="10"/>
    </row>
    <row r="481" spans="1:15" x14ac:dyDescent="0.2">
      <c r="A481" s="130"/>
      <c r="B481" s="4"/>
      <c r="C481" s="4"/>
      <c r="D481" s="11"/>
      <c r="E481" s="11"/>
      <c r="F481" s="12" t="str">
        <f t="shared" si="42"/>
        <v/>
      </c>
      <c r="G481" s="11" t="str">
        <f t="shared" si="43"/>
        <v/>
      </c>
      <c r="H481" s="6" t="str">
        <f t="shared" si="44"/>
        <v/>
      </c>
      <c r="I481" s="126" t="str">
        <f t="shared" si="45"/>
        <v/>
      </c>
      <c r="J481" s="11" t="str">
        <f t="shared" si="46"/>
        <v/>
      </c>
      <c r="K481" s="13" t="str">
        <f t="shared" si="47"/>
        <v/>
      </c>
      <c r="L481" s="13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4"/>
      <c r="N481" s="14"/>
      <c r="O481" s="10"/>
    </row>
    <row r="482" spans="1:15" x14ac:dyDescent="0.2">
      <c r="A482" s="130"/>
      <c r="B482" s="4"/>
      <c r="C482" s="4"/>
      <c r="D482" s="11"/>
      <c r="E482" s="11"/>
      <c r="F482" s="12" t="str">
        <f t="shared" si="42"/>
        <v/>
      </c>
      <c r="G482" s="11" t="str">
        <f t="shared" si="43"/>
        <v/>
      </c>
      <c r="H482" s="6" t="str">
        <f t="shared" si="44"/>
        <v/>
      </c>
      <c r="I482" s="126" t="str">
        <f t="shared" si="45"/>
        <v/>
      </c>
      <c r="J482" s="11" t="str">
        <f t="shared" si="46"/>
        <v/>
      </c>
      <c r="K482" s="13" t="str">
        <f t="shared" si="47"/>
        <v/>
      </c>
      <c r="L482" s="13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4"/>
      <c r="N482" s="14"/>
      <c r="O482" s="10"/>
    </row>
    <row r="483" spans="1:15" x14ac:dyDescent="0.2">
      <c r="A483" s="130"/>
      <c r="B483" s="4"/>
      <c r="C483" s="4"/>
      <c r="D483" s="11"/>
      <c r="E483" s="11"/>
      <c r="F483" s="12" t="str">
        <f t="shared" si="42"/>
        <v/>
      </c>
      <c r="G483" s="11" t="str">
        <f t="shared" si="43"/>
        <v/>
      </c>
      <c r="H483" s="6" t="str">
        <f t="shared" si="44"/>
        <v/>
      </c>
      <c r="I483" s="126" t="str">
        <f t="shared" si="45"/>
        <v/>
      </c>
      <c r="J483" s="11" t="str">
        <f t="shared" si="46"/>
        <v/>
      </c>
      <c r="K483" s="13" t="str">
        <f t="shared" si="47"/>
        <v/>
      </c>
      <c r="L483" s="13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4"/>
      <c r="N483" s="14"/>
      <c r="O483" s="10"/>
    </row>
    <row r="484" spans="1:15" x14ac:dyDescent="0.2">
      <c r="A484" s="130"/>
      <c r="B484" s="4"/>
      <c r="C484" s="4"/>
      <c r="D484" s="11"/>
      <c r="E484" s="11"/>
      <c r="F484" s="12" t="str">
        <f t="shared" si="42"/>
        <v/>
      </c>
      <c r="G484" s="11" t="str">
        <f t="shared" si="43"/>
        <v/>
      </c>
      <c r="H484" s="6" t="str">
        <f t="shared" si="44"/>
        <v/>
      </c>
      <c r="I484" s="126" t="str">
        <f t="shared" si="45"/>
        <v/>
      </c>
      <c r="J484" s="11" t="str">
        <f t="shared" si="46"/>
        <v/>
      </c>
      <c r="K484" s="13" t="str">
        <f t="shared" si="47"/>
        <v/>
      </c>
      <c r="L484" s="13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4"/>
      <c r="N484" s="14"/>
      <c r="O484" s="10"/>
    </row>
    <row r="485" spans="1:15" x14ac:dyDescent="0.2">
      <c r="A485" s="130"/>
      <c r="B485" s="4"/>
      <c r="C485" s="4"/>
      <c r="D485" s="11"/>
      <c r="E485" s="11"/>
      <c r="F485" s="12" t="str">
        <f t="shared" si="42"/>
        <v/>
      </c>
      <c r="G485" s="11" t="str">
        <f t="shared" si="43"/>
        <v/>
      </c>
      <c r="H485" s="6" t="str">
        <f t="shared" si="44"/>
        <v/>
      </c>
      <c r="I485" s="126" t="str">
        <f t="shared" si="45"/>
        <v/>
      </c>
      <c r="J485" s="11" t="str">
        <f t="shared" si="46"/>
        <v/>
      </c>
      <c r="K485" s="13" t="str">
        <f t="shared" si="47"/>
        <v/>
      </c>
      <c r="L485" s="13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4"/>
      <c r="N485" s="14"/>
      <c r="O485" s="10"/>
    </row>
    <row r="486" spans="1:15" x14ac:dyDescent="0.2">
      <c r="A486" s="130"/>
      <c r="B486" s="4"/>
      <c r="C486" s="4"/>
      <c r="D486" s="11"/>
      <c r="E486" s="11"/>
      <c r="F486" s="12" t="str">
        <f t="shared" si="42"/>
        <v/>
      </c>
      <c r="G486" s="11" t="str">
        <f t="shared" si="43"/>
        <v/>
      </c>
      <c r="H486" s="6" t="str">
        <f t="shared" si="44"/>
        <v/>
      </c>
      <c r="I486" s="126" t="str">
        <f t="shared" si="45"/>
        <v/>
      </c>
      <c r="J486" s="11" t="str">
        <f t="shared" si="46"/>
        <v/>
      </c>
      <c r="K486" s="13" t="str">
        <f t="shared" si="47"/>
        <v/>
      </c>
      <c r="L486" s="13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4"/>
      <c r="N486" s="14"/>
      <c r="O486" s="10"/>
    </row>
    <row r="487" spans="1:15" x14ac:dyDescent="0.2">
      <c r="A487" s="130"/>
      <c r="B487" s="4"/>
      <c r="C487" s="4"/>
      <c r="D487" s="11"/>
      <c r="E487" s="11"/>
      <c r="F487" s="12" t="str">
        <f t="shared" si="42"/>
        <v/>
      </c>
      <c r="G487" s="11" t="str">
        <f t="shared" si="43"/>
        <v/>
      </c>
      <c r="H487" s="6" t="str">
        <f t="shared" si="44"/>
        <v/>
      </c>
      <c r="I487" s="126" t="str">
        <f t="shared" si="45"/>
        <v/>
      </c>
      <c r="J487" s="11" t="str">
        <f t="shared" si="46"/>
        <v/>
      </c>
      <c r="K487" s="13" t="str">
        <f t="shared" si="47"/>
        <v/>
      </c>
      <c r="L487" s="13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4"/>
      <c r="N487" s="14"/>
      <c r="O487" s="10"/>
    </row>
    <row r="488" spans="1:15" x14ac:dyDescent="0.2">
      <c r="A488" s="130"/>
      <c r="B488" s="4"/>
      <c r="C488" s="4"/>
      <c r="D488" s="11"/>
      <c r="E488" s="11"/>
      <c r="F488" s="12" t="str">
        <f t="shared" si="42"/>
        <v/>
      </c>
      <c r="G488" s="11" t="str">
        <f t="shared" si="43"/>
        <v/>
      </c>
      <c r="H488" s="6" t="str">
        <f t="shared" si="44"/>
        <v/>
      </c>
      <c r="I488" s="126" t="str">
        <f t="shared" si="45"/>
        <v/>
      </c>
      <c r="J488" s="11" t="str">
        <f t="shared" si="46"/>
        <v/>
      </c>
      <c r="K488" s="13" t="str">
        <f t="shared" si="47"/>
        <v/>
      </c>
      <c r="L488" s="13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4"/>
      <c r="N488" s="14"/>
      <c r="O488" s="10"/>
    </row>
    <row r="489" spans="1:15" x14ac:dyDescent="0.2">
      <c r="A489" s="130"/>
      <c r="B489" s="4"/>
      <c r="C489" s="4"/>
      <c r="D489" s="11"/>
      <c r="E489" s="11"/>
      <c r="F489" s="12" t="str">
        <f t="shared" si="42"/>
        <v/>
      </c>
      <c r="G489" s="11" t="str">
        <f t="shared" si="43"/>
        <v/>
      </c>
      <c r="H489" s="6" t="str">
        <f t="shared" si="44"/>
        <v/>
      </c>
      <c r="I489" s="126" t="str">
        <f t="shared" si="45"/>
        <v/>
      </c>
      <c r="J489" s="11" t="str">
        <f t="shared" si="46"/>
        <v/>
      </c>
      <c r="K489" s="13" t="str">
        <f t="shared" si="47"/>
        <v/>
      </c>
      <c r="L489" s="13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4"/>
      <c r="N489" s="14"/>
      <c r="O489" s="10"/>
    </row>
    <row r="490" spans="1:15" x14ac:dyDescent="0.2">
      <c r="A490" s="130"/>
      <c r="B490" s="4"/>
      <c r="C490" s="4"/>
      <c r="D490" s="11"/>
      <c r="E490" s="11"/>
      <c r="F490" s="12" t="str">
        <f t="shared" si="42"/>
        <v/>
      </c>
      <c r="G490" s="11" t="str">
        <f t="shared" si="43"/>
        <v/>
      </c>
      <c r="H490" s="6" t="str">
        <f t="shared" si="44"/>
        <v/>
      </c>
      <c r="I490" s="126" t="str">
        <f t="shared" si="45"/>
        <v/>
      </c>
      <c r="J490" s="11" t="str">
        <f t="shared" si="46"/>
        <v/>
      </c>
      <c r="K490" s="13" t="str">
        <f t="shared" si="47"/>
        <v/>
      </c>
      <c r="L490" s="13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4"/>
      <c r="N490" s="14"/>
      <c r="O490" s="10"/>
    </row>
    <row r="491" spans="1:15" x14ac:dyDescent="0.2">
      <c r="A491" s="130"/>
      <c r="B491" s="4"/>
      <c r="C491" s="4"/>
      <c r="D491" s="11"/>
      <c r="E491" s="11"/>
      <c r="F491" s="12" t="str">
        <f t="shared" si="42"/>
        <v/>
      </c>
      <c r="G491" s="11" t="str">
        <f t="shared" si="43"/>
        <v/>
      </c>
      <c r="H491" s="6" t="str">
        <f t="shared" si="44"/>
        <v/>
      </c>
      <c r="I491" s="126" t="str">
        <f t="shared" si="45"/>
        <v/>
      </c>
      <c r="J491" s="11" t="str">
        <f t="shared" si="46"/>
        <v/>
      </c>
      <c r="K491" s="13" t="str">
        <f t="shared" si="47"/>
        <v/>
      </c>
      <c r="L491" s="13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4"/>
      <c r="N491" s="14"/>
      <c r="O491" s="10"/>
    </row>
    <row r="492" spans="1:15" x14ac:dyDescent="0.2">
      <c r="A492" s="130"/>
      <c r="B492" s="4"/>
      <c r="C492" s="4"/>
      <c r="D492" s="11"/>
      <c r="E492" s="11"/>
      <c r="F492" s="12" t="str">
        <f t="shared" si="42"/>
        <v/>
      </c>
      <c r="G492" s="11" t="str">
        <f t="shared" si="43"/>
        <v/>
      </c>
      <c r="H492" s="6" t="str">
        <f t="shared" si="44"/>
        <v/>
      </c>
      <c r="I492" s="126" t="str">
        <f t="shared" si="45"/>
        <v/>
      </c>
      <c r="J492" s="11" t="str">
        <f t="shared" si="46"/>
        <v/>
      </c>
      <c r="K492" s="13" t="str">
        <f t="shared" si="47"/>
        <v/>
      </c>
      <c r="L492" s="13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4"/>
      <c r="N492" s="14"/>
      <c r="O492" s="10"/>
    </row>
    <row r="493" spans="1:15" x14ac:dyDescent="0.2">
      <c r="A493" s="130"/>
      <c r="B493" s="4"/>
      <c r="C493" s="4"/>
      <c r="D493" s="11"/>
      <c r="E493" s="11"/>
      <c r="F493" s="12" t="str">
        <f t="shared" si="42"/>
        <v/>
      </c>
      <c r="G493" s="11" t="str">
        <f t="shared" si="43"/>
        <v/>
      </c>
      <c r="H493" s="6" t="str">
        <f t="shared" si="44"/>
        <v/>
      </c>
      <c r="I493" s="126" t="str">
        <f t="shared" si="45"/>
        <v/>
      </c>
      <c r="J493" s="11" t="str">
        <f t="shared" si="46"/>
        <v/>
      </c>
      <c r="K493" s="13" t="str">
        <f t="shared" si="47"/>
        <v/>
      </c>
      <c r="L493" s="13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4"/>
      <c r="N493" s="14"/>
      <c r="O493" s="10"/>
    </row>
    <row r="494" spans="1:15" x14ac:dyDescent="0.2">
      <c r="A494" s="130"/>
      <c r="B494" s="4"/>
      <c r="C494" s="4"/>
      <c r="D494" s="11"/>
      <c r="E494" s="11"/>
      <c r="F494" s="12" t="str">
        <f t="shared" si="42"/>
        <v/>
      </c>
      <c r="G494" s="11" t="str">
        <f t="shared" si="43"/>
        <v/>
      </c>
      <c r="H494" s="6" t="str">
        <f t="shared" si="44"/>
        <v/>
      </c>
      <c r="I494" s="126" t="str">
        <f t="shared" si="45"/>
        <v/>
      </c>
      <c r="J494" s="11" t="str">
        <f t="shared" si="46"/>
        <v/>
      </c>
      <c r="K494" s="13" t="str">
        <f t="shared" si="47"/>
        <v/>
      </c>
      <c r="L494" s="13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4"/>
      <c r="N494" s="14"/>
      <c r="O494" s="10"/>
    </row>
    <row r="495" spans="1:15" x14ac:dyDescent="0.2">
      <c r="A495" s="130"/>
      <c r="B495" s="4"/>
      <c r="C495" s="4"/>
      <c r="D495" s="11"/>
      <c r="E495" s="11"/>
      <c r="F495" s="12" t="str">
        <f t="shared" si="42"/>
        <v/>
      </c>
      <c r="G495" s="11" t="str">
        <f t="shared" si="43"/>
        <v/>
      </c>
      <c r="H495" s="6" t="str">
        <f t="shared" si="44"/>
        <v/>
      </c>
      <c r="I495" s="126" t="str">
        <f t="shared" si="45"/>
        <v/>
      </c>
      <c r="J495" s="11" t="str">
        <f t="shared" si="46"/>
        <v/>
      </c>
      <c r="K495" s="13" t="str">
        <f t="shared" si="47"/>
        <v/>
      </c>
      <c r="L495" s="13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4"/>
      <c r="N495" s="14"/>
      <c r="O495" s="10"/>
    </row>
    <row r="496" spans="1:15" x14ac:dyDescent="0.2">
      <c r="A496" s="130"/>
      <c r="B496" s="4"/>
      <c r="C496" s="4"/>
      <c r="D496" s="11"/>
      <c r="E496" s="11"/>
      <c r="F496" s="12" t="str">
        <f t="shared" si="42"/>
        <v/>
      </c>
      <c r="G496" s="11" t="str">
        <f t="shared" si="43"/>
        <v/>
      </c>
      <c r="H496" s="6" t="str">
        <f t="shared" si="44"/>
        <v/>
      </c>
      <c r="I496" s="126" t="str">
        <f t="shared" si="45"/>
        <v/>
      </c>
      <c r="J496" s="11" t="str">
        <f t="shared" si="46"/>
        <v/>
      </c>
      <c r="K496" s="13" t="str">
        <f t="shared" si="47"/>
        <v/>
      </c>
      <c r="L496" s="13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4"/>
      <c r="N496" s="14"/>
      <c r="O496" s="10"/>
    </row>
    <row r="497" spans="1:15" x14ac:dyDescent="0.2">
      <c r="A497" s="130"/>
      <c r="B497" s="4"/>
      <c r="C497" s="4"/>
      <c r="D497" s="11"/>
      <c r="E497" s="11"/>
      <c r="F497" s="12" t="str">
        <f t="shared" si="42"/>
        <v/>
      </c>
      <c r="G497" s="11" t="str">
        <f t="shared" si="43"/>
        <v/>
      </c>
      <c r="H497" s="6" t="str">
        <f t="shared" si="44"/>
        <v/>
      </c>
      <c r="I497" s="126" t="str">
        <f t="shared" si="45"/>
        <v/>
      </c>
      <c r="J497" s="11" t="str">
        <f t="shared" si="46"/>
        <v/>
      </c>
      <c r="K497" s="13" t="str">
        <f t="shared" si="47"/>
        <v/>
      </c>
      <c r="L497" s="13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4"/>
      <c r="N497" s="14"/>
      <c r="O497" s="10"/>
    </row>
    <row r="498" spans="1:15" x14ac:dyDescent="0.2">
      <c r="A498" s="130"/>
      <c r="B498" s="4"/>
      <c r="C498" s="4"/>
      <c r="D498" s="11"/>
      <c r="E498" s="11"/>
      <c r="F498" s="12" t="str">
        <f t="shared" si="42"/>
        <v/>
      </c>
      <c r="G498" s="11" t="str">
        <f t="shared" si="43"/>
        <v/>
      </c>
      <c r="H498" s="6" t="str">
        <f t="shared" si="44"/>
        <v/>
      </c>
      <c r="I498" s="126" t="str">
        <f t="shared" si="45"/>
        <v/>
      </c>
      <c r="J498" s="11" t="str">
        <f t="shared" si="46"/>
        <v/>
      </c>
      <c r="K498" s="13" t="str">
        <f t="shared" si="47"/>
        <v/>
      </c>
      <c r="L498" s="13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4"/>
      <c r="N498" s="14"/>
      <c r="O498" s="10"/>
    </row>
    <row r="499" spans="1:15" x14ac:dyDescent="0.2">
      <c r="A499" s="130"/>
      <c r="B499" s="4"/>
      <c r="C499" s="4"/>
      <c r="D499" s="11"/>
      <c r="E499" s="11"/>
      <c r="F499" s="12" t="str">
        <f t="shared" si="42"/>
        <v/>
      </c>
      <c r="G499" s="11" t="str">
        <f t="shared" si="43"/>
        <v/>
      </c>
      <c r="H499" s="6" t="str">
        <f t="shared" si="44"/>
        <v/>
      </c>
      <c r="I499" s="126" t="str">
        <f t="shared" si="45"/>
        <v/>
      </c>
      <c r="J499" s="11" t="str">
        <f t="shared" si="46"/>
        <v/>
      </c>
      <c r="K499" s="13" t="str">
        <f t="shared" si="47"/>
        <v/>
      </c>
      <c r="L499" s="13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4"/>
      <c r="N499" s="14"/>
      <c r="O499" s="10"/>
    </row>
    <row r="500" spans="1:15" x14ac:dyDescent="0.2">
      <c r="A500" s="130"/>
      <c r="B500" s="4"/>
      <c r="C500" s="4"/>
      <c r="D500" s="11"/>
      <c r="E500" s="11"/>
      <c r="F500" s="12" t="str">
        <f t="shared" si="42"/>
        <v/>
      </c>
      <c r="G500" s="11" t="str">
        <f t="shared" si="43"/>
        <v/>
      </c>
      <c r="H500" s="6" t="str">
        <f t="shared" si="44"/>
        <v/>
      </c>
      <c r="I500" s="126" t="str">
        <f t="shared" si="45"/>
        <v/>
      </c>
      <c r="J500" s="11" t="str">
        <f t="shared" si="46"/>
        <v/>
      </c>
      <c r="K500" s="13" t="str">
        <f t="shared" si="47"/>
        <v/>
      </c>
      <c r="L500" s="13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4"/>
      <c r="N500" s="14"/>
      <c r="O500" s="10"/>
    </row>
    <row r="501" spans="1:15" x14ac:dyDescent="0.2">
      <c r="A501" s="130"/>
      <c r="B501" s="4"/>
      <c r="C501" s="4"/>
      <c r="D501" s="11"/>
      <c r="E501" s="11"/>
      <c r="F501" s="12" t="str">
        <f t="shared" si="42"/>
        <v/>
      </c>
      <c r="G501" s="11" t="str">
        <f t="shared" si="43"/>
        <v/>
      </c>
      <c r="H501" s="6" t="str">
        <f t="shared" si="44"/>
        <v/>
      </c>
      <c r="I501" s="126" t="str">
        <f t="shared" si="45"/>
        <v/>
      </c>
      <c r="J501" s="11" t="str">
        <f t="shared" si="46"/>
        <v/>
      </c>
      <c r="K501" s="13" t="str">
        <f t="shared" si="47"/>
        <v/>
      </c>
      <c r="L501" s="13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4"/>
      <c r="N501" s="14"/>
      <c r="O501" s="10"/>
    </row>
    <row r="502" spans="1:15" x14ac:dyDescent="0.2">
      <c r="A502" s="130"/>
      <c r="B502" s="4"/>
      <c r="C502" s="4"/>
      <c r="D502" s="11"/>
      <c r="E502" s="11"/>
      <c r="F502" s="12" t="str">
        <f t="shared" si="42"/>
        <v/>
      </c>
      <c r="G502" s="11" t="str">
        <f t="shared" si="43"/>
        <v/>
      </c>
      <c r="H502" s="6" t="str">
        <f t="shared" si="44"/>
        <v/>
      </c>
      <c r="I502" s="126" t="str">
        <f t="shared" si="45"/>
        <v/>
      </c>
      <c r="J502" s="11" t="str">
        <f t="shared" si="46"/>
        <v/>
      </c>
      <c r="K502" s="13" t="str">
        <f t="shared" si="47"/>
        <v/>
      </c>
      <c r="L502" s="13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4"/>
      <c r="N502" s="14"/>
      <c r="O502" s="10"/>
    </row>
    <row r="503" spans="1:15" x14ac:dyDescent="0.2">
      <c r="A503" s="130"/>
      <c r="B503" s="4"/>
      <c r="C503" s="4"/>
      <c r="D503" s="11"/>
      <c r="E503" s="11"/>
      <c r="F503" s="12" t="str">
        <f t="shared" si="42"/>
        <v/>
      </c>
      <c r="G503" s="11" t="str">
        <f t="shared" si="43"/>
        <v/>
      </c>
      <c r="H503" s="6" t="str">
        <f t="shared" si="44"/>
        <v/>
      </c>
      <c r="I503" s="126" t="str">
        <f t="shared" si="45"/>
        <v/>
      </c>
      <c r="J503" s="11" t="str">
        <f t="shared" si="46"/>
        <v/>
      </c>
      <c r="K503" s="13" t="str">
        <f t="shared" si="47"/>
        <v/>
      </c>
      <c r="L503" s="13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4"/>
      <c r="N503" s="14"/>
      <c r="O503" s="10"/>
    </row>
    <row r="504" spans="1:15" x14ac:dyDescent="0.2">
      <c r="A504" s="130"/>
      <c r="B504" s="4"/>
      <c r="C504" s="4"/>
      <c r="D504" s="11"/>
      <c r="E504" s="11"/>
      <c r="F504" s="12" t="str">
        <f t="shared" si="42"/>
        <v/>
      </c>
      <c r="G504" s="11" t="str">
        <f t="shared" si="43"/>
        <v/>
      </c>
      <c r="H504" s="6" t="str">
        <f t="shared" si="44"/>
        <v/>
      </c>
      <c r="I504" s="126" t="str">
        <f t="shared" si="45"/>
        <v/>
      </c>
      <c r="J504" s="11" t="str">
        <f t="shared" si="46"/>
        <v/>
      </c>
      <c r="K504" s="13" t="str">
        <f t="shared" si="47"/>
        <v/>
      </c>
      <c r="L504" s="13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4"/>
      <c r="N504" s="14"/>
      <c r="O504" s="10"/>
    </row>
    <row r="505" spans="1:15" x14ac:dyDescent="0.2">
      <c r="A505" s="130"/>
      <c r="B505" s="4"/>
      <c r="C505" s="4"/>
      <c r="D505" s="11"/>
      <c r="E505" s="11"/>
      <c r="F505" s="12" t="str">
        <f t="shared" si="42"/>
        <v/>
      </c>
      <c r="G505" s="11" t="str">
        <f t="shared" si="43"/>
        <v/>
      </c>
      <c r="H505" s="6" t="str">
        <f t="shared" si="44"/>
        <v/>
      </c>
      <c r="I505" s="126" t="str">
        <f t="shared" si="45"/>
        <v/>
      </c>
      <c r="J505" s="11" t="str">
        <f t="shared" si="46"/>
        <v/>
      </c>
      <c r="K505" s="13" t="str">
        <f t="shared" si="47"/>
        <v/>
      </c>
      <c r="L505" s="13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4"/>
      <c r="N505" s="14"/>
      <c r="O505" s="10"/>
    </row>
    <row r="506" spans="1:15" x14ac:dyDescent="0.2">
      <c r="A506" s="130"/>
      <c r="B506" s="4"/>
      <c r="C506" s="4"/>
      <c r="D506" s="11"/>
      <c r="E506" s="11"/>
      <c r="F506" s="12" t="str">
        <f t="shared" si="42"/>
        <v/>
      </c>
      <c r="G506" s="11" t="str">
        <f t="shared" si="43"/>
        <v/>
      </c>
      <c r="H506" s="6" t="str">
        <f t="shared" si="44"/>
        <v/>
      </c>
      <c r="I506" s="126" t="str">
        <f t="shared" si="45"/>
        <v/>
      </c>
      <c r="J506" s="11" t="str">
        <f t="shared" si="46"/>
        <v/>
      </c>
      <c r="K506" s="13" t="str">
        <f t="shared" si="47"/>
        <v/>
      </c>
      <c r="L506" s="13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4"/>
      <c r="N506" s="14"/>
      <c r="O506" s="10"/>
    </row>
    <row r="507" spans="1:15" x14ac:dyDescent="0.2">
      <c r="A507" s="130"/>
      <c r="B507" s="4"/>
      <c r="C507" s="4"/>
      <c r="D507" s="11"/>
      <c r="E507" s="11"/>
      <c r="F507" s="12" t="str">
        <f t="shared" si="42"/>
        <v/>
      </c>
      <c r="G507" s="11" t="str">
        <f t="shared" si="43"/>
        <v/>
      </c>
      <c r="H507" s="6" t="str">
        <f t="shared" si="44"/>
        <v/>
      </c>
      <c r="I507" s="126" t="str">
        <f t="shared" si="45"/>
        <v/>
      </c>
      <c r="J507" s="11" t="str">
        <f t="shared" si="46"/>
        <v/>
      </c>
      <c r="K507" s="13" t="str">
        <f t="shared" si="47"/>
        <v/>
      </c>
      <c r="L507" s="13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4"/>
      <c r="N507" s="14"/>
      <c r="O507" s="10"/>
    </row>
    <row r="508" spans="1:15" x14ac:dyDescent="0.2">
      <c r="A508" s="130"/>
      <c r="B508" s="4"/>
      <c r="C508" s="4"/>
      <c r="D508" s="11"/>
      <c r="E508" s="11"/>
      <c r="F508" s="12" t="str">
        <f t="shared" si="42"/>
        <v/>
      </c>
      <c r="G508" s="11" t="str">
        <f t="shared" si="43"/>
        <v/>
      </c>
      <c r="H508" s="6" t="str">
        <f t="shared" si="44"/>
        <v/>
      </c>
      <c r="I508" s="126" t="str">
        <f t="shared" si="45"/>
        <v/>
      </c>
      <c r="J508" s="11" t="str">
        <f t="shared" si="46"/>
        <v/>
      </c>
      <c r="K508" s="13" t="str">
        <f t="shared" si="47"/>
        <v/>
      </c>
      <c r="L508" s="13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4"/>
      <c r="N508" s="14"/>
      <c r="O508" s="10"/>
    </row>
    <row r="509" spans="1:15" x14ac:dyDescent="0.2">
      <c r="A509" s="130"/>
      <c r="B509" s="4"/>
      <c r="C509" s="4"/>
      <c r="D509" s="11"/>
      <c r="E509" s="11"/>
      <c r="F509" s="12" t="str">
        <f t="shared" si="42"/>
        <v/>
      </c>
      <c r="G509" s="11" t="str">
        <f t="shared" si="43"/>
        <v/>
      </c>
      <c r="H509" s="6" t="str">
        <f t="shared" si="44"/>
        <v/>
      </c>
      <c r="I509" s="126" t="str">
        <f t="shared" si="45"/>
        <v/>
      </c>
      <c r="J509" s="11" t="str">
        <f t="shared" si="46"/>
        <v/>
      </c>
      <c r="K509" s="13" t="str">
        <f t="shared" si="47"/>
        <v/>
      </c>
      <c r="L509" s="13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4"/>
      <c r="N509" s="14"/>
      <c r="O509" s="10"/>
    </row>
    <row r="510" spans="1:15" x14ac:dyDescent="0.2">
      <c r="A510" s="130"/>
      <c r="B510" s="4"/>
      <c r="C510" s="4"/>
      <c r="D510" s="11"/>
      <c r="E510" s="11"/>
      <c r="F510" s="12" t="str">
        <f t="shared" si="42"/>
        <v/>
      </c>
      <c r="G510" s="11" t="str">
        <f t="shared" si="43"/>
        <v/>
      </c>
      <c r="H510" s="6" t="str">
        <f t="shared" si="44"/>
        <v/>
      </c>
      <c r="I510" s="126" t="str">
        <f t="shared" si="45"/>
        <v/>
      </c>
      <c r="J510" s="11" t="str">
        <f t="shared" si="46"/>
        <v/>
      </c>
      <c r="K510" s="13" t="str">
        <f t="shared" si="47"/>
        <v/>
      </c>
      <c r="L510" s="13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4"/>
      <c r="N510" s="14"/>
      <c r="O510" s="10"/>
    </row>
    <row r="511" spans="1:15" x14ac:dyDescent="0.2">
      <c r="A511" s="130"/>
      <c r="B511" s="4"/>
      <c r="C511" s="4"/>
      <c r="D511" s="11"/>
      <c r="E511" s="11"/>
      <c r="F511" s="12" t="str">
        <f t="shared" si="42"/>
        <v/>
      </c>
      <c r="G511" s="11" t="str">
        <f t="shared" si="43"/>
        <v/>
      </c>
      <c r="H511" s="6" t="str">
        <f t="shared" si="44"/>
        <v/>
      </c>
      <c r="I511" s="126" t="str">
        <f t="shared" si="45"/>
        <v/>
      </c>
      <c r="J511" s="11" t="str">
        <f t="shared" si="46"/>
        <v/>
      </c>
      <c r="K511" s="13" t="str">
        <f t="shared" si="47"/>
        <v/>
      </c>
      <c r="L511" s="13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4"/>
      <c r="N511" s="14"/>
      <c r="O511" s="10"/>
    </row>
    <row r="512" spans="1:15" x14ac:dyDescent="0.2">
      <c r="A512" s="130"/>
      <c r="B512" s="4"/>
      <c r="C512" s="4"/>
      <c r="D512" s="11"/>
      <c r="E512" s="11"/>
      <c r="F512" s="12" t="str">
        <f t="shared" si="42"/>
        <v/>
      </c>
      <c r="G512" s="11" t="str">
        <f t="shared" si="43"/>
        <v/>
      </c>
      <c r="H512" s="6" t="str">
        <f t="shared" si="44"/>
        <v/>
      </c>
      <c r="I512" s="126" t="str">
        <f t="shared" si="45"/>
        <v/>
      </c>
      <c r="J512" s="11" t="str">
        <f t="shared" si="46"/>
        <v/>
      </c>
      <c r="K512" s="13" t="str">
        <f t="shared" si="47"/>
        <v/>
      </c>
      <c r="L512" s="13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4"/>
      <c r="N512" s="14"/>
      <c r="O512" s="10"/>
    </row>
    <row r="513" spans="1:15" x14ac:dyDescent="0.2">
      <c r="A513" s="130"/>
      <c r="B513" s="4"/>
      <c r="C513" s="4"/>
      <c r="D513" s="11"/>
      <c r="E513" s="11"/>
      <c r="F513" s="12" t="str">
        <f t="shared" si="42"/>
        <v/>
      </c>
      <c r="G513" s="11" t="str">
        <f t="shared" si="43"/>
        <v/>
      </c>
      <c r="H513" s="6" t="str">
        <f t="shared" si="44"/>
        <v/>
      </c>
      <c r="I513" s="126" t="str">
        <f t="shared" si="45"/>
        <v/>
      </c>
      <c r="J513" s="11" t="str">
        <f t="shared" si="46"/>
        <v/>
      </c>
      <c r="K513" s="13" t="str">
        <f t="shared" si="47"/>
        <v/>
      </c>
      <c r="L513" s="13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4"/>
      <c r="N513" s="14"/>
      <c r="O513" s="10"/>
    </row>
    <row r="514" spans="1:15" x14ac:dyDescent="0.2">
      <c r="A514" s="130"/>
      <c r="B514" s="4"/>
      <c r="C514" s="4"/>
      <c r="D514" s="11"/>
      <c r="E514" s="11"/>
      <c r="F514" s="12" t="str">
        <f t="shared" si="42"/>
        <v/>
      </c>
      <c r="G514" s="11" t="str">
        <f t="shared" si="43"/>
        <v/>
      </c>
      <c r="H514" s="6" t="str">
        <f t="shared" si="44"/>
        <v/>
      </c>
      <c r="I514" s="126" t="str">
        <f t="shared" si="45"/>
        <v/>
      </c>
      <c r="J514" s="11" t="str">
        <f t="shared" si="46"/>
        <v/>
      </c>
      <c r="K514" s="13" t="str">
        <f t="shared" si="47"/>
        <v/>
      </c>
      <c r="L514" s="13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4"/>
      <c r="N514" s="14"/>
      <c r="O514" s="10"/>
    </row>
    <row r="515" spans="1:15" x14ac:dyDescent="0.2">
      <c r="A515" s="130"/>
      <c r="B515" s="4"/>
      <c r="C515" s="4"/>
      <c r="D515" s="11"/>
      <c r="E515" s="11"/>
      <c r="F515" s="12" t="str">
        <f t="shared" si="42"/>
        <v/>
      </c>
      <c r="G515" s="11" t="str">
        <f t="shared" si="43"/>
        <v/>
      </c>
      <c r="H515" s="6" t="str">
        <f t="shared" si="44"/>
        <v/>
      </c>
      <c r="I515" s="126" t="str">
        <f t="shared" si="45"/>
        <v/>
      </c>
      <c r="J515" s="11" t="str">
        <f t="shared" si="46"/>
        <v/>
      </c>
      <c r="K515" s="13" t="str">
        <f t="shared" si="47"/>
        <v/>
      </c>
      <c r="L515" s="13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4"/>
      <c r="N515" s="14"/>
      <c r="O515" s="10"/>
    </row>
    <row r="516" spans="1:15" x14ac:dyDescent="0.2">
      <c r="A516" s="130"/>
      <c r="B516" s="4"/>
      <c r="C516" s="4"/>
      <c r="D516" s="11"/>
      <c r="E516" s="11"/>
      <c r="F516" s="12" t="str">
        <f t="shared" si="42"/>
        <v/>
      </c>
      <c r="G516" s="11" t="str">
        <f t="shared" si="43"/>
        <v/>
      </c>
      <c r="H516" s="6" t="str">
        <f t="shared" si="44"/>
        <v/>
      </c>
      <c r="I516" s="126" t="str">
        <f t="shared" si="45"/>
        <v/>
      </c>
      <c r="J516" s="11" t="str">
        <f t="shared" si="46"/>
        <v/>
      </c>
      <c r="K516" s="13" t="str">
        <f t="shared" si="47"/>
        <v/>
      </c>
      <c r="L516" s="13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4"/>
      <c r="N516" s="14"/>
      <c r="O516" s="10"/>
    </row>
    <row r="517" spans="1:15" x14ac:dyDescent="0.2">
      <c r="A517" s="130"/>
      <c r="B517" s="4"/>
      <c r="C517" s="4"/>
      <c r="D517" s="11"/>
      <c r="E517" s="11"/>
      <c r="F517" s="12" t="str">
        <f t="shared" si="42"/>
        <v/>
      </c>
      <c r="G517" s="11" t="str">
        <f t="shared" si="43"/>
        <v/>
      </c>
      <c r="H517" s="6" t="str">
        <f t="shared" si="44"/>
        <v/>
      </c>
      <c r="I517" s="126" t="str">
        <f t="shared" si="45"/>
        <v/>
      </c>
      <c r="J517" s="11" t="str">
        <f t="shared" si="46"/>
        <v/>
      </c>
      <c r="K517" s="13" t="str">
        <f t="shared" si="47"/>
        <v/>
      </c>
      <c r="L517" s="13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4"/>
      <c r="N517" s="14"/>
      <c r="O517" s="10"/>
    </row>
    <row r="518" spans="1:15" x14ac:dyDescent="0.2">
      <c r="A518" s="130"/>
      <c r="B518" s="4"/>
      <c r="C518" s="4"/>
      <c r="D518" s="11"/>
      <c r="E518" s="11"/>
      <c r="F518" s="12" t="str">
        <f t="shared" si="42"/>
        <v/>
      </c>
      <c r="G518" s="11" t="str">
        <f t="shared" si="43"/>
        <v/>
      </c>
      <c r="H518" s="6" t="str">
        <f t="shared" si="44"/>
        <v/>
      </c>
      <c r="I518" s="126" t="str">
        <f t="shared" si="45"/>
        <v/>
      </c>
      <c r="J518" s="11" t="str">
        <f t="shared" si="46"/>
        <v/>
      </c>
      <c r="K518" s="13" t="str">
        <f t="shared" si="47"/>
        <v/>
      </c>
      <c r="L518" s="13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4"/>
      <c r="N518" s="14"/>
      <c r="O518" s="10"/>
    </row>
    <row r="519" spans="1:15" x14ac:dyDescent="0.2">
      <c r="A519" s="130"/>
      <c r="B519" s="4"/>
      <c r="C519" s="4"/>
      <c r="D519" s="11"/>
      <c r="E519" s="11"/>
      <c r="F519" s="12" t="str">
        <f t="shared" si="42"/>
        <v/>
      </c>
      <c r="G519" s="11" t="str">
        <f t="shared" si="43"/>
        <v/>
      </c>
      <c r="H519" s="6" t="str">
        <f t="shared" si="44"/>
        <v/>
      </c>
      <c r="I519" s="126" t="str">
        <f t="shared" si="45"/>
        <v/>
      </c>
      <c r="J519" s="11" t="str">
        <f t="shared" si="46"/>
        <v/>
      </c>
      <c r="K519" s="13" t="str">
        <f t="shared" si="47"/>
        <v/>
      </c>
      <c r="L519" s="13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4"/>
      <c r="N519" s="14"/>
      <c r="O519" s="10"/>
    </row>
    <row r="520" spans="1:15" x14ac:dyDescent="0.2">
      <c r="A520" s="130"/>
      <c r="B520" s="4"/>
      <c r="C520" s="4"/>
      <c r="D520" s="11"/>
      <c r="E520" s="11"/>
      <c r="F520" s="12" t="str">
        <f t="shared" ref="F520:F583" si="48">IF(ISBLANK(B520),"",IF(I520="L","Baixa",IF(I520="A","Média",IF(I520="","","Alta"))))</f>
        <v/>
      </c>
      <c r="G520" s="11" t="str">
        <f t="shared" ref="G520:G583" si="49">CONCATENATE(B520,I520)</f>
        <v/>
      </c>
      <c r="H520" s="6" t="str">
        <f t="shared" ref="H520:H583" si="50">IF(ISBLANK(B520),"",IF(B520="ALI",IF(I520="L",7,IF(I520="A",10,15)),IF(B520="AIE",IF(I520="L",5,IF(I520="A",7,10)),IF(B520="SE",IF(I520="L",4,IF(I520="A",5,7)),IF(OR(B520="EE",B520="CE"),IF(I520="L",3,IF(I520="A",4,6)),0)))))</f>
        <v/>
      </c>
      <c r="I520" s="126" t="str">
        <f t="shared" ref="I520:I583" si="51">IF(OR(ISBLANK(D520),ISBLANK(E520)),IF(OR(B520="ALI",B520="AIE"),"L",IF(OR(B520="EE",B520="SE",B520="CE"),"A","")),IF(B520="EE",IF(E520&gt;=3,IF(D520&gt;=5,"H","A"),IF(E520&gt;=2,IF(D520&gt;=16,"H",IF(D520&lt;=4,"L","A")),IF(D520&lt;=15,"L","A"))),IF(OR(B520="SE",B520="CE"),IF(E520&gt;=4,IF(D520&gt;=6,"H","A"),IF(E520&gt;=2,IF(D520&gt;=20,"H",IF(D520&lt;=5,"L","A")),IF(D520&lt;=19,"L","A"))),IF(OR(B520="ALI",B520="AIE"),IF(E520&gt;=6,IF(D520&gt;=20,"H","A"),IF(E520&gt;=2,IF(D520&gt;=51,"H",IF(D520&lt;=19,"L","A")),IF(D520&lt;=50,"L","A"))),""))))</f>
        <v/>
      </c>
      <c r="J520" s="11" t="str">
        <f t="shared" ref="J520:J583" si="52">CONCATENATE(B520,C520)</f>
        <v/>
      </c>
      <c r="K520" s="13" t="str">
        <f t="shared" si="47"/>
        <v/>
      </c>
      <c r="L520" s="13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4"/>
      <c r="N520" s="14"/>
      <c r="O520" s="10"/>
    </row>
    <row r="521" spans="1:15" x14ac:dyDescent="0.2">
      <c r="A521" s="130"/>
      <c r="B521" s="4"/>
      <c r="C521" s="4"/>
      <c r="D521" s="11"/>
      <c r="E521" s="11"/>
      <c r="F521" s="12" t="str">
        <f t="shared" si="48"/>
        <v/>
      </c>
      <c r="G521" s="11" t="str">
        <f t="shared" si="49"/>
        <v/>
      </c>
      <c r="H521" s="6" t="str">
        <f t="shared" si="50"/>
        <v/>
      </c>
      <c r="I521" s="126" t="str">
        <f t="shared" si="51"/>
        <v/>
      </c>
      <c r="J521" s="11" t="str">
        <f t="shared" si="52"/>
        <v/>
      </c>
      <c r="K521" s="13" t="str">
        <f t="shared" si="47"/>
        <v/>
      </c>
      <c r="L521" s="13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4"/>
      <c r="N521" s="14"/>
      <c r="O521" s="10"/>
    </row>
    <row r="522" spans="1:15" x14ac:dyDescent="0.2">
      <c r="A522" s="130"/>
      <c r="B522" s="4"/>
      <c r="C522" s="4"/>
      <c r="D522" s="11"/>
      <c r="E522" s="11"/>
      <c r="F522" s="12" t="str">
        <f t="shared" si="48"/>
        <v/>
      </c>
      <c r="G522" s="11" t="str">
        <f t="shared" si="49"/>
        <v/>
      </c>
      <c r="H522" s="6" t="str">
        <f t="shared" si="50"/>
        <v/>
      </c>
      <c r="I522" s="126" t="str">
        <f t="shared" si="51"/>
        <v/>
      </c>
      <c r="J522" s="11" t="str">
        <f t="shared" si="52"/>
        <v/>
      </c>
      <c r="K522" s="13" t="str">
        <f t="shared" ref="K522:K585" si="53">IF(OR(H522="",H522=0),L522,H522)</f>
        <v/>
      </c>
      <c r="L522" s="13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4"/>
      <c r="N522" s="14"/>
      <c r="O522" s="10"/>
    </row>
    <row r="523" spans="1:15" x14ac:dyDescent="0.2">
      <c r="A523" s="130"/>
      <c r="B523" s="4"/>
      <c r="C523" s="4"/>
      <c r="D523" s="11"/>
      <c r="E523" s="11"/>
      <c r="F523" s="12" t="str">
        <f t="shared" si="48"/>
        <v/>
      </c>
      <c r="G523" s="11" t="str">
        <f t="shared" si="49"/>
        <v/>
      </c>
      <c r="H523" s="6" t="str">
        <f t="shared" si="50"/>
        <v/>
      </c>
      <c r="I523" s="126" t="str">
        <f t="shared" si="51"/>
        <v/>
      </c>
      <c r="J523" s="11" t="str">
        <f t="shared" si="52"/>
        <v/>
      </c>
      <c r="K523" s="13" t="str">
        <f t="shared" si="53"/>
        <v/>
      </c>
      <c r="L523" s="13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4"/>
      <c r="N523" s="14"/>
      <c r="O523" s="10"/>
    </row>
    <row r="524" spans="1:15" x14ac:dyDescent="0.2">
      <c r="A524" s="130"/>
      <c r="B524" s="4"/>
      <c r="C524" s="4"/>
      <c r="D524" s="11"/>
      <c r="E524" s="11"/>
      <c r="F524" s="12" t="str">
        <f t="shared" si="48"/>
        <v/>
      </c>
      <c r="G524" s="11" t="str">
        <f t="shared" si="49"/>
        <v/>
      </c>
      <c r="H524" s="6" t="str">
        <f t="shared" si="50"/>
        <v/>
      </c>
      <c r="I524" s="126" t="str">
        <f t="shared" si="51"/>
        <v/>
      </c>
      <c r="J524" s="11" t="str">
        <f t="shared" si="52"/>
        <v/>
      </c>
      <c r="K524" s="13" t="str">
        <f t="shared" si="53"/>
        <v/>
      </c>
      <c r="L524" s="13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4"/>
      <c r="N524" s="14"/>
      <c r="O524" s="10"/>
    </row>
    <row r="525" spans="1:15" x14ac:dyDescent="0.2">
      <c r="A525" s="130"/>
      <c r="B525" s="4"/>
      <c r="C525" s="4"/>
      <c r="D525" s="11"/>
      <c r="E525" s="11"/>
      <c r="F525" s="12" t="str">
        <f t="shared" si="48"/>
        <v/>
      </c>
      <c r="G525" s="11" t="str">
        <f t="shared" si="49"/>
        <v/>
      </c>
      <c r="H525" s="6" t="str">
        <f t="shared" si="50"/>
        <v/>
      </c>
      <c r="I525" s="126" t="str">
        <f t="shared" si="51"/>
        <v/>
      </c>
      <c r="J525" s="11" t="str">
        <f t="shared" si="52"/>
        <v/>
      </c>
      <c r="K525" s="13" t="str">
        <f t="shared" si="53"/>
        <v/>
      </c>
      <c r="L525" s="13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4"/>
      <c r="N525" s="14"/>
      <c r="O525" s="10"/>
    </row>
    <row r="526" spans="1:15" x14ac:dyDescent="0.2">
      <c r="A526" s="130"/>
      <c r="B526" s="4"/>
      <c r="C526" s="4"/>
      <c r="D526" s="11"/>
      <c r="E526" s="11"/>
      <c r="F526" s="12" t="str">
        <f t="shared" si="48"/>
        <v/>
      </c>
      <c r="G526" s="11" t="str">
        <f t="shared" si="49"/>
        <v/>
      </c>
      <c r="H526" s="6" t="str">
        <f t="shared" si="50"/>
        <v/>
      </c>
      <c r="I526" s="126" t="str">
        <f t="shared" si="51"/>
        <v/>
      </c>
      <c r="J526" s="11" t="str">
        <f t="shared" si="52"/>
        <v/>
      </c>
      <c r="K526" s="13" t="str">
        <f t="shared" si="53"/>
        <v/>
      </c>
      <c r="L526" s="13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4"/>
      <c r="N526" s="14"/>
      <c r="O526" s="10"/>
    </row>
    <row r="527" spans="1:15" x14ac:dyDescent="0.2">
      <c r="A527" s="130"/>
      <c r="B527" s="4"/>
      <c r="C527" s="4"/>
      <c r="D527" s="11"/>
      <c r="E527" s="11"/>
      <c r="F527" s="12" t="str">
        <f t="shared" si="48"/>
        <v/>
      </c>
      <c r="G527" s="11" t="str">
        <f t="shared" si="49"/>
        <v/>
      </c>
      <c r="H527" s="6" t="str">
        <f t="shared" si="50"/>
        <v/>
      </c>
      <c r="I527" s="126" t="str">
        <f t="shared" si="51"/>
        <v/>
      </c>
      <c r="J527" s="11" t="str">
        <f t="shared" si="52"/>
        <v/>
      </c>
      <c r="K527" s="13" t="str">
        <f t="shared" si="53"/>
        <v/>
      </c>
      <c r="L527" s="13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4"/>
      <c r="N527" s="14"/>
      <c r="O527" s="10"/>
    </row>
    <row r="528" spans="1:15" x14ac:dyDescent="0.2">
      <c r="A528" s="130"/>
      <c r="B528" s="4"/>
      <c r="C528" s="4"/>
      <c r="D528" s="11"/>
      <c r="E528" s="11"/>
      <c r="F528" s="12" t="str">
        <f t="shared" si="48"/>
        <v/>
      </c>
      <c r="G528" s="11" t="str">
        <f t="shared" si="49"/>
        <v/>
      </c>
      <c r="H528" s="6" t="str">
        <f t="shared" si="50"/>
        <v/>
      </c>
      <c r="I528" s="126" t="str">
        <f t="shared" si="51"/>
        <v/>
      </c>
      <c r="J528" s="11" t="str">
        <f t="shared" si="52"/>
        <v/>
      </c>
      <c r="K528" s="13" t="str">
        <f t="shared" si="53"/>
        <v/>
      </c>
      <c r="L528" s="13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4"/>
      <c r="N528" s="14"/>
      <c r="O528" s="10"/>
    </row>
    <row r="529" spans="1:15" x14ac:dyDescent="0.2">
      <c r="A529" s="130"/>
      <c r="B529" s="4"/>
      <c r="C529" s="4"/>
      <c r="D529" s="11"/>
      <c r="E529" s="11"/>
      <c r="F529" s="12" t="str">
        <f t="shared" si="48"/>
        <v/>
      </c>
      <c r="G529" s="11" t="str">
        <f t="shared" si="49"/>
        <v/>
      </c>
      <c r="H529" s="6" t="str">
        <f t="shared" si="50"/>
        <v/>
      </c>
      <c r="I529" s="126" t="str">
        <f t="shared" si="51"/>
        <v/>
      </c>
      <c r="J529" s="11" t="str">
        <f t="shared" si="52"/>
        <v/>
      </c>
      <c r="K529" s="13" t="str">
        <f t="shared" si="53"/>
        <v/>
      </c>
      <c r="L529" s="13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4"/>
      <c r="N529" s="14"/>
      <c r="O529" s="10"/>
    </row>
    <row r="530" spans="1:15" x14ac:dyDescent="0.2">
      <c r="A530" s="130"/>
      <c r="B530" s="4"/>
      <c r="C530" s="4"/>
      <c r="D530" s="11"/>
      <c r="E530" s="11"/>
      <c r="F530" s="12" t="str">
        <f t="shared" si="48"/>
        <v/>
      </c>
      <c r="G530" s="11" t="str">
        <f t="shared" si="49"/>
        <v/>
      </c>
      <c r="H530" s="6" t="str">
        <f t="shared" si="50"/>
        <v/>
      </c>
      <c r="I530" s="126" t="str">
        <f t="shared" si="51"/>
        <v/>
      </c>
      <c r="J530" s="11" t="str">
        <f t="shared" si="52"/>
        <v/>
      </c>
      <c r="K530" s="13" t="str">
        <f t="shared" si="53"/>
        <v/>
      </c>
      <c r="L530" s="13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4"/>
      <c r="N530" s="14"/>
      <c r="O530" s="10"/>
    </row>
    <row r="531" spans="1:15" x14ac:dyDescent="0.2">
      <c r="A531" s="130"/>
      <c r="B531" s="4"/>
      <c r="C531" s="4"/>
      <c r="D531" s="11"/>
      <c r="E531" s="11"/>
      <c r="F531" s="12" t="str">
        <f t="shared" si="48"/>
        <v/>
      </c>
      <c r="G531" s="11" t="str">
        <f t="shared" si="49"/>
        <v/>
      </c>
      <c r="H531" s="6" t="str">
        <f t="shared" si="50"/>
        <v/>
      </c>
      <c r="I531" s="126" t="str">
        <f t="shared" si="51"/>
        <v/>
      </c>
      <c r="J531" s="11" t="str">
        <f t="shared" si="52"/>
        <v/>
      </c>
      <c r="K531" s="13" t="str">
        <f t="shared" si="53"/>
        <v/>
      </c>
      <c r="L531" s="13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4"/>
      <c r="N531" s="14"/>
      <c r="O531" s="10"/>
    </row>
    <row r="532" spans="1:15" x14ac:dyDescent="0.2">
      <c r="A532" s="130"/>
      <c r="B532" s="4"/>
      <c r="C532" s="4"/>
      <c r="D532" s="11"/>
      <c r="E532" s="11"/>
      <c r="F532" s="12" t="str">
        <f t="shared" si="48"/>
        <v/>
      </c>
      <c r="G532" s="11" t="str">
        <f t="shared" si="49"/>
        <v/>
      </c>
      <c r="H532" s="6" t="str">
        <f t="shared" si="50"/>
        <v/>
      </c>
      <c r="I532" s="126" t="str">
        <f t="shared" si="51"/>
        <v/>
      </c>
      <c r="J532" s="11" t="str">
        <f t="shared" si="52"/>
        <v/>
      </c>
      <c r="K532" s="13" t="str">
        <f t="shared" si="53"/>
        <v/>
      </c>
      <c r="L532" s="13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4"/>
      <c r="N532" s="14"/>
      <c r="O532" s="10"/>
    </row>
    <row r="533" spans="1:15" x14ac:dyDescent="0.2">
      <c r="A533" s="130"/>
      <c r="B533" s="4"/>
      <c r="C533" s="4"/>
      <c r="D533" s="11"/>
      <c r="E533" s="11"/>
      <c r="F533" s="12" t="str">
        <f t="shared" si="48"/>
        <v/>
      </c>
      <c r="G533" s="11" t="str">
        <f t="shared" si="49"/>
        <v/>
      </c>
      <c r="H533" s="6" t="str">
        <f t="shared" si="50"/>
        <v/>
      </c>
      <c r="I533" s="126" t="str">
        <f t="shared" si="51"/>
        <v/>
      </c>
      <c r="J533" s="11" t="str">
        <f t="shared" si="52"/>
        <v/>
      </c>
      <c r="K533" s="13" t="str">
        <f t="shared" si="53"/>
        <v/>
      </c>
      <c r="L533" s="13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4"/>
      <c r="N533" s="14"/>
      <c r="O533" s="10"/>
    </row>
    <row r="534" spans="1:15" x14ac:dyDescent="0.2">
      <c r="A534" s="130"/>
      <c r="B534" s="4"/>
      <c r="C534" s="4"/>
      <c r="D534" s="11"/>
      <c r="E534" s="11"/>
      <c r="F534" s="12" t="str">
        <f t="shared" si="48"/>
        <v/>
      </c>
      <c r="G534" s="11" t="str">
        <f t="shared" si="49"/>
        <v/>
      </c>
      <c r="H534" s="6" t="str">
        <f t="shared" si="50"/>
        <v/>
      </c>
      <c r="I534" s="126" t="str">
        <f t="shared" si="51"/>
        <v/>
      </c>
      <c r="J534" s="11" t="str">
        <f t="shared" si="52"/>
        <v/>
      </c>
      <c r="K534" s="13" t="str">
        <f t="shared" si="53"/>
        <v/>
      </c>
      <c r="L534" s="13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4"/>
      <c r="N534" s="14"/>
      <c r="O534" s="10"/>
    </row>
    <row r="535" spans="1:15" x14ac:dyDescent="0.2">
      <c r="A535" s="130"/>
      <c r="B535" s="4"/>
      <c r="C535" s="4"/>
      <c r="D535" s="11"/>
      <c r="E535" s="11"/>
      <c r="F535" s="12" t="str">
        <f t="shared" si="48"/>
        <v/>
      </c>
      <c r="G535" s="11" t="str">
        <f t="shared" si="49"/>
        <v/>
      </c>
      <c r="H535" s="6" t="str">
        <f t="shared" si="50"/>
        <v/>
      </c>
      <c r="I535" s="126" t="str">
        <f t="shared" si="51"/>
        <v/>
      </c>
      <c r="J535" s="11" t="str">
        <f t="shared" si="52"/>
        <v/>
      </c>
      <c r="K535" s="13" t="str">
        <f t="shared" si="53"/>
        <v/>
      </c>
      <c r="L535" s="13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4"/>
      <c r="N535" s="14"/>
      <c r="O535" s="10"/>
    </row>
    <row r="536" spans="1:15" x14ac:dyDescent="0.2">
      <c r="A536" s="130"/>
      <c r="B536" s="4"/>
      <c r="C536" s="4"/>
      <c r="D536" s="11"/>
      <c r="E536" s="11"/>
      <c r="F536" s="12" t="str">
        <f t="shared" si="48"/>
        <v/>
      </c>
      <c r="G536" s="11" t="str">
        <f t="shared" si="49"/>
        <v/>
      </c>
      <c r="H536" s="6" t="str">
        <f t="shared" si="50"/>
        <v/>
      </c>
      <c r="I536" s="126" t="str">
        <f t="shared" si="51"/>
        <v/>
      </c>
      <c r="J536" s="11" t="str">
        <f t="shared" si="52"/>
        <v/>
      </c>
      <c r="K536" s="13" t="str">
        <f t="shared" si="53"/>
        <v/>
      </c>
      <c r="L536" s="13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4"/>
      <c r="N536" s="14"/>
      <c r="O536" s="10"/>
    </row>
    <row r="537" spans="1:15" x14ac:dyDescent="0.2">
      <c r="A537" s="130"/>
      <c r="B537" s="4"/>
      <c r="C537" s="4"/>
      <c r="D537" s="11"/>
      <c r="E537" s="11"/>
      <c r="F537" s="12" t="str">
        <f t="shared" si="48"/>
        <v/>
      </c>
      <c r="G537" s="11" t="str">
        <f t="shared" si="49"/>
        <v/>
      </c>
      <c r="H537" s="6" t="str">
        <f t="shared" si="50"/>
        <v/>
      </c>
      <c r="I537" s="126" t="str">
        <f t="shared" si="51"/>
        <v/>
      </c>
      <c r="J537" s="11" t="str">
        <f t="shared" si="52"/>
        <v/>
      </c>
      <c r="K537" s="13" t="str">
        <f t="shared" si="53"/>
        <v/>
      </c>
      <c r="L537" s="13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4"/>
      <c r="N537" s="14"/>
      <c r="O537" s="10"/>
    </row>
    <row r="538" spans="1:15" x14ac:dyDescent="0.2">
      <c r="A538" s="130"/>
      <c r="B538" s="4"/>
      <c r="C538" s="4"/>
      <c r="D538" s="11"/>
      <c r="E538" s="11"/>
      <c r="F538" s="12" t="str">
        <f t="shared" si="48"/>
        <v/>
      </c>
      <c r="G538" s="11" t="str">
        <f t="shared" si="49"/>
        <v/>
      </c>
      <c r="H538" s="6" t="str">
        <f t="shared" si="50"/>
        <v/>
      </c>
      <c r="I538" s="126" t="str">
        <f t="shared" si="51"/>
        <v/>
      </c>
      <c r="J538" s="11" t="str">
        <f t="shared" si="52"/>
        <v/>
      </c>
      <c r="K538" s="13" t="str">
        <f t="shared" si="53"/>
        <v/>
      </c>
      <c r="L538" s="13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4"/>
      <c r="N538" s="14"/>
      <c r="O538" s="10"/>
    </row>
    <row r="539" spans="1:15" x14ac:dyDescent="0.2">
      <c r="A539" s="130"/>
      <c r="B539" s="4"/>
      <c r="C539" s="4"/>
      <c r="D539" s="11"/>
      <c r="E539" s="11"/>
      <c r="F539" s="12" t="str">
        <f t="shared" si="48"/>
        <v/>
      </c>
      <c r="G539" s="11" t="str">
        <f t="shared" si="49"/>
        <v/>
      </c>
      <c r="H539" s="6" t="str">
        <f t="shared" si="50"/>
        <v/>
      </c>
      <c r="I539" s="126" t="str">
        <f t="shared" si="51"/>
        <v/>
      </c>
      <c r="J539" s="11" t="str">
        <f t="shared" si="52"/>
        <v/>
      </c>
      <c r="K539" s="13" t="str">
        <f t="shared" si="53"/>
        <v/>
      </c>
      <c r="L539" s="13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4"/>
      <c r="N539" s="14"/>
      <c r="O539" s="10"/>
    </row>
    <row r="540" spans="1:15" x14ac:dyDescent="0.2">
      <c r="A540" s="130"/>
      <c r="B540" s="4"/>
      <c r="C540" s="4"/>
      <c r="D540" s="11"/>
      <c r="E540" s="11"/>
      <c r="F540" s="12" t="str">
        <f t="shared" si="48"/>
        <v/>
      </c>
      <c r="G540" s="11" t="str">
        <f t="shared" si="49"/>
        <v/>
      </c>
      <c r="H540" s="6" t="str">
        <f t="shared" si="50"/>
        <v/>
      </c>
      <c r="I540" s="126" t="str">
        <f t="shared" si="51"/>
        <v/>
      </c>
      <c r="J540" s="11" t="str">
        <f t="shared" si="52"/>
        <v/>
      </c>
      <c r="K540" s="13" t="str">
        <f t="shared" si="53"/>
        <v/>
      </c>
      <c r="L540" s="13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4"/>
      <c r="N540" s="14"/>
      <c r="O540" s="10"/>
    </row>
    <row r="541" spans="1:15" x14ac:dyDescent="0.2">
      <c r="A541" s="130"/>
      <c r="B541" s="4"/>
      <c r="C541" s="4"/>
      <c r="D541" s="11"/>
      <c r="E541" s="11"/>
      <c r="F541" s="12" t="str">
        <f t="shared" si="48"/>
        <v/>
      </c>
      <c r="G541" s="11" t="str">
        <f t="shared" si="49"/>
        <v/>
      </c>
      <c r="H541" s="6" t="str">
        <f t="shared" si="50"/>
        <v/>
      </c>
      <c r="I541" s="126" t="str">
        <f t="shared" si="51"/>
        <v/>
      </c>
      <c r="J541" s="11" t="str">
        <f t="shared" si="52"/>
        <v/>
      </c>
      <c r="K541" s="13" t="str">
        <f t="shared" si="53"/>
        <v/>
      </c>
      <c r="L541" s="13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4"/>
      <c r="N541" s="14"/>
      <c r="O541" s="10"/>
    </row>
    <row r="542" spans="1:15" x14ac:dyDescent="0.2">
      <c r="A542" s="130"/>
      <c r="B542" s="4"/>
      <c r="C542" s="4"/>
      <c r="D542" s="11"/>
      <c r="E542" s="11"/>
      <c r="F542" s="12" t="str">
        <f t="shared" si="48"/>
        <v/>
      </c>
      <c r="G542" s="11" t="str">
        <f t="shared" si="49"/>
        <v/>
      </c>
      <c r="H542" s="6" t="str">
        <f t="shared" si="50"/>
        <v/>
      </c>
      <c r="I542" s="126" t="str">
        <f t="shared" si="51"/>
        <v/>
      </c>
      <c r="J542" s="11" t="str">
        <f t="shared" si="52"/>
        <v/>
      </c>
      <c r="K542" s="13" t="str">
        <f t="shared" si="53"/>
        <v/>
      </c>
      <c r="L542" s="13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4"/>
      <c r="N542" s="14"/>
      <c r="O542" s="10"/>
    </row>
    <row r="543" spans="1:15" x14ac:dyDescent="0.2">
      <c r="A543" s="130"/>
      <c r="B543" s="4"/>
      <c r="C543" s="4"/>
      <c r="D543" s="11"/>
      <c r="E543" s="11"/>
      <c r="F543" s="12" t="str">
        <f t="shared" si="48"/>
        <v/>
      </c>
      <c r="G543" s="11" t="str">
        <f t="shared" si="49"/>
        <v/>
      </c>
      <c r="H543" s="6" t="str">
        <f t="shared" si="50"/>
        <v/>
      </c>
      <c r="I543" s="126" t="str">
        <f t="shared" si="51"/>
        <v/>
      </c>
      <c r="J543" s="11" t="str">
        <f t="shared" si="52"/>
        <v/>
      </c>
      <c r="K543" s="13" t="str">
        <f t="shared" si="53"/>
        <v/>
      </c>
      <c r="L543" s="13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4"/>
      <c r="N543" s="14"/>
      <c r="O543" s="10"/>
    </row>
    <row r="544" spans="1:15" x14ac:dyDescent="0.2">
      <c r="A544" s="130"/>
      <c r="B544" s="4"/>
      <c r="C544" s="4"/>
      <c r="D544" s="11"/>
      <c r="E544" s="11"/>
      <c r="F544" s="12" t="str">
        <f t="shared" si="48"/>
        <v/>
      </c>
      <c r="G544" s="11" t="str">
        <f t="shared" si="49"/>
        <v/>
      </c>
      <c r="H544" s="6" t="str">
        <f t="shared" si="50"/>
        <v/>
      </c>
      <c r="I544" s="126" t="str">
        <f t="shared" si="51"/>
        <v/>
      </c>
      <c r="J544" s="11" t="str">
        <f t="shared" si="52"/>
        <v/>
      </c>
      <c r="K544" s="13" t="str">
        <f t="shared" si="53"/>
        <v/>
      </c>
      <c r="L544" s="13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4"/>
      <c r="N544" s="14"/>
      <c r="O544" s="10"/>
    </row>
    <row r="545" spans="1:15" x14ac:dyDescent="0.2">
      <c r="A545" s="130"/>
      <c r="B545" s="4"/>
      <c r="C545" s="4"/>
      <c r="D545" s="11"/>
      <c r="E545" s="11"/>
      <c r="F545" s="12" t="str">
        <f t="shared" si="48"/>
        <v/>
      </c>
      <c r="G545" s="11" t="str">
        <f t="shared" si="49"/>
        <v/>
      </c>
      <c r="H545" s="6" t="str">
        <f t="shared" si="50"/>
        <v/>
      </c>
      <c r="I545" s="126" t="str">
        <f t="shared" si="51"/>
        <v/>
      </c>
      <c r="J545" s="11" t="str">
        <f t="shared" si="52"/>
        <v/>
      </c>
      <c r="K545" s="13" t="str">
        <f t="shared" si="53"/>
        <v/>
      </c>
      <c r="L545" s="13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4"/>
      <c r="N545" s="14"/>
      <c r="O545" s="10"/>
    </row>
    <row r="546" spans="1:15" x14ac:dyDescent="0.2">
      <c r="A546" s="130"/>
      <c r="B546" s="4"/>
      <c r="C546" s="4"/>
      <c r="D546" s="11"/>
      <c r="E546" s="11"/>
      <c r="F546" s="12" t="str">
        <f t="shared" si="48"/>
        <v/>
      </c>
      <c r="G546" s="11" t="str">
        <f t="shared" si="49"/>
        <v/>
      </c>
      <c r="H546" s="6" t="str">
        <f t="shared" si="50"/>
        <v/>
      </c>
      <c r="I546" s="126" t="str">
        <f t="shared" si="51"/>
        <v/>
      </c>
      <c r="J546" s="11" t="str">
        <f t="shared" si="52"/>
        <v/>
      </c>
      <c r="K546" s="13" t="str">
        <f t="shared" si="53"/>
        <v/>
      </c>
      <c r="L546" s="13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4"/>
      <c r="N546" s="14"/>
      <c r="O546" s="10"/>
    </row>
    <row r="547" spans="1:15" x14ac:dyDescent="0.2">
      <c r="A547" s="130"/>
      <c r="B547" s="4"/>
      <c r="C547" s="4"/>
      <c r="D547" s="11"/>
      <c r="E547" s="11"/>
      <c r="F547" s="12" t="str">
        <f t="shared" si="48"/>
        <v/>
      </c>
      <c r="G547" s="11" t="str">
        <f t="shared" si="49"/>
        <v/>
      </c>
      <c r="H547" s="6" t="str">
        <f t="shared" si="50"/>
        <v/>
      </c>
      <c r="I547" s="126" t="str">
        <f t="shared" si="51"/>
        <v/>
      </c>
      <c r="J547" s="11" t="str">
        <f t="shared" si="52"/>
        <v/>
      </c>
      <c r="K547" s="13" t="str">
        <f t="shared" si="53"/>
        <v/>
      </c>
      <c r="L547" s="13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4"/>
      <c r="N547" s="14"/>
      <c r="O547" s="10"/>
    </row>
    <row r="548" spans="1:15" x14ac:dyDescent="0.2">
      <c r="A548" s="130"/>
      <c r="B548" s="4"/>
      <c r="C548" s="4"/>
      <c r="D548" s="11"/>
      <c r="E548" s="11"/>
      <c r="F548" s="12" t="str">
        <f t="shared" si="48"/>
        <v/>
      </c>
      <c r="G548" s="11" t="str">
        <f t="shared" si="49"/>
        <v/>
      </c>
      <c r="H548" s="6" t="str">
        <f t="shared" si="50"/>
        <v/>
      </c>
      <c r="I548" s="126" t="str">
        <f t="shared" si="51"/>
        <v/>
      </c>
      <c r="J548" s="11" t="str">
        <f t="shared" si="52"/>
        <v/>
      </c>
      <c r="K548" s="13" t="str">
        <f t="shared" si="53"/>
        <v/>
      </c>
      <c r="L548" s="13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4"/>
      <c r="N548" s="14"/>
      <c r="O548" s="10"/>
    </row>
    <row r="549" spans="1:15" x14ac:dyDescent="0.2">
      <c r="A549" s="130"/>
      <c r="B549" s="4"/>
      <c r="C549" s="4"/>
      <c r="D549" s="11"/>
      <c r="E549" s="11"/>
      <c r="F549" s="12" t="str">
        <f t="shared" si="48"/>
        <v/>
      </c>
      <c r="G549" s="11" t="str">
        <f t="shared" si="49"/>
        <v/>
      </c>
      <c r="H549" s="6" t="str">
        <f t="shared" si="50"/>
        <v/>
      </c>
      <c r="I549" s="126" t="str">
        <f t="shared" si="51"/>
        <v/>
      </c>
      <c r="J549" s="11" t="str">
        <f t="shared" si="52"/>
        <v/>
      </c>
      <c r="K549" s="13" t="str">
        <f t="shared" si="53"/>
        <v/>
      </c>
      <c r="L549" s="13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4"/>
      <c r="N549" s="14"/>
      <c r="O549" s="10"/>
    </row>
    <row r="550" spans="1:15" x14ac:dyDescent="0.2">
      <c r="A550" s="130"/>
      <c r="B550" s="4"/>
      <c r="C550" s="4"/>
      <c r="D550" s="11"/>
      <c r="E550" s="11"/>
      <c r="F550" s="12" t="str">
        <f t="shared" si="48"/>
        <v/>
      </c>
      <c r="G550" s="11" t="str">
        <f t="shared" si="49"/>
        <v/>
      </c>
      <c r="H550" s="6" t="str">
        <f t="shared" si="50"/>
        <v/>
      </c>
      <c r="I550" s="126" t="str">
        <f t="shared" si="51"/>
        <v/>
      </c>
      <c r="J550" s="11" t="str">
        <f t="shared" si="52"/>
        <v/>
      </c>
      <c r="K550" s="13" t="str">
        <f t="shared" si="53"/>
        <v/>
      </c>
      <c r="L550" s="13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4"/>
      <c r="N550" s="14"/>
      <c r="O550" s="10"/>
    </row>
    <row r="551" spans="1:15" x14ac:dyDescent="0.2">
      <c r="A551" s="130"/>
      <c r="B551" s="4"/>
      <c r="C551" s="4"/>
      <c r="D551" s="11"/>
      <c r="E551" s="11"/>
      <c r="F551" s="12" t="str">
        <f t="shared" si="48"/>
        <v/>
      </c>
      <c r="G551" s="11" t="str">
        <f t="shared" si="49"/>
        <v/>
      </c>
      <c r="H551" s="6" t="str">
        <f t="shared" si="50"/>
        <v/>
      </c>
      <c r="I551" s="126" t="str">
        <f t="shared" si="51"/>
        <v/>
      </c>
      <c r="J551" s="11" t="str">
        <f t="shared" si="52"/>
        <v/>
      </c>
      <c r="K551" s="13" t="str">
        <f t="shared" si="53"/>
        <v/>
      </c>
      <c r="L551" s="13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4"/>
      <c r="N551" s="14"/>
      <c r="O551" s="10"/>
    </row>
    <row r="552" spans="1:15" x14ac:dyDescent="0.2">
      <c r="A552" s="130"/>
      <c r="B552" s="4"/>
      <c r="C552" s="4"/>
      <c r="D552" s="11"/>
      <c r="E552" s="11"/>
      <c r="F552" s="12" t="str">
        <f t="shared" si="48"/>
        <v/>
      </c>
      <c r="G552" s="11" t="str">
        <f t="shared" si="49"/>
        <v/>
      </c>
      <c r="H552" s="6" t="str">
        <f t="shared" si="50"/>
        <v/>
      </c>
      <c r="I552" s="126" t="str">
        <f t="shared" si="51"/>
        <v/>
      </c>
      <c r="J552" s="11" t="str">
        <f t="shared" si="52"/>
        <v/>
      </c>
      <c r="K552" s="13" t="str">
        <f t="shared" si="53"/>
        <v/>
      </c>
      <c r="L552" s="13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4"/>
      <c r="N552" s="14"/>
      <c r="O552" s="10"/>
    </row>
    <row r="553" spans="1:15" x14ac:dyDescent="0.2">
      <c r="A553" s="130"/>
      <c r="B553" s="4"/>
      <c r="C553" s="4"/>
      <c r="D553" s="11"/>
      <c r="E553" s="11"/>
      <c r="F553" s="12" t="str">
        <f t="shared" si="48"/>
        <v/>
      </c>
      <c r="G553" s="11" t="str">
        <f t="shared" si="49"/>
        <v/>
      </c>
      <c r="H553" s="6" t="str">
        <f t="shared" si="50"/>
        <v/>
      </c>
      <c r="I553" s="126" t="str">
        <f t="shared" si="51"/>
        <v/>
      </c>
      <c r="J553" s="11" t="str">
        <f t="shared" si="52"/>
        <v/>
      </c>
      <c r="K553" s="13" t="str">
        <f t="shared" si="53"/>
        <v/>
      </c>
      <c r="L553" s="13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4"/>
      <c r="N553" s="14"/>
      <c r="O553" s="10"/>
    </row>
    <row r="554" spans="1:15" x14ac:dyDescent="0.2">
      <c r="A554" s="130"/>
      <c r="B554" s="4"/>
      <c r="C554" s="4"/>
      <c r="D554" s="11"/>
      <c r="E554" s="11"/>
      <c r="F554" s="12" t="str">
        <f t="shared" si="48"/>
        <v/>
      </c>
      <c r="G554" s="11" t="str">
        <f t="shared" si="49"/>
        <v/>
      </c>
      <c r="H554" s="6" t="str">
        <f t="shared" si="50"/>
        <v/>
      </c>
      <c r="I554" s="126" t="str">
        <f t="shared" si="51"/>
        <v/>
      </c>
      <c r="J554" s="11" t="str">
        <f t="shared" si="52"/>
        <v/>
      </c>
      <c r="K554" s="13" t="str">
        <f t="shared" si="53"/>
        <v/>
      </c>
      <c r="L554" s="13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4"/>
      <c r="N554" s="14"/>
      <c r="O554" s="10"/>
    </row>
    <row r="555" spans="1:15" x14ac:dyDescent="0.2">
      <c r="A555" s="130"/>
      <c r="B555" s="4"/>
      <c r="C555" s="4"/>
      <c r="D555" s="11"/>
      <c r="E555" s="11"/>
      <c r="F555" s="12" t="str">
        <f t="shared" si="48"/>
        <v/>
      </c>
      <c r="G555" s="11" t="str">
        <f t="shared" si="49"/>
        <v/>
      </c>
      <c r="H555" s="6" t="str">
        <f t="shared" si="50"/>
        <v/>
      </c>
      <c r="I555" s="126" t="str">
        <f t="shared" si="51"/>
        <v/>
      </c>
      <c r="J555" s="11" t="str">
        <f t="shared" si="52"/>
        <v/>
      </c>
      <c r="K555" s="13" t="str">
        <f t="shared" si="53"/>
        <v/>
      </c>
      <c r="L555" s="13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4"/>
      <c r="N555" s="14"/>
      <c r="O555" s="10"/>
    </row>
    <row r="556" spans="1:15" x14ac:dyDescent="0.2">
      <c r="A556" s="130"/>
      <c r="B556" s="4"/>
      <c r="C556" s="4"/>
      <c r="D556" s="11"/>
      <c r="E556" s="11"/>
      <c r="F556" s="12" t="str">
        <f t="shared" si="48"/>
        <v/>
      </c>
      <c r="G556" s="11" t="str">
        <f t="shared" si="49"/>
        <v/>
      </c>
      <c r="H556" s="6" t="str">
        <f t="shared" si="50"/>
        <v/>
      </c>
      <c r="I556" s="126" t="str">
        <f t="shared" si="51"/>
        <v/>
      </c>
      <c r="J556" s="11" t="str">
        <f t="shared" si="52"/>
        <v/>
      </c>
      <c r="K556" s="13" t="str">
        <f t="shared" si="53"/>
        <v/>
      </c>
      <c r="L556" s="13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4"/>
      <c r="N556" s="14"/>
      <c r="O556" s="10"/>
    </row>
    <row r="557" spans="1:15" x14ac:dyDescent="0.2">
      <c r="A557" s="130"/>
      <c r="B557" s="4"/>
      <c r="C557" s="4"/>
      <c r="D557" s="11"/>
      <c r="E557" s="11"/>
      <c r="F557" s="12" t="str">
        <f t="shared" si="48"/>
        <v/>
      </c>
      <c r="G557" s="11" t="str">
        <f t="shared" si="49"/>
        <v/>
      </c>
      <c r="H557" s="6" t="str">
        <f t="shared" si="50"/>
        <v/>
      </c>
      <c r="I557" s="126" t="str">
        <f t="shared" si="51"/>
        <v/>
      </c>
      <c r="J557" s="11" t="str">
        <f t="shared" si="52"/>
        <v/>
      </c>
      <c r="K557" s="13" t="str">
        <f t="shared" si="53"/>
        <v/>
      </c>
      <c r="L557" s="13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4"/>
      <c r="N557" s="14"/>
      <c r="O557" s="10"/>
    </row>
    <row r="558" spans="1:15" x14ac:dyDescent="0.2">
      <c r="A558" s="130"/>
      <c r="B558" s="4"/>
      <c r="C558" s="4"/>
      <c r="D558" s="11"/>
      <c r="E558" s="11"/>
      <c r="F558" s="12" t="str">
        <f t="shared" si="48"/>
        <v/>
      </c>
      <c r="G558" s="11" t="str">
        <f t="shared" si="49"/>
        <v/>
      </c>
      <c r="H558" s="6" t="str">
        <f t="shared" si="50"/>
        <v/>
      </c>
      <c r="I558" s="126" t="str">
        <f t="shared" si="51"/>
        <v/>
      </c>
      <c r="J558" s="11" t="str">
        <f t="shared" si="52"/>
        <v/>
      </c>
      <c r="K558" s="13" t="str">
        <f t="shared" si="53"/>
        <v/>
      </c>
      <c r="L558" s="13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4"/>
      <c r="N558" s="14"/>
      <c r="O558" s="10"/>
    </row>
    <row r="559" spans="1:15" x14ac:dyDescent="0.2">
      <c r="A559" s="130"/>
      <c r="B559" s="4"/>
      <c r="C559" s="4"/>
      <c r="D559" s="11"/>
      <c r="E559" s="11"/>
      <c r="F559" s="12" t="str">
        <f t="shared" si="48"/>
        <v/>
      </c>
      <c r="G559" s="11" t="str">
        <f t="shared" si="49"/>
        <v/>
      </c>
      <c r="H559" s="6" t="str">
        <f t="shared" si="50"/>
        <v/>
      </c>
      <c r="I559" s="126" t="str">
        <f t="shared" si="51"/>
        <v/>
      </c>
      <c r="J559" s="11" t="str">
        <f t="shared" si="52"/>
        <v/>
      </c>
      <c r="K559" s="13" t="str">
        <f t="shared" si="53"/>
        <v/>
      </c>
      <c r="L559" s="13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4"/>
      <c r="N559" s="14"/>
      <c r="O559" s="10"/>
    </row>
    <row r="560" spans="1:15" x14ac:dyDescent="0.2">
      <c r="A560" s="130"/>
      <c r="B560" s="4"/>
      <c r="C560" s="4"/>
      <c r="D560" s="11"/>
      <c r="E560" s="11"/>
      <c r="F560" s="12" t="str">
        <f t="shared" si="48"/>
        <v/>
      </c>
      <c r="G560" s="11" t="str">
        <f t="shared" si="49"/>
        <v/>
      </c>
      <c r="H560" s="6" t="str">
        <f t="shared" si="50"/>
        <v/>
      </c>
      <c r="I560" s="126" t="str">
        <f t="shared" si="51"/>
        <v/>
      </c>
      <c r="J560" s="11" t="str">
        <f t="shared" si="52"/>
        <v/>
      </c>
      <c r="K560" s="13" t="str">
        <f t="shared" si="53"/>
        <v/>
      </c>
      <c r="L560" s="13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4"/>
      <c r="N560" s="14"/>
      <c r="O560" s="10"/>
    </row>
    <row r="561" spans="1:15" x14ac:dyDescent="0.2">
      <c r="A561" s="130"/>
      <c r="B561" s="4"/>
      <c r="C561" s="4"/>
      <c r="D561" s="11"/>
      <c r="E561" s="11"/>
      <c r="F561" s="12" t="str">
        <f t="shared" si="48"/>
        <v/>
      </c>
      <c r="G561" s="11" t="str">
        <f t="shared" si="49"/>
        <v/>
      </c>
      <c r="H561" s="6" t="str">
        <f t="shared" si="50"/>
        <v/>
      </c>
      <c r="I561" s="126" t="str">
        <f t="shared" si="51"/>
        <v/>
      </c>
      <c r="J561" s="11" t="str">
        <f t="shared" si="52"/>
        <v/>
      </c>
      <c r="K561" s="13" t="str">
        <f t="shared" si="53"/>
        <v/>
      </c>
      <c r="L561" s="13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4"/>
      <c r="N561" s="14"/>
      <c r="O561" s="10"/>
    </row>
    <row r="562" spans="1:15" x14ac:dyDescent="0.2">
      <c r="A562" s="130"/>
      <c r="B562" s="4"/>
      <c r="C562" s="4"/>
      <c r="D562" s="11"/>
      <c r="E562" s="11"/>
      <c r="F562" s="12" t="str">
        <f t="shared" si="48"/>
        <v/>
      </c>
      <c r="G562" s="11" t="str">
        <f t="shared" si="49"/>
        <v/>
      </c>
      <c r="H562" s="6" t="str">
        <f t="shared" si="50"/>
        <v/>
      </c>
      <c r="I562" s="126" t="str">
        <f t="shared" si="51"/>
        <v/>
      </c>
      <c r="J562" s="11" t="str">
        <f t="shared" si="52"/>
        <v/>
      </c>
      <c r="K562" s="13" t="str">
        <f t="shared" si="53"/>
        <v/>
      </c>
      <c r="L562" s="13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4"/>
      <c r="N562" s="14"/>
      <c r="O562" s="10"/>
    </row>
    <row r="563" spans="1:15" x14ac:dyDescent="0.2">
      <c r="A563" s="130"/>
      <c r="B563" s="4"/>
      <c r="C563" s="4"/>
      <c r="D563" s="11"/>
      <c r="E563" s="11"/>
      <c r="F563" s="12" t="str">
        <f t="shared" si="48"/>
        <v/>
      </c>
      <c r="G563" s="11" t="str">
        <f t="shared" si="49"/>
        <v/>
      </c>
      <c r="H563" s="6" t="str">
        <f t="shared" si="50"/>
        <v/>
      </c>
      <c r="I563" s="126" t="str">
        <f t="shared" si="51"/>
        <v/>
      </c>
      <c r="J563" s="11" t="str">
        <f t="shared" si="52"/>
        <v/>
      </c>
      <c r="K563" s="13" t="str">
        <f t="shared" si="53"/>
        <v/>
      </c>
      <c r="L563" s="13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4"/>
      <c r="N563" s="14"/>
      <c r="O563" s="10"/>
    </row>
    <row r="564" spans="1:15" x14ac:dyDescent="0.2">
      <c r="A564" s="130"/>
      <c r="B564" s="4"/>
      <c r="C564" s="4"/>
      <c r="D564" s="11"/>
      <c r="E564" s="11"/>
      <c r="F564" s="12" t="str">
        <f t="shared" si="48"/>
        <v/>
      </c>
      <c r="G564" s="11" t="str">
        <f t="shared" si="49"/>
        <v/>
      </c>
      <c r="H564" s="6" t="str">
        <f t="shared" si="50"/>
        <v/>
      </c>
      <c r="I564" s="126" t="str">
        <f t="shared" si="51"/>
        <v/>
      </c>
      <c r="J564" s="11" t="str">
        <f t="shared" si="52"/>
        <v/>
      </c>
      <c r="K564" s="13" t="str">
        <f t="shared" si="53"/>
        <v/>
      </c>
      <c r="L564" s="13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4"/>
      <c r="N564" s="14"/>
      <c r="O564" s="10"/>
    </row>
    <row r="565" spans="1:15" x14ac:dyDescent="0.2">
      <c r="A565" s="130"/>
      <c r="B565" s="4"/>
      <c r="C565" s="4"/>
      <c r="D565" s="11"/>
      <c r="E565" s="11"/>
      <c r="F565" s="12" t="str">
        <f t="shared" si="48"/>
        <v/>
      </c>
      <c r="G565" s="11" t="str">
        <f t="shared" si="49"/>
        <v/>
      </c>
      <c r="H565" s="6" t="str">
        <f t="shared" si="50"/>
        <v/>
      </c>
      <c r="I565" s="126" t="str">
        <f t="shared" si="51"/>
        <v/>
      </c>
      <c r="J565" s="11" t="str">
        <f t="shared" si="52"/>
        <v/>
      </c>
      <c r="K565" s="13" t="str">
        <f t="shared" si="53"/>
        <v/>
      </c>
      <c r="L565" s="13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4"/>
      <c r="N565" s="14"/>
      <c r="O565" s="10"/>
    </row>
    <row r="566" spans="1:15" x14ac:dyDescent="0.2">
      <c r="A566" s="130"/>
      <c r="B566" s="4"/>
      <c r="C566" s="4"/>
      <c r="D566" s="11"/>
      <c r="E566" s="11"/>
      <c r="F566" s="12" t="str">
        <f t="shared" si="48"/>
        <v/>
      </c>
      <c r="G566" s="11" t="str">
        <f t="shared" si="49"/>
        <v/>
      </c>
      <c r="H566" s="6" t="str">
        <f t="shared" si="50"/>
        <v/>
      </c>
      <c r="I566" s="126" t="str">
        <f t="shared" si="51"/>
        <v/>
      </c>
      <c r="J566" s="11" t="str">
        <f t="shared" si="52"/>
        <v/>
      </c>
      <c r="K566" s="13" t="str">
        <f t="shared" si="53"/>
        <v/>
      </c>
      <c r="L566" s="13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4"/>
      <c r="N566" s="14"/>
      <c r="O566" s="10"/>
    </row>
    <row r="567" spans="1:15" x14ac:dyDescent="0.2">
      <c r="A567" s="130"/>
      <c r="B567" s="4"/>
      <c r="C567" s="4"/>
      <c r="D567" s="11"/>
      <c r="E567" s="11"/>
      <c r="F567" s="12" t="str">
        <f t="shared" si="48"/>
        <v/>
      </c>
      <c r="G567" s="11" t="str">
        <f t="shared" si="49"/>
        <v/>
      </c>
      <c r="H567" s="6" t="str">
        <f t="shared" si="50"/>
        <v/>
      </c>
      <c r="I567" s="126" t="str">
        <f t="shared" si="51"/>
        <v/>
      </c>
      <c r="J567" s="11" t="str">
        <f t="shared" si="52"/>
        <v/>
      </c>
      <c r="K567" s="13" t="str">
        <f t="shared" si="53"/>
        <v/>
      </c>
      <c r="L567" s="13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4"/>
      <c r="N567" s="14"/>
      <c r="O567" s="10"/>
    </row>
    <row r="568" spans="1:15" x14ac:dyDescent="0.2">
      <c r="A568" s="130"/>
      <c r="B568" s="4"/>
      <c r="C568" s="4"/>
      <c r="D568" s="11"/>
      <c r="E568" s="11"/>
      <c r="F568" s="12" t="str">
        <f t="shared" si="48"/>
        <v/>
      </c>
      <c r="G568" s="11" t="str">
        <f t="shared" si="49"/>
        <v/>
      </c>
      <c r="H568" s="6" t="str">
        <f t="shared" si="50"/>
        <v/>
      </c>
      <c r="I568" s="126" t="str">
        <f t="shared" si="51"/>
        <v/>
      </c>
      <c r="J568" s="11" t="str">
        <f t="shared" si="52"/>
        <v/>
      </c>
      <c r="K568" s="13" t="str">
        <f t="shared" si="53"/>
        <v/>
      </c>
      <c r="L568" s="13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4"/>
      <c r="N568" s="14"/>
      <c r="O568" s="10"/>
    </row>
    <row r="569" spans="1:15" x14ac:dyDescent="0.2">
      <c r="A569" s="130"/>
      <c r="B569" s="4"/>
      <c r="C569" s="4"/>
      <c r="D569" s="11"/>
      <c r="E569" s="11"/>
      <c r="F569" s="12" t="str">
        <f t="shared" si="48"/>
        <v/>
      </c>
      <c r="G569" s="11" t="str">
        <f t="shared" si="49"/>
        <v/>
      </c>
      <c r="H569" s="6" t="str">
        <f t="shared" si="50"/>
        <v/>
      </c>
      <c r="I569" s="126" t="str">
        <f t="shared" si="51"/>
        <v/>
      </c>
      <c r="J569" s="11" t="str">
        <f t="shared" si="52"/>
        <v/>
      </c>
      <c r="K569" s="13" t="str">
        <f t="shared" si="53"/>
        <v/>
      </c>
      <c r="L569" s="13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4"/>
      <c r="N569" s="14"/>
      <c r="O569" s="10"/>
    </row>
    <row r="570" spans="1:15" x14ac:dyDescent="0.2">
      <c r="A570" s="130"/>
      <c r="B570" s="4"/>
      <c r="C570" s="4"/>
      <c r="D570" s="11"/>
      <c r="E570" s="11"/>
      <c r="F570" s="12" t="str">
        <f t="shared" si="48"/>
        <v/>
      </c>
      <c r="G570" s="11" t="str">
        <f t="shared" si="49"/>
        <v/>
      </c>
      <c r="H570" s="6" t="str">
        <f t="shared" si="50"/>
        <v/>
      </c>
      <c r="I570" s="126" t="str">
        <f t="shared" si="51"/>
        <v/>
      </c>
      <c r="J570" s="11" t="str">
        <f t="shared" si="52"/>
        <v/>
      </c>
      <c r="K570" s="13" t="str">
        <f t="shared" si="53"/>
        <v/>
      </c>
      <c r="L570" s="13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4"/>
      <c r="N570" s="14"/>
      <c r="O570" s="10"/>
    </row>
    <row r="571" spans="1:15" x14ac:dyDescent="0.2">
      <c r="A571" s="130"/>
      <c r="B571" s="4"/>
      <c r="C571" s="4"/>
      <c r="D571" s="11"/>
      <c r="E571" s="11"/>
      <c r="F571" s="12" t="str">
        <f t="shared" si="48"/>
        <v/>
      </c>
      <c r="G571" s="11" t="str">
        <f t="shared" si="49"/>
        <v/>
      </c>
      <c r="H571" s="6" t="str">
        <f t="shared" si="50"/>
        <v/>
      </c>
      <c r="I571" s="126" t="str">
        <f t="shared" si="51"/>
        <v/>
      </c>
      <c r="J571" s="11" t="str">
        <f t="shared" si="52"/>
        <v/>
      </c>
      <c r="K571" s="13" t="str">
        <f t="shared" si="53"/>
        <v/>
      </c>
      <c r="L571" s="13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4"/>
      <c r="N571" s="14"/>
      <c r="O571" s="10"/>
    </row>
    <row r="572" spans="1:15" x14ac:dyDescent="0.2">
      <c r="A572" s="130"/>
      <c r="B572" s="4"/>
      <c r="C572" s="4"/>
      <c r="D572" s="11"/>
      <c r="E572" s="11"/>
      <c r="F572" s="12" t="str">
        <f t="shared" si="48"/>
        <v/>
      </c>
      <c r="G572" s="11" t="str">
        <f t="shared" si="49"/>
        <v/>
      </c>
      <c r="H572" s="6" t="str">
        <f t="shared" si="50"/>
        <v/>
      </c>
      <c r="I572" s="126" t="str">
        <f t="shared" si="51"/>
        <v/>
      </c>
      <c r="J572" s="11" t="str">
        <f t="shared" si="52"/>
        <v/>
      </c>
      <c r="K572" s="13" t="str">
        <f t="shared" si="53"/>
        <v/>
      </c>
      <c r="L572" s="13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4"/>
      <c r="N572" s="14"/>
      <c r="O572" s="10"/>
    </row>
    <row r="573" spans="1:15" x14ac:dyDescent="0.2">
      <c r="A573" s="130"/>
      <c r="B573" s="4"/>
      <c r="C573" s="4"/>
      <c r="D573" s="11"/>
      <c r="E573" s="11"/>
      <c r="F573" s="12" t="str">
        <f t="shared" si="48"/>
        <v/>
      </c>
      <c r="G573" s="11" t="str">
        <f t="shared" si="49"/>
        <v/>
      </c>
      <c r="H573" s="6" t="str">
        <f t="shared" si="50"/>
        <v/>
      </c>
      <c r="I573" s="126" t="str">
        <f t="shared" si="51"/>
        <v/>
      </c>
      <c r="J573" s="11" t="str">
        <f t="shared" si="52"/>
        <v/>
      </c>
      <c r="K573" s="13" t="str">
        <f t="shared" si="53"/>
        <v/>
      </c>
      <c r="L573" s="13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4"/>
      <c r="N573" s="14"/>
      <c r="O573" s="10"/>
    </row>
    <row r="574" spans="1:15" x14ac:dyDescent="0.2">
      <c r="A574" s="130"/>
      <c r="B574" s="4"/>
      <c r="C574" s="4"/>
      <c r="D574" s="11"/>
      <c r="E574" s="11"/>
      <c r="F574" s="12" t="str">
        <f t="shared" si="48"/>
        <v/>
      </c>
      <c r="G574" s="11" t="str">
        <f t="shared" si="49"/>
        <v/>
      </c>
      <c r="H574" s="6" t="str">
        <f t="shared" si="50"/>
        <v/>
      </c>
      <c r="I574" s="126" t="str">
        <f t="shared" si="51"/>
        <v/>
      </c>
      <c r="J574" s="11" t="str">
        <f t="shared" si="52"/>
        <v/>
      </c>
      <c r="K574" s="13" t="str">
        <f t="shared" si="53"/>
        <v/>
      </c>
      <c r="L574" s="13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4"/>
      <c r="N574" s="14"/>
      <c r="O574" s="10"/>
    </row>
    <row r="575" spans="1:15" x14ac:dyDescent="0.2">
      <c r="A575" s="130"/>
      <c r="B575" s="4"/>
      <c r="C575" s="4"/>
      <c r="D575" s="11"/>
      <c r="E575" s="11"/>
      <c r="F575" s="12" t="str">
        <f t="shared" si="48"/>
        <v/>
      </c>
      <c r="G575" s="11" t="str">
        <f t="shared" si="49"/>
        <v/>
      </c>
      <c r="H575" s="6" t="str">
        <f t="shared" si="50"/>
        <v/>
      </c>
      <c r="I575" s="126" t="str">
        <f t="shared" si="51"/>
        <v/>
      </c>
      <c r="J575" s="11" t="str">
        <f t="shared" si="52"/>
        <v/>
      </c>
      <c r="K575" s="13" t="str">
        <f t="shared" si="53"/>
        <v/>
      </c>
      <c r="L575" s="13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4"/>
      <c r="N575" s="14"/>
      <c r="O575" s="10"/>
    </row>
    <row r="576" spans="1:15" x14ac:dyDescent="0.2">
      <c r="A576" s="130"/>
      <c r="B576" s="4"/>
      <c r="C576" s="4"/>
      <c r="D576" s="11"/>
      <c r="E576" s="11"/>
      <c r="F576" s="12" t="str">
        <f t="shared" si="48"/>
        <v/>
      </c>
      <c r="G576" s="11" t="str">
        <f t="shared" si="49"/>
        <v/>
      </c>
      <c r="H576" s="6" t="str">
        <f t="shared" si="50"/>
        <v/>
      </c>
      <c r="I576" s="126" t="str">
        <f t="shared" si="51"/>
        <v/>
      </c>
      <c r="J576" s="11" t="str">
        <f t="shared" si="52"/>
        <v/>
      </c>
      <c r="K576" s="13" t="str">
        <f t="shared" si="53"/>
        <v/>
      </c>
      <c r="L576" s="13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4"/>
      <c r="N576" s="14"/>
      <c r="O576" s="10"/>
    </row>
    <row r="577" spans="1:15" x14ac:dyDescent="0.2">
      <c r="A577" s="130"/>
      <c r="B577" s="4"/>
      <c r="C577" s="4"/>
      <c r="D577" s="11"/>
      <c r="E577" s="11"/>
      <c r="F577" s="12" t="str">
        <f t="shared" si="48"/>
        <v/>
      </c>
      <c r="G577" s="11" t="str">
        <f t="shared" si="49"/>
        <v/>
      </c>
      <c r="H577" s="6" t="str">
        <f t="shared" si="50"/>
        <v/>
      </c>
      <c r="I577" s="126" t="str">
        <f t="shared" si="51"/>
        <v/>
      </c>
      <c r="J577" s="11" t="str">
        <f t="shared" si="52"/>
        <v/>
      </c>
      <c r="K577" s="13" t="str">
        <f t="shared" si="53"/>
        <v/>
      </c>
      <c r="L577" s="13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4"/>
      <c r="N577" s="14"/>
      <c r="O577" s="10"/>
    </row>
    <row r="578" spans="1:15" x14ac:dyDescent="0.2">
      <c r="A578" s="130"/>
      <c r="B578" s="4"/>
      <c r="C578" s="4"/>
      <c r="D578" s="11"/>
      <c r="E578" s="11"/>
      <c r="F578" s="12" t="str">
        <f t="shared" si="48"/>
        <v/>
      </c>
      <c r="G578" s="11" t="str">
        <f t="shared" si="49"/>
        <v/>
      </c>
      <c r="H578" s="6" t="str">
        <f t="shared" si="50"/>
        <v/>
      </c>
      <c r="I578" s="126" t="str">
        <f t="shared" si="51"/>
        <v/>
      </c>
      <c r="J578" s="11" t="str">
        <f t="shared" si="52"/>
        <v/>
      </c>
      <c r="K578" s="13" t="str">
        <f t="shared" si="53"/>
        <v/>
      </c>
      <c r="L578" s="13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4"/>
      <c r="N578" s="14"/>
      <c r="O578" s="10"/>
    </row>
    <row r="579" spans="1:15" x14ac:dyDescent="0.2">
      <c r="A579" s="130"/>
      <c r="B579" s="4"/>
      <c r="C579" s="4"/>
      <c r="D579" s="11"/>
      <c r="E579" s="11"/>
      <c r="F579" s="12" t="str">
        <f t="shared" si="48"/>
        <v/>
      </c>
      <c r="G579" s="11" t="str">
        <f t="shared" si="49"/>
        <v/>
      </c>
      <c r="H579" s="6" t="str">
        <f t="shared" si="50"/>
        <v/>
      </c>
      <c r="I579" s="126" t="str">
        <f t="shared" si="51"/>
        <v/>
      </c>
      <c r="J579" s="11" t="str">
        <f t="shared" si="52"/>
        <v/>
      </c>
      <c r="K579" s="13" t="str">
        <f t="shared" si="53"/>
        <v/>
      </c>
      <c r="L579" s="13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4"/>
      <c r="N579" s="14"/>
      <c r="O579" s="10"/>
    </row>
    <row r="580" spans="1:15" x14ac:dyDescent="0.2">
      <c r="A580" s="130"/>
      <c r="B580" s="4"/>
      <c r="C580" s="4"/>
      <c r="D580" s="11"/>
      <c r="E580" s="11"/>
      <c r="F580" s="12" t="str">
        <f t="shared" si="48"/>
        <v/>
      </c>
      <c r="G580" s="11" t="str">
        <f t="shared" si="49"/>
        <v/>
      </c>
      <c r="H580" s="6" t="str">
        <f t="shared" si="50"/>
        <v/>
      </c>
      <c r="I580" s="126" t="str">
        <f t="shared" si="51"/>
        <v/>
      </c>
      <c r="J580" s="11" t="str">
        <f t="shared" si="52"/>
        <v/>
      </c>
      <c r="K580" s="13" t="str">
        <f t="shared" si="53"/>
        <v/>
      </c>
      <c r="L580" s="13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4"/>
      <c r="N580" s="14"/>
      <c r="O580" s="10"/>
    </row>
    <row r="581" spans="1:15" x14ac:dyDescent="0.2">
      <c r="A581" s="130"/>
      <c r="B581" s="4"/>
      <c r="C581" s="4"/>
      <c r="D581" s="11"/>
      <c r="E581" s="11"/>
      <c r="F581" s="12" t="str">
        <f t="shared" si="48"/>
        <v/>
      </c>
      <c r="G581" s="11" t="str">
        <f t="shared" si="49"/>
        <v/>
      </c>
      <c r="H581" s="6" t="str">
        <f t="shared" si="50"/>
        <v/>
      </c>
      <c r="I581" s="126" t="str">
        <f t="shared" si="51"/>
        <v/>
      </c>
      <c r="J581" s="11" t="str">
        <f t="shared" si="52"/>
        <v/>
      </c>
      <c r="K581" s="13" t="str">
        <f t="shared" si="53"/>
        <v/>
      </c>
      <c r="L581" s="13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4"/>
      <c r="N581" s="14"/>
      <c r="O581" s="10"/>
    </row>
    <row r="582" spans="1:15" x14ac:dyDescent="0.2">
      <c r="A582" s="130"/>
      <c r="B582" s="4"/>
      <c r="C582" s="4"/>
      <c r="D582" s="11"/>
      <c r="E582" s="11"/>
      <c r="F582" s="12" t="str">
        <f t="shared" si="48"/>
        <v/>
      </c>
      <c r="G582" s="11" t="str">
        <f t="shared" si="49"/>
        <v/>
      </c>
      <c r="H582" s="6" t="str">
        <f t="shared" si="50"/>
        <v/>
      </c>
      <c r="I582" s="126" t="str">
        <f t="shared" si="51"/>
        <v/>
      </c>
      <c r="J582" s="11" t="str">
        <f t="shared" si="52"/>
        <v/>
      </c>
      <c r="K582" s="13" t="str">
        <f t="shared" si="53"/>
        <v/>
      </c>
      <c r="L582" s="13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4"/>
      <c r="N582" s="14"/>
      <c r="O582" s="10"/>
    </row>
    <row r="583" spans="1:15" x14ac:dyDescent="0.2">
      <c r="A583" s="130"/>
      <c r="B583" s="4"/>
      <c r="C583" s="4"/>
      <c r="D583" s="11"/>
      <c r="E583" s="11"/>
      <c r="F583" s="12" t="str">
        <f t="shared" si="48"/>
        <v/>
      </c>
      <c r="G583" s="11" t="str">
        <f t="shared" si="49"/>
        <v/>
      </c>
      <c r="H583" s="6" t="str">
        <f t="shared" si="50"/>
        <v/>
      </c>
      <c r="I583" s="126" t="str">
        <f t="shared" si="51"/>
        <v/>
      </c>
      <c r="J583" s="11" t="str">
        <f t="shared" si="52"/>
        <v/>
      </c>
      <c r="K583" s="13" t="str">
        <f t="shared" si="53"/>
        <v/>
      </c>
      <c r="L583" s="13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4"/>
      <c r="N583" s="14"/>
      <c r="O583" s="10"/>
    </row>
    <row r="584" spans="1:15" x14ac:dyDescent="0.2">
      <c r="A584" s="130"/>
      <c r="B584" s="4"/>
      <c r="C584" s="4"/>
      <c r="D584" s="11"/>
      <c r="E584" s="11"/>
      <c r="F584" s="12" t="str">
        <f t="shared" ref="F584:F607" si="54">IF(ISBLANK(B584),"",IF(I584="L","Baixa",IF(I584="A","Média",IF(I584="","","Alta"))))</f>
        <v/>
      </c>
      <c r="G584" s="11" t="str">
        <f t="shared" ref="G584:G607" si="55">CONCATENATE(B584,I584)</f>
        <v/>
      </c>
      <c r="H584" s="6" t="str">
        <f t="shared" ref="H584:H607" si="56">IF(ISBLANK(B584),"",IF(B584="ALI",IF(I584="L",7,IF(I584="A",10,15)),IF(B584="AIE",IF(I584="L",5,IF(I584="A",7,10)),IF(B584="SE",IF(I584="L",4,IF(I584="A",5,7)),IF(OR(B584="EE",B584="CE"),IF(I584="L",3,IF(I584="A",4,6)),0)))))</f>
        <v/>
      </c>
      <c r="I584" s="126" t="str">
        <f t="shared" ref="I584:I607" si="57">IF(OR(ISBLANK(D584),ISBLANK(E584)),IF(OR(B584="ALI",B584="AIE"),"L",IF(OR(B584="EE",B584="SE",B584="CE"),"A","")),IF(B584="EE",IF(E584&gt;=3,IF(D584&gt;=5,"H","A"),IF(E584&gt;=2,IF(D584&gt;=16,"H",IF(D584&lt;=4,"L","A")),IF(D584&lt;=15,"L","A"))),IF(OR(B584="SE",B584="CE"),IF(E584&gt;=4,IF(D584&gt;=6,"H","A"),IF(E584&gt;=2,IF(D584&gt;=20,"H",IF(D584&lt;=5,"L","A")),IF(D584&lt;=19,"L","A"))),IF(OR(B584="ALI",B584="AIE"),IF(E584&gt;=6,IF(D584&gt;=20,"H","A"),IF(E584&gt;=2,IF(D584&gt;=51,"H",IF(D584&lt;=19,"L","A")),IF(D584&lt;=50,"L","A"))),""))))</f>
        <v/>
      </c>
      <c r="J584" s="11" t="str">
        <f t="shared" ref="J584:J607" si="58">CONCATENATE(B584,C584)</f>
        <v/>
      </c>
      <c r="K584" s="13" t="str">
        <f t="shared" si="53"/>
        <v/>
      </c>
      <c r="L584" s="13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4"/>
      <c r="N584" s="14"/>
      <c r="O584" s="10"/>
    </row>
    <row r="585" spans="1:15" x14ac:dyDescent="0.2">
      <c r="A585" s="130"/>
      <c r="B585" s="4"/>
      <c r="C585" s="4"/>
      <c r="D585" s="11"/>
      <c r="E585" s="11"/>
      <c r="F585" s="12" t="str">
        <f t="shared" si="54"/>
        <v/>
      </c>
      <c r="G585" s="11" t="str">
        <f t="shared" si="55"/>
        <v/>
      </c>
      <c r="H585" s="6" t="str">
        <f t="shared" si="56"/>
        <v/>
      </c>
      <c r="I585" s="126" t="str">
        <f t="shared" si="57"/>
        <v/>
      </c>
      <c r="J585" s="11" t="str">
        <f t="shared" si="58"/>
        <v/>
      </c>
      <c r="K585" s="13" t="str">
        <f t="shared" si="53"/>
        <v/>
      </c>
      <c r="L585" s="13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4"/>
      <c r="N585" s="14"/>
      <c r="O585" s="10"/>
    </row>
    <row r="586" spans="1:15" x14ac:dyDescent="0.2">
      <c r="A586" s="130"/>
      <c r="B586" s="4"/>
      <c r="C586" s="4"/>
      <c r="D586" s="11"/>
      <c r="E586" s="11"/>
      <c r="F586" s="12" t="str">
        <f t="shared" si="54"/>
        <v/>
      </c>
      <c r="G586" s="11" t="str">
        <f t="shared" si="55"/>
        <v/>
      </c>
      <c r="H586" s="6" t="str">
        <f t="shared" si="56"/>
        <v/>
      </c>
      <c r="I586" s="126" t="str">
        <f t="shared" si="57"/>
        <v/>
      </c>
      <c r="J586" s="11" t="str">
        <f t="shared" si="58"/>
        <v/>
      </c>
      <c r="K586" s="13" t="str">
        <f t="shared" ref="K586:K607" si="59">IF(OR(H586="",H586=0),L586,H586)</f>
        <v/>
      </c>
      <c r="L586" s="13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4"/>
      <c r="N586" s="14"/>
      <c r="O586" s="10"/>
    </row>
    <row r="587" spans="1:15" x14ac:dyDescent="0.2">
      <c r="A587" s="130"/>
      <c r="B587" s="4"/>
      <c r="C587" s="4"/>
      <c r="D587" s="11"/>
      <c r="E587" s="11"/>
      <c r="F587" s="12" t="str">
        <f t="shared" si="54"/>
        <v/>
      </c>
      <c r="G587" s="11" t="str">
        <f t="shared" si="55"/>
        <v/>
      </c>
      <c r="H587" s="6" t="str">
        <f t="shared" si="56"/>
        <v/>
      </c>
      <c r="I587" s="126" t="str">
        <f t="shared" si="57"/>
        <v/>
      </c>
      <c r="J587" s="11" t="str">
        <f t="shared" si="58"/>
        <v/>
      </c>
      <c r="K587" s="13" t="str">
        <f t="shared" si="59"/>
        <v/>
      </c>
      <c r="L587" s="13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4"/>
      <c r="N587" s="14"/>
      <c r="O587" s="10"/>
    </row>
    <row r="588" spans="1:15" x14ac:dyDescent="0.2">
      <c r="A588" s="130"/>
      <c r="B588" s="4"/>
      <c r="C588" s="4"/>
      <c r="D588" s="11"/>
      <c r="E588" s="11"/>
      <c r="F588" s="12" t="str">
        <f t="shared" si="54"/>
        <v/>
      </c>
      <c r="G588" s="11" t="str">
        <f t="shared" si="55"/>
        <v/>
      </c>
      <c r="H588" s="6" t="str">
        <f t="shared" si="56"/>
        <v/>
      </c>
      <c r="I588" s="126" t="str">
        <f t="shared" si="57"/>
        <v/>
      </c>
      <c r="J588" s="11" t="str">
        <f t="shared" si="58"/>
        <v/>
      </c>
      <c r="K588" s="13" t="str">
        <f t="shared" si="59"/>
        <v/>
      </c>
      <c r="L588" s="13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4"/>
      <c r="N588" s="14"/>
      <c r="O588" s="10"/>
    </row>
    <row r="589" spans="1:15" x14ac:dyDescent="0.2">
      <c r="A589" s="130"/>
      <c r="B589" s="4"/>
      <c r="C589" s="4"/>
      <c r="D589" s="11"/>
      <c r="E589" s="11"/>
      <c r="F589" s="12" t="str">
        <f t="shared" si="54"/>
        <v/>
      </c>
      <c r="G589" s="11" t="str">
        <f t="shared" si="55"/>
        <v/>
      </c>
      <c r="H589" s="6" t="str">
        <f t="shared" si="56"/>
        <v/>
      </c>
      <c r="I589" s="126" t="str">
        <f t="shared" si="57"/>
        <v/>
      </c>
      <c r="J589" s="11" t="str">
        <f t="shared" si="58"/>
        <v/>
      </c>
      <c r="K589" s="13" t="str">
        <f t="shared" si="59"/>
        <v/>
      </c>
      <c r="L589" s="13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4"/>
      <c r="N589" s="14"/>
      <c r="O589" s="10"/>
    </row>
    <row r="590" spans="1:15" x14ac:dyDescent="0.2">
      <c r="A590" s="130"/>
      <c r="B590" s="4"/>
      <c r="C590" s="4"/>
      <c r="D590" s="11"/>
      <c r="E590" s="11"/>
      <c r="F590" s="12" t="str">
        <f t="shared" si="54"/>
        <v/>
      </c>
      <c r="G590" s="11" t="str">
        <f t="shared" si="55"/>
        <v/>
      </c>
      <c r="H590" s="6" t="str">
        <f t="shared" si="56"/>
        <v/>
      </c>
      <c r="I590" s="126" t="str">
        <f t="shared" si="57"/>
        <v/>
      </c>
      <c r="J590" s="11" t="str">
        <f t="shared" si="58"/>
        <v/>
      </c>
      <c r="K590" s="13" t="str">
        <f t="shared" si="59"/>
        <v/>
      </c>
      <c r="L590" s="13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4"/>
      <c r="N590" s="14"/>
      <c r="O590" s="10"/>
    </row>
    <row r="591" spans="1:15" x14ac:dyDescent="0.2">
      <c r="A591" s="130"/>
      <c r="B591" s="4"/>
      <c r="C591" s="4"/>
      <c r="D591" s="11"/>
      <c r="E591" s="11"/>
      <c r="F591" s="12" t="str">
        <f t="shared" si="54"/>
        <v/>
      </c>
      <c r="G591" s="11" t="str">
        <f t="shared" si="55"/>
        <v/>
      </c>
      <c r="H591" s="6" t="str">
        <f t="shared" si="56"/>
        <v/>
      </c>
      <c r="I591" s="126" t="str">
        <f t="shared" si="57"/>
        <v/>
      </c>
      <c r="J591" s="11" t="str">
        <f t="shared" si="58"/>
        <v/>
      </c>
      <c r="K591" s="13" t="str">
        <f t="shared" si="59"/>
        <v/>
      </c>
      <c r="L591" s="13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4"/>
      <c r="N591" s="14"/>
      <c r="O591" s="10"/>
    </row>
    <row r="592" spans="1:15" x14ac:dyDescent="0.2">
      <c r="A592" s="130"/>
      <c r="B592" s="4"/>
      <c r="C592" s="4"/>
      <c r="D592" s="11"/>
      <c r="E592" s="11"/>
      <c r="F592" s="12" t="str">
        <f t="shared" si="54"/>
        <v/>
      </c>
      <c r="G592" s="11" t="str">
        <f t="shared" si="55"/>
        <v/>
      </c>
      <c r="H592" s="6" t="str">
        <f t="shared" si="56"/>
        <v/>
      </c>
      <c r="I592" s="126" t="str">
        <f t="shared" si="57"/>
        <v/>
      </c>
      <c r="J592" s="11" t="str">
        <f t="shared" si="58"/>
        <v/>
      </c>
      <c r="K592" s="13" t="str">
        <f t="shared" si="59"/>
        <v/>
      </c>
      <c r="L592" s="13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4"/>
      <c r="N592" s="14"/>
      <c r="O592" s="10"/>
    </row>
    <row r="593" spans="1:15" x14ac:dyDescent="0.2">
      <c r="A593" s="130"/>
      <c r="B593" s="4"/>
      <c r="C593" s="4"/>
      <c r="D593" s="11"/>
      <c r="E593" s="11"/>
      <c r="F593" s="12" t="str">
        <f t="shared" si="54"/>
        <v/>
      </c>
      <c r="G593" s="11" t="str">
        <f t="shared" si="55"/>
        <v/>
      </c>
      <c r="H593" s="6" t="str">
        <f t="shared" si="56"/>
        <v/>
      </c>
      <c r="I593" s="126" t="str">
        <f t="shared" si="57"/>
        <v/>
      </c>
      <c r="J593" s="11" t="str">
        <f t="shared" si="58"/>
        <v/>
      </c>
      <c r="K593" s="13" t="str">
        <f t="shared" si="59"/>
        <v/>
      </c>
      <c r="L593" s="13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4"/>
      <c r="N593" s="14"/>
      <c r="O593" s="10"/>
    </row>
    <row r="594" spans="1:15" x14ac:dyDescent="0.2">
      <c r="A594" s="130"/>
      <c r="B594" s="4"/>
      <c r="C594" s="4"/>
      <c r="D594" s="11"/>
      <c r="E594" s="11"/>
      <c r="F594" s="12" t="str">
        <f t="shared" si="54"/>
        <v/>
      </c>
      <c r="G594" s="11" t="str">
        <f t="shared" si="55"/>
        <v/>
      </c>
      <c r="H594" s="6" t="str">
        <f t="shared" si="56"/>
        <v/>
      </c>
      <c r="I594" s="126" t="str">
        <f t="shared" si="57"/>
        <v/>
      </c>
      <c r="J594" s="11" t="str">
        <f t="shared" si="58"/>
        <v/>
      </c>
      <c r="K594" s="13" t="str">
        <f t="shared" si="59"/>
        <v/>
      </c>
      <c r="L594" s="13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4"/>
      <c r="N594" s="14"/>
      <c r="O594" s="10"/>
    </row>
    <row r="595" spans="1:15" x14ac:dyDescent="0.2">
      <c r="A595" s="130"/>
      <c r="B595" s="4"/>
      <c r="C595" s="4"/>
      <c r="D595" s="11"/>
      <c r="E595" s="11"/>
      <c r="F595" s="12" t="str">
        <f t="shared" si="54"/>
        <v/>
      </c>
      <c r="G595" s="11" t="str">
        <f t="shared" si="55"/>
        <v/>
      </c>
      <c r="H595" s="6" t="str">
        <f t="shared" si="56"/>
        <v/>
      </c>
      <c r="I595" s="126" t="str">
        <f t="shared" si="57"/>
        <v/>
      </c>
      <c r="J595" s="11" t="str">
        <f t="shared" si="58"/>
        <v/>
      </c>
      <c r="K595" s="13" t="str">
        <f t="shared" si="59"/>
        <v/>
      </c>
      <c r="L595" s="13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4"/>
      <c r="N595" s="14"/>
      <c r="O595" s="10"/>
    </row>
    <row r="596" spans="1:15" x14ac:dyDescent="0.2">
      <c r="A596" s="130"/>
      <c r="B596" s="4"/>
      <c r="C596" s="4"/>
      <c r="D596" s="11"/>
      <c r="E596" s="11"/>
      <c r="F596" s="12" t="str">
        <f t="shared" si="54"/>
        <v/>
      </c>
      <c r="G596" s="11" t="str">
        <f t="shared" si="55"/>
        <v/>
      </c>
      <c r="H596" s="6" t="str">
        <f t="shared" si="56"/>
        <v/>
      </c>
      <c r="I596" s="126" t="str">
        <f t="shared" si="57"/>
        <v/>
      </c>
      <c r="J596" s="11" t="str">
        <f t="shared" si="58"/>
        <v/>
      </c>
      <c r="K596" s="13" t="str">
        <f t="shared" si="59"/>
        <v/>
      </c>
      <c r="L596" s="13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4"/>
      <c r="N596" s="14"/>
      <c r="O596" s="10"/>
    </row>
    <row r="597" spans="1:15" x14ac:dyDescent="0.2">
      <c r="A597" s="130"/>
      <c r="B597" s="4"/>
      <c r="C597" s="4"/>
      <c r="D597" s="11"/>
      <c r="E597" s="11"/>
      <c r="F597" s="12" t="str">
        <f t="shared" si="54"/>
        <v/>
      </c>
      <c r="G597" s="11" t="str">
        <f t="shared" si="55"/>
        <v/>
      </c>
      <c r="H597" s="6" t="str">
        <f t="shared" si="56"/>
        <v/>
      </c>
      <c r="I597" s="126" t="str">
        <f t="shared" si="57"/>
        <v/>
      </c>
      <c r="J597" s="11" t="str">
        <f t="shared" si="58"/>
        <v/>
      </c>
      <c r="K597" s="13" t="str">
        <f t="shared" si="59"/>
        <v/>
      </c>
      <c r="L597" s="13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4"/>
      <c r="N597" s="14"/>
      <c r="O597" s="10"/>
    </row>
    <row r="598" spans="1:15" x14ac:dyDescent="0.2">
      <c r="A598" s="130"/>
      <c r="B598" s="4"/>
      <c r="C598" s="4"/>
      <c r="D598" s="11"/>
      <c r="E598" s="11"/>
      <c r="F598" s="12" t="str">
        <f t="shared" si="54"/>
        <v/>
      </c>
      <c r="G598" s="11" t="str">
        <f t="shared" si="55"/>
        <v/>
      </c>
      <c r="H598" s="6" t="str">
        <f t="shared" si="56"/>
        <v/>
      </c>
      <c r="I598" s="126" t="str">
        <f t="shared" si="57"/>
        <v/>
      </c>
      <c r="J598" s="11" t="str">
        <f t="shared" si="58"/>
        <v/>
      </c>
      <c r="K598" s="13" t="str">
        <f t="shared" si="59"/>
        <v/>
      </c>
      <c r="L598" s="13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4"/>
      <c r="N598" s="14"/>
      <c r="O598" s="10"/>
    </row>
    <row r="599" spans="1:15" x14ac:dyDescent="0.2">
      <c r="A599" s="130"/>
      <c r="B599" s="4"/>
      <c r="C599" s="4"/>
      <c r="D599" s="11"/>
      <c r="E599" s="11"/>
      <c r="F599" s="12" t="str">
        <f t="shared" si="54"/>
        <v/>
      </c>
      <c r="G599" s="11" t="str">
        <f t="shared" si="55"/>
        <v/>
      </c>
      <c r="H599" s="6" t="str">
        <f t="shared" si="56"/>
        <v/>
      </c>
      <c r="I599" s="126" t="str">
        <f t="shared" si="57"/>
        <v/>
      </c>
      <c r="J599" s="11" t="str">
        <f t="shared" si="58"/>
        <v/>
      </c>
      <c r="K599" s="13" t="str">
        <f t="shared" si="59"/>
        <v/>
      </c>
      <c r="L599" s="13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4"/>
      <c r="N599" s="14"/>
      <c r="O599" s="10"/>
    </row>
    <row r="600" spans="1:15" x14ac:dyDescent="0.2">
      <c r="A600" s="130"/>
      <c r="B600" s="4"/>
      <c r="C600" s="4"/>
      <c r="D600" s="11"/>
      <c r="E600" s="11"/>
      <c r="F600" s="12" t="str">
        <f t="shared" si="54"/>
        <v/>
      </c>
      <c r="G600" s="11" t="str">
        <f t="shared" si="55"/>
        <v/>
      </c>
      <c r="H600" s="6" t="str">
        <f t="shared" si="56"/>
        <v/>
      </c>
      <c r="I600" s="126" t="str">
        <f t="shared" si="57"/>
        <v/>
      </c>
      <c r="J600" s="11" t="str">
        <f t="shared" si="58"/>
        <v/>
      </c>
      <c r="K600" s="13" t="str">
        <f t="shared" si="59"/>
        <v/>
      </c>
      <c r="L600" s="13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4"/>
      <c r="N600" s="14"/>
      <c r="O600" s="10"/>
    </row>
    <row r="601" spans="1:15" x14ac:dyDescent="0.2">
      <c r="A601" s="130"/>
      <c r="B601" s="4"/>
      <c r="C601" s="4"/>
      <c r="D601" s="11"/>
      <c r="E601" s="11"/>
      <c r="F601" s="12" t="str">
        <f t="shared" si="54"/>
        <v/>
      </c>
      <c r="G601" s="11" t="str">
        <f t="shared" si="55"/>
        <v/>
      </c>
      <c r="H601" s="6" t="str">
        <f t="shared" si="56"/>
        <v/>
      </c>
      <c r="I601" s="126" t="str">
        <f t="shared" si="57"/>
        <v/>
      </c>
      <c r="J601" s="11" t="str">
        <f t="shared" si="58"/>
        <v/>
      </c>
      <c r="K601" s="13" t="str">
        <f t="shared" si="59"/>
        <v/>
      </c>
      <c r="L601" s="13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4"/>
      <c r="N601" s="14"/>
      <c r="O601" s="10"/>
    </row>
    <row r="602" spans="1:15" x14ac:dyDescent="0.2">
      <c r="A602" s="130"/>
      <c r="B602" s="4"/>
      <c r="C602" s="4"/>
      <c r="D602" s="11"/>
      <c r="E602" s="11"/>
      <c r="F602" s="12" t="str">
        <f t="shared" si="54"/>
        <v/>
      </c>
      <c r="G602" s="11" t="str">
        <f t="shared" si="55"/>
        <v/>
      </c>
      <c r="H602" s="6" t="str">
        <f t="shared" si="56"/>
        <v/>
      </c>
      <c r="I602" s="126" t="str">
        <f t="shared" si="57"/>
        <v/>
      </c>
      <c r="J602" s="11" t="str">
        <f t="shared" si="58"/>
        <v/>
      </c>
      <c r="K602" s="13" t="str">
        <f t="shared" si="59"/>
        <v/>
      </c>
      <c r="L602" s="13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4"/>
      <c r="N602" s="14"/>
      <c r="O602" s="10"/>
    </row>
    <row r="603" spans="1:15" x14ac:dyDescent="0.2">
      <c r="A603" s="130"/>
      <c r="B603" s="4"/>
      <c r="C603" s="4"/>
      <c r="D603" s="11"/>
      <c r="E603" s="11"/>
      <c r="F603" s="12" t="str">
        <f t="shared" si="54"/>
        <v/>
      </c>
      <c r="G603" s="11" t="str">
        <f t="shared" si="55"/>
        <v/>
      </c>
      <c r="H603" s="6" t="str">
        <f t="shared" si="56"/>
        <v/>
      </c>
      <c r="I603" s="126" t="str">
        <f t="shared" si="57"/>
        <v/>
      </c>
      <c r="J603" s="11" t="str">
        <f t="shared" si="58"/>
        <v/>
      </c>
      <c r="K603" s="13" t="str">
        <f t="shared" si="59"/>
        <v/>
      </c>
      <c r="L603" s="13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4"/>
      <c r="N603" s="14"/>
      <c r="O603" s="10"/>
    </row>
    <row r="604" spans="1:15" x14ac:dyDescent="0.2">
      <c r="A604" s="130"/>
      <c r="B604" s="4"/>
      <c r="C604" s="4"/>
      <c r="D604" s="11"/>
      <c r="E604" s="11"/>
      <c r="F604" s="12" t="str">
        <f t="shared" si="54"/>
        <v/>
      </c>
      <c r="G604" s="11" t="str">
        <f t="shared" si="55"/>
        <v/>
      </c>
      <c r="H604" s="6" t="str">
        <f t="shared" si="56"/>
        <v/>
      </c>
      <c r="I604" s="126" t="str">
        <f t="shared" si="57"/>
        <v/>
      </c>
      <c r="J604" s="11" t="str">
        <f t="shared" si="58"/>
        <v/>
      </c>
      <c r="K604" s="13" t="str">
        <f t="shared" si="59"/>
        <v/>
      </c>
      <c r="L604" s="13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4"/>
      <c r="N604" s="14"/>
      <c r="O604" s="10"/>
    </row>
    <row r="605" spans="1:15" x14ac:dyDescent="0.2">
      <c r="A605" s="130"/>
      <c r="B605" s="4"/>
      <c r="C605" s="4"/>
      <c r="D605" s="11"/>
      <c r="E605" s="11"/>
      <c r="F605" s="12" t="str">
        <f t="shared" si="54"/>
        <v/>
      </c>
      <c r="G605" s="11" t="str">
        <f t="shared" si="55"/>
        <v/>
      </c>
      <c r="H605" s="6" t="str">
        <f t="shared" si="56"/>
        <v/>
      </c>
      <c r="I605" s="126" t="str">
        <f t="shared" si="57"/>
        <v/>
      </c>
      <c r="J605" s="11" t="str">
        <f t="shared" si="58"/>
        <v/>
      </c>
      <c r="K605" s="13" t="str">
        <f t="shared" si="59"/>
        <v/>
      </c>
      <c r="L605" s="13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4"/>
      <c r="N605" s="14"/>
      <c r="O605" s="10"/>
    </row>
    <row r="606" spans="1:15" x14ac:dyDescent="0.2">
      <c r="A606" s="130"/>
      <c r="B606" s="4"/>
      <c r="C606" s="4"/>
      <c r="D606" s="11"/>
      <c r="E606" s="11"/>
      <c r="F606" s="12" t="str">
        <f t="shared" si="54"/>
        <v/>
      </c>
      <c r="G606" s="11" t="str">
        <f t="shared" si="55"/>
        <v/>
      </c>
      <c r="H606" s="6" t="str">
        <f t="shared" si="56"/>
        <v/>
      </c>
      <c r="I606" s="126" t="str">
        <f t="shared" si="57"/>
        <v/>
      </c>
      <c r="J606" s="11" t="str">
        <f t="shared" si="58"/>
        <v/>
      </c>
      <c r="K606" s="13" t="str">
        <f t="shared" si="59"/>
        <v/>
      </c>
      <c r="L606" s="13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4"/>
      <c r="N606" s="14"/>
      <c r="O606" s="10"/>
    </row>
    <row r="607" spans="1:15" ht="13.5" thickBot="1" x14ac:dyDescent="0.25">
      <c r="A607" s="131"/>
      <c r="B607" s="15"/>
      <c r="C607" s="15"/>
      <c r="D607" s="16"/>
      <c r="E607" s="16"/>
      <c r="F607" s="17" t="str">
        <f t="shared" si="54"/>
        <v/>
      </c>
      <c r="G607" s="18" t="str">
        <f t="shared" si="55"/>
        <v/>
      </c>
      <c r="H607" s="19" t="str">
        <f t="shared" si="56"/>
        <v/>
      </c>
      <c r="I607" s="127" t="str">
        <f t="shared" si="57"/>
        <v/>
      </c>
      <c r="J607" s="128" t="str">
        <f t="shared" si="58"/>
        <v/>
      </c>
      <c r="K607" s="20" t="str">
        <f t="shared" si="59"/>
        <v/>
      </c>
      <c r="L607" s="20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21"/>
      <c r="N607" s="21"/>
      <c r="O607" s="22"/>
    </row>
  </sheetData>
  <sheetProtection selectLockedCells="1" selectUnlockedCells="1"/>
  <mergeCells count="7">
    <mergeCell ref="A1:O3"/>
    <mergeCell ref="M4:O4"/>
    <mergeCell ref="M5:O5"/>
    <mergeCell ref="B4:J4"/>
    <mergeCell ref="B5:J5"/>
    <mergeCell ref="B6:J6"/>
    <mergeCell ref="M6:O6"/>
  </mergeCells>
  <conditionalFormatting sqref="C8:C16 C72:C607 C22 C28 C33 C37">
    <cfRule type="cellIs" dxfId="26" priority="25" stopIfTrue="1" operator="equal">
      <formula>"I"</formula>
    </cfRule>
    <cfRule type="cellIs" dxfId="25" priority="26" stopIfTrue="1" operator="equal">
      <formula>"A"</formula>
    </cfRule>
    <cfRule type="cellIs" dxfId="24" priority="27" stopIfTrue="1" operator="equal">
      <formula>"E"</formula>
    </cfRule>
  </conditionalFormatting>
  <conditionalFormatting sqref="C47:C71">
    <cfRule type="cellIs" dxfId="23" priority="22" stopIfTrue="1" operator="equal">
      <formula>"I"</formula>
    </cfRule>
    <cfRule type="cellIs" dxfId="22" priority="23" stopIfTrue="1" operator="equal">
      <formula>"A"</formula>
    </cfRule>
    <cfRule type="cellIs" dxfId="21" priority="24" stopIfTrue="1" operator="equal">
      <formula>"E"</formula>
    </cfRule>
  </conditionalFormatting>
  <conditionalFormatting sqref="C17:C21">
    <cfRule type="cellIs" dxfId="20" priority="19" stopIfTrue="1" operator="equal">
      <formula>"I"</formula>
    </cfRule>
    <cfRule type="cellIs" dxfId="19" priority="20" stopIfTrue="1" operator="equal">
      <formula>"A"</formula>
    </cfRule>
    <cfRule type="cellIs" dxfId="18" priority="21" stopIfTrue="1" operator="equal">
      <formula>"E"</formula>
    </cfRule>
  </conditionalFormatting>
  <conditionalFormatting sqref="C23:C26">
    <cfRule type="cellIs" dxfId="17" priority="16" stopIfTrue="1" operator="equal">
      <formula>"I"</formula>
    </cfRule>
    <cfRule type="cellIs" dxfId="16" priority="17" stopIfTrue="1" operator="equal">
      <formula>"A"</formula>
    </cfRule>
    <cfRule type="cellIs" dxfId="15" priority="18" stopIfTrue="1" operator="equal">
      <formula>"E"</formula>
    </cfRule>
  </conditionalFormatting>
  <conditionalFormatting sqref="C27">
    <cfRule type="cellIs" dxfId="14" priority="13" stopIfTrue="1" operator="equal">
      <formula>"I"</formula>
    </cfRule>
    <cfRule type="cellIs" dxfId="13" priority="14" stopIfTrue="1" operator="equal">
      <formula>"A"</formula>
    </cfRule>
    <cfRule type="cellIs" dxfId="12" priority="15" stopIfTrue="1" operator="equal">
      <formula>"E"</formula>
    </cfRule>
  </conditionalFormatting>
  <conditionalFormatting sqref="C29:C34">
    <cfRule type="cellIs" dxfId="11" priority="10" stopIfTrue="1" operator="equal">
      <formula>"I"</formula>
    </cfRule>
    <cfRule type="cellIs" dxfId="10" priority="11" stopIfTrue="1" operator="equal">
      <formula>"A"</formula>
    </cfRule>
    <cfRule type="cellIs" dxfId="9" priority="12" stopIfTrue="1" operator="equal">
      <formula>"E"</formula>
    </cfRule>
  </conditionalFormatting>
  <conditionalFormatting sqref="C34:C38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C38:C48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35 C39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07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07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view="pageBreakPreview" zoomScaleSheetLayoutView="100" workbookViewId="0">
      <pane ySplit="1" topLeftCell="A2" activePane="bottomLeft" state="frozen"/>
      <selection activeCell="B11" sqref="B11"/>
      <selection pane="bottomLeft" activeCell="B10" sqref="B10:E1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23" customWidth="1"/>
    <col min="8" max="8" width="13.28515625" style="24" customWidth="1"/>
    <col min="9" max="9" width="9.85546875" style="24" customWidth="1"/>
    <col min="10" max="11" width="10.5703125" style="25" customWidth="1"/>
    <col min="12" max="12" width="0" style="23" hidden="1" customWidth="1"/>
  </cols>
  <sheetData>
    <row r="1" spans="1:12" ht="36.6" customHeight="1" x14ac:dyDescent="0.25">
      <c r="A1" s="132" t="s">
        <v>30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26"/>
    </row>
    <row r="2" spans="1:12" ht="14.85" customHeight="1" x14ac:dyDescent="0.2">
      <c r="A2" s="154" t="s">
        <v>31</v>
      </c>
      <c r="B2" s="154"/>
      <c r="C2" s="154"/>
      <c r="D2" s="154"/>
      <c r="E2" s="154"/>
      <c r="F2" s="154"/>
      <c r="G2" s="155" t="s">
        <v>32</v>
      </c>
      <c r="H2" s="155" t="s">
        <v>33</v>
      </c>
      <c r="I2" s="155"/>
      <c r="J2" s="155" t="s">
        <v>2</v>
      </c>
      <c r="K2" s="156" t="s">
        <v>34</v>
      </c>
    </row>
    <row r="3" spans="1:12" ht="14.85" customHeight="1" x14ac:dyDescent="0.2">
      <c r="A3" s="27" t="s">
        <v>35</v>
      </c>
      <c r="B3" s="155" t="s">
        <v>36</v>
      </c>
      <c r="C3" s="155"/>
      <c r="D3" s="155"/>
      <c r="E3" s="155"/>
      <c r="F3" s="28" t="s">
        <v>28</v>
      </c>
      <c r="G3" s="155"/>
      <c r="H3" s="28" t="s">
        <v>37</v>
      </c>
      <c r="I3" s="28" t="s">
        <v>38</v>
      </c>
      <c r="J3" s="155"/>
      <c r="K3" s="156"/>
    </row>
    <row r="4" spans="1:12" x14ac:dyDescent="0.2">
      <c r="A4" s="3" t="s">
        <v>39</v>
      </c>
      <c r="B4" s="137" t="s">
        <v>40</v>
      </c>
      <c r="C4" s="137"/>
      <c r="D4" s="137"/>
      <c r="E4" s="137"/>
      <c r="F4" s="2"/>
      <c r="G4" s="29" t="s">
        <v>41</v>
      </c>
      <c r="H4" s="108">
        <v>1</v>
      </c>
      <c r="I4" s="109"/>
      <c r="J4" s="110">
        <f>SUMIF(Funções!$C$8:$C$607,Deflatores!G4,Funções!$H$8:$H$607)</f>
        <v>220</v>
      </c>
      <c r="K4" s="111">
        <f>IF(H4="",COUNTIF(Funções!C$8:C$607,G4)*I4,H4*J4)</f>
        <v>220</v>
      </c>
    </row>
    <row r="5" spans="1:12" x14ac:dyDescent="0.2">
      <c r="A5" s="3" t="s">
        <v>42</v>
      </c>
      <c r="B5" s="137" t="s">
        <v>43</v>
      </c>
      <c r="C5" s="137"/>
      <c r="D5" s="137"/>
      <c r="E5" s="137"/>
      <c r="F5" s="2" t="s">
        <v>48</v>
      </c>
      <c r="G5" s="29" t="s">
        <v>44</v>
      </c>
      <c r="H5" s="108">
        <v>0.5</v>
      </c>
      <c r="I5" s="109"/>
      <c r="J5" s="110">
        <f>SUMIF(Funções!$C$8:$C$607,Deflatores!G5,Funções!$H$8:$H$607)</f>
        <v>0</v>
      </c>
      <c r="K5" s="111">
        <f>IF(H5="",COUNTIF(Funções!C$8:C$607,G5)*I5,H5*J5)</f>
        <v>0</v>
      </c>
    </row>
    <row r="6" spans="1:12" x14ac:dyDescent="0.2">
      <c r="A6" s="3" t="s">
        <v>45</v>
      </c>
      <c r="B6" s="137" t="s">
        <v>46</v>
      </c>
      <c r="C6" s="137"/>
      <c r="D6" s="137"/>
      <c r="E6" s="137"/>
      <c r="F6" s="2" t="s">
        <v>48</v>
      </c>
      <c r="G6" s="29" t="s">
        <v>47</v>
      </c>
      <c r="H6" s="108">
        <v>0.4</v>
      </c>
      <c r="I6" s="109"/>
      <c r="J6" s="110">
        <f>SUMIF(Funções!$C$8:$C$607,Deflatores!G6,Funções!$H$8:$H$607)</f>
        <v>0</v>
      </c>
      <c r="K6" s="111">
        <f>IF(H6="",COUNTIF(Funções!C$8:C$607,G6)*I6,H6*J6)</f>
        <v>0</v>
      </c>
    </row>
    <row r="7" spans="1:12" x14ac:dyDescent="0.2">
      <c r="A7" s="3"/>
      <c r="B7" s="137" t="s">
        <v>150</v>
      </c>
      <c r="C7" s="137"/>
      <c r="D7" s="137"/>
      <c r="E7" s="137"/>
      <c r="F7" s="2" t="s">
        <v>48</v>
      </c>
      <c r="G7" s="29" t="s">
        <v>49</v>
      </c>
      <c r="H7" s="108">
        <v>0.5</v>
      </c>
      <c r="I7" s="109"/>
      <c r="J7" s="110">
        <f>SUMIF(Funções!$C$8:$C$607,Deflatores!G7,Funções!$H$8:$H$607)</f>
        <v>0</v>
      </c>
      <c r="K7" s="111">
        <f>IF(H7="",COUNTIF(Funções!C$8:C$607,G7)*I7,H7*J7)</f>
        <v>0</v>
      </c>
    </row>
    <row r="8" spans="1:12" x14ac:dyDescent="0.2">
      <c r="A8" s="3"/>
      <c r="B8" s="137" t="s">
        <v>151</v>
      </c>
      <c r="C8" s="137"/>
      <c r="D8" s="137"/>
      <c r="E8" s="137"/>
      <c r="F8" s="2" t="s">
        <v>48</v>
      </c>
      <c r="G8" s="29" t="s">
        <v>50</v>
      </c>
      <c r="H8" s="108">
        <v>0.75</v>
      </c>
      <c r="I8" s="109"/>
      <c r="J8" s="110">
        <f>SUMIF(Funções!$C$8:$C$607,Deflatores!G8,Funções!$H$8:$H$607)</f>
        <v>0</v>
      </c>
      <c r="K8" s="111">
        <f>IF(H8="",COUNTIF(Funções!C$8:C$607,G8)*I8,H8*J8)</f>
        <v>0</v>
      </c>
    </row>
    <row r="9" spans="1:12" x14ac:dyDescent="0.2">
      <c r="A9" s="3"/>
      <c r="B9" s="137" t="s">
        <v>152</v>
      </c>
      <c r="C9" s="137"/>
      <c r="D9" s="137"/>
      <c r="E9" s="137"/>
      <c r="F9" s="2" t="s">
        <v>48</v>
      </c>
      <c r="G9" s="29" t="s">
        <v>51</v>
      </c>
      <c r="H9" s="108">
        <v>0.9</v>
      </c>
      <c r="I9" s="109"/>
      <c r="J9" s="110">
        <f>SUMIF(Funções!$C$8:$C$607,Deflatores!G9,Funções!$H$8:$H$607)</f>
        <v>0</v>
      </c>
      <c r="K9" s="111">
        <f>IF(H9="",COUNTIF(Funções!C$8:C$607,G9)*I9,H9*J9)</f>
        <v>0</v>
      </c>
    </row>
    <row r="10" spans="1:12" x14ac:dyDescent="0.2">
      <c r="A10" s="3"/>
      <c r="B10" s="137" t="s">
        <v>52</v>
      </c>
      <c r="C10" s="137"/>
      <c r="D10" s="137"/>
      <c r="E10" s="137"/>
      <c r="F10" s="2" t="s">
        <v>53</v>
      </c>
      <c r="G10" s="29" t="s">
        <v>54</v>
      </c>
      <c r="H10" s="108">
        <v>1</v>
      </c>
      <c r="I10" s="109"/>
      <c r="J10" s="110">
        <f>SUMIF(Funções!$C$8:$C$607,Deflatores!G10,Funções!$H$8:$H$607)</f>
        <v>0</v>
      </c>
      <c r="K10" s="111">
        <f>IF(H10="",COUNTIF(Funções!C$8:C$607,G10)*I10,H10*J10)</f>
        <v>0</v>
      </c>
    </row>
    <row r="11" spans="1:12" x14ac:dyDescent="0.2">
      <c r="A11" s="3"/>
      <c r="B11" s="137" t="s">
        <v>55</v>
      </c>
      <c r="C11" s="137"/>
      <c r="D11" s="137"/>
      <c r="E11" s="137"/>
      <c r="F11" s="2" t="s">
        <v>56</v>
      </c>
      <c r="G11" s="29" t="s">
        <v>57</v>
      </c>
      <c r="H11" s="108">
        <v>0.5</v>
      </c>
      <c r="I11" s="109"/>
      <c r="J11" s="110">
        <f>SUMIF(Funções!$C$8:$C$607,Deflatores!G11,Funções!$H$8:$H$607)</f>
        <v>0</v>
      </c>
      <c r="K11" s="111">
        <f>IF(H11="",COUNTIF(Funções!C$8:C$607,G11)*I11,H11*J11)</f>
        <v>0</v>
      </c>
    </row>
    <row r="12" spans="1:12" ht="13.5" customHeight="1" x14ac:dyDescent="0.2">
      <c r="A12" s="3"/>
      <c r="B12" s="137" t="s">
        <v>146</v>
      </c>
      <c r="C12" s="137"/>
      <c r="D12" s="137"/>
      <c r="E12" s="137"/>
      <c r="F12" s="2" t="s">
        <v>56</v>
      </c>
      <c r="G12" s="29" t="s">
        <v>58</v>
      </c>
      <c r="H12" s="108">
        <v>0.5</v>
      </c>
      <c r="I12" s="109"/>
      <c r="J12" s="110">
        <f>SUMIF(Funções!$C$8:$C$607,Deflatores!G12,Funções!$H$8:$H$607)</f>
        <v>0</v>
      </c>
      <c r="K12" s="111">
        <f>IF(H12="",COUNTIF(Funções!C$8:C$607,G12)*I12,H12*J12)</f>
        <v>0</v>
      </c>
    </row>
    <row r="13" spans="1:12" ht="13.5" customHeight="1" x14ac:dyDescent="0.2">
      <c r="A13" s="3"/>
      <c r="B13" s="137" t="s">
        <v>147</v>
      </c>
      <c r="C13" s="137"/>
      <c r="D13" s="137"/>
      <c r="E13" s="137"/>
      <c r="F13" s="2" t="s">
        <v>56</v>
      </c>
      <c r="G13" s="29" t="s">
        <v>59</v>
      </c>
      <c r="H13" s="108">
        <v>0.75</v>
      </c>
      <c r="I13" s="109"/>
      <c r="J13" s="110">
        <f>SUMIF(Funções!$C$8:$C$607,Deflatores!G13,Funções!$H$8:$H$607)</f>
        <v>0</v>
      </c>
      <c r="K13" s="111">
        <f>IF(H13="",COUNTIF(Funções!C$8:C$607,G13)*I13,H13*J13)</f>
        <v>0</v>
      </c>
    </row>
    <row r="14" spans="1:12" ht="13.5" customHeight="1" x14ac:dyDescent="0.2">
      <c r="A14" s="3"/>
      <c r="B14" s="137" t="s">
        <v>148</v>
      </c>
      <c r="C14" s="137"/>
      <c r="D14" s="137"/>
      <c r="E14" s="137"/>
      <c r="F14" s="2" t="s">
        <v>56</v>
      </c>
      <c r="G14" s="29" t="s">
        <v>149</v>
      </c>
      <c r="H14" s="108">
        <v>0.9</v>
      </c>
      <c r="I14" s="109"/>
      <c r="J14" s="110">
        <f>SUMIF(Funções!$C$8:$C$607,Deflatores!G14,Funções!$H$8:$H$607)</f>
        <v>0</v>
      </c>
      <c r="K14" s="111">
        <f>IF(H14="",COUNTIF(Funções!C$8:C$607,G14)*I14,H14*J14)</f>
        <v>0</v>
      </c>
    </row>
    <row r="15" spans="1:12" ht="13.5" customHeight="1" x14ac:dyDescent="0.2">
      <c r="A15" s="3"/>
      <c r="B15" s="137" t="s">
        <v>60</v>
      </c>
      <c r="C15" s="137"/>
      <c r="D15" s="137"/>
      <c r="E15" s="137"/>
      <c r="F15" s="2" t="s">
        <v>56</v>
      </c>
      <c r="G15" s="29" t="s">
        <v>61</v>
      </c>
      <c r="H15" s="108">
        <v>0</v>
      </c>
      <c r="I15" s="109"/>
      <c r="J15" s="110">
        <f>SUMIF(Funções!$C$8:$C$607,Deflatores!G15,Funções!$H$8:$H$607)</f>
        <v>0</v>
      </c>
      <c r="K15" s="111">
        <f>IF(H15="",COUNTIF(Funções!C$8:C$607,G15)*I15,H15*J15)</f>
        <v>0</v>
      </c>
    </row>
    <row r="16" spans="1:12" ht="13.5" customHeight="1" x14ac:dyDescent="0.2">
      <c r="A16" s="3"/>
      <c r="B16" s="137" t="s">
        <v>62</v>
      </c>
      <c r="C16" s="137"/>
      <c r="D16" s="137"/>
      <c r="E16" s="137"/>
      <c r="F16" s="2" t="s">
        <v>63</v>
      </c>
      <c r="G16" s="29" t="s">
        <v>64</v>
      </c>
      <c r="H16" s="108">
        <v>1</v>
      </c>
      <c r="I16" s="109"/>
      <c r="J16" s="110">
        <f>SUMIF(Funções!$C$8:$C$607,Deflatores!G16,Funções!$H$8:$H$607)</f>
        <v>0</v>
      </c>
      <c r="K16" s="111">
        <f>IF(H16="",COUNTIF(Funções!C$8:C$607,G16)*I16,H16*J16)</f>
        <v>0</v>
      </c>
    </row>
    <row r="17" spans="1:11" x14ac:dyDescent="0.2">
      <c r="A17" s="3"/>
      <c r="B17" s="137" t="s">
        <v>168</v>
      </c>
      <c r="C17" s="137"/>
      <c r="D17" s="137"/>
      <c r="E17" s="137"/>
      <c r="F17" s="2" t="s">
        <v>65</v>
      </c>
      <c r="G17" s="29" t="s">
        <v>161</v>
      </c>
      <c r="H17" s="108">
        <v>1</v>
      </c>
      <c r="I17" s="109"/>
      <c r="J17" s="110">
        <f>SUMIF(Funções!$C$8:$C$607,Deflatores!G17,Funções!$H$8:$H$607)</f>
        <v>0</v>
      </c>
      <c r="K17" s="111">
        <f>IF(H17="",COUNTIF(Funções!C$8:C$607,G17)*I17,H17*J17)</f>
        <v>0</v>
      </c>
    </row>
    <row r="18" spans="1:11" ht="13.5" customHeight="1" x14ac:dyDescent="0.2">
      <c r="A18" s="3"/>
      <c r="B18" s="137" t="s">
        <v>169</v>
      </c>
      <c r="C18" s="137"/>
      <c r="D18" s="137"/>
      <c r="E18" s="137"/>
      <c r="F18" s="2" t="s">
        <v>65</v>
      </c>
      <c r="G18" s="29" t="s">
        <v>162</v>
      </c>
      <c r="H18" s="108">
        <v>0.3</v>
      </c>
      <c r="I18" s="109"/>
      <c r="J18" s="110">
        <f>SUMIF(Funções!$C$8:$C$607,Deflatores!G18,Funções!$H$8:$H$607)</f>
        <v>0</v>
      </c>
      <c r="K18" s="111">
        <f>IF(H18="",COUNTIF(Funções!C$8:C$607,G18)*I18,H18*J18)</f>
        <v>0</v>
      </c>
    </row>
    <row r="19" spans="1:11" ht="13.5" customHeight="1" x14ac:dyDescent="0.2">
      <c r="A19" s="3"/>
      <c r="B19" s="137" t="s">
        <v>66</v>
      </c>
      <c r="C19" s="137"/>
      <c r="D19" s="137"/>
      <c r="E19" s="137"/>
      <c r="F19" s="2" t="s">
        <v>67</v>
      </c>
      <c r="G19" s="29" t="s">
        <v>68</v>
      </c>
      <c r="H19" s="108">
        <v>0.3</v>
      </c>
      <c r="I19" s="109"/>
      <c r="J19" s="110">
        <f>SUMIF(Funções!$C$8:$C$607,Deflatores!G19,Funções!$H$8:$H$607)</f>
        <v>0</v>
      </c>
      <c r="K19" s="111">
        <f>IF(H19="",COUNTIF(Funções!C$8:C$607,G19)*I19,H19*J19)</f>
        <v>0</v>
      </c>
    </row>
    <row r="20" spans="1:11" ht="13.5" customHeight="1" x14ac:dyDescent="0.2">
      <c r="A20" s="3"/>
      <c r="B20" s="137" t="s">
        <v>69</v>
      </c>
      <c r="C20" s="137"/>
      <c r="D20" s="137"/>
      <c r="E20" s="137"/>
      <c r="F20" s="2" t="s">
        <v>70</v>
      </c>
      <c r="G20" s="29" t="s">
        <v>71</v>
      </c>
      <c r="H20" s="108">
        <v>0.3</v>
      </c>
      <c r="I20" s="109"/>
      <c r="J20" s="110">
        <f>SUMIF(Funções!$C$8:$C$607,Deflatores!G20,Funções!$H$8:$H$607)</f>
        <v>0</v>
      </c>
      <c r="K20" s="111">
        <f>IF(H20="",COUNTIF(Funções!C$8:C$607,G20)*I20,H20*J20)</f>
        <v>0</v>
      </c>
    </row>
    <row r="21" spans="1:11" ht="13.5" customHeight="1" x14ac:dyDescent="0.2">
      <c r="A21" s="3"/>
      <c r="B21" s="137" t="s">
        <v>72</v>
      </c>
      <c r="C21" s="137"/>
      <c r="D21" s="137"/>
      <c r="E21" s="137"/>
      <c r="F21" s="2" t="s">
        <v>73</v>
      </c>
      <c r="G21" s="29" t="s">
        <v>74</v>
      </c>
      <c r="H21" s="108">
        <v>0.3</v>
      </c>
      <c r="I21" s="109"/>
      <c r="J21" s="110">
        <f>SUMIF(Funções!$C$8:$C$607,Deflatores!G21,Funções!$H$8:$H$607)</f>
        <v>0</v>
      </c>
      <c r="K21" s="111">
        <f>IF(H21="",COUNTIF(Funções!C$8:C$607,G21)*I21,H21*J21)</f>
        <v>0</v>
      </c>
    </row>
    <row r="22" spans="1:11" x14ac:dyDescent="0.2">
      <c r="A22" s="3"/>
      <c r="B22" s="137" t="s">
        <v>75</v>
      </c>
      <c r="C22" s="137"/>
      <c r="D22" s="137"/>
      <c r="E22" s="137"/>
      <c r="F22" s="2" t="s">
        <v>76</v>
      </c>
      <c r="G22" s="29" t="s">
        <v>77</v>
      </c>
      <c r="H22" s="108"/>
      <c r="I22" s="109">
        <v>0.6</v>
      </c>
      <c r="J22" s="110">
        <f>SUMIF(Funções!$C$8:$C$607,Deflatores!G22,Funções!$H$8:$H$607)</f>
        <v>0</v>
      </c>
      <c r="K22" s="111">
        <f>IF(H22="",COUNTIF(Funções!C$8:C$607,G22)*I22,H22*J22)</f>
        <v>0</v>
      </c>
    </row>
    <row r="23" spans="1:11" ht="27" customHeight="1" x14ac:dyDescent="0.2">
      <c r="A23" s="3"/>
      <c r="B23" s="157" t="s">
        <v>154</v>
      </c>
      <c r="C23" s="158"/>
      <c r="D23" s="158"/>
      <c r="E23" s="159"/>
      <c r="F23" s="107" t="s">
        <v>78</v>
      </c>
      <c r="G23" s="29" t="s">
        <v>153</v>
      </c>
      <c r="H23" s="108">
        <v>0.5</v>
      </c>
      <c r="I23" s="109"/>
      <c r="J23" s="110">
        <f>SUMIF(Funções!$C$8:$C$607,Deflatores!G23,Funções!$H$8:$H$607)</f>
        <v>0</v>
      </c>
      <c r="K23" s="111">
        <f>IF(H23="",COUNTIF(Funções!C$8:C$607,G23)*I23,H23*J23)</f>
        <v>0</v>
      </c>
    </row>
    <row r="24" spans="1:11" ht="27" customHeight="1" x14ac:dyDescent="0.2">
      <c r="A24" s="3"/>
      <c r="B24" s="157" t="s">
        <v>155</v>
      </c>
      <c r="C24" s="158"/>
      <c r="D24" s="158"/>
      <c r="E24" s="159"/>
      <c r="F24" s="107" t="s">
        <v>78</v>
      </c>
      <c r="G24" s="29" t="s">
        <v>79</v>
      </c>
      <c r="H24" s="108">
        <v>0.5</v>
      </c>
      <c r="I24" s="109"/>
      <c r="J24" s="110">
        <f>SUMIF(Funções!$C$8:$C$607,Deflatores!G24,Funções!$H$8:$H$607)</f>
        <v>0</v>
      </c>
      <c r="K24" s="111">
        <f>IF(H24="",COUNTIF(Funções!C$8:C$607,G24)*I24,H24*J24)</f>
        <v>0</v>
      </c>
    </row>
    <row r="25" spans="1:11" ht="27" customHeight="1" x14ac:dyDescent="0.2">
      <c r="A25" s="3"/>
      <c r="B25" s="160" t="s">
        <v>156</v>
      </c>
      <c r="C25" s="137"/>
      <c r="D25" s="137"/>
      <c r="E25" s="137"/>
      <c r="F25" s="107" t="s">
        <v>78</v>
      </c>
      <c r="G25" s="29" t="s">
        <v>80</v>
      </c>
      <c r="H25" s="108">
        <v>0.75</v>
      </c>
      <c r="I25" s="109"/>
      <c r="J25" s="110">
        <f>SUMIF(Funções!$C$8:$C$607,Deflatores!G25,Funções!$H$8:$H$607)</f>
        <v>0</v>
      </c>
      <c r="K25" s="111">
        <f>IF(H25="",COUNTIF(Funções!C$8:C$607,G25)*I25,H25*J25)</f>
        <v>0</v>
      </c>
    </row>
    <row r="26" spans="1:11" ht="13.5" customHeight="1" x14ac:dyDescent="0.2">
      <c r="A26" s="3"/>
      <c r="B26" s="137" t="s">
        <v>167</v>
      </c>
      <c r="C26" s="137"/>
      <c r="D26" s="137"/>
      <c r="E26" s="137"/>
      <c r="F26" s="2" t="s">
        <v>81</v>
      </c>
      <c r="G26" s="29" t="s">
        <v>82</v>
      </c>
      <c r="H26" s="108">
        <v>1</v>
      </c>
      <c r="I26" s="109"/>
      <c r="J26" s="110">
        <f>SUMIF(Funções!$C$8:$C$607,Deflatores!G26,Funções!$H$8:$H$607)</f>
        <v>0</v>
      </c>
      <c r="K26" s="111">
        <f>IF(H26="",COUNTIF(Funções!C$8:C$607,G26)*I26,H26*J26)</f>
        <v>0</v>
      </c>
    </row>
    <row r="27" spans="1:11" ht="13.5" customHeight="1" x14ac:dyDescent="0.2">
      <c r="A27" s="3"/>
      <c r="B27" s="137" t="s">
        <v>166</v>
      </c>
      <c r="C27" s="137"/>
      <c r="D27" s="137"/>
      <c r="E27" s="137"/>
      <c r="F27" s="2" t="s">
        <v>81</v>
      </c>
      <c r="G27" s="29" t="s">
        <v>83</v>
      </c>
      <c r="H27" s="108">
        <v>1</v>
      </c>
      <c r="I27" s="109"/>
      <c r="J27" s="110">
        <f>SUMIF(Funções!$C$8:$C$607,Deflatores!G27,Funções!$H$8:$H$607)</f>
        <v>0</v>
      </c>
      <c r="K27" s="111">
        <f>IF(H27="",COUNTIF(Funções!C$8:C$607,G27)*I27,H27*J27)</f>
        <v>0</v>
      </c>
    </row>
    <row r="28" spans="1:11" ht="13.5" customHeight="1" x14ac:dyDescent="0.2">
      <c r="A28" s="3"/>
      <c r="B28" s="137" t="s">
        <v>165</v>
      </c>
      <c r="C28" s="137"/>
      <c r="D28" s="137"/>
      <c r="E28" s="137"/>
      <c r="F28" s="2" t="s">
        <v>81</v>
      </c>
      <c r="G28" s="29" t="s">
        <v>84</v>
      </c>
      <c r="H28" s="108">
        <v>0.6</v>
      </c>
      <c r="I28" s="109"/>
      <c r="J28" s="110">
        <f>SUMIF(Funções!$C$8:$C$607,Deflatores!G28,Funções!$H$8:$H$607)</f>
        <v>0</v>
      </c>
      <c r="K28" s="111">
        <f>IF(H28="",COUNTIF(Funções!C$8:C$607,G28)*I28,H28*J28)</f>
        <v>0</v>
      </c>
    </row>
    <row r="29" spans="1:11" ht="13.5" customHeight="1" x14ac:dyDescent="0.2">
      <c r="A29" s="3"/>
      <c r="B29" s="137" t="s">
        <v>85</v>
      </c>
      <c r="C29" s="137"/>
      <c r="D29" s="137"/>
      <c r="E29" s="137"/>
      <c r="F29" s="2" t="s">
        <v>86</v>
      </c>
      <c r="G29" s="29" t="s">
        <v>87</v>
      </c>
      <c r="H29" s="108">
        <v>1</v>
      </c>
      <c r="I29" s="109"/>
      <c r="J29" s="110">
        <f>SUMIF(Funções!$C$8:$C$607,Deflatores!G29,Funções!$H$8:$H$607)</f>
        <v>0</v>
      </c>
      <c r="K29" s="111">
        <f>IF(H29="",COUNTIF(Funções!C$8:C$607,G29)*I29,H29*J29)</f>
        <v>0</v>
      </c>
    </row>
    <row r="30" spans="1:11" ht="13.5" customHeight="1" x14ac:dyDescent="0.2">
      <c r="A30" s="3"/>
      <c r="B30" s="137" t="s">
        <v>88</v>
      </c>
      <c r="C30" s="137"/>
      <c r="D30" s="137"/>
      <c r="E30" s="137"/>
      <c r="F30" s="2" t="s">
        <v>89</v>
      </c>
      <c r="G30" s="29" t="s">
        <v>90</v>
      </c>
      <c r="H30" s="108">
        <v>0.1</v>
      </c>
      <c r="I30" s="109"/>
      <c r="J30" s="110">
        <f>SUMIF(Funções!$C$8:$C$607,Deflatores!G30,Funções!$H$8:$H$607)</f>
        <v>0</v>
      </c>
      <c r="K30" s="111">
        <f>IF(H30="",COUNTIF(Funções!C$8:C$607,G30)*I30,H30*J30)</f>
        <v>0</v>
      </c>
    </row>
    <row r="31" spans="1:11" ht="13.5" customHeight="1" x14ac:dyDescent="0.2">
      <c r="A31" s="3"/>
      <c r="B31" s="137" t="s">
        <v>91</v>
      </c>
      <c r="C31" s="137"/>
      <c r="D31" s="137"/>
      <c r="E31" s="137"/>
      <c r="F31" s="2" t="s">
        <v>92</v>
      </c>
      <c r="G31" s="29" t="s">
        <v>93</v>
      </c>
      <c r="H31" s="108">
        <v>0.1</v>
      </c>
      <c r="I31" s="109"/>
      <c r="J31" s="110">
        <f>SUMIF(Funções!$C$8:$C$607,Deflatores!G31,Funções!$H$8:$H$607)</f>
        <v>0</v>
      </c>
      <c r="K31" s="111">
        <f>IF(H31="",COUNTIF(Funções!C$8:C$607,G31)*I31,H31*J31)</f>
        <v>0</v>
      </c>
    </row>
    <row r="32" spans="1:11" ht="13.5" customHeight="1" x14ac:dyDescent="0.2">
      <c r="A32" s="3"/>
      <c r="B32" s="121" t="s">
        <v>107</v>
      </c>
      <c r="C32" s="122"/>
      <c r="D32" s="122"/>
      <c r="E32" s="123"/>
      <c r="F32" s="2" t="s">
        <v>108</v>
      </c>
      <c r="G32" s="29" t="s">
        <v>109</v>
      </c>
      <c r="H32" s="108">
        <v>0.25</v>
      </c>
      <c r="I32" s="109"/>
      <c r="J32" s="110">
        <f>SUMIF(Funções!$C$8:$C$607,Deflatores!G32,Funções!$H$8:$H$607)</f>
        <v>0</v>
      </c>
      <c r="K32" s="111">
        <f>IF(H32="",COUNTIF(Funções!C$8:C$607,G32)*I32,H32*J32)</f>
        <v>0</v>
      </c>
    </row>
    <row r="33" spans="1:12" ht="13.5" customHeight="1" x14ac:dyDescent="0.2">
      <c r="A33" s="3"/>
      <c r="B33" s="121" t="s">
        <v>164</v>
      </c>
      <c r="C33" s="122"/>
      <c r="D33" s="122"/>
      <c r="E33" s="123"/>
      <c r="F33" s="2" t="s">
        <v>110</v>
      </c>
      <c r="G33" s="29" t="s">
        <v>111</v>
      </c>
      <c r="H33" s="108">
        <v>0.2</v>
      </c>
      <c r="I33" s="109"/>
      <c r="J33" s="110">
        <f>SUMIF(Funções!$C$8:$C$607,Deflatores!G33,Funções!$H$8:$H$607)</f>
        <v>0</v>
      </c>
      <c r="K33" s="111">
        <f>IF(H33="",COUNTIF(Funções!C$8:C$607,G33)*I33,H33*J33)</f>
        <v>0</v>
      </c>
    </row>
    <row r="34" spans="1:12" ht="13.5" customHeight="1" x14ac:dyDescent="0.2">
      <c r="A34" s="3"/>
      <c r="B34" s="121" t="s">
        <v>163</v>
      </c>
      <c r="C34" s="122"/>
      <c r="D34" s="122"/>
      <c r="E34" s="123"/>
      <c r="F34" s="2" t="s">
        <v>110</v>
      </c>
      <c r="G34" s="29" t="s">
        <v>112</v>
      </c>
      <c r="H34" s="108">
        <v>0.15</v>
      </c>
      <c r="I34" s="109"/>
      <c r="J34" s="110">
        <f>SUMIF(Funções!$C$8:$C$607,Deflatores!G34,Funções!$H$8:$H$607)</f>
        <v>0</v>
      </c>
      <c r="K34" s="111">
        <f>IF(H34="",COUNTIF(Funções!C$8:C$607,G34)*I34,H34*J34)</f>
        <v>0</v>
      </c>
    </row>
    <row r="35" spans="1:12" ht="13.5" customHeight="1" x14ac:dyDescent="0.2">
      <c r="A35" s="3"/>
      <c r="B35" s="121" t="s">
        <v>113</v>
      </c>
      <c r="C35" s="122"/>
      <c r="D35" s="122"/>
      <c r="E35" s="123"/>
      <c r="F35" s="2" t="s">
        <v>114</v>
      </c>
      <c r="G35" s="29" t="s">
        <v>115</v>
      </c>
      <c r="H35" s="108">
        <v>0.15</v>
      </c>
      <c r="I35" s="109"/>
      <c r="J35" s="110">
        <f>SUMIF(Funções!$C$8:$C$607,Deflatores!G35,Funções!$H$8:$H$607)</f>
        <v>0</v>
      </c>
      <c r="K35" s="111">
        <f>IF(H35="",COUNTIF(Funções!C$8:C$607,G35)*I35,H35*J35)</f>
        <v>0</v>
      </c>
    </row>
    <row r="36" spans="1:12" ht="13.5" customHeight="1" x14ac:dyDescent="0.2">
      <c r="A36" s="3"/>
      <c r="B36" s="137" t="s">
        <v>94</v>
      </c>
      <c r="C36" s="137"/>
      <c r="D36" s="137"/>
      <c r="E36" s="137"/>
      <c r="F36" s="2" t="s">
        <v>95</v>
      </c>
      <c r="G36" s="29" t="s">
        <v>96</v>
      </c>
      <c r="H36" s="108">
        <v>1</v>
      </c>
      <c r="I36" s="109"/>
      <c r="J36" s="110">
        <f>SUMIF(Funções!$C$8:$C$607,Deflatores!G36,Funções!$H$8:$H$607)</f>
        <v>0</v>
      </c>
      <c r="K36" s="111">
        <f>IF(H36="",COUNTIF(Funções!C$8:C$607,G36)*I36,H36*J36)</f>
        <v>0</v>
      </c>
    </row>
    <row r="37" spans="1:12" ht="13.5" customHeight="1" x14ac:dyDescent="0.2">
      <c r="A37" s="3"/>
      <c r="B37" s="137"/>
      <c r="C37" s="137"/>
      <c r="D37" s="137"/>
      <c r="E37" s="137"/>
      <c r="F37" s="2"/>
      <c r="G37" s="29" t="s">
        <v>97</v>
      </c>
      <c r="H37" s="108"/>
      <c r="I37" s="109"/>
      <c r="J37" s="110">
        <f>SUMIF(Funções!$C$8:$C$607,Deflatores!G37,Funções!$H$8:$H$607)</f>
        <v>0</v>
      </c>
      <c r="K37" s="111">
        <f>IF(H37="",COUNTIF(Funções!C$8:C$607,G37)*I37,H37*J37)</f>
        <v>0</v>
      </c>
      <c r="L37" s="23" t="s">
        <v>98</v>
      </c>
    </row>
    <row r="38" spans="1:12" ht="13.5" customHeight="1" x14ac:dyDescent="0.2">
      <c r="A38" s="3"/>
      <c r="B38" s="137"/>
      <c r="C38" s="137"/>
      <c r="D38" s="137"/>
      <c r="E38" s="137"/>
      <c r="F38" s="2"/>
      <c r="G38" s="29" t="s">
        <v>97</v>
      </c>
      <c r="H38" s="108"/>
      <c r="I38" s="109"/>
      <c r="J38" s="110">
        <f>SUMIF(Funções!$C$8:$C$607,Deflatores!G38,Funções!$H$8:$H$607)</f>
        <v>0</v>
      </c>
      <c r="K38" s="111">
        <f>IF(H38="",COUNTIF(Funções!C$8:C$607,G38)*I38,H38*J38)</f>
        <v>0</v>
      </c>
      <c r="L38" s="23" t="s">
        <v>99</v>
      </c>
    </row>
    <row r="39" spans="1:12" ht="13.5" x14ac:dyDescent="0.25">
      <c r="A39" s="82"/>
      <c r="B39" s="83"/>
      <c r="C39" s="83"/>
      <c r="D39" s="83"/>
      <c r="E39" s="83"/>
      <c r="F39" s="83"/>
      <c r="G39" s="84"/>
      <c r="H39" s="85"/>
      <c r="I39" s="85"/>
      <c r="J39" s="86"/>
      <c r="K39" s="87"/>
      <c r="L39" s="23" t="s">
        <v>100</v>
      </c>
    </row>
    <row r="40" spans="1:12" ht="14.85" customHeight="1" x14ac:dyDescent="0.2">
      <c r="A40" s="154" t="s">
        <v>30</v>
      </c>
      <c r="B40" s="154"/>
      <c r="C40" s="154"/>
      <c r="D40" s="154"/>
      <c r="E40" s="154"/>
      <c r="F40" s="154"/>
      <c r="G40" s="155" t="s">
        <v>32</v>
      </c>
      <c r="H40" s="155" t="s">
        <v>33</v>
      </c>
      <c r="I40" s="155"/>
      <c r="J40" s="155" t="s">
        <v>101</v>
      </c>
      <c r="K40" s="156" t="s">
        <v>34</v>
      </c>
      <c r="L40" s="23" t="s">
        <v>102</v>
      </c>
    </row>
    <row r="41" spans="1:12" ht="14.85" customHeight="1" x14ac:dyDescent="0.2">
      <c r="A41" s="27" t="s">
        <v>35</v>
      </c>
      <c r="B41" s="155" t="s">
        <v>36</v>
      </c>
      <c r="C41" s="155"/>
      <c r="D41" s="155"/>
      <c r="E41" s="155"/>
      <c r="F41" s="28" t="s">
        <v>28</v>
      </c>
      <c r="G41" s="155"/>
      <c r="H41" s="155"/>
      <c r="I41" s="155"/>
      <c r="J41" s="155"/>
      <c r="K41" s="156"/>
      <c r="L41" s="23" t="s">
        <v>103</v>
      </c>
    </row>
    <row r="42" spans="1:12" ht="13.5" customHeight="1" x14ac:dyDescent="0.25">
      <c r="A42" s="31"/>
      <c r="B42" s="137" t="s">
        <v>104</v>
      </c>
      <c r="C42" s="137"/>
      <c r="D42" s="137"/>
      <c r="E42" s="137"/>
      <c r="F42" s="2" t="s">
        <v>105</v>
      </c>
      <c r="G42" s="29" t="s">
        <v>106</v>
      </c>
      <c r="H42" s="161">
        <v>0.6</v>
      </c>
      <c r="I42" s="161"/>
      <c r="J42" s="32">
        <f>COUNTIF(Funções!B$8:B$607,G42)</f>
        <v>0</v>
      </c>
      <c r="K42" s="30">
        <f>SUMIF(Funções!B$8:B$607,$G42,Funções!K$8:K$607)</f>
        <v>0</v>
      </c>
      <c r="L42" s="23" t="str">
        <f t="shared" ref="L42:L64" si="0">""&amp;G42</f>
        <v>PAG</v>
      </c>
    </row>
    <row r="43" spans="1:12" ht="13.5" customHeight="1" x14ac:dyDescent="0.25">
      <c r="A43" s="31"/>
      <c r="B43" s="137" t="s">
        <v>116</v>
      </c>
      <c r="C43" s="137"/>
      <c r="D43" s="137"/>
      <c r="E43" s="137"/>
      <c r="F43" s="2" t="s">
        <v>76</v>
      </c>
      <c r="G43" s="29" t="s">
        <v>117</v>
      </c>
      <c r="H43" s="161">
        <v>0.6</v>
      </c>
      <c r="I43" s="161"/>
      <c r="J43" s="32">
        <f>COUNTIF(Funções!B$8:B$607,G43)</f>
        <v>0</v>
      </c>
      <c r="K43" s="30">
        <f>SUMIF(Funções!B$8:B$607,$G43,Funções!K$8:K$607)</f>
        <v>0</v>
      </c>
      <c r="L43" s="23" t="str">
        <f t="shared" si="0"/>
        <v>COSNF</v>
      </c>
    </row>
    <row r="44" spans="1:12" ht="13.5" customHeight="1" x14ac:dyDescent="0.25">
      <c r="A44" s="31"/>
      <c r="B44" s="137" t="s">
        <v>159</v>
      </c>
      <c r="C44" s="137"/>
      <c r="D44" s="137"/>
      <c r="E44" s="137"/>
      <c r="F44" s="2"/>
      <c r="G44" s="29" t="s">
        <v>160</v>
      </c>
      <c r="H44" s="161">
        <v>0</v>
      </c>
      <c r="I44" s="161"/>
      <c r="J44" s="32">
        <f>COUNTIF(Funções!B$8:B$607,G44)</f>
        <v>0</v>
      </c>
      <c r="K44" s="30">
        <f>SUMIF(Funções!B$8:B$607,$G44,Funções!K$8:K$607)</f>
        <v>0</v>
      </c>
      <c r="L44" s="23" t="str">
        <f t="shared" si="0"/>
        <v>DC</v>
      </c>
    </row>
    <row r="45" spans="1:12" ht="13.5" customHeight="1" x14ac:dyDescent="0.25">
      <c r="A45" s="31"/>
      <c r="B45" s="137"/>
      <c r="C45" s="137"/>
      <c r="D45" s="137"/>
      <c r="E45" s="137"/>
      <c r="F45" s="2"/>
      <c r="G45" s="29" t="s">
        <v>97</v>
      </c>
      <c r="H45" s="161"/>
      <c r="I45" s="161"/>
      <c r="J45" s="32">
        <f>COUNTIF(Funções!B$8:B$607,G45)</f>
        <v>0</v>
      </c>
      <c r="K45" s="30">
        <f>SUMIF(Funções!B$8:B$607,$G45,Funções!K$8:K$607)</f>
        <v>0</v>
      </c>
      <c r="L45" s="23" t="str">
        <f t="shared" si="0"/>
        <v xml:space="preserve">           .</v>
      </c>
    </row>
    <row r="46" spans="1:12" ht="13.5" customHeight="1" x14ac:dyDescent="0.25">
      <c r="A46" s="31"/>
      <c r="B46" s="137"/>
      <c r="C46" s="137"/>
      <c r="D46" s="137"/>
      <c r="E46" s="137"/>
      <c r="F46" s="2"/>
      <c r="G46" s="29" t="s">
        <v>97</v>
      </c>
      <c r="H46" s="161"/>
      <c r="I46" s="161"/>
      <c r="J46" s="32">
        <f>COUNTIF(Funções!B$8:B$607,G46)</f>
        <v>0</v>
      </c>
      <c r="K46" s="30">
        <f>SUMIF(Funções!B$8:B$607,$G46,Funções!K$8:K$607)</f>
        <v>0</v>
      </c>
      <c r="L46" s="23" t="str">
        <f t="shared" si="0"/>
        <v xml:space="preserve">           .</v>
      </c>
    </row>
    <row r="47" spans="1:12" ht="13.5" x14ac:dyDescent="0.25">
      <c r="A47" s="31"/>
      <c r="B47" s="137"/>
      <c r="C47" s="137"/>
      <c r="D47" s="137"/>
      <c r="E47" s="137"/>
      <c r="F47" s="2"/>
      <c r="G47" s="29" t="s">
        <v>97</v>
      </c>
      <c r="H47" s="161"/>
      <c r="I47" s="161"/>
      <c r="J47" s="32">
        <f>COUNTIF(Funções!B$8:B$607,G47)</f>
        <v>0</v>
      </c>
      <c r="K47" s="30">
        <f>SUMIF(Funções!B$8:B$607,$G47,Funções!K$8:K$607)</f>
        <v>0</v>
      </c>
      <c r="L47" s="23" t="str">
        <f t="shared" si="0"/>
        <v xml:space="preserve">           .</v>
      </c>
    </row>
    <row r="48" spans="1:12" ht="13.5" x14ac:dyDescent="0.25">
      <c r="A48" s="31"/>
      <c r="B48" s="137"/>
      <c r="C48" s="137"/>
      <c r="D48" s="137"/>
      <c r="E48" s="137"/>
      <c r="F48" s="2"/>
      <c r="G48" s="29" t="s">
        <v>97</v>
      </c>
      <c r="H48" s="161"/>
      <c r="I48" s="161"/>
      <c r="J48" s="32">
        <f>COUNTIF(Funções!B$8:B$607,G48)</f>
        <v>0</v>
      </c>
      <c r="K48" s="30">
        <f>SUMIF(Funções!B$8:B$607,$G48,Funções!K$8:K$607)</f>
        <v>0</v>
      </c>
      <c r="L48" s="23" t="str">
        <f t="shared" si="0"/>
        <v xml:space="preserve">           .</v>
      </c>
    </row>
    <row r="49" spans="1:12" ht="13.5" x14ac:dyDescent="0.25">
      <c r="A49" s="31"/>
      <c r="B49" s="137"/>
      <c r="C49" s="137"/>
      <c r="D49" s="137"/>
      <c r="E49" s="137"/>
      <c r="F49" s="2"/>
      <c r="G49" s="29" t="s">
        <v>97</v>
      </c>
      <c r="H49" s="161"/>
      <c r="I49" s="161"/>
      <c r="J49" s="32">
        <f>COUNTIF(Funções!B$8:B$607,G49)</f>
        <v>0</v>
      </c>
      <c r="K49" s="30">
        <f>SUMIF(Funções!B$8:B$607,$G49,Funções!K$8:K$607)</f>
        <v>0</v>
      </c>
      <c r="L49" s="23" t="str">
        <f t="shared" si="0"/>
        <v xml:space="preserve">           .</v>
      </c>
    </row>
    <row r="50" spans="1:12" ht="13.5" x14ac:dyDescent="0.25">
      <c r="A50" s="31"/>
      <c r="B50" s="137"/>
      <c r="C50" s="137"/>
      <c r="D50" s="137"/>
      <c r="E50" s="137"/>
      <c r="F50" s="2"/>
      <c r="G50" s="29" t="s">
        <v>97</v>
      </c>
      <c r="H50" s="161"/>
      <c r="I50" s="161"/>
      <c r="J50" s="32">
        <f>COUNTIF(Funções!B$8:B$607,G50)</f>
        <v>0</v>
      </c>
      <c r="K50" s="30">
        <f>SUMIF(Funções!B$8:B$607,$G50,Funções!K$8:K$607)</f>
        <v>0</v>
      </c>
      <c r="L50" s="23" t="str">
        <f t="shared" si="0"/>
        <v xml:space="preserve">           .</v>
      </c>
    </row>
    <row r="51" spans="1:12" ht="13.5" x14ac:dyDescent="0.25">
      <c r="A51" s="31"/>
      <c r="B51" s="137"/>
      <c r="C51" s="137"/>
      <c r="D51" s="137"/>
      <c r="E51" s="137"/>
      <c r="F51" s="2"/>
      <c r="G51" s="29" t="s">
        <v>97</v>
      </c>
      <c r="H51" s="161"/>
      <c r="I51" s="161"/>
      <c r="J51" s="32">
        <f>COUNTIF(Funções!B$8:B$607,G51)</f>
        <v>0</v>
      </c>
      <c r="K51" s="30">
        <f>SUMIF(Funções!B$8:B$607,$G51,Funções!K$8:K$607)</f>
        <v>0</v>
      </c>
      <c r="L51" s="23" t="str">
        <f t="shared" si="0"/>
        <v xml:space="preserve">           .</v>
      </c>
    </row>
    <row r="52" spans="1:12" ht="13.5" x14ac:dyDescent="0.25">
      <c r="A52" s="31"/>
      <c r="B52" s="137"/>
      <c r="C52" s="137"/>
      <c r="D52" s="137"/>
      <c r="E52" s="137"/>
      <c r="F52" s="2"/>
      <c r="G52" s="29" t="s">
        <v>97</v>
      </c>
      <c r="H52" s="161"/>
      <c r="I52" s="161"/>
      <c r="J52" s="32">
        <f>COUNTIF(Funções!B$8:B$607,G52)</f>
        <v>0</v>
      </c>
      <c r="K52" s="30">
        <f>SUMIF(Funções!B$8:B$607,$G52,Funções!K$8:K$607)</f>
        <v>0</v>
      </c>
      <c r="L52" s="23" t="str">
        <f t="shared" si="0"/>
        <v xml:space="preserve">           .</v>
      </c>
    </row>
    <row r="53" spans="1:12" ht="13.5" x14ac:dyDescent="0.25">
      <c r="A53" s="31"/>
      <c r="B53" s="137"/>
      <c r="C53" s="137"/>
      <c r="D53" s="137"/>
      <c r="E53" s="137"/>
      <c r="F53" s="2"/>
      <c r="G53" s="29" t="s">
        <v>97</v>
      </c>
      <c r="H53" s="161"/>
      <c r="I53" s="161"/>
      <c r="J53" s="32">
        <f>COUNTIF(Funções!B$8:B$607,G53)</f>
        <v>0</v>
      </c>
      <c r="K53" s="30">
        <f>SUMIF(Funções!B$8:B$607,$G53,Funções!K$8:K$607)</f>
        <v>0</v>
      </c>
      <c r="L53" s="23" t="str">
        <f t="shared" si="0"/>
        <v xml:space="preserve">           .</v>
      </c>
    </row>
    <row r="54" spans="1:12" ht="13.5" x14ac:dyDescent="0.25">
      <c r="A54" s="31"/>
      <c r="B54" s="137"/>
      <c r="C54" s="137"/>
      <c r="D54" s="137"/>
      <c r="E54" s="137"/>
      <c r="F54" s="2"/>
      <c r="G54" s="29" t="s">
        <v>97</v>
      </c>
      <c r="H54" s="161"/>
      <c r="I54" s="161"/>
      <c r="J54" s="32">
        <f>COUNTIF(Funções!B$8:B$607,G54)</f>
        <v>0</v>
      </c>
      <c r="K54" s="30">
        <f>SUMIF(Funções!B$8:B$607,$G54,Funções!K$8:K$607)</f>
        <v>0</v>
      </c>
      <c r="L54" s="23" t="str">
        <f t="shared" si="0"/>
        <v xml:space="preserve">           .</v>
      </c>
    </row>
    <row r="55" spans="1:12" ht="13.5" x14ac:dyDescent="0.25">
      <c r="A55" s="31"/>
      <c r="B55" s="137"/>
      <c r="C55" s="137"/>
      <c r="D55" s="137"/>
      <c r="E55" s="137"/>
      <c r="F55" s="2"/>
      <c r="G55" s="29" t="s">
        <v>97</v>
      </c>
      <c r="H55" s="161"/>
      <c r="I55" s="161"/>
      <c r="J55" s="32">
        <f>COUNTIF(Funções!B$8:B$607,G55)</f>
        <v>0</v>
      </c>
      <c r="K55" s="30">
        <f>SUMIF(Funções!B$8:B$607,$G55,Funções!K$8:K$607)</f>
        <v>0</v>
      </c>
      <c r="L55" s="23" t="str">
        <f t="shared" si="0"/>
        <v xml:space="preserve">           .</v>
      </c>
    </row>
    <row r="56" spans="1:12" ht="13.5" x14ac:dyDescent="0.25">
      <c r="A56" s="31"/>
      <c r="B56" s="137"/>
      <c r="C56" s="137"/>
      <c r="D56" s="137"/>
      <c r="E56" s="137"/>
      <c r="F56" s="2"/>
      <c r="G56" s="29" t="s">
        <v>97</v>
      </c>
      <c r="H56" s="161"/>
      <c r="I56" s="161"/>
      <c r="J56" s="32">
        <f>COUNTIF(Funções!B$8:B$607,G56)</f>
        <v>0</v>
      </c>
      <c r="K56" s="30">
        <f>SUMIF(Funções!B$8:B$607,$G56,Funções!K$8:K$607)</f>
        <v>0</v>
      </c>
      <c r="L56" s="23" t="str">
        <f t="shared" si="0"/>
        <v xml:space="preserve">           .</v>
      </c>
    </row>
    <row r="57" spans="1:12" ht="13.5" x14ac:dyDescent="0.25">
      <c r="A57" s="31"/>
      <c r="B57" s="137"/>
      <c r="C57" s="137"/>
      <c r="D57" s="137"/>
      <c r="E57" s="137"/>
      <c r="F57" s="2"/>
      <c r="G57" s="29" t="s">
        <v>97</v>
      </c>
      <c r="H57" s="161"/>
      <c r="I57" s="161"/>
      <c r="J57" s="32">
        <f>COUNTIF(Funções!B$8:B$607,G57)</f>
        <v>0</v>
      </c>
      <c r="K57" s="30">
        <f>SUMIF(Funções!B$8:B$607,$G57,Funções!K$8:K$607)</f>
        <v>0</v>
      </c>
      <c r="L57" s="23" t="str">
        <f t="shared" si="0"/>
        <v xml:space="preserve">           .</v>
      </c>
    </row>
    <row r="58" spans="1:12" ht="13.5" x14ac:dyDescent="0.25">
      <c r="A58" s="31"/>
      <c r="B58" s="137"/>
      <c r="C58" s="137"/>
      <c r="D58" s="137"/>
      <c r="E58" s="137"/>
      <c r="F58" s="2"/>
      <c r="G58" s="29" t="s">
        <v>97</v>
      </c>
      <c r="H58" s="161"/>
      <c r="I58" s="161"/>
      <c r="J58" s="32">
        <f>COUNTIF(Funções!B$8:B$607,G58)</f>
        <v>0</v>
      </c>
      <c r="K58" s="30">
        <f>SUMIF(Funções!B$8:B$607,$G58,Funções!K$8:K$607)</f>
        <v>0</v>
      </c>
      <c r="L58" s="23" t="str">
        <f t="shared" si="0"/>
        <v xml:space="preserve">           .</v>
      </c>
    </row>
    <row r="59" spans="1:12" ht="13.5" x14ac:dyDescent="0.25">
      <c r="A59" s="31"/>
      <c r="B59" s="137"/>
      <c r="C59" s="137"/>
      <c r="D59" s="137"/>
      <c r="E59" s="137"/>
      <c r="F59" s="2"/>
      <c r="G59" s="29" t="s">
        <v>97</v>
      </c>
      <c r="H59" s="161"/>
      <c r="I59" s="161"/>
      <c r="J59" s="32">
        <f>COUNTIF(Funções!B$8:B$607,G59)</f>
        <v>0</v>
      </c>
      <c r="K59" s="30">
        <f>SUMIF(Funções!B$8:B$607,$G59,Funções!K$8:K$607)</f>
        <v>0</v>
      </c>
      <c r="L59" s="23" t="str">
        <f t="shared" si="0"/>
        <v xml:space="preserve">           .</v>
      </c>
    </row>
    <row r="60" spans="1:12" ht="13.5" x14ac:dyDescent="0.25">
      <c r="A60" s="31"/>
      <c r="B60" s="137"/>
      <c r="C60" s="137"/>
      <c r="D60" s="137"/>
      <c r="E60" s="137"/>
      <c r="F60" s="2"/>
      <c r="G60" s="29" t="s">
        <v>97</v>
      </c>
      <c r="H60" s="161"/>
      <c r="I60" s="161"/>
      <c r="J60" s="32">
        <f>COUNTIF(Funções!B$8:B$607,G60)</f>
        <v>0</v>
      </c>
      <c r="K60" s="30">
        <f>SUMIF(Funções!B$8:B$607,$G60,Funções!K$8:K$607)</f>
        <v>0</v>
      </c>
      <c r="L60" s="23" t="str">
        <f t="shared" si="0"/>
        <v xml:space="preserve">           .</v>
      </c>
    </row>
    <row r="61" spans="1:12" ht="13.5" x14ac:dyDescent="0.25">
      <c r="A61" s="31"/>
      <c r="B61" s="137"/>
      <c r="C61" s="137"/>
      <c r="D61" s="137"/>
      <c r="E61" s="137"/>
      <c r="F61" s="2"/>
      <c r="G61" s="29" t="s">
        <v>97</v>
      </c>
      <c r="H61" s="161"/>
      <c r="I61" s="161"/>
      <c r="J61" s="32">
        <f>COUNTIF(Funções!B$8:B$607,G61)</f>
        <v>0</v>
      </c>
      <c r="K61" s="30">
        <f>SUMIF(Funções!B$8:B$607,$G61,Funções!K$8:K$607)</f>
        <v>0</v>
      </c>
      <c r="L61" s="23" t="str">
        <f t="shared" si="0"/>
        <v xml:space="preserve">           .</v>
      </c>
    </row>
    <row r="62" spans="1:12" ht="13.5" x14ac:dyDescent="0.25">
      <c r="A62" s="31"/>
      <c r="B62" s="137"/>
      <c r="C62" s="137"/>
      <c r="D62" s="137"/>
      <c r="E62" s="137"/>
      <c r="F62" s="2"/>
      <c r="G62" s="29" t="s">
        <v>97</v>
      </c>
      <c r="H62" s="161"/>
      <c r="I62" s="161"/>
      <c r="J62" s="32">
        <f>COUNTIF(Funções!B$8:B$607,G62)</f>
        <v>0</v>
      </c>
      <c r="K62" s="30">
        <f>SUMIF(Funções!B$8:B$607,$G62,Funções!K$8:K$607)</f>
        <v>0</v>
      </c>
      <c r="L62" s="23" t="str">
        <f t="shared" si="0"/>
        <v xml:space="preserve">           .</v>
      </c>
    </row>
    <row r="63" spans="1:12" ht="13.5" x14ac:dyDescent="0.25">
      <c r="A63" s="31"/>
      <c r="B63" s="137"/>
      <c r="C63" s="137"/>
      <c r="D63" s="137"/>
      <c r="E63" s="137"/>
      <c r="F63" s="2"/>
      <c r="G63" s="29" t="s">
        <v>97</v>
      </c>
      <c r="H63" s="161"/>
      <c r="I63" s="161"/>
      <c r="J63" s="32">
        <f>COUNTIF(Funções!B$8:B$607,G63)</f>
        <v>0</v>
      </c>
      <c r="K63" s="30">
        <f>SUMIF(Funções!B$8:B$607,$G63,Funções!K$8:K$607)</f>
        <v>0</v>
      </c>
      <c r="L63" s="23" t="str">
        <f t="shared" si="0"/>
        <v xml:space="preserve">           .</v>
      </c>
    </row>
    <row r="64" spans="1:12" ht="13.5" x14ac:dyDescent="0.25">
      <c r="A64" s="33"/>
      <c r="B64" s="162"/>
      <c r="C64" s="162"/>
      <c r="D64" s="162"/>
      <c r="E64" s="162"/>
      <c r="F64" s="34"/>
      <c r="G64" s="35" t="s">
        <v>97</v>
      </c>
      <c r="H64" s="163"/>
      <c r="I64" s="163"/>
      <c r="J64" s="36">
        <f>COUNTIF(Funções!B$8:B$607,G64)</f>
        <v>0</v>
      </c>
      <c r="K64" s="37">
        <f>SUMIF(Funções!B$8:B$607,$G64,Funções!K$8:K$607)</f>
        <v>0</v>
      </c>
      <c r="L64" s="23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B42:E42"/>
    <mergeCell ref="H42:I42"/>
    <mergeCell ref="B31:E31"/>
    <mergeCell ref="B36:E36"/>
    <mergeCell ref="B37:E37"/>
    <mergeCell ref="B38:E38"/>
    <mergeCell ref="A40:F40"/>
    <mergeCell ref="G40:G41"/>
    <mergeCell ref="B27:E27"/>
    <mergeCell ref="B28:E28"/>
    <mergeCell ref="B29:E29"/>
    <mergeCell ref="B30:E30"/>
    <mergeCell ref="K40:K41"/>
    <mergeCell ref="B41:E41"/>
    <mergeCell ref="J40:J41"/>
    <mergeCell ref="B22:E22"/>
    <mergeCell ref="B24:E24"/>
    <mergeCell ref="B23:E23"/>
    <mergeCell ref="B25:E25"/>
    <mergeCell ref="B26:E26"/>
    <mergeCell ref="B17:E17"/>
    <mergeCell ref="B18:E18"/>
    <mergeCell ref="B19:E19"/>
    <mergeCell ref="B20:E20"/>
    <mergeCell ref="B21:E21"/>
    <mergeCell ref="B11:E11"/>
    <mergeCell ref="B12:E12"/>
    <mergeCell ref="B13:E13"/>
    <mergeCell ref="B15:E15"/>
    <mergeCell ref="B16:E16"/>
    <mergeCell ref="B14:E14"/>
    <mergeCell ref="B6:E6"/>
    <mergeCell ref="B7:E7"/>
    <mergeCell ref="B8:E8"/>
    <mergeCell ref="B9:E9"/>
    <mergeCell ref="B10:E10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view="pageBreakPreview" zoomScaleSheetLayoutView="100" workbookViewId="0">
      <pane ySplit="8" topLeftCell="A9" activePane="bottomLeft" state="frozen"/>
      <selection activeCell="B11" sqref="B11"/>
      <selection pane="bottomLeft" activeCell="F51" sqref="F51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32" t="s">
        <v>118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2" x14ac:dyDescent="0.2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</row>
    <row r="3" spans="1:12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</row>
    <row r="4" spans="1:12" x14ac:dyDescent="0.2">
      <c r="A4" s="166" t="str">
        <f>Contagem!A5&amp;" : "&amp;Contagem!F5</f>
        <v>Aplicação : Doggis</v>
      </c>
      <c r="B4" s="166"/>
      <c r="C4" s="166"/>
      <c r="D4" s="166"/>
      <c r="E4" s="166"/>
      <c r="F4" s="152" t="str">
        <f>Contagem!A8&amp;" : "&amp;Contagem!F8</f>
        <v>Projeto : Doggis</v>
      </c>
      <c r="G4" s="152"/>
      <c r="H4" s="152"/>
      <c r="I4" s="152"/>
      <c r="J4" s="152"/>
      <c r="K4" s="152"/>
      <c r="L4" s="152"/>
    </row>
    <row r="5" spans="1:12" x14ac:dyDescent="0.2">
      <c r="A5" s="166" t="str">
        <f>Contagem!A9&amp;" : "&amp;Contagem!F9</f>
        <v>Responsável : Adelaide Antunes</v>
      </c>
      <c r="B5" s="166"/>
      <c r="C5" s="166"/>
      <c r="D5" s="166"/>
      <c r="E5" s="166"/>
      <c r="F5" s="152" t="str">
        <f>Contagem!A10&amp;" : "&amp;Contagem!F10</f>
        <v>Revisor : Adelaide Antunes</v>
      </c>
      <c r="G5" s="152"/>
      <c r="H5" s="152"/>
      <c r="I5" s="152"/>
      <c r="J5" s="152"/>
      <c r="K5" s="152"/>
      <c r="L5" s="152"/>
    </row>
    <row r="6" spans="1:12" x14ac:dyDescent="0.2">
      <c r="A6" s="166" t="str">
        <f>Contagem!A4&amp;" : "&amp;Contagem!F4</f>
        <v>Empresa : Petshop Adelaide</v>
      </c>
      <c r="B6" s="166"/>
      <c r="C6" s="166"/>
      <c r="D6" s="166"/>
      <c r="E6" s="166"/>
      <c r="F6" s="152" t="str">
        <f>"Tipo de Contagem : "&amp;Contagem!F6</f>
        <v>Tipo de Contagem : Aplicação</v>
      </c>
      <c r="G6" s="152"/>
      <c r="H6" s="152"/>
      <c r="I6" s="152"/>
      <c r="J6" s="152"/>
      <c r="K6" s="152"/>
      <c r="L6" s="152"/>
    </row>
    <row r="7" spans="1:12" ht="12.75" customHeight="1" x14ac:dyDescent="0.2">
      <c r="A7" s="168" t="s">
        <v>119</v>
      </c>
      <c r="B7" s="168"/>
      <c r="C7" s="169" t="s">
        <v>120</v>
      </c>
      <c r="D7" s="169"/>
      <c r="E7" s="169"/>
      <c r="F7" s="169"/>
      <c r="G7" s="164" t="s">
        <v>121</v>
      </c>
      <c r="H7" s="164" t="s">
        <v>122</v>
      </c>
      <c r="I7" s="73"/>
      <c r="J7" s="164" t="s">
        <v>123</v>
      </c>
      <c r="K7" s="164"/>
      <c r="L7" s="165" t="s">
        <v>122</v>
      </c>
    </row>
    <row r="8" spans="1:12" x14ac:dyDescent="0.2">
      <c r="A8" s="168"/>
      <c r="B8" s="168"/>
      <c r="C8" s="169"/>
      <c r="D8" s="169"/>
      <c r="E8" s="169"/>
      <c r="F8" s="169"/>
      <c r="G8" s="164"/>
      <c r="H8" s="164"/>
      <c r="I8" s="74"/>
      <c r="J8" s="164"/>
      <c r="K8" s="164"/>
      <c r="L8" s="165"/>
    </row>
    <row r="9" spans="1:12" ht="6" customHeight="1" x14ac:dyDescent="0.25">
      <c r="A9" s="51"/>
      <c r="B9" s="52"/>
      <c r="C9" s="52"/>
      <c r="D9" s="52"/>
      <c r="E9" s="52"/>
      <c r="F9" s="52"/>
      <c r="G9" s="52"/>
      <c r="H9" s="52"/>
      <c r="I9" s="52"/>
      <c r="J9" s="52"/>
      <c r="K9" s="52"/>
      <c r="L9" s="53"/>
    </row>
    <row r="10" spans="1:12" ht="13.5" x14ac:dyDescent="0.25">
      <c r="A10" s="54"/>
      <c r="B10" s="55" t="s">
        <v>100</v>
      </c>
      <c r="C10" s="56">
        <f>COUNTIF(Funções!G8:G607,"EEL")</f>
        <v>0</v>
      </c>
      <c r="D10" s="55"/>
      <c r="E10" s="57" t="s">
        <v>124</v>
      </c>
      <c r="F10" s="57" t="s">
        <v>125</v>
      </c>
      <c r="G10" s="56">
        <f>C10*3</f>
        <v>0</v>
      </c>
      <c r="H10" s="55"/>
      <c r="I10" s="38"/>
      <c r="J10" s="58" t="str">
        <f>Deflatores!$G$4&amp;"="</f>
        <v>I=</v>
      </c>
      <c r="K10" s="59">
        <f>SUMIF(Funções!$J$8:$J$607,"EE"&amp;Deflatores!G4,Funções!$L$8:$L$607)</f>
        <v>112</v>
      </c>
      <c r="L10" s="60"/>
    </row>
    <row r="11" spans="1:12" ht="13.5" x14ac:dyDescent="0.25">
      <c r="A11" s="61"/>
      <c r="B11" s="55"/>
      <c r="C11" s="56">
        <f>COUNTIF(Funções!G8:G607,"EEA")</f>
        <v>28</v>
      </c>
      <c r="D11" s="55"/>
      <c r="E11" s="57" t="s">
        <v>126</v>
      </c>
      <c r="F11" s="57" t="s">
        <v>127</v>
      </c>
      <c r="G11" s="56">
        <f>C11*4</f>
        <v>112</v>
      </c>
      <c r="H11" s="55"/>
      <c r="I11" s="38"/>
      <c r="J11" s="58" t="str">
        <f>Deflatores!$G$5&amp;"="</f>
        <v>A=</v>
      </c>
      <c r="K11" s="59">
        <f>SUMIF(Funções!$J$8:$J$607,"EE"&amp;Deflatores!G5,Funções!$L$8:$L$607)</f>
        <v>0</v>
      </c>
      <c r="L11" s="60"/>
    </row>
    <row r="12" spans="1:12" ht="13.5" x14ac:dyDescent="0.25">
      <c r="A12" s="61"/>
      <c r="B12" s="55"/>
      <c r="C12" s="56">
        <f>COUNTIF(Funções!G8:G607,"EEH")</f>
        <v>0</v>
      </c>
      <c r="D12" s="55"/>
      <c r="E12" s="57" t="s">
        <v>128</v>
      </c>
      <c r="F12" s="57" t="s">
        <v>129</v>
      </c>
      <c r="G12" s="56">
        <f>C12*6</f>
        <v>0</v>
      </c>
      <c r="H12" s="55"/>
      <c r="I12" s="38"/>
      <c r="J12" s="58" t="str">
        <f>Deflatores!$G$6&amp;"="</f>
        <v>E=</v>
      </c>
      <c r="K12" s="59">
        <f>SUMIF(Funções!$J$8:$J$607,"EE"&amp;Deflatores!G6,Funções!$L$8:$L$607)</f>
        <v>0</v>
      </c>
      <c r="L12" s="62"/>
    </row>
    <row r="13" spans="1:12" ht="13.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63"/>
      <c r="L13" s="60"/>
    </row>
    <row r="14" spans="1:12" ht="13.5" x14ac:dyDescent="0.25">
      <c r="A14" s="61"/>
      <c r="B14" s="64" t="s">
        <v>130</v>
      </c>
      <c r="C14" s="56">
        <f>SUM(C10:C12)</f>
        <v>28</v>
      </c>
      <c r="D14" s="55"/>
      <c r="E14" s="55"/>
      <c r="F14" s="64" t="s">
        <v>131</v>
      </c>
      <c r="G14" s="56">
        <f>SUM(G10:G12)</f>
        <v>112</v>
      </c>
      <c r="H14" s="38">
        <f>IF($G$45&lt;&gt;0,G14/$G$45,"")</f>
        <v>0.50909090909090904</v>
      </c>
      <c r="I14" s="65"/>
      <c r="J14" s="58"/>
      <c r="K14" s="59">
        <f>SUM(K10:K13)</f>
        <v>112</v>
      </c>
      <c r="L14" s="40">
        <f>IF('Sumário 2'!L11&lt;&gt;0,K14/'Sumário 2'!L11,"")</f>
        <v>0.50909090909090904</v>
      </c>
    </row>
    <row r="15" spans="1:12" ht="6" customHeight="1" x14ac:dyDescent="0.25">
      <c r="A15" s="66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67"/>
    </row>
    <row r="16" spans="1:12" ht="6" customHeight="1" x14ac:dyDescent="0.25">
      <c r="A16" s="61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60"/>
    </row>
    <row r="17" spans="1:12" ht="13.5" x14ac:dyDescent="0.25">
      <c r="A17" s="61"/>
      <c r="B17" s="55" t="s">
        <v>103</v>
      </c>
      <c r="C17" s="58">
        <f>COUNTIF(Funções!G8:G607,"SEL")</f>
        <v>0</v>
      </c>
      <c r="D17" s="55"/>
      <c r="E17" s="57" t="s">
        <v>124</v>
      </c>
      <c r="F17" s="57" t="s">
        <v>127</v>
      </c>
      <c r="G17" s="58">
        <f>C17*4</f>
        <v>0</v>
      </c>
      <c r="H17" s="55"/>
      <c r="I17" s="55"/>
      <c r="J17" s="58" t="str">
        <f>Deflatores!$G$4&amp;"="</f>
        <v>I=</v>
      </c>
      <c r="K17" s="68">
        <f>SUMIF(Funções!$J$8:$J$607,"SE"&amp;Deflatores!$G$4,Funções!$L$8:$L$607)</f>
        <v>20</v>
      </c>
      <c r="L17" s="60"/>
    </row>
    <row r="18" spans="1:12" ht="13.5" x14ac:dyDescent="0.25">
      <c r="A18" s="61"/>
      <c r="B18" s="55"/>
      <c r="C18" s="58">
        <f>COUNTIF(Funções!G8:G607,"SEA")</f>
        <v>4</v>
      </c>
      <c r="D18" s="55"/>
      <c r="E18" s="57" t="s">
        <v>126</v>
      </c>
      <c r="F18" s="57" t="s">
        <v>132</v>
      </c>
      <c r="G18" s="58">
        <f>C18*5</f>
        <v>20</v>
      </c>
      <c r="H18" s="55"/>
      <c r="I18" s="55"/>
      <c r="J18" s="58" t="str">
        <f>Deflatores!$G$5&amp;"="</f>
        <v>A=</v>
      </c>
      <c r="K18" s="68">
        <f>SUMIF(Funções!$J$8:$J$607,"SE"&amp;Deflatores!$G$5,Funções!$L$8:$L$607)</f>
        <v>0</v>
      </c>
      <c r="L18" s="60"/>
    </row>
    <row r="19" spans="1:12" ht="13.5" x14ac:dyDescent="0.25">
      <c r="A19" s="61"/>
      <c r="B19" s="55"/>
      <c r="C19" s="58">
        <f>COUNTIF(Funções!G8:G607,"SEH")</f>
        <v>0</v>
      </c>
      <c r="D19" s="55"/>
      <c r="E19" s="57" t="s">
        <v>128</v>
      </c>
      <c r="F19" s="57" t="s">
        <v>133</v>
      </c>
      <c r="G19" s="58">
        <f>C19*7</f>
        <v>0</v>
      </c>
      <c r="H19" s="55"/>
      <c r="I19" s="55"/>
      <c r="J19" s="58" t="str">
        <f>Deflatores!$G$6&amp;"="</f>
        <v>E=</v>
      </c>
      <c r="K19" s="68">
        <f>SUMIF(Funções!$J$8:$J$607,"SE"&amp;Deflatores!$G$6,Funções!$L$8:$L$607)</f>
        <v>0</v>
      </c>
      <c r="L19" s="62"/>
    </row>
    <row r="20" spans="1:12" ht="13.5" x14ac:dyDescent="0.25">
      <c r="A20" s="61"/>
      <c r="B20" s="55"/>
      <c r="C20" s="55"/>
      <c r="D20" s="55"/>
      <c r="E20" s="55"/>
      <c r="F20" s="55"/>
      <c r="G20" s="55"/>
      <c r="H20" s="55"/>
      <c r="I20" s="55"/>
      <c r="J20" s="55"/>
      <c r="K20" s="63"/>
      <c r="L20" s="60"/>
    </row>
    <row r="21" spans="1:12" ht="13.5" x14ac:dyDescent="0.25">
      <c r="A21" s="61"/>
      <c r="B21" s="64" t="s">
        <v>130</v>
      </c>
      <c r="C21" s="56">
        <f>SUM(C17:C19)</f>
        <v>4</v>
      </c>
      <c r="D21" s="55"/>
      <c r="E21" s="55"/>
      <c r="F21" s="64" t="s">
        <v>131</v>
      </c>
      <c r="G21" s="56">
        <f>SUM(G17:G19)</f>
        <v>20</v>
      </c>
      <c r="H21" s="38">
        <f>IF($G$45&lt;&gt;0,G21/$G$45,"")</f>
        <v>9.0909090909090912E-2</v>
      </c>
      <c r="I21" s="65"/>
      <c r="J21" s="58"/>
      <c r="K21" s="59">
        <f>SUM(K17:K20)</f>
        <v>20</v>
      </c>
      <c r="L21" s="40">
        <f>IF('Sumário 2'!L11&lt;&gt;0,K21/'Sumário 2'!L11,"")</f>
        <v>9.0909090909090912E-2</v>
      </c>
    </row>
    <row r="22" spans="1:12" ht="6" customHeight="1" x14ac:dyDescent="0.25">
      <c r="A22" s="66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67"/>
    </row>
    <row r="23" spans="1:12" ht="6" customHeight="1" x14ac:dyDescent="0.25">
      <c r="A23" s="51"/>
      <c r="B23" s="52"/>
      <c r="C23" s="55"/>
      <c r="D23" s="52"/>
      <c r="E23" s="52"/>
      <c r="F23" s="52"/>
      <c r="G23" s="55"/>
      <c r="H23" s="52"/>
      <c r="I23" s="52"/>
      <c r="J23" s="52"/>
      <c r="K23" s="52"/>
      <c r="L23" s="53"/>
    </row>
    <row r="24" spans="1:12" ht="13.5" x14ac:dyDescent="0.25">
      <c r="A24" s="61"/>
      <c r="B24" s="55" t="s">
        <v>102</v>
      </c>
      <c r="C24" s="56">
        <f>COUNTIF(Funções!G8:G607,"CEL")</f>
        <v>0</v>
      </c>
      <c r="D24" s="55"/>
      <c r="E24" s="57" t="s">
        <v>124</v>
      </c>
      <c r="F24" s="57" t="s">
        <v>125</v>
      </c>
      <c r="G24" s="56">
        <f>C24*3</f>
        <v>0</v>
      </c>
      <c r="H24" s="55"/>
      <c r="I24" s="55"/>
      <c r="J24" s="58" t="str">
        <f>Deflatores!$G$4&amp;"="</f>
        <v>I=</v>
      </c>
      <c r="K24" s="59">
        <f>SUMIF(Funções!$J$8:$J$607,"CE"&amp;Deflatores!$G$4,Funções!$L$8:$L$607)</f>
        <v>32</v>
      </c>
      <c r="L24" s="60"/>
    </row>
    <row r="25" spans="1:12" ht="13.5" x14ac:dyDescent="0.25">
      <c r="A25" s="61"/>
      <c r="B25" s="55"/>
      <c r="C25" s="56">
        <f>COUNTIF(Funções!G8:G607,"CEA")</f>
        <v>8</v>
      </c>
      <c r="D25" s="55"/>
      <c r="E25" s="57" t="s">
        <v>126</v>
      </c>
      <c r="F25" s="57" t="s">
        <v>127</v>
      </c>
      <c r="G25" s="56">
        <f>C25*4</f>
        <v>32</v>
      </c>
      <c r="H25" s="55"/>
      <c r="I25" s="55"/>
      <c r="J25" s="58" t="str">
        <f>Deflatores!$G$5&amp;"="</f>
        <v>A=</v>
      </c>
      <c r="K25" s="59">
        <f>SUMIF(Funções!$J$8:$J$607,"CE"&amp;Deflatores!$G$5,Funções!$L$8:$L$607)</f>
        <v>0</v>
      </c>
      <c r="L25" s="60"/>
    </row>
    <row r="26" spans="1:12" ht="13.5" x14ac:dyDescent="0.25">
      <c r="A26" s="61"/>
      <c r="B26" s="55"/>
      <c r="C26" s="56">
        <f>COUNTIF(Funções!G8:G607,"CEH")</f>
        <v>0</v>
      </c>
      <c r="D26" s="55"/>
      <c r="E26" s="57" t="s">
        <v>128</v>
      </c>
      <c r="F26" s="57" t="s">
        <v>129</v>
      </c>
      <c r="G26" s="56">
        <f>C26*6</f>
        <v>0</v>
      </c>
      <c r="H26" s="55"/>
      <c r="I26" s="55"/>
      <c r="J26" s="58" t="str">
        <f>Deflatores!$G$6&amp;"="</f>
        <v>E=</v>
      </c>
      <c r="K26" s="59">
        <f>SUMIF(Funções!$J$8:$J$607,"CE"&amp;Deflatores!$G$6,Funções!$L$8:$L$607)</f>
        <v>0</v>
      </c>
      <c r="L26" s="62"/>
    </row>
    <row r="27" spans="1:12" ht="13.5" x14ac:dyDescent="0.25">
      <c r="A27" s="61"/>
      <c r="B27" s="55"/>
      <c r="C27" s="55"/>
      <c r="D27" s="55"/>
      <c r="E27" s="55"/>
      <c r="F27" s="55"/>
      <c r="G27" s="55"/>
      <c r="H27" s="55"/>
      <c r="I27" s="55"/>
      <c r="J27" s="55"/>
      <c r="K27" s="63"/>
      <c r="L27" s="60"/>
    </row>
    <row r="28" spans="1:12" ht="13.5" x14ac:dyDescent="0.25">
      <c r="A28" s="61"/>
      <c r="B28" s="64" t="s">
        <v>130</v>
      </c>
      <c r="C28" s="56">
        <f>SUM(C24:C26)</f>
        <v>8</v>
      </c>
      <c r="D28" s="55"/>
      <c r="E28" s="55"/>
      <c r="F28" s="64" t="s">
        <v>131</v>
      </c>
      <c r="G28" s="56">
        <f>SUM(G24:G26)</f>
        <v>32</v>
      </c>
      <c r="H28" s="38">
        <f>IF($G$45&lt;&gt;0,G28/$G$45,"")</f>
        <v>0.14545454545454545</v>
      </c>
      <c r="I28" s="65"/>
      <c r="J28" s="58"/>
      <c r="K28" s="59">
        <f>SUM(K24:K27)</f>
        <v>32</v>
      </c>
      <c r="L28" s="40">
        <f>IF('Sumário 2'!L11&lt;&gt;0,K28/'Sumário 2'!L11,"")</f>
        <v>0.14545454545454545</v>
      </c>
    </row>
    <row r="29" spans="1:12" ht="6" customHeight="1" x14ac:dyDescent="0.25">
      <c r="A29" s="6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67"/>
    </row>
    <row r="30" spans="1:12" ht="6" customHeight="1" x14ac:dyDescent="0.25">
      <c r="A30" s="51"/>
      <c r="B30" s="52"/>
      <c r="C30" s="55"/>
      <c r="D30" s="52"/>
      <c r="E30" s="52"/>
      <c r="F30" s="52"/>
      <c r="G30" s="55"/>
      <c r="H30" s="52"/>
      <c r="I30" s="52"/>
      <c r="J30" s="52"/>
      <c r="K30" s="52"/>
      <c r="L30" s="53"/>
    </row>
    <row r="31" spans="1:12" ht="13.5" x14ac:dyDescent="0.25">
      <c r="A31" s="61"/>
      <c r="B31" s="55" t="s">
        <v>98</v>
      </c>
      <c r="C31" s="56">
        <f>COUNTIF(Funções!G8:G607,"ALIL")</f>
        <v>8</v>
      </c>
      <c r="D31" s="55"/>
      <c r="E31" s="55" t="s">
        <v>124</v>
      </c>
      <c r="F31" s="55" t="s">
        <v>133</v>
      </c>
      <c r="G31" s="56">
        <f>C31*7</f>
        <v>56</v>
      </c>
      <c r="H31" s="55"/>
      <c r="I31" s="55"/>
      <c r="J31" s="58" t="str">
        <f>Deflatores!$G$4&amp;"="</f>
        <v>I=</v>
      </c>
      <c r="K31" s="59">
        <f>SUMIF(Funções!$J$8:$J$607,"ALI"&amp;Deflatores!$G$4,Funções!$L$8:$L$607)</f>
        <v>56</v>
      </c>
      <c r="L31" s="60"/>
    </row>
    <row r="32" spans="1:12" ht="13.5" x14ac:dyDescent="0.25">
      <c r="A32" s="61"/>
      <c r="B32" s="55"/>
      <c r="C32" s="56">
        <f>COUNTIF(Funções!G8:G607,"ALIA")</f>
        <v>0</v>
      </c>
      <c r="D32" s="55"/>
      <c r="E32" s="55" t="s">
        <v>126</v>
      </c>
      <c r="F32" s="55" t="s">
        <v>134</v>
      </c>
      <c r="G32" s="56">
        <f>C32*10</f>
        <v>0</v>
      </c>
      <c r="H32" s="55"/>
      <c r="I32" s="55"/>
      <c r="J32" s="58" t="str">
        <f>Deflatores!$G$5&amp;"="</f>
        <v>A=</v>
      </c>
      <c r="K32" s="59">
        <f>SUMIF(Funções!$J$8:$J$607,"ALI"&amp;Deflatores!$G$5,Funções!$L$8:$L$607)</f>
        <v>0</v>
      </c>
      <c r="L32" s="60"/>
    </row>
    <row r="33" spans="1:12" ht="13.5" x14ac:dyDescent="0.25">
      <c r="A33" s="61"/>
      <c r="B33" s="55"/>
      <c r="C33" s="56">
        <f>COUNTIF(Funções!G8:G607,"ALIH")</f>
        <v>0</v>
      </c>
      <c r="D33" s="55"/>
      <c r="E33" s="55" t="s">
        <v>128</v>
      </c>
      <c r="F33" s="55" t="s">
        <v>135</v>
      </c>
      <c r="G33" s="56">
        <f>C33*15</f>
        <v>0</v>
      </c>
      <c r="H33" s="55"/>
      <c r="I33" s="55"/>
      <c r="J33" s="58" t="str">
        <f>Deflatores!$G$6&amp;"="</f>
        <v>E=</v>
      </c>
      <c r="K33" s="59">
        <f>SUMIF(Funções!$J$8:$J$607,"ALI"&amp;Deflatores!$G$6,Funções!$L$8:$L$607)</f>
        <v>0</v>
      </c>
      <c r="L33" s="62"/>
    </row>
    <row r="34" spans="1:12" ht="13.5" x14ac:dyDescent="0.25">
      <c r="A34" s="61"/>
      <c r="B34" s="55"/>
      <c r="C34" s="55"/>
      <c r="D34" s="55"/>
      <c r="E34" s="55"/>
      <c r="F34" s="55"/>
      <c r="G34" s="55"/>
      <c r="H34" s="55"/>
      <c r="I34" s="55"/>
      <c r="J34" s="55"/>
      <c r="K34" s="63"/>
      <c r="L34" s="60"/>
    </row>
    <row r="35" spans="1:12" ht="13.5" x14ac:dyDescent="0.25">
      <c r="A35" s="61"/>
      <c r="B35" s="64" t="s">
        <v>130</v>
      </c>
      <c r="C35" s="56">
        <f>SUM(C31:C33)</f>
        <v>8</v>
      </c>
      <c r="D35" s="55"/>
      <c r="E35" s="55"/>
      <c r="F35" s="64" t="s">
        <v>131</v>
      </c>
      <c r="G35" s="56">
        <f>SUM(G31:G33)</f>
        <v>56</v>
      </c>
      <c r="H35" s="38">
        <f>IF($G$45&lt;&gt;0,G35/$G$45,"")</f>
        <v>0.25454545454545452</v>
      </c>
      <c r="I35" s="65"/>
      <c r="J35" s="58"/>
      <c r="K35" s="59">
        <f>SUM(K31:K34)</f>
        <v>56</v>
      </c>
      <c r="L35" s="40">
        <f>IF('Sumário 2'!L11&lt;&gt;0,K35/'Sumário 2'!L11,"")</f>
        <v>0.25454545454545452</v>
      </c>
    </row>
    <row r="36" spans="1:12" ht="6" customHeight="1" x14ac:dyDescent="0.25">
      <c r="A36" s="66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67"/>
    </row>
    <row r="37" spans="1:12" ht="6" customHeight="1" x14ac:dyDescent="0.25">
      <c r="A37" s="51"/>
      <c r="B37" s="52"/>
      <c r="C37" s="55"/>
      <c r="D37" s="52"/>
      <c r="E37" s="52"/>
      <c r="F37" s="52"/>
      <c r="G37" s="55"/>
      <c r="H37" s="52"/>
      <c r="I37" s="52"/>
      <c r="J37" s="52"/>
      <c r="K37" s="52"/>
      <c r="L37" s="53"/>
    </row>
    <row r="38" spans="1:12" ht="13.5" x14ac:dyDescent="0.25">
      <c r="A38" s="61"/>
      <c r="B38" s="55" t="s">
        <v>99</v>
      </c>
      <c r="C38" s="56">
        <f>COUNTIF(Funções!G8:G607,"AIEL")</f>
        <v>0</v>
      </c>
      <c r="D38" s="55"/>
      <c r="E38" s="55" t="s">
        <v>124</v>
      </c>
      <c r="F38" s="55" t="s">
        <v>132</v>
      </c>
      <c r="G38" s="56">
        <f>C38*5</f>
        <v>0</v>
      </c>
      <c r="H38" s="55"/>
      <c r="I38" s="55"/>
      <c r="J38" s="58" t="str">
        <f>Deflatores!$G$4&amp;"="</f>
        <v>I=</v>
      </c>
      <c r="K38" s="59">
        <f>SUMIF(Funções!$J$8:$J$607,"AIE"&amp;Deflatores!$G$4,Funções!$L$8:$L$607)</f>
        <v>0</v>
      </c>
      <c r="L38" s="60"/>
    </row>
    <row r="39" spans="1:12" ht="13.5" x14ac:dyDescent="0.25">
      <c r="A39" s="61"/>
      <c r="B39" s="55"/>
      <c r="C39" s="56">
        <f>COUNTIF(Funções!G8:G607,"AIEA")</f>
        <v>0</v>
      </c>
      <c r="D39" s="55"/>
      <c r="E39" s="55" t="s">
        <v>126</v>
      </c>
      <c r="F39" s="55" t="s">
        <v>133</v>
      </c>
      <c r="G39" s="56">
        <f>C39*7</f>
        <v>0</v>
      </c>
      <c r="H39" s="55"/>
      <c r="I39" s="55"/>
      <c r="J39" s="58" t="str">
        <f>Deflatores!$G$5&amp;"="</f>
        <v>A=</v>
      </c>
      <c r="K39" s="59">
        <f>SUMIF(Funções!$J$8:$J$607,"AIE"&amp;Deflatores!$G$5,Funções!$L$8:$L$607)</f>
        <v>0</v>
      </c>
      <c r="L39" s="60"/>
    </row>
    <row r="40" spans="1:12" ht="13.5" x14ac:dyDescent="0.25">
      <c r="A40" s="61"/>
      <c r="B40" s="55"/>
      <c r="C40" s="56">
        <f>COUNTIF(Funções!G8:G607,"AIEH")</f>
        <v>0</v>
      </c>
      <c r="D40" s="55"/>
      <c r="E40" s="55" t="s">
        <v>128</v>
      </c>
      <c r="F40" s="55" t="s">
        <v>134</v>
      </c>
      <c r="G40" s="56">
        <f>C40*10</f>
        <v>0</v>
      </c>
      <c r="H40" s="55"/>
      <c r="I40" s="55"/>
      <c r="J40" s="58" t="str">
        <f>Deflatores!$G$6&amp;"="</f>
        <v>E=</v>
      </c>
      <c r="K40" s="59">
        <f>SUMIF(Funções!$J$8:$J$607,"AIE"&amp;Deflatores!$G$6,Funções!$L$8:$L$607)</f>
        <v>0</v>
      </c>
      <c r="L40" s="62"/>
    </row>
    <row r="41" spans="1:12" ht="13.5" x14ac:dyDescent="0.25">
      <c r="A41" s="61"/>
      <c r="B41" s="55"/>
      <c r="C41" s="55"/>
      <c r="D41" s="55"/>
      <c r="E41" s="55"/>
      <c r="F41" s="55"/>
      <c r="G41" s="55"/>
      <c r="H41" s="55"/>
      <c r="I41" s="55"/>
      <c r="J41" s="55"/>
      <c r="K41" s="69"/>
      <c r="L41" s="60"/>
    </row>
    <row r="42" spans="1:12" ht="13.5" x14ac:dyDescent="0.25">
      <c r="A42" s="61"/>
      <c r="B42" s="64" t="s">
        <v>130</v>
      </c>
      <c r="C42" s="56">
        <f>SUM(C38:C40)</f>
        <v>0</v>
      </c>
      <c r="D42" s="55"/>
      <c r="E42" s="55"/>
      <c r="F42" s="64" t="s">
        <v>131</v>
      </c>
      <c r="G42" s="56">
        <f>SUM(G38:G40)</f>
        <v>0</v>
      </c>
      <c r="H42" s="38">
        <f>IF($G$45&lt;&gt;0,G42/$G$45,"")</f>
        <v>0</v>
      </c>
      <c r="I42" s="65"/>
      <c r="J42" s="58"/>
      <c r="K42" s="59">
        <f>SUM(K38:K41)</f>
        <v>0</v>
      </c>
      <c r="L42" s="40">
        <f>IF('Sumário 2'!L11&lt;&gt;0,K42/'Sumário 2'!L11,"")</f>
        <v>0</v>
      </c>
    </row>
    <row r="43" spans="1:12" ht="6" customHeight="1" x14ac:dyDescent="0.25">
      <c r="A43" s="66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67"/>
    </row>
    <row r="44" spans="1:12" ht="6" customHeight="1" x14ac:dyDescent="0.25">
      <c r="A44" s="61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60"/>
    </row>
    <row r="45" spans="1:12" ht="13.5" x14ac:dyDescent="0.25">
      <c r="A45" s="61"/>
      <c r="B45" s="167" t="s">
        <v>136</v>
      </c>
      <c r="C45" s="167"/>
      <c r="D45" s="167"/>
      <c r="E45" s="167"/>
      <c r="F45" s="167"/>
      <c r="G45" s="56">
        <f>SUM(G14+G21+G28+G35+G42)</f>
        <v>220</v>
      </c>
      <c r="H45" s="55"/>
      <c r="I45" s="55"/>
      <c r="J45" s="55"/>
      <c r="K45" s="55"/>
      <c r="L45" s="60"/>
    </row>
    <row r="46" spans="1:12" ht="13.5" x14ac:dyDescent="0.25">
      <c r="A46" s="61"/>
      <c r="B46" s="167" t="s">
        <v>137</v>
      </c>
      <c r="C46" s="167"/>
      <c r="D46" s="167"/>
      <c r="E46" s="167"/>
      <c r="F46" s="167"/>
      <c r="G46" s="56">
        <f>(C10+C11+C12)*4+(C17+C18+C19)*5+(C24+C25+C26)*4+(C31+C32+C33)*7+(C38+C39+C40)*5</f>
        <v>220</v>
      </c>
      <c r="H46" s="55"/>
      <c r="I46" s="55"/>
      <c r="J46" s="55"/>
      <c r="K46" s="55"/>
      <c r="L46" s="60"/>
    </row>
    <row r="47" spans="1:12" ht="13.5" x14ac:dyDescent="0.25">
      <c r="A47" s="61"/>
      <c r="B47" s="167" t="s">
        <v>138</v>
      </c>
      <c r="C47" s="167"/>
      <c r="D47" s="167"/>
      <c r="E47" s="167"/>
      <c r="F47" s="167"/>
      <c r="G47" s="56">
        <f>(C31+C32+C33)*35+(C38+C39+C40)*15</f>
        <v>280</v>
      </c>
      <c r="H47" s="55"/>
      <c r="I47" s="55"/>
      <c r="J47" s="55"/>
      <c r="K47" s="55"/>
      <c r="L47" s="60"/>
    </row>
    <row r="48" spans="1:12" ht="13.5" x14ac:dyDescent="0.25">
      <c r="A48" s="61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60"/>
    </row>
    <row r="49" spans="1:12" ht="13.5" x14ac:dyDescent="0.25">
      <c r="A49" s="61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60"/>
    </row>
    <row r="50" spans="1:12" ht="13.5" x14ac:dyDescent="0.25">
      <c r="A50" s="61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60"/>
    </row>
    <row r="51" spans="1:12" ht="13.5" x14ac:dyDescent="0.25">
      <c r="A51" s="61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60"/>
    </row>
    <row r="52" spans="1:12" ht="13.5" x14ac:dyDescent="0.25">
      <c r="A52" s="70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2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G7:G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view="pageBreakPreview" zoomScaleSheetLayoutView="100" workbookViewId="0">
      <pane ySplit="6" topLeftCell="A7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32" t="s">
        <v>139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3" x14ac:dyDescent="0.2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</row>
    <row r="3" spans="1:13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</row>
    <row r="4" spans="1:13" x14ac:dyDescent="0.2">
      <c r="A4" s="166" t="str">
        <f>Contagem!A5&amp;" : "&amp;Contagem!F5</f>
        <v>Aplicação : Doggis</v>
      </c>
      <c r="B4" s="166"/>
      <c r="C4" s="166"/>
      <c r="D4" s="166"/>
      <c r="E4" s="166"/>
      <c r="F4" s="152" t="str">
        <f>Contagem!A8&amp;" : "&amp;Contagem!F8</f>
        <v>Projeto : Doggis</v>
      </c>
      <c r="G4" s="152"/>
      <c r="H4" s="152"/>
      <c r="I4" s="152"/>
      <c r="J4" s="152"/>
      <c r="K4" s="152"/>
      <c r="L4" s="152"/>
      <c r="M4" s="152"/>
    </row>
    <row r="5" spans="1:13" x14ac:dyDescent="0.2">
      <c r="A5" s="170" t="str">
        <f>Contagem!A9&amp;" : "&amp;Contagem!F9</f>
        <v>Responsável : Adelaide Antunes</v>
      </c>
      <c r="B5" s="170"/>
      <c r="C5" s="170"/>
      <c r="D5" s="170"/>
      <c r="E5" s="170"/>
      <c r="F5" s="152" t="str">
        <f>Contagem!A10&amp;" : "&amp;Contagem!F10</f>
        <v>Revisor : Adelaide Antunes</v>
      </c>
      <c r="G5" s="152"/>
      <c r="H5" s="152"/>
      <c r="I5" s="152"/>
      <c r="J5" s="152"/>
      <c r="K5" s="152"/>
      <c r="L5" s="152"/>
      <c r="M5" s="152"/>
    </row>
    <row r="6" spans="1:13" x14ac:dyDescent="0.2">
      <c r="A6" s="170" t="str">
        <f>Contagem!A4&amp;" : "&amp;Contagem!F4</f>
        <v>Empresa : Petshop Adelaide</v>
      </c>
      <c r="B6" s="170"/>
      <c r="C6" s="170"/>
      <c r="D6" s="170"/>
      <c r="E6" s="170"/>
      <c r="F6" s="152" t="str">
        <f>"Tipo de Contagem : "&amp;Contagem!F6</f>
        <v>Tipo de Contagem : Aplicação</v>
      </c>
      <c r="G6" s="152"/>
      <c r="H6" s="152"/>
      <c r="I6" s="152"/>
      <c r="J6" s="152"/>
      <c r="K6" s="152"/>
      <c r="L6" s="152"/>
      <c r="M6" s="152"/>
    </row>
    <row r="7" spans="1:13" x14ac:dyDescent="0.2">
      <c r="A7" s="88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89"/>
    </row>
    <row r="8" spans="1:13" ht="13.5" x14ac:dyDescent="0.25">
      <c r="A8" s="88"/>
      <c r="B8" s="171"/>
      <c r="C8" s="171"/>
      <c r="D8" s="171"/>
      <c r="E8" s="171"/>
      <c r="F8" s="171"/>
      <c r="G8" s="171"/>
      <c r="H8" s="171"/>
      <c r="I8" s="171"/>
      <c r="J8" s="65"/>
      <c r="K8" s="65"/>
      <c r="L8" s="65"/>
      <c r="M8" s="89"/>
    </row>
    <row r="9" spans="1:13" ht="13.5" x14ac:dyDescent="0.25">
      <c r="A9" s="88"/>
      <c r="B9" s="172" t="s">
        <v>140</v>
      </c>
      <c r="C9" s="172"/>
      <c r="D9" s="172"/>
      <c r="E9" s="41" t="s">
        <v>101</v>
      </c>
      <c r="F9" s="41" t="s">
        <v>2</v>
      </c>
      <c r="G9" s="41" t="s">
        <v>141</v>
      </c>
      <c r="H9" s="41" t="s">
        <v>142</v>
      </c>
      <c r="I9" s="41" t="s">
        <v>4</v>
      </c>
      <c r="J9" s="41" t="s">
        <v>143</v>
      </c>
      <c r="K9" s="65"/>
      <c r="L9" s="65"/>
      <c r="M9" s="89"/>
    </row>
    <row r="10" spans="1:13" ht="13.5" customHeight="1" x14ac:dyDescent="0.25">
      <c r="A10" s="88"/>
      <c r="B10" s="137" t="str">
        <f>""&amp;Deflatores!B4</f>
        <v>Inclusão</v>
      </c>
      <c r="C10" s="137"/>
      <c r="D10" s="29" t="str">
        <f>""&amp;Deflatores!G4</f>
        <v>I</v>
      </c>
      <c r="E10" s="112">
        <f>IF(D10="","",COUNTIF(Funções!C$8:C$607,D10))</f>
        <v>48</v>
      </c>
      <c r="F10" s="113">
        <f>SUMIF(Funções!$C$8:$C$607,Deflatores!G4,Funções!$H$8:$H$607)</f>
        <v>220</v>
      </c>
      <c r="G10" s="114">
        <f>IF(ISBLANK(Deflatores!H4),"",Deflatores!H4)</f>
        <v>1</v>
      </c>
      <c r="H10" s="113" t="str">
        <f>IF(ISBLANK(Deflatores!I4),"",Deflatores!I4)</f>
        <v/>
      </c>
      <c r="I10" s="115">
        <f>IF(F10=0,Deflatores!K4,F10*G10)</f>
        <v>220</v>
      </c>
      <c r="J10" s="116">
        <f t="shared" ref="J10:J44" si="0">IF($L$11&lt;&gt;0,I10/$L$11,"")</f>
        <v>1</v>
      </c>
      <c r="K10" s="65"/>
      <c r="L10" s="46" t="s">
        <v>4</v>
      </c>
      <c r="M10" s="60"/>
    </row>
    <row r="11" spans="1:13" ht="13.5" customHeight="1" x14ac:dyDescent="0.25">
      <c r="A11" s="88"/>
      <c r="B11" s="137" t="str">
        <f>""&amp;Deflatores!B5</f>
        <v>Alteração (sem conhecimento do Fator de Impacto)</v>
      </c>
      <c r="C11" s="137"/>
      <c r="D11" s="29" t="str">
        <f>""&amp;Deflatores!G5</f>
        <v>A</v>
      </c>
      <c r="E11" s="112">
        <f>IF(D11="","",COUNTIF(Funções!C$8:C$607,D11))</f>
        <v>0</v>
      </c>
      <c r="F11" s="113">
        <f>SUMIF(Funções!$C$8:$C$607,Deflatores!G5,Funções!$H$8:$H$607)</f>
        <v>0</v>
      </c>
      <c r="G11" s="114">
        <f>IF(ISBLANK(Deflatores!H5),"",Deflatores!H5)</f>
        <v>0.5</v>
      </c>
      <c r="H11" s="113" t="str">
        <f>IF(ISBLANK(Deflatores!I5),"",Deflatores!I5)</f>
        <v/>
      </c>
      <c r="I11" s="115">
        <f>IF(F11=0,Deflatores!K5,F11*G11)</f>
        <v>0</v>
      </c>
      <c r="J11" s="116">
        <f t="shared" si="0"/>
        <v>0</v>
      </c>
      <c r="K11" s="100"/>
      <c r="L11" s="47">
        <f>Contagem!Q6</f>
        <v>220</v>
      </c>
      <c r="M11" s="60"/>
    </row>
    <row r="12" spans="1:13" ht="13.5" customHeight="1" x14ac:dyDescent="0.25">
      <c r="A12" s="88"/>
      <c r="B12" s="137" t="str">
        <f>""&amp;Deflatores!B6</f>
        <v>Exclusão</v>
      </c>
      <c r="C12" s="137"/>
      <c r="D12" s="29" t="str">
        <f>""&amp;Deflatores!G6</f>
        <v>E</v>
      </c>
      <c r="E12" s="112">
        <f>IF(D12="","",COUNTIF(Funções!C$8:C$607,D12))</f>
        <v>0</v>
      </c>
      <c r="F12" s="113">
        <f>SUMIF(Funções!$C$8:$C$607,Deflatores!G6,Funções!$H$8:$H$607)</f>
        <v>0</v>
      </c>
      <c r="G12" s="114">
        <f>IF(ISBLANK(Deflatores!H6),"",Deflatores!H6)</f>
        <v>0.4</v>
      </c>
      <c r="H12" s="113" t="str">
        <f>IF(ISBLANK(Deflatores!I6),"",Deflatores!I6)</f>
        <v/>
      </c>
      <c r="I12" s="115">
        <f>IF(F12=0,Deflatores!K6,F12*G12)</f>
        <v>0</v>
      </c>
      <c r="J12" s="116">
        <f t="shared" si="0"/>
        <v>0</v>
      </c>
      <c r="K12" s="100"/>
      <c r="L12" s="101"/>
      <c r="M12" s="60"/>
    </row>
    <row r="13" spans="1:13" ht="13.5" customHeight="1" x14ac:dyDescent="0.25">
      <c r="A13" s="88"/>
      <c r="B13" s="137" t="str">
        <f>""&amp;Deflatores!B7</f>
        <v>Alteração (50%) de função desenvolvida ou já alterada pela empresa atual</v>
      </c>
      <c r="C13" s="137"/>
      <c r="D13" s="29" t="str">
        <f>""&amp;Deflatores!G7</f>
        <v>A50</v>
      </c>
      <c r="E13" s="112">
        <f>IF(D13="","",COUNTIF(Funções!C$8:C$607,D13))</f>
        <v>0</v>
      </c>
      <c r="F13" s="113">
        <f>SUMIF(Funções!$C$8:$C$607,Deflatores!G7,Funções!$H$8:$H$607)</f>
        <v>0</v>
      </c>
      <c r="G13" s="114">
        <f>IF(ISBLANK(Deflatores!H7),"",Deflatores!H7)</f>
        <v>0.5</v>
      </c>
      <c r="H13" s="113" t="str">
        <f>IF(ISBLANK(Deflatores!I7),"",Deflatores!I7)</f>
        <v/>
      </c>
      <c r="I13" s="115">
        <f>Deflatores!K7</f>
        <v>0</v>
      </c>
      <c r="J13" s="116">
        <f t="shared" si="0"/>
        <v>0</v>
      </c>
      <c r="K13" s="100"/>
      <c r="L13" s="46" t="s">
        <v>144</v>
      </c>
      <c r="M13" s="60"/>
    </row>
    <row r="14" spans="1:13" ht="13.5" customHeight="1" x14ac:dyDescent="0.25">
      <c r="A14" s="88"/>
      <c r="B14" s="137" t="str">
        <f>""&amp;Deflatores!B8</f>
        <v>Alteração (75%) de função não desenv. e ainda não alterada pela empresa atual</v>
      </c>
      <c r="C14" s="137"/>
      <c r="D14" s="29" t="str">
        <f>""&amp;Deflatores!G8</f>
        <v>A75</v>
      </c>
      <c r="E14" s="112">
        <f>IF(D14="","",COUNTIF(Funções!C$8:C$607,D14))</f>
        <v>0</v>
      </c>
      <c r="F14" s="113">
        <f>SUMIF(Funções!$C$8:$C$607,Deflatores!G8,Funções!$H$8:$H$607)</f>
        <v>0</v>
      </c>
      <c r="G14" s="114">
        <f>IF(ISBLANK(Deflatores!H8),"",Deflatores!H8)</f>
        <v>0.75</v>
      </c>
      <c r="H14" s="113" t="str">
        <f>IF(ISBLANK(Deflatores!I8),"",Deflatores!I8)</f>
        <v/>
      </c>
      <c r="I14" s="115">
        <f>Deflatores!K8</f>
        <v>0</v>
      </c>
      <c r="J14" s="116">
        <f t="shared" si="0"/>
        <v>0</v>
      </c>
      <c r="K14" s="65"/>
      <c r="L14" s="47">
        <f>Contagem!Q4</f>
        <v>220</v>
      </c>
      <c r="M14" s="60"/>
    </row>
    <row r="15" spans="1:13" ht="13.5" customHeight="1" x14ac:dyDescent="0.2">
      <c r="A15" s="88"/>
      <c r="B15" s="137" t="str">
        <f>""&amp;Deflatores!B9</f>
        <v>Alteração (75%+15%): o mesmo acima + redocumentar a função</v>
      </c>
      <c r="C15" s="137"/>
      <c r="D15" s="29" t="str">
        <f>""&amp;Deflatores!G9</f>
        <v>A90</v>
      </c>
      <c r="E15" s="112">
        <f>IF(D15="","",COUNTIF(Funções!C$8:C$607,D15))</f>
        <v>0</v>
      </c>
      <c r="F15" s="113">
        <f>SUMIF(Funções!$C$8:$C$607,Deflatores!G9,Funções!$H$8:$H$607)</f>
        <v>0</v>
      </c>
      <c r="G15" s="114">
        <f>IF(ISBLANK(Deflatores!H9),"",Deflatores!H9)</f>
        <v>0.9</v>
      </c>
      <c r="H15" s="113" t="str">
        <f>IF(ISBLANK(Deflatores!I9),"",Deflatores!I9)</f>
        <v/>
      </c>
      <c r="I15" s="115">
        <f>Deflatores!K9</f>
        <v>0</v>
      </c>
      <c r="J15" s="116">
        <f t="shared" si="0"/>
        <v>0</v>
      </c>
      <c r="K15" s="65"/>
      <c r="L15" s="65"/>
      <c r="M15" s="89"/>
    </row>
    <row r="16" spans="1:13" ht="13.5" customHeight="1" x14ac:dyDescent="0.2">
      <c r="A16" s="88"/>
      <c r="B16" s="137" t="str">
        <f>""&amp;Deflatores!B10</f>
        <v>Migração de Dados</v>
      </c>
      <c r="C16" s="137"/>
      <c r="D16" s="29" t="str">
        <f>""&amp;Deflatores!G10</f>
        <v>PMD</v>
      </c>
      <c r="E16" s="112">
        <f>IF(D16="","",COUNTIF(Funções!C$8:C$607,D16))</f>
        <v>0</v>
      </c>
      <c r="F16" s="113">
        <f>SUMIF(Funções!$C$8:$C$607,Deflatores!G10,Funções!$H$8:$H$607)</f>
        <v>0</v>
      </c>
      <c r="G16" s="114">
        <f>IF(ISBLANK(Deflatores!H10),"",Deflatores!H10)</f>
        <v>1</v>
      </c>
      <c r="H16" s="113" t="str">
        <f>IF(ISBLANK(Deflatores!I10),"",Deflatores!I10)</f>
        <v/>
      </c>
      <c r="I16" s="115">
        <f>Deflatores!K10</f>
        <v>0</v>
      </c>
      <c r="J16" s="116">
        <f t="shared" si="0"/>
        <v>0</v>
      </c>
      <c r="K16" s="65"/>
      <c r="L16" s="65"/>
      <c r="M16" s="89"/>
    </row>
    <row r="17" spans="1:13" ht="13.5" customHeight="1" x14ac:dyDescent="0.2">
      <c r="A17" s="88"/>
      <c r="B17" s="137" t="str">
        <f>""&amp;Deflatores!B11</f>
        <v>Corretiva (sem conhecimento do Fator de Impacto)</v>
      </c>
      <c r="C17" s="137"/>
      <c r="D17" s="29" t="str">
        <f>""&amp;Deflatores!G11</f>
        <v>COR</v>
      </c>
      <c r="E17" s="112">
        <f>IF(D17="","",COUNTIF(Funções!C$8:C$607,D17))</f>
        <v>0</v>
      </c>
      <c r="F17" s="113">
        <f>SUMIF(Funções!$C$8:$C$607,Deflatores!G11,Funções!$H$8:$H$607)</f>
        <v>0</v>
      </c>
      <c r="G17" s="114">
        <f>IF(ISBLANK(Deflatores!H11),"",Deflatores!H11)</f>
        <v>0.5</v>
      </c>
      <c r="H17" s="113" t="str">
        <f>IF(ISBLANK(Deflatores!I11),"",Deflatores!I11)</f>
        <v/>
      </c>
      <c r="I17" s="115">
        <f>Deflatores!K11</f>
        <v>0</v>
      </c>
      <c r="J17" s="116">
        <f>IF($L$11&lt;&gt;0,I17/$L$11,"")</f>
        <v>0</v>
      </c>
      <c r="K17" s="65"/>
      <c r="L17" s="65"/>
      <c r="M17" s="89"/>
    </row>
    <row r="18" spans="1:13" ht="13.5" customHeight="1" x14ac:dyDescent="0.2">
      <c r="A18" s="88"/>
      <c r="B18" s="137" t="str">
        <f>""&amp;Deflatores!B12</f>
        <v>Corretiva (50%) - Fora da garantia (mesma empresa)</v>
      </c>
      <c r="C18" s="137"/>
      <c r="D18" s="29" t="str">
        <f>""&amp;Deflatores!G12</f>
        <v>COR50</v>
      </c>
      <c r="E18" s="112">
        <f>IF(D18="","",COUNTIF(Funções!C$8:C$607,D18))</f>
        <v>0</v>
      </c>
      <c r="F18" s="113">
        <f>SUMIF(Funções!$C$8:$C$607,Deflatores!G12,Funções!$H$8:$H$607)</f>
        <v>0</v>
      </c>
      <c r="G18" s="114">
        <f>IF(ISBLANK(Deflatores!H12),"",Deflatores!H12)</f>
        <v>0.5</v>
      </c>
      <c r="H18" s="113" t="str">
        <f>IF(ISBLANK(Deflatores!I12),"",Deflatores!I12)</f>
        <v/>
      </c>
      <c r="I18" s="115">
        <f>Deflatores!K12</f>
        <v>0</v>
      </c>
      <c r="J18" s="116">
        <f t="shared" si="0"/>
        <v>0</v>
      </c>
      <c r="K18" s="65"/>
      <c r="L18" s="65"/>
      <c r="M18" s="89"/>
    </row>
    <row r="19" spans="1:13" ht="13.5" customHeight="1" x14ac:dyDescent="0.2">
      <c r="A19" s="88"/>
      <c r="B19" s="137" t="str">
        <f>""&amp;Deflatores!B13</f>
        <v>Corretiva (75%) - Fora da garantia (outra empresa)</v>
      </c>
      <c r="C19" s="137"/>
      <c r="D19" s="29" t="str">
        <f>""&amp;Deflatores!G13</f>
        <v>COR75</v>
      </c>
      <c r="E19" s="112">
        <f>IF(D19="","",COUNTIF(Funções!C$8:C$607,D19))</f>
        <v>0</v>
      </c>
      <c r="F19" s="113">
        <f>SUMIF(Funções!$C$8:$C$607,Deflatores!G13,Funções!$H$8:$H$607)</f>
        <v>0</v>
      </c>
      <c r="G19" s="114">
        <f>IF(ISBLANK(Deflatores!H13),"",Deflatores!H13)</f>
        <v>0.75</v>
      </c>
      <c r="H19" s="113" t="str">
        <f>IF(ISBLANK(Deflatores!I13),"",Deflatores!I13)</f>
        <v/>
      </c>
      <c r="I19" s="115">
        <f>Deflatores!K13</f>
        <v>0</v>
      </c>
      <c r="J19" s="116">
        <f t="shared" si="0"/>
        <v>0</v>
      </c>
      <c r="K19" s="65"/>
      <c r="L19" s="65"/>
      <c r="M19" s="89"/>
    </row>
    <row r="20" spans="1:13" ht="13.5" customHeight="1" x14ac:dyDescent="0.2">
      <c r="A20" s="88"/>
      <c r="B20" s="137" t="str">
        <f>""&amp;Deflatores!B14</f>
        <v>Corretiva (75%+15%) - Fora da garantia (outra empresa) + Redocumentação</v>
      </c>
      <c r="C20" s="137"/>
      <c r="D20" s="29" t="str">
        <f>""&amp;Deflatores!G14</f>
        <v>COR90</v>
      </c>
      <c r="E20" s="112">
        <f>IF(D20="","",COUNTIF(Funções!C$8:C$607,D20))</f>
        <v>0</v>
      </c>
      <c r="F20" s="113">
        <f>SUMIF(Funções!$C$8:$C$607,Deflatores!G14,Funções!$H$8:$H$607)</f>
        <v>0</v>
      </c>
      <c r="G20" s="114">
        <f>IF(ISBLANK(Deflatores!H14),"",Deflatores!H14)</f>
        <v>0.9</v>
      </c>
      <c r="H20" s="113" t="str">
        <f>IF(ISBLANK(Deflatores!I14),"",Deflatores!I14)</f>
        <v/>
      </c>
      <c r="I20" s="115">
        <f>Deflatores!K14</f>
        <v>0</v>
      </c>
      <c r="J20" s="116">
        <f>IF($L$11&lt;&gt;0,I20/$L$11,"")</f>
        <v>0</v>
      </c>
      <c r="K20" s="65"/>
      <c r="L20" s="65"/>
      <c r="M20" s="89"/>
    </row>
    <row r="21" spans="1:13" ht="13.5" customHeight="1" x14ac:dyDescent="0.2">
      <c r="A21" s="88"/>
      <c r="B21" s="137" t="str">
        <f>""&amp;Deflatores!B15</f>
        <v>Corretiva em Garantia</v>
      </c>
      <c r="C21" s="137"/>
      <c r="D21" s="29" t="str">
        <f>""&amp;Deflatores!G15</f>
        <v>GAR</v>
      </c>
      <c r="E21" s="112">
        <f>IF(D21="","",COUNTIF(Funções!C$8:C$607,D21))</f>
        <v>0</v>
      </c>
      <c r="F21" s="113">
        <f>SUMIF(Funções!$C$8:$C$607,Deflatores!G15,Funções!$H$8:$H$607)</f>
        <v>0</v>
      </c>
      <c r="G21" s="114">
        <f>IF(ISBLANK(Deflatores!H15),"",Deflatores!H15)</f>
        <v>0</v>
      </c>
      <c r="H21" s="113" t="str">
        <f>IF(ISBLANK(Deflatores!I15),"",Deflatores!I15)</f>
        <v/>
      </c>
      <c r="I21" s="115">
        <f>Deflatores!K15</f>
        <v>0</v>
      </c>
      <c r="J21" s="116">
        <f>IF($L$11&lt;&gt;0,I21/$L$11,"")</f>
        <v>0</v>
      </c>
      <c r="K21" s="65"/>
      <c r="L21" s="65"/>
      <c r="M21" s="89"/>
    </row>
    <row r="22" spans="1:13" ht="13.5" customHeight="1" x14ac:dyDescent="0.2">
      <c r="A22" s="88"/>
      <c r="B22" s="137" t="str">
        <f>""&amp;Deflatores!B16</f>
        <v>Mudança de Plataforma - Linguagem de Programação</v>
      </c>
      <c r="C22" s="137"/>
      <c r="D22" s="29" t="str">
        <f>""&amp;Deflatores!G16</f>
        <v>MLP</v>
      </c>
      <c r="E22" s="112">
        <f>IF(D22="","",COUNTIF(Funções!C$8:C$607,D22))</f>
        <v>0</v>
      </c>
      <c r="F22" s="113">
        <f>SUMIF(Funções!$C$8:$C$607,Deflatores!G16,Funções!$H$8:$H$607)</f>
        <v>0</v>
      </c>
      <c r="G22" s="114">
        <f>IF(ISBLANK(Deflatores!H16),"",Deflatores!H16)</f>
        <v>1</v>
      </c>
      <c r="H22" s="113" t="str">
        <f>IF(ISBLANK(Deflatores!I16),"",Deflatores!I16)</f>
        <v/>
      </c>
      <c r="I22" s="115">
        <f>Deflatores!K16</f>
        <v>0</v>
      </c>
      <c r="J22" s="116">
        <f t="shared" si="0"/>
        <v>0</v>
      </c>
      <c r="K22" s="65"/>
      <c r="L22" s="65"/>
      <c r="M22" s="89"/>
    </row>
    <row r="23" spans="1:13" ht="13.5" customHeight="1" x14ac:dyDescent="0.2">
      <c r="A23" s="88"/>
      <c r="B23" s="137" t="str">
        <f>""&amp;Deflatores!B17</f>
        <v>Mudança de Plataforma - Banco de Dados (outro paradigma)</v>
      </c>
      <c r="C23" s="137"/>
      <c r="D23" s="29" t="str">
        <f>""&amp;Deflatores!G17</f>
        <v>MBO</v>
      </c>
      <c r="E23" s="112">
        <f>IF(D23="","",COUNTIF(Funções!C$8:C$607,D23))</f>
        <v>0</v>
      </c>
      <c r="F23" s="113">
        <f>SUMIF(Funções!$C$8:$C$607,Deflatores!G17,Funções!$H$8:$H$607)</f>
        <v>0</v>
      </c>
      <c r="G23" s="114">
        <f>IF(ISBLANK(Deflatores!H17),"",Deflatores!H17)</f>
        <v>1</v>
      </c>
      <c r="H23" s="113" t="str">
        <f>IF(ISBLANK(Deflatores!I17),"",Deflatores!I17)</f>
        <v/>
      </c>
      <c r="I23" s="115">
        <f>Deflatores!K17</f>
        <v>0</v>
      </c>
      <c r="J23" s="116">
        <f t="shared" si="0"/>
        <v>0</v>
      </c>
      <c r="K23" s="65"/>
      <c r="L23" s="65"/>
      <c r="M23" s="89"/>
    </row>
    <row r="24" spans="1:13" ht="13.5" customHeight="1" x14ac:dyDescent="0.2">
      <c r="A24" s="88"/>
      <c r="B24" s="137" t="str">
        <f>""&amp;Deflatores!B18</f>
        <v>Mudança de Plataforma - Banco de Dados (mesmo paradigma com alterações)</v>
      </c>
      <c r="C24" s="137"/>
      <c r="D24" s="29" t="str">
        <f>""&amp;Deflatores!G18</f>
        <v>MBM</v>
      </c>
      <c r="E24" s="112">
        <f>IF(D24="","",COUNTIF(Funções!C$8:C$607,D24))</f>
        <v>0</v>
      </c>
      <c r="F24" s="113">
        <f>SUMIF(Funções!$C$8:$C$607,Deflatores!G18,Funções!$H$8:$H$607)</f>
        <v>0</v>
      </c>
      <c r="G24" s="114">
        <f>IF(ISBLANK(Deflatores!H18),"",Deflatores!H18)</f>
        <v>0.3</v>
      </c>
      <c r="H24" s="113" t="str">
        <f>IF(ISBLANK(Deflatores!I18),"",Deflatores!I18)</f>
        <v/>
      </c>
      <c r="I24" s="115">
        <f>Deflatores!K18</f>
        <v>0</v>
      </c>
      <c r="J24" s="116">
        <f t="shared" si="0"/>
        <v>0</v>
      </c>
      <c r="K24" s="100"/>
      <c r="L24" s="65"/>
      <c r="M24" s="89"/>
    </row>
    <row r="25" spans="1:13" ht="13.5" customHeight="1" x14ac:dyDescent="0.2">
      <c r="A25" s="88"/>
      <c r="B25" s="137" t="str">
        <f>""&amp;Deflatores!B19</f>
        <v>Atualização de Versão – Linguagem de Programação</v>
      </c>
      <c r="C25" s="137"/>
      <c r="D25" s="29" t="str">
        <f>""&amp;Deflatores!G19</f>
        <v>ALP</v>
      </c>
      <c r="E25" s="112">
        <f>IF(D25="","",COUNTIF(Funções!C$8:C$607,D25))</f>
        <v>0</v>
      </c>
      <c r="F25" s="113">
        <f>SUMIF(Funções!$C$8:$C$607,Deflatores!G19,Funções!$H$8:$H$607)</f>
        <v>0</v>
      </c>
      <c r="G25" s="114">
        <f>IF(ISBLANK(Deflatores!H19),"",Deflatores!H19)</f>
        <v>0.3</v>
      </c>
      <c r="H25" s="113" t="str">
        <f>IF(ISBLANK(Deflatores!I19),"",Deflatores!I19)</f>
        <v/>
      </c>
      <c r="I25" s="115">
        <f>Deflatores!K19</f>
        <v>0</v>
      </c>
      <c r="J25" s="116">
        <f t="shared" si="0"/>
        <v>0</v>
      </c>
      <c r="K25" s="100"/>
      <c r="L25" s="65"/>
      <c r="M25" s="89"/>
    </row>
    <row r="26" spans="1:13" ht="13.5" customHeight="1" x14ac:dyDescent="0.2">
      <c r="A26" s="88"/>
      <c r="B26" s="137" t="str">
        <f>""&amp;Deflatores!B20</f>
        <v>Atualização de Versão – Browser</v>
      </c>
      <c r="C26" s="137"/>
      <c r="D26" s="29" t="str">
        <f>""&amp;Deflatores!G20</f>
        <v>AVB</v>
      </c>
      <c r="E26" s="112">
        <f>IF(D26="","",COUNTIF(Funções!C$8:C$607,D26))</f>
        <v>0</v>
      </c>
      <c r="F26" s="113">
        <f>SUMIF(Funções!$C$8:$C$607,Deflatores!G20,Funções!$H$8:$H$607)</f>
        <v>0</v>
      </c>
      <c r="G26" s="114">
        <f>IF(ISBLANK(Deflatores!H20),"",Deflatores!H20)</f>
        <v>0.3</v>
      </c>
      <c r="H26" s="113" t="str">
        <f>IF(ISBLANK(Deflatores!I20),"",Deflatores!I20)</f>
        <v/>
      </c>
      <c r="I26" s="115">
        <f>Deflatores!K20</f>
        <v>0</v>
      </c>
      <c r="J26" s="116">
        <f t="shared" si="0"/>
        <v>0</v>
      </c>
      <c r="K26" s="100"/>
      <c r="L26" s="65"/>
      <c r="M26" s="89"/>
    </row>
    <row r="27" spans="1:13" ht="13.5" customHeight="1" x14ac:dyDescent="0.2">
      <c r="A27" s="88"/>
      <c r="B27" s="137" t="str">
        <f>""&amp;Deflatores!B21</f>
        <v>Atualização de Versão – Banco de Dados</v>
      </c>
      <c r="C27" s="137"/>
      <c r="D27" s="29" t="str">
        <f>""&amp;Deflatores!G21</f>
        <v>ABD</v>
      </c>
      <c r="E27" s="112">
        <f>IF(D27="","",COUNTIF(Funções!C$8:C$607,D27))</f>
        <v>0</v>
      </c>
      <c r="F27" s="113">
        <f>SUMIF(Funções!$C$8:$C$607,Deflatores!G21,Funções!$H$8:$H$607)</f>
        <v>0</v>
      </c>
      <c r="G27" s="114">
        <f>IF(ISBLANK(Deflatores!H21),"",Deflatores!H21)</f>
        <v>0.3</v>
      </c>
      <c r="H27" s="113" t="str">
        <f>IF(ISBLANK(Deflatores!I21),"",Deflatores!I21)</f>
        <v/>
      </c>
      <c r="I27" s="115">
        <f>Deflatores!K21</f>
        <v>0</v>
      </c>
      <c r="J27" s="116">
        <f t="shared" si="0"/>
        <v>0</v>
      </c>
      <c r="K27" s="100"/>
      <c r="L27" s="65"/>
      <c r="M27" s="89"/>
    </row>
    <row r="28" spans="1:13" ht="13.5" customHeight="1" x14ac:dyDescent="0.2">
      <c r="A28" s="88"/>
      <c r="B28" s="137" t="str">
        <f>""&amp;Deflatores!B22</f>
        <v>Manutenção Cosmética</v>
      </c>
      <c r="C28" s="137"/>
      <c r="D28" s="29" t="str">
        <f>""&amp;Deflatores!G22</f>
        <v>COS</v>
      </c>
      <c r="E28" s="112">
        <f>IF(D28="","",COUNTIF(Funções!C$8:C$607,D28))</f>
        <v>0</v>
      </c>
      <c r="F28" s="113">
        <f>SUMIF(Funções!$C$8:$C$607,Deflatores!G22,Funções!$H$8:$H$607)</f>
        <v>0</v>
      </c>
      <c r="G28" s="114" t="str">
        <f>IF(ISBLANK(Deflatores!H22),"",Deflatores!H22)</f>
        <v/>
      </c>
      <c r="H28" s="113">
        <f>IF(ISBLANK(Deflatores!I22),"",Deflatores!I22)</f>
        <v>0.6</v>
      </c>
      <c r="I28" s="115">
        <f>Deflatores!K22</f>
        <v>0</v>
      </c>
      <c r="J28" s="116">
        <f t="shared" si="0"/>
        <v>0</v>
      </c>
      <c r="K28" s="65"/>
      <c r="L28" s="65"/>
      <c r="M28" s="89"/>
    </row>
    <row r="29" spans="1:13" ht="27" customHeight="1" x14ac:dyDescent="0.2">
      <c r="A29" s="88"/>
      <c r="B29" s="157" t="str">
        <f>""&amp;Deflatores!B23</f>
        <v>Adaptação em Funcionalidades sem Alteração de Requisitos Funcionais
(sem conhecimento do Fator de Impacto)</v>
      </c>
      <c r="C29" s="159"/>
      <c r="D29" s="29" t="str">
        <f>""&amp;Deflatores!G23</f>
        <v>ARN</v>
      </c>
      <c r="E29" s="112">
        <f>IF(D29="","",COUNTIF(Funções!C$8:C$607,D29))</f>
        <v>0</v>
      </c>
      <c r="F29" s="113">
        <f>SUMIF(Funções!$C$8:$C$607,Deflatores!G23,Funções!$H$8:$H$607)</f>
        <v>0</v>
      </c>
      <c r="G29" s="114">
        <f>IF(ISBLANK(Deflatores!H23),"",Deflatores!H23)</f>
        <v>0.5</v>
      </c>
      <c r="H29" s="113" t="str">
        <f>IF(ISBLANK(Deflatores!I23),"",Deflatores!I23)</f>
        <v/>
      </c>
      <c r="I29" s="115">
        <f>Deflatores!K23</f>
        <v>0</v>
      </c>
      <c r="J29" s="116">
        <f>IF($L$11&lt;&gt;0,I29/$L$11,"")</f>
        <v>0</v>
      </c>
      <c r="K29" s="65"/>
      <c r="L29" s="65"/>
      <c r="M29" s="89"/>
    </row>
    <row r="30" spans="1:13" ht="27" customHeight="1" x14ac:dyDescent="0.2">
      <c r="A30" s="88"/>
      <c r="B30" s="157" t="str">
        <f>""&amp;Deflatores!B24</f>
        <v>Adaptação em Funcionalidades sem Alteração de Requisitos Funcionais (50%)
(em função desenvolvida ou já alterada pela empresa atual)</v>
      </c>
      <c r="C30" s="159"/>
      <c r="D30" s="29" t="str">
        <f>""&amp;Deflatores!G24</f>
        <v>ARN50</v>
      </c>
      <c r="E30" s="112">
        <f>IF(D30="","",COUNTIF(Funções!C$8:C$607,D30))</f>
        <v>0</v>
      </c>
      <c r="F30" s="113">
        <f>SUMIF(Funções!$C$8:$C$607,Deflatores!G24,Funções!$H$8:$H$607)</f>
        <v>0</v>
      </c>
      <c r="G30" s="114">
        <f>IF(ISBLANK(Deflatores!H24),"",Deflatores!H24)</f>
        <v>0.5</v>
      </c>
      <c r="H30" s="113" t="str">
        <f>IF(ISBLANK(Deflatores!I24),"",Deflatores!I24)</f>
        <v/>
      </c>
      <c r="I30" s="115">
        <f>Deflatores!K24</f>
        <v>0</v>
      </c>
      <c r="J30" s="116">
        <f t="shared" si="0"/>
        <v>0</v>
      </c>
      <c r="K30" s="65"/>
      <c r="L30" s="65"/>
      <c r="M30" s="89"/>
    </row>
    <row r="31" spans="1:13" ht="27" customHeight="1" x14ac:dyDescent="0.2">
      <c r="A31" s="88"/>
      <c r="B31" s="157" t="str">
        <f>""&amp;Deflatores!B25</f>
        <v>Adaptação em Funcionalidades sem Alteração de Requisitos Funcionais (75%)
(em função não desenvolvida e ainda não alterada pela empresa atual)</v>
      </c>
      <c r="C31" s="159"/>
      <c r="D31" s="29" t="str">
        <f>""&amp;Deflatores!G25</f>
        <v>ARN75</v>
      </c>
      <c r="E31" s="112">
        <f>IF(D31="","",COUNTIF(Funções!C$8:C$607,D31))</f>
        <v>0</v>
      </c>
      <c r="F31" s="113">
        <f>SUMIF(Funções!$C$8:$C$607,Deflatores!G25,Funções!$H$8:$H$607)</f>
        <v>0</v>
      </c>
      <c r="G31" s="114">
        <f>IF(ISBLANK(Deflatores!H25),"",Deflatores!H25)</f>
        <v>0.75</v>
      </c>
      <c r="H31" s="113" t="str">
        <f>IF(ISBLANK(Deflatores!I25),"",Deflatores!I25)</f>
        <v/>
      </c>
      <c r="I31" s="115">
        <f>Deflatores!K25</f>
        <v>0</v>
      </c>
      <c r="J31" s="116">
        <f t="shared" si="0"/>
        <v>0</v>
      </c>
      <c r="K31" s="65"/>
      <c r="L31" s="65"/>
      <c r="M31" s="89"/>
    </row>
    <row r="32" spans="1:13" ht="13.5" customHeight="1" x14ac:dyDescent="0.2">
      <c r="A32" s="88"/>
      <c r="B32" s="137" t="str">
        <f>""&amp;Deflatores!B26</f>
        <v>Atualização de Dados sem Consulta Prévia</v>
      </c>
      <c r="C32" s="137"/>
      <c r="D32" s="29" t="str">
        <f>""&amp;Deflatores!G26</f>
        <v>ADS</v>
      </c>
      <c r="E32" s="112">
        <f>IF(D32="","",COUNTIF(Funções!C$8:C$607,D32))</f>
        <v>0</v>
      </c>
      <c r="F32" s="113">
        <f>SUMIF(Funções!$C$8:$C$607,Deflatores!G26,Funções!$H$8:$H$607)</f>
        <v>0</v>
      </c>
      <c r="G32" s="114">
        <f>IF(ISBLANK(Deflatores!H26),"",Deflatores!H26)</f>
        <v>1</v>
      </c>
      <c r="H32" s="113" t="str">
        <f>IF(ISBLANK(Deflatores!I26),"",Deflatores!I26)</f>
        <v/>
      </c>
      <c r="I32" s="115">
        <f>Deflatores!K26</f>
        <v>0</v>
      </c>
      <c r="J32" s="116">
        <f t="shared" si="0"/>
        <v>0</v>
      </c>
      <c r="K32" s="65"/>
      <c r="L32" s="65"/>
      <c r="M32" s="89"/>
    </row>
    <row r="33" spans="1:13" ht="13.5" customHeight="1" x14ac:dyDescent="0.2">
      <c r="A33" s="88"/>
      <c r="B33" s="137" t="str">
        <f>""&amp;Deflatores!B27</f>
        <v>Consulta Prévia sem Atualização</v>
      </c>
      <c r="C33" s="137"/>
      <c r="D33" s="29" t="str">
        <f>""&amp;Deflatores!G27</f>
        <v>CPA</v>
      </c>
      <c r="E33" s="112">
        <f>IF(D33="","",COUNTIF(Funções!C$8:C$607,D33))</f>
        <v>0</v>
      </c>
      <c r="F33" s="113">
        <f>SUMIF(Funções!$C$8:$C$607,Deflatores!G27,Funções!$H$8:$H$607)</f>
        <v>0</v>
      </c>
      <c r="G33" s="114">
        <f>IF(ISBLANK(Deflatores!H27),"",Deflatores!H27)</f>
        <v>1</v>
      </c>
      <c r="H33" s="113" t="str">
        <f>IF(ISBLANK(Deflatores!I27),"",Deflatores!I27)</f>
        <v/>
      </c>
      <c r="I33" s="115">
        <f>Deflatores!K27</f>
        <v>0</v>
      </c>
      <c r="J33" s="116">
        <f t="shared" si="0"/>
        <v>0</v>
      </c>
      <c r="K33" s="65"/>
      <c r="L33" s="65"/>
      <c r="M33" s="89"/>
    </row>
    <row r="34" spans="1:13" ht="13.5" customHeight="1" x14ac:dyDescent="0.2">
      <c r="A34" s="88"/>
      <c r="B34" s="137" t="str">
        <f>""&amp;Deflatores!B28</f>
        <v>Atualização de Dados com Consulta Prévia</v>
      </c>
      <c r="C34" s="137"/>
      <c r="D34" s="29" t="str">
        <f>""&amp;Deflatores!G28</f>
        <v>ADC</v>
      </c>
      <c r="E34" s="112">
        <f>IF(D34="","",COUNTIF(Funções!C$8:C$607,D34))</f>
        <v>0</v>
      </c>
      <c r="F34" s="113">
        <f>SUMIF(Funções!$C$8:$C$607,Deflatores!G28,Funções!$H$8:$H$607)</f>
        <v>0</v>
      </c>
      <c r="G34" s="114">
        <f>IF(ISBLANK(Deflatores!H28),"",Deflatores!H28)</f>
        <v>0.6</v>
      </c>
      <c r="H34" s="113" t="str">
        <f>IF(ISBLANK(Deflatores!I28),"",Deflatores!I28)</f>
        <v/>
      </c>
      <c r="I34" s="115">
        <f>Deflatores!K28</f>
        <v>0</v>
      </c>
      <c r="J34" s="116">
        <f t="shared" si="0"/>
        <v>0</v>
      </c>
      <c r="K34" s="65"/>
      <c r="L34" s="65"/>
      <c r="M34" s="89"/>
    </row>
    <row r="35" spans="1:13" ht="13.5" customHeight="1" x14ac:dyDescent="0.2">
      <c r="A35" s="88"/>
      <c r="B35" s="137" t="str">
        <f>""&amp;Deflatores!B29</f>
        <v>Apuração Especial – Geração de Relatórios</v>
      </c>
      <c r="C35" s="137"/>
      <c r="D35" s="29" t="str">
        <f>""&amp;Deflatores!G29</f>
        <v>AGR</v>
      </c>
      <c r="E35" s="112">
        <f>IF(D35="","",COUNTIF(Funções!C$8:C$607,D35))</f>
        <v>0</v>
      </c>
      <c r="F35" s="113">
        <f>SUMIF(Funções!$C$8:$C$607,Deflatores!G29,Funções!$H$8:$H$607)</f>
        <v>0</v>
      </c>
      <c r="G35" s="114">
        <f>IF(ISBLANK(Deflatores!H29),"",Deflatores!H29)</f>
        <v>1</v>
      </c>
      <c r="H35" s="113" t="str">
        <f>IF(ISBLANK(Deflatores!I29),"",Deflatores!I29)</f>
        <v/>
      </c>
      <c r="I35" s="115">
        <f>Deflatores!K29</f>
        <v>0</v>
      </c>
      <c r="J35" s="116">
        <f t="shared" si="0"/>
        <v>0</v>
      </c>
      <c r="K35" s="65"/>
      <c r="L35" s="65"/>
      <c r="M35" s="89"/>
    </row>
    <row r="36" spans="1:13" ht="13.5" customHeight="1" x14ac:dyDescent="0.2">
      <c r="A36" s="88"/>
      <c r="B36" s="137" t="str">
        <f>""&amp;Deflatores!B30</f>
        <v>Apuração Especial – Reexecução</v>
      </c>
      <c r="C36" s="137"/>
      <c r="D36" s="29" t="str">
        <f>""&amp;Deflatores!G30</f>
        <v>AER</v>
      </c>
      <c r="E36" s="112">
        <f>IF(D36="","",COUNTIF(Funções!C$8:C$607,D36))</f>
        <v>0</v>
      </c>
      <c r="F36" s="113">
        <f>SUMIF(Funções!$C$8:$C$607,Deflatores!G30,Funções!$H$8:$H$607)</f>
        <v>0</v>
      </c>
      <c r="G36" s="114">
        <f>IF(ISBLANK(Deflatores!H30),"",Deflatores!H30)</f>
        <v>0.1</v>
      </c>
      <c r="H36" s="113" t="str">
        <f>IF(ISBLANK(Deflatores!I30),"",Deflatores!I30)</f>
        <v/>
      </c>
      <c r="I36" s="115">
        <f>Deflatores!K30</f>
        <v>0</v>
      </c>
      <c r="J36" s="116">
        <f t="shared" si="0"/>
        <v>0</v>
      </c>
      <c r="K36" s="65"/>
      <c r="L36" s="65"/>
      <c r="M36" s="89"/>
    </row>
    <row r="37" spans="1:13" ht="13.5" customHeight="1" x14ac:dyDescent="0.2">
      <c r="A37" s="88"/>
      <c r="B37" s="137" t="str">
        <f>""&amp;Deflatores!B31</f>
        <v>Atualização de Dados</v>
      </c>
      <c r="C37" s="137"/>
      <c r="D37" s="29" t="str">
        <f>""&amp;Deflatores!G31</f>
        <v>ATD</v>
      </c>
      <c r="E37" s="112">
        <f>IF(D37="","",COUNTIF(Funções!C$8:C$607,D37))</f>
        <v>0</v>
      </c>
      <c r="F37" s="113">
        <f>SUMIF(Funções!$C$8:$C$607,Deflatores!G31,Funções!$H$8:$H$607)</f>
        <v>0</v>
      </c>
      <c r="G37" s="114">
        <f>IF(ISBLANK(Deflatores!H31),"",Deflatores!H31)</f>
        <v>0.1</v>
      </c>
      <c r="H37" s="113" t="str">
        <f>IF(ISBLANK(Deflatores!I31),"",Deflatores!I31)</f>
        <v/>
      </c>
      <c r="I37" s="115">
        <f>Deflatores!K31</f>
        <v>0</v>
      </c>
      <c r="J37" s="116">
        <f t="shared" si="0"/>
        <v>0</v>
      </c>
      <c r="K37" s="65"/>
      <c r="L37" s="65"/>
      <c r="M37" s="89"/>
    </row>
    <row r="38" spans="1:13" ht="13.5" customHeight="1" x14ac:dyDescent="0.2">
      <c r="A38" s="88"/>
      <c r="B38" s="137" t="str">
        <f>""&amp;Deflatores!B32</f>
        <v>Manutenção de Documentação de Sistemas Legados</v>
      </c>
      <c r="C38" s="137"/>
      <c r="D38" s="29" t="str">
        <f>""&amp;Deflatores!G32</f>
        <v>MSL</v>
      </c>
      <c r="E38" s="112">
        <f>IF(D38="","",COUNTIF(Funções!C$8:C$607,D38))</f>
        <v>0</v>
      </c>
      <c r="F38" s="113">
        <f>SUMIF(Funções!$C$8:$C$607,Deflatores!G32,Funções!$H$8:$H$607)</f>
        <v>0</v>
      </c>
      <c r="G38" s="114">
        <f>IF(ISBLANK(Deflatores!H32),"",Deflatores!H32)</f>
        <v>0.25</v>
      </c>
      <c r="H38" s="113" t="str">
        <f>IF(ISBLANK(Deflatores!I32),"",Deflatores!I32)</f>
        <v/>
      </c>
      <c r="I38" s="115">
        <f>Deflatores!K32</f>
        <v>0</v>
      </c>
      <c r="J38" s="116">
        <f>IF($L$11&lt;&gt;0,I38/$L$11,"")</f>
        <v>0</v>
      </c>
      <c r="K38" s="65"/>
      <c r="L38" s="65"/>
      <c r="M38" s="89"/>
    </row>
    <row r="39" spans="1:13" ht="13.5" customHeight="1" x14ac:dyDescent="0.2">
      <c r="A39" s="88"/>
      <c r="B39" s="137" t="str">
        <f>""&amp;Deflatores!B33</f>
        <v>Verificação de Erros (Sem Documentação de Teste existente)</v>
      </c>
      <c r="C39" s="137"/>
      <c r="D39" s="29" t="str">
        <f>""&amp;Deflatores!G33</f>
        <v>VES</v>
      </c>
      <c r="E39" s="112">
        <f>IF(D39="","",COUNTIF(Funções!C$8:C$607,D39))</f>
        <v>0</v>
      </c>
      <c r="F39" s="113">
        <f>SUMIF(Funções!$C$8:$C$607,Deflatores!G33,Funções!$H$8:$H$607)</f>
        <v>0</v>
      </c>
      <c r="G39" s="114">
        <f>IF(ISBLANK(Deflatores!H33),"",Deflatores!H33)</f>
        <v>0.2</v>
      </c>
      <c r="H39" s="113" t="str">
        <f>IF(ISBLANK(Deflatores!I33),"",Deflatores!I33)</f>
        <v/>
      </c>
      <c r="I39" s="115">
        <f>Deflatores!K33</f>
        <v>0</v>
      </c>
      <c r="J39" s="116">
        <f>IF($L$11&lt;&gt;0,I39/$L$11,"")</f>
        <v>0</v>
      </c>
      <c r="K39" s="65"/>
      <c r="L39" s="65"/>
      <c r="M39" s="89"/>
    </row>
    <row r="40" spans="1:13" ht="13.5" customHeight="1" x14ac:dyDescent="0.2">
      <c r="A40" s="88"/>
      <c r="B40" s="137" t="str">
        <f>""&amp;Deflatores!B34</f>
        <v>Verificação de Erros (Com Documentação de Teste existente)</v>
      </c>
      <c r="C40" s="137"/>
      <c r="D40" s="29" t="str">
        <f>""&amp;Deflatores!G34</f>
        <v>VEC</v>
      </c>
      <c r="E40" s="112">
        <f>IF(D40="","",COUNTIF(Funções!C$8:C$607,D40))</f>
        <v>0</v>
      </c>
      <c r="F40" s="113">
        <f>SUMIF(Funções!$C$8:$C$607,Deflatores!G34,Funções!$H$8:$H$607)</f>
        <v>0</v>
      </c>
      <c r="G40" s="114">
        <f>IF(ISBLANK(Deflatores!H34),"",Deflatores!H34)</f>
        <v>0.15</v>
      </c>
      <c r="H40" s="113" t="str">
        <f>IF(ISBLANK(Deflatores!I34),"",Deflatores!I34)</f>
        <v/>
      </c>
      <c r="I40" s="115">
        <f>Deflatores!K34</f>
        <v>0</v>
      </c>
      <c r="J40" s="116">
        <f>IF($L$11&lt;&gt;0,I40/$L$11,"")</f>
        <v>0</v>
      </c>
      <c r="K40" s="65"/>
      <c r="L40" s="65"/>
      <c r="M40" s="89"/>
    </row>
    <row r="41" spans="1:13" ht="13.5" customHeight="1" x14ac:dyDescent="0.2">
      <c r="A41" s="88"/>
      <c r="B41" s="137" t="str">
        <f>""&amp;Deflatores!B35</f>
        <v>Pontos de Função de Teste</v>
      </c>
      <c r="C41" s="137"/>
      <c r="D41" s="29" t="str">
        <f>""&amp;Deflatores!G35</f>
        <v>PFT</v>
      </c>
      <c r="E41" s="112">
        <f>IF(D41="","",COUNTIF(Funções!C$8:C$607,D41))</f>
        <v>0</v>
      </c>
      <c r="F41" s="113">
        <f>SUMIF(Funções!$C$8:$C$607,Deflatores!G35,Funções!$H$8:$H$607)</f>
        <v>0</v>
      </c>
      <c r="G41" s="114">
        <f>IF(ISBLANK(Deflatores!H35),"",Deflatores!H35)</f>
        <v>0.15</v>
      </c>
      <c r="H41" s="113" t="str">
        <f>IF(ISBLANK(Deflatores!I35),"",Deflatores!I35)</f>
        <v/>
      </c>
      <c r="I41" s="115">
        <f>Deflatores!K35</f>
        <v>0</v>
      </c>
      <c r="J41" s="116">
        <f>IF($L$11&lt;&gt;0,I41/$L$11,"")</f>
        <v>0</v>
      </c>
      <c r="K41" s="65"/>
      <c r="L41" s="65"/>
      <c r="M41" s="89"/>
    </row>
    <row r="42" spans="1:13" ht="13.5" customHeight="1" x14ac:dyDescent="0.2">
      <c r="A42" s="88"/>
      <c r="B42" s="137" t="str">
        <f>""&amp;Deflatores!B36</f>
        <v>Componente Interno Reusável</v>
      </c>
      <c r="C42" s="137"/>
      <c r="D42" s="29" t="str">
        <f>""&amp;Deflatores!G36</f>
        <v>CIR</v>
      </c>
      <c r="E42" s="112">
        <f>IF(D42="","",COUNTIF(Funções!C$8:C$607,D42))</f>
        <v>0</v>
      </c>
      <c r="F42" s="113">
        <f>SUMIF(Funções!$C$8:$C$607,Deflatores!G36,Funções!$H$8:$H$607)</f>
        <v>0</v>
      </c>
      <c r="G42" s="114">
        <f>IF(ISBLANK(Deflatores!H36),"",Deflatores!H36)</f>
        <v>1</v>
      </c>
      <c r="H42" s="113" t="str">
        <f>IF(ISBLANK(Deflatores!I36),"",Deflatores!I36)</f>
        <v/>
      </c>
      <c r="I42" s="115">
        <f>Deflatores!K36</f>
        <v>0</v>
      </c>
      <c r="J42" s="116">
        <f t="shared" si="0"/>
        <v>0</v>
      </c>
      <c r="K42" s="65"/>
      <c r="L42" s="65"/>
      <c r="M42" s="89"/>
    </row>
    <row r="43" spans="1:13" ht="13.5" customHeight="1" x14ac:dyDescent="0.2">
      <c r="A43" s="88"/>
      <c r="B43" s="137" t="str">
        <f>""&amp;Deflatores!B37</f>
        <v/>
      </c>
      <c r="C43" s="137"/>
      <c r="D43" s="29" t="str">
        <f>""&amp;Deflatores!G37</f>
        <v xml:space="preserve">           .</v>
      </c>
      <c r="E43" s="112">
        <f>IF(D43="","",COUNTIF(Funções!C$8:C$607,D43))</f>
        <v>0</v>
      </c>
      <c r="F43" s="113">
        <f>SUMIF(Funções!$C$8:$C$607,Deflatores!G37,Funções!$H$8:$H$607)</f>
        <v>0</v>
      </c>
      <c r="G43" s="114" t="str">
        <f>IF(ISBLANK(Deflatores!H37),"",Deflatores!H37)</f>
        <v/>
      </c>
      <c r="H43" s="113" t="str">
        <f>IF(ISBLANK(Deflatores!I37),"",Deflatores!I37)</f>
        <v/>
      </c>
      <c r="I43" s="115">
        <f>Deflatores!K37</f>
        <v>0</v>
      </c>
      <c r="J43" s="116">
        <f t="shared" si="0"/>
        <v>0</v>
      </c>
      <c r="K43" s="65"/>
      <c r="L43" s="65"/>
      <c r="M43" s="89"/>
    </row>
    <row r="44" spans="1:13" ht="13.5" customHeight="1" x14ac:dyDescent="0.2">
      <c r="A44" s="88"/>
      <c r="B44" s="137" t="str">
        <f>""&amp;Deflatores!B38</f>
        <v/>
      </c>
      <c r="C44" s="137"/>
      <c r="D44" s="29" t="str">
        <f>""&amp;Deflatores!G38</f>
        <v xml:space="preserve">           .</v>
      </c>
      <c r="E44" s="112">
        <f>IF(D44="","",COUNTIF(Funções!C$8:C$607,D44))</f>
        <v>0</v>
      </c>
      <c r="F44" s="113">
        <f>SUMIF(Funções!$C$8:$C$607,Deflatores!G38,Funções!$H$8:$H$607)</f>
        <v>0</v>
      </c>
      <c r="G44" s="114" t="str">
        <f>IF(ISBLANK(Deflatores!H38),"",Deflatores!H38)</f>
        <v/>
      </c>
      <c r="H44" s="113" t="str">
        <f>IF(ISBLANK(Deflatores!I38),"",Deflatores!I38)</f>
        <v/>
      </c>
      <c r="I44" s="115">
        <f>Deflatores!K38</f>
        <v>0</v>
      </c>
      <c r="J44" s="116">
        <f t="shared" si="0"/>
        <v>0</v>
      </c>
      <c r="K44" s="65"/>
      <c r="L44" s="65"/>
      <c r="M44" s="89"/>
    </row>
    <row r="45" spans="1:13" ht="13.5" x14ac:dyDescent="0.25">
      <c r="A45" s="88"/>
      <c r="B45" s="102"/>
      <c r="C45" s="103"/>
      <c r="D45" s="90"/>
      <c r="E45" s="86"/>
      <c r="F45" s="86"/>
      <c r="G45" s="104"/>
      <c r="H45" s="105"/>
      <c r="I45" s="106"/>
      <c r="J45" s="65"/>
      <c r="K45" s="65"/>
      <c r="L45" s="65"/>
      <c r="M45" s="89"/>
    </row>
    <row r="46" spans="1:13" ht="13.5" customHeight="1" x14ac:dyDescent="0.25">
      <c r="A46" s="88"/>
      <c r="B46" s="173" t="s">
        <v>145</v>
      </c>
      <c r="C46" s="173"/>
      <c r="D46" s="173"/>
      <c r="E46" s="49" t="s">
        <v>101</v>
      </c>
      <c r="F46" s="50"/>
      <c r="G46" s="48"/>
      <c r="H46" s="49" t="s">
        <v>142</v>
      </c>
      <c r="I46" s="49" t="s">
        <v>4</v>
      </c>
      <c r="J46" s="49" t="s">
        <v>143</v>
      </c>
      <c r="K46" s="65"/>
      <c r="L46" s="65"/>
      <c r="M46" s="89"/>
    </row>
    <row r="47" spans="1:13" ht="13.5" customHeight="1" x14ac:dyDescent="0.25">
      <c r="A47" s="88"/>
      <c r="B47" s="137" t="str">
        <f>""&amp;Deflatores!B42</f>
        <v>Páginas Estáticas</v>
      </c>
      <c r="C47" s="137"/>
      <c r="D47" s="42" t="str">
        <f>""&amp;Deflatores!G42</f>
        <v>PAG</v>
      </c>
      <c r="E47" s="43">
        <f>Deflatores!J42</f>
        <v>0</v>
      </c>
      <c r="F47" s="39"/>
      <c r="G47" s="39"/>
      <c r="H47" s="44">
        <f>IF(ISBLANK(Deflatores!H42),"",Deflatores!H42)</f>
        <v>0.6</v>
      </c>
      <c r="I47" s="44">
        <f t="shared" ref="I47:I69" si="1">IF(ISNUMBER(H47),E47*H47,"")</f>
        <v>0</v>
      </c>
      <c r="J47" s="45">
        <f t="shared" ref="J47:J69" si="2">IF(ISNUMBER(I47),IF($L$11&lt;&gt;0,I47/$L$11,""),"")</f>
        <v>0</v>
      </c>
      <c r="K47" s="65"/>
      <c r="L47" s="65"/>
      <c r="M47" s="89"/>
    </row>
    <row r="48" spans="1:13" ht="13.5" customHeight="1" x14ac:dyDescent="0.25">
      <c r="A48" s="88"/>
      <c r="B48" s="137" t="str">
        <f>""&amp;Deflatores!B43</f>
        <v>Manutenção Cosmética (atrelada a algo não funcional)</v>
      </c>
      <c r="C48" s="137"/>
      <c r="D48" s="42" t="str">
        <f>""&amp;Deflatores!G43</f>
        <v>COSNF</v>
      </c>
      <c r="E48" s="43">
        <f>Deflatores!J43</f>
        <v>0</v>
      </c>
      <c r="F48" s="39"/>
      <c r="G48" s="39"/>
      <c r="H48" s="44">
        <f>IF(ISBLANK(Deflatores!H43),"",Deflatores!H43)</f>
        <v>0.6</v>
      </c>
      <c r="I48" s="44">
        <f t="shared" si="1"/>
        <v>0</v>
      </c>
      <c r="J48" s="45">
        <f t="shared" si="2"/>
        <v>0</v>
      </c>
      <c r="K48" s="65"/>
      <c r="L48" s="65"/>
      <c r="M48" s="89"/>
    </row>
    <row r="49" spans="1:13" ht="13.5" x14ac:dyDescent="0.25">
      <c r="A49" s="88"/>
      <c r="B49" s="137" t="str">
        <f>""&amp;Deflatores!B44</f>
        <v>Dados de Código</v>
      </c>
      <c r="C49" s="137"/>
      <c r="D49" s="42" t="str">
        <f>""&amp;Deflatores!G44</f>
        <v>DC</v>
      </c>
      <c r="E49" s="43">
        <f>Deflatores!J44</f>
        <v>0</v>
      </c>
      <c r="F49" s="39"/>
      <c r="G49" s="39"/>
      <c r="H49" s="44">
        <f>IF(ISBLANK(Deflatores!H44),"",Deflatores!H44)</f>
        <v>0</v>
      </c>
      <c r="I49" s="44">
        <f t="shared" si="1"/>
        <v>0</v>
      </c>
      <c r="J49" s="45">
        <f t="shared" si="2"/>
        <v>0</v>
      </c>
      <c r="K49" s="65"/>
      <c r="L49" s="65"/>
      <c r="M49" s="89"/>
    </row>
    <row r="50" spans="1:13" ht="13.5" x14ac:dyDescent="0.25">
      <c r="A50" s="88"/>
      <c r="B50" s="137" t="str">
        <f>""&amp;Deflatores!B45</f>
        <v/>
      </c>
      <c r="C50" s="137"/>
      <c r="D50" s="42" t="str">
        <f>""&amp;Deflatores!G45</f>
        <v xml:space="preserve">           .</v>
      </c>
      <c r="E50" s="43">
        <f>Deflatores!J45</f>
        <v>0</v>
      </c>
      <c r="F50" s="39"/>
      <c r="G50" s="39"/>
      <c r="H50" s="44" t="str">
        <f>IF(ISBLANK(Deflatores!H45),"",Deflatores!H45)</f>
        <v/>
      </c>
      <c r="I50" s="44" t="str">
        <f t="shared" si="1"/>
        <v/>
      </c>
      <c r="J50" s="45" t="str">
        <f t="shared" si="2"/>
        <v/>
      </c>
      <c r="K50" s="65"/>
      <c r="L50" s="65"/>
      <c r="M50" s="89"/>
    </row>
    <row r="51" spans="1:13" ht="13.5" x14ac:dyDescent="0.25">
      <c r="A51" s="88"/>
      <c r="B51" s="137" t="str">
        <f>""&amp;Deflatores!B46</f>
        <v/>
      </c>
      <c r="C51" s="137"/>
      <c r="D51" s="42" t="str">
        <f>""&amp;Deflatores!G46</f>
        <v xml:space="preserve">           .</v>
      </c>
      <c r="E51" s="43">
        <f>Deflatores!J46</f>
        <v>0</v>
      </c>
      <c r="F51" s="39"/>
      <c r="G51" s="39"/>
      <c r="H51" s="44" t="str">
        <f>IF(ISBLANK(Deflatores!H46),"",Deflatores!H46)</f>
        <v/>
      </c>
      <c r="I51" s="44" t="str">
        <f t="shared" si="1"/>
        <v/>
      </c>
      <c r="J51" s="45" t="str">
        <f t="shared" si="2"/>
        <v/>
      </c>
      <c r="K51" s="65"/>
      <c r="L51" s="65"/>
      <c r="M51" s="89"/>
    </row>
    <row r="52" spans="1:13" ht="13.5" x14ac:dyDescent="0.25">
      <c r="A52" s="88"/>
      <c r="B52" s="137" t="str">
        <f>""&amp;Deflatores!B47</f>
        <v/>
      </c>
      <c r="C52" s="137"/>
      <c r="D52" s="42" t="str">
        <f>""&amp;Deflatores!G47</f>
        <v xml:space="preserve">           .</v>
      </c>
      <c r="E52" s="43">
        <f>Deflatores!J47</f>
        <v>0</v>
      </c>
      <c r="F52" s="39"/>
      <c r="G52" s="39"/>
      <c r="H52" s="44" t="str">
        <f>IF(ISBLANK(Deflatores!H47),"",Deflatores!H47)</f>
        <v/>
      </c>
      <c r="I52" s="44" t="str">
        <f t="shared" si="1"/>
        <v/>
      </c>
      <c r="J52" s="45" t="str">
        <f t="shared" si="2"/>
        <v/>
      </c>
      <c r="K52" s="65"/>
      <c r="L52" s="65"/>
      <c r="M52" s="89"/>
    </row>
    <row r="53" spans="1:13" ht="13.5" x14ac:dyDescent="0.25">
      <c r="A53" s="88"/>
      <c r="B53" s="137" t="str">
        <f>""&amp;Deflatores!B48</f>
        <v/>
      </c>
      <c r="C53" s="137"/>
      <c r="D53" s="42" t="str">
        <f>""&amp;Deflatores!G48</f>
        <v xml:space="preserve">           .</v>
      </c>
      <c r="E53" s="43">
        <f>Deflatores!J48</f>
        <v>0</v>
      </c>
      <c r="F53" s="39"/>
      <c r="G53" s="39"/>
      <c r="H53" s="44" t="str">
        <f>IF(ISBLANK(Deflatores!H48),"",Deflatores!H48)</f>
        <v/>
      </c>
      <c r="I53" s="44" t="str">
        <f t="shared" si="1"/>
        <v/>
      </c>
      <c r="J53" s="45" t="str">
        <f t="shared" si="2"/>
        <v/>
      </c>
      <c r="K53" s="65"/>
      <c r="L53" s="65"/>
      <c r="M53" s="89"/>
    </row>
    <row r="54" spans="1:13" ht="13.5" x14ac:dyDescent="0.25">
      <c r="A54" s="88"/>
      <c r="B54" s="137" t="str">
        <f>""&amp;Deflatores!B49</f>
        <v/>
      </c>
      <c r="C54" s="137"/>
      <c r="D54" s="42" t="str">
        <f>""&amp;Deflatores!G49</f>
        <v xml:space="preserve">           .</v>
      </c>
      <c r="E54" s="43">
        <f>Deflatores!J49</f>
        <v>0</v>
      </c>
      <c r="F54" s="39"/>
      <c r="G54" s="39"/>
      <c r="H54" s="44" t="str">
        <f>IF(ISBLANK(Deflatores!H49),"",Deflatores!H49)</f>
        <v/>
      </c>
      <c r="I54" s="44" t="str">
        <f t="shared" si="1"/>
        <v/>
      </c>
      <c r="J54" s="45" t="str">
        <f t="shared" si="2"/>
        <v/>
      </c>
      <c r="K54" s="65"/>
      <c r="L54" s="65"/>
      <c r="M54" s="89"/>
    </row>
    <row r="55" spans="1:13" ht="13.5" x14ac:dyDescent="0.25">
      <c r="A55" s="88"/>
      <c r="B55" s="137" t="str">
        <f>""&amp;Deflatores!B50</f>
        <v/>
      </c>
      <c r="C55" s="137"/>
      <c r="D55" s="42" t="str">
        <f>""&amp;Deflatores!G50</f>
        <v xml:space="preserve">           .</v>
      </c>
      <c r="E55" s="43">
        <f>Deflatores!J50</f>
        <v>0</v>
      </c>
      <c r="F55" s="39"/>
      <c r="G55" s="39"/>
      <c r="H55" s="44" t="str">
        <f>IF(ISBLANK(Deflatores!H50),"",Deflatores!H50)</f>
        <v/>
      </c>
      <c r="I55" s="44" t="str">
        <f t="shared" si="1"/>
        <v/>
      </c>
      <c r="J55" s="45" t="str">
        <f t="shared" si="2"/>
        <v/>
      </c>
      <c r="K55" s="65"/>
      <c r="L55" s="65"/>
      <c r="M55" s="89"/>
    </row>
    <row r="56" spans="1:13" ht="13.5" x14ac:dyDescent="0.25">
      <c r="A56" s="88"/>
      <c r="B56" s="137" t="str">
        <f>""&amp;Deflatores!B51</f>
        <v/>
      </c>
      <c r="C56" s="137"/>
      <c r="D56" s="42" t="str">
        <f>""&amp;Deflatores!G51</f>
        <v xml:space="preserve">           .</v>
      </c>
      <c r="E56" s="43">
        <f>Deflatores!J51</f>
        <v>0</v>
      </c>
      <c r="F56" s="39"/>
      <c r="G56" s="39"/>
      <c r="H56" s="44" t="str">
        <f>IF(ISBLANK(Deflatores!H51),"",Deflatores!H51)</f>
        <v/>
      </c>
      <c r="I56" s="44" t="str">
        <f t="shared" si="1"/>
        <v/>
      </c>
      <c r="J56" s="45" t="str">
        <f t="shared" si="2"/>
        <v/>
      </c>
      <c r="K56" s="65"/>
      <c r="L56" s="65"/>
      <c r="M56" s="89"/>
    </row>
    <row r="57" spans="1:13" ht="13.5" x14ac:dyDescent="0.25">
      <c r="A57" s="88"/>
      <c r="B57" s="137" t="str">
        <f>""&amp;Deflatores!B52</f>
        <v/>
      </c>
      <c r="C57" s="137"/>
      <c r="D57" s="42" t="str">
        <f>""&amp;Deflatores!G52</f>
        <v xml:space="preserve">           .</v>
      </c>
      <c r="E57" s="43">
        <f>Deflatores!J52</f>
        <v>0</v>
      </c>
      <c r="F57" s="39"/>
      <c r="G57" s="39"/>
      <c r="H57" s="44" t="str">
        <f>IF(ISBLANK(Deflatores!H52),"",Deflatores!H52)</f>
        <v/>
      </c>
      <c r="I57" s="44" t="str">
        <f t="shared" si="1"/>
        <v/>
      </c>
      <c r="J57" s="45" t="str">
        <f t="shared" si="2"/>
        <v/>
      </c>
      <c r="K57" s="65"/>
      <c r="L57" s="65"/>
      <c r="M57" s="89"/>
    </row>
    <row r="58" spans="1:13" ht="13.5" x14ac:dyDescent="0.25">
      <c r="A58" s="88"/>
      <c r="B58" s="137" t="str">
        <f>""&amp;Deflatores!B53</f>
        <v/>
      </c>
      <c r="C58" s="137"/>
      <c r="D58" s="42" t="str">
        <f>""&amp;Deflatores!G53</f>
        <v xml:space="preserve">           .</v>
      </c>
      <c r="E58" s="43">
        <f>Deflatores!J53</f>
        <v>0</v>
      </c>
      <c r="F58" s="39"/>
      <c r="G58" s="39"/>
      <c r="H58" s="44" t="str">
        <f>IF(ISBLANK(Deflatores!H53),"",Deflatores!H53)</f>
        <v/>
      </c>
      <c r="I58" s="44" t="str">
        <f t="shared" si="1"/>
        <v/>
      </c>
      <c r="J58" s="45" t="str">
        <f t="shared" si="2"/>
        <v/>
      </c>
      <c r="K58" s="65"/>
      <c r="L58" s="65"/>
      <c r="M58" s="89"/>
    </row>
    <row r="59" spans="1:13" ht="13.5" x14ac:dyDescent="0.25">
      <c r="A59" s="88"/>
      <c r="B59" s="137" t="str">
        <f>""&amp;Deflatores!B54</f>
        <v/>
      </c>
      <c r="C59" s="137"/>
      <c r="D59" s="42" t="str">
        <f>""&amp;Deflatores!G54</f>
        <v xml:space="preserve">           .</v>
      </c>
      <c r="E59" s="43">
        <f>Deflatores!J54</f>
        <v>0</v>
      </c>
      <c r="F59" s="39"/>
      <c r="G59" s="39"/>
      <c r="H59" s="44" t="str">
        <f>IF(ISBLANK(Deflatores!H54),"",Deflatores!H54)</f>
        <v/>
      </c>
      <c r="I59" s="44" t="str">
        <f t="shared" si="1"/>
        <v/>
      </c>
      <c r="J59" s="45" t="str">
        <f t="shared" si="2"/>
        <v/>
      </c>
      <c r="K59" s="65"/>
      <c r="L59" s="65"/>
      <c r="M59" s="89"/>
    </row>
    <row r="60" spans="1:13" ht="13.5" x14ac:dyDescent="0.25">
      <c r="A60" s="88"/>
      <c r="B60" s="137" t="str">
        <f>""&amp;Deflatores!B55</f>
        <v/>
      </c>
      <c r="C60" s="137"/>
      <c r="D60" s="42" t="str">
        <f>""&amp;Deflatores!G55</f>
        <v xml:space="preserve">           .</v>
      </c>
      <c r="E60" s="43">
        <f>Deflatores!J55</f>
        <v>0</v>
      </c>
      <c r="F60" s="39"/>
      <c r="G60" s="39"/>
      <c r="H60" s="44" t="str">
        <f>IF(ISBLANK(Deflatores!H55),"",Deflatores!H55)</f>
        <v/>
      </c>
      <c r="I60" s="44" t="str">
        <f t="shared" si="1"/>
        <v/>
      </c>
      <c r="J60" s="45" t="str">
        <f t="shared" si="2"/>
        <v/>
      </c>
      <c r="K60" s="65"/>
      <c r="L60" s="65"/>
      <c r="M60" s="89"/>
    </row>
    <row r="61" spans="1:13" ht="13.5" x14ac:dyDescent="0.25">
      <c r="A61" s="88"/>
      <c r="B61" s="137" t="str">
        <f>""&amp;Deflatores!B56</f>
        <v/>
      </c>
      <c r="C61" s="137"/>
      <c r="D61" s="42" t="str">
        <f>""&amp;Deflatores!G56</f>
        <v xml:space="preserve">           .</v>
      </c>
      <c r="E61" s="43">
        <f>Deflatores!J56</f>
        <v>0</v>
      </c>
      <c r="F61" s="39"/>
      <c r="G61" s="39"/>
      <c r="H61" s="44" t="str">
        <f>IF(ISBLANK(Deflatores!H56),"",Deflatores!H56)</f>
        <v/>
      </c>
      <c r="I61" s="44" t="str">
        <f t="shared" si="1"/>
        <v/>
      </c>
      <c r="J61" s="45" t="str">
        <f t="shared" si="2"/>
        <v/>
      </c>
      <c r="K61" s="65"/>
      <c r="L61" s="65"/>
      <c r="M61" s="89"/>
    </row>
    <row r="62" spans="1:13" ht="13.5" x14ac:dyDescent="0.25">
      <c r="A62" s="88"/>
      <c r="B62" s="137" t="str">
        <f>""&amp;Deflatores!B57</f>
        <v/>
      </c>
      <c r="C62" s="137"/>
      <c r="D62" s="42" t="str">
        <f>""&amp;Deflatores!G57</f>
        <v xml:space="preserve">           .</v>
      </c>
      <c r="E62" s="43">
        <f>Deflatores!J57</f>
        <v>0</v>
      </c>
      <c r="F62" s="39"/>
      <c r="G62" s="39"/>
      <c r="H62" s="44" t="str">
        <f>IF(ISBLANK(Deflatores!H57),"",Deflatores!H57)</f>
        <v/>
      </c>
      <c r="I62" s="44" t="str">
        <f t="shared" si="1"/>
        <v/>
      </c>
      <c r="J62" s="45" t="str">
        <f t="shared" si="2"/>
        <v/>
      </c>
      <c r="K62" s="65"/>
      <c r="L62" s="65"/>
      <c r="M62" s="89"/>
    </row>
    <row r="63" spans="1:13" ht="13.5" x14ac:dyDescent="0.25">
      <c r="A63" s="88"/>
      <c r="B63" s="137" t="str">
        <f>""&amp;Deflatores!B58</f>
        <v/>
      </c>
      <c r="C63" s="137"/>
      <c r="D63" s="42" t="str">
        <f>""&amp;Deflatores!G58</f>
        <v xml:space="preserve">           .</v>
      </c>
      <c r="E63" s="43">
        <f>Deflatores!J58</f>
        <v>0</v>
      </c>
      <c r="F63" s="39"/>
      <c r="G63" s="39"/>
      <c r="H63" s="44" t="str">
        <f>IF(ISBLANK(Deflatores!H58),"",Deflatores!H58)</f>
        <v/>
      </c>
      <c r="I63" s="44" t="str">
        <f t="shared" si="1"/>
        <v/>
      </c>
      <c r="J63" s="45" t="str">
        <f t="shared" si="2"/>
        <v/>
      </c>
      <c r="K63" s="65"/>
      <c r="L63" s="65"/>
      <c r="M63" s="89"/>
    </row>
    <row r="64" spans="1:13" ht="13.5" x14ac:dyDescent="0.25">
      <c r="A64" s="88"/>
      <c r="B64" s="137" t="str">
        <f>""&amp;Deflatores!B59</f>
        <v/>
      </c>
      <c r="C64" s="137"/>
      <c r="D64" s="42" t="str">
        <f>""&amp;Deflatores!G59</f>
        <v xml:space="preserve">           .</v>
      </c>
      <c r="E64" s="43">
        <f>Deflatores!J59</f>
        <v>0</v>
      </c>
      <c r="F64" s="39"/>
      <c r="G64" s="39"/>
      <c r="H64" s="44" t="str">
        <f>IF(ISBLANK(Deflatores!H59),"",Deflatores!H59)</f>
        <v/>
      </c>
      <c r="I64" s="44" t="str">
        <f t="shared" si="1"/>
        <v/>
      </c>
      <c r="J64" s="45" t="str">
        <f t="shared" si="2"/>
        <v/>
      </c>
      <c r="K64" s="65"/>
      <c r="L64" s="65"/>
      <c r="M64" s="89"/>
    </row>
    <row r="65" spans="1:13" ht="13.5" x14ac:dyDescent="0.25">
      <c r="A65" s="88"/>
      <c r="B65" s="137" t="str">
        <f>""&amp;Deflatores!B60</f>
        <v/>
      </c>
      <c r="C65" s="137"/>
      <c r="D65" s="42" t="str">
        <f>""&amp;Deflatores!G60</f>
        <v xml:space="preserve">           .</v>
      </c>
      <c r="E65" s="43">
        <f>Deflatores!J60</f>
        <v>0</v>
      </c>
      <c r="F65" s="39"/>
      <c r="G65" s="39"/>
      <c r="H65" s="44" t="str">
        <f>IF(ISBLANK(Deflatores!H60),"",Deflatores!H60)</f>
        <v/>
      </c>
      <c r="I65" s="44" t="str">
        <f t="shared" si="1"/>
        <v/>
      </c>
      <c r="J65" s="45" t="str">
        <f t="shared" si="2"/>
        <v/>
      </c>
      <c r="K65" s="65"/>
      <c r="L65" s="65"/>
      <c r="M65" s="89"/>
    </row>
    <row r="66" spans="1:13" ht="13.5" x14ac:dyDescent="0.25">
      <c r="A66" s="88"/>
      <c r="B66" s="137" t="str">
        <f>""&amp;Deflatores!B61</f>
        <v/>
      </c>
      <c r="C66" s="137"/>
      <c r="D66" s="42" t="str">
        <f>""&amp;Deflatores!G61</f>
        <v xml:space="preserve">           .</v>
      </c>
      <c r="E66" s="43">
        <f>Deflatores!J61</f>
        <v>0</v>
      </c>
      <c r="F66" s="39"/>
      <c r="G66" s="39"/>
      <c r="H66" s="44" t="str">
        <f>IF(ISBLANK(Deflatores!H61),"",Deflatores!H61)</f>
        <v/>
      </c>
      <c r="I66" s="44" t="str">
        <f t="shared" si="1"/>
        <v/>
      </c>
      <c r="J66" s="45" t="str">
        <f t="shared" si="2"/>
        <v/>
      </c>
      <c r="K66" s="65"/>
      <c r="L66" s="65"/>
      <c r="M66" s="89"/>
    </row>
    <row r="67" spans="1:13" ht="13.5" x14ac:dyDescent="0.25">
      <c r="A67" s="88"/>
      <c r="B67" s="137" t="str">
        <f>""&amp;Deflatores!B62</f>
        <v/>
      </c>
      <c r="C67" s="137"/>
      <c r="D67" s="42" t="str">
        <f>""&amp;Deflatores!G62</f>
        <v xml:space="preserve">           .</v>
      </c>
      <c r="E67" s="43">
        <f>Deflatores!J62</f>
        <v>0</v>
      </c>
      <c r="F67" s="39"/>
      <c r="G67" s="39"/>
      <c r="H67" s="44" t="str">
        <f>IF(ISBLANK(Deflatores!H62),"",Deflatores!H62)</f>
        <v/>
      </c>
      <c r="I67" s="44" t="str">
        <f t="shared" si="1"/>
        <v/>
      </c>
      <c r="J67" s="45" t="str">
        <f t="shared" si="2"/>
        <v/>
      </c>
      <c r="K67" s="65"/>
      <c r="L67" s="65"/>
      <c r="M67" s="89"/>
    </row>
    <row r="68" spans="1:13" ht="13.5" x14ac:dyDescent="0.25">
      <c r="A68" s="88"/>
      <c r="B68" s="137" t="str">
        <f>""&amp;Deflatores!B63</f>
        <v/>
      </c>
      <c r="C68" s="137"/>
      <c r="D68" s="42" t="str">
        <f>""&amp;Deflatores!G63</f>
        <v xml:space="preserve">           .</v>
      </c>
      <c r="E68" s="43">
        <f>Deflatores!J63</f>
        <v>0</v>
      </c>
      <c r="F68" s="39"/>
      <c r="G68" s="39"/>
      <c r="H68" s="44" t="str">
        <f>IF(ISBLANK(Deflatores!H63),"",Deflatores!H63)</f>
        <v/>
      </c>
      <c r="I68" s="44" t="str">
        <f t="shared" si="1"/>
        <v/>
      </c>
      <c r="J68" s="45" t="str">
        <f t="shared" si="2"/>
        <v/>
      </c>
      <c r="K68" s="65"/>
      <c r="L68" s="65"/>
      <c r="M68" s="89"/>
    </row>
    <row r="69" spans="1:13" ht="13.5" x14ac:dyDescent="0.25">
      <c r="A69" s="88"/>
      <c r="B69" s="137" t="str">
        <f>""&amp;Deflatores!B64</f>
        <v/>
      </c>
      <c r="C69" s="137"/>
      <c r="D69" s="42" t="str">
        <f>""&amp;Deflatores!G64</f>
        <v xml:space="preserve">           .</v>
      </c>
      <c r="E69" s="43">
        <f>Deflatores!J64</f>
        <v>0</v>
      </c>
      <c r="F69" s="48"/>
      <c r="G69" s="48"/>
      <c r="H69" s="44" t="str">
        <f>IF(ISBLANK(Deflatores!H64),"",Deflatores!H64)</f>
        <v/>
      </c>
      <c r="I69" s="44" t="str">
        <f t="shared" si="1"/>
        <v/>
      </c>
      <c r="J69" s="45" t="str">
        <f t="shared" si="2"/>
        <v/>
      </c>
      <c r="K69" s="65"/>
      <c r="L69" s="65"/>
      <c r="M69" s="89"/>
    </row>
    <row r="70" spans="1:13" ht="13.5" x14ac:dyDescent="0.25">
      <c r="A70" s="91"/>
      <c r="B70" s="92"/>
      <c r="C70" s="93"/>
      <c r="D70" s="94"/>
      <c r="E70" s="95"/>
      <c r="F70" s="96"/>
      <c r="G70" s="96"/>
      <c r="H70" s="97"/>
      <c r="I70" s="98"/>
      <c r="J70" s="93"/>
      <c r="K70" s="93"/>
      <c r="L70" s="93"/>
      <c r="M70" s="99"/>
    </row>
  </sheetData>
  <sheetProtection selectLockedCells="1" selectUnlockedCells="1"/>
  <mergeCells count="68">
    <mergeCell ref="B59:C59"/>
    <mergeCell ref="B60:C60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28:C28"/>
    <mergeCell ref="B40:C40"/>
    <mergeCell ref="B41:C41"/>
    <mergeCell ref="B30:C30"/>
    <mergeCell ref="B31:C31"/>
    <mergeCell ref="B32:C32"/>
    <mergeCell ref="B33:C33"/>
    <mergeCell ref="B34:C34"/>
    <mergeCell ref="B35:C35"/>
    <mergeCell ref="B23:C23"/>
    <mergeCell ref="B24:C24"/>
    <mergeCell ref="B25:C25"/>
    <mergeCell ref="B26:C26"/>
    <mergeCell ref="B27:C27"/>
    <mergeCell ref="B16:C16"/>
    <mergeCell ref="B18:C18"/>
    <mergeCell ref="B19:C19"/>
    <mergeCell ref="B22:C22"/>
    <mergeCell ref="B17:C17"/>
    <mergeCell ref="B21:C21"/>
    <mergeCell ref="B20:C20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5:C15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</dc:creator>
  <cp:lastModifiedBy>Adelaide Antunes</cp:lastModifiedBy>
  <cp:lastPrinted>2015-06-26T20:29:38Z</cp:lastPrinted>
  <dcterms:created xsi:type="dcterms:W3CDTF">2015-06-26T19:24:40Z</dcterms:created>
  <dcterms:modified xsi:type="dcterms:W3CDTF">2020-02-09T17:17:54Z</dcterms:modified>
</cp:coreProperties>
</file>