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laelezaj/Desktop/"/>
    </mc:Choice>
  </mc:AlternateContent>
  <xr:revisionPtr revIDLastSave="0" documentId="8_{7AF546EB-002D-6A48-AEF2-AA43124519D1}" xr6:coauthVersionLast="45" xr6:coauthVersionMax="45" xr10:uidLastSave="{00000000-0000-0000-0000-000000000000}"/>
  <bookViews>
    <workbookView xWindow="0" yWindow="0" windowWidth="28800" windowHeight="18000" activeTab="2" xr2:uid="{953B05E5-DDFD-C748-8195-189FAFDAC1FE}"/>
  </bookViews>
  <sheets>
    <sheet name="Problem1-Questions" sheetId="3" r:id="rId1"/>
    <sheet name="Problem1-DATA" sheetId="1" r:id="rId2"/>
    <sheet name="Problem2-1" sheetId="2" r:id="rId3"/>
    <sheet name="Problem2-2" sheetId="7" r:id="rId4"/>
    <sheet name="Problem3" sheetId="5" r:id="rId5"/>
    <sheet name="Problem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" i="1"/>
  <c r="O5" i="1"/>
  <c r="Q5" i="1"/>
  <c r="L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C14" i="6"/>
  <c r="D14" i="6"/>
  <c r="E14" i="6"/>
  <c r="E17" i="6" s="1"/>
  <c r="C15" i="6"/>
  <c r="C17" i="6" s="1"/>
  <c r="D15" i="6"/>
  <c r="E15" i="6"/>
  <c r="C16" i="6"/>
  <c r="D16" i="6"/>
  <c r="D17" i="6" s="1"/>
  <c r="E16" i="6"/>
  <c r="N9" i="7" l="1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8" i="7"/>
  <c r="P9" i="5" l="1"/>
  <c r="Q9" i="5"/>
  <c r="R9" i="5"/>
  <c r="S9" i="5"/>
  <c r="T9" i="5"/>
  <c r="U9" i="5"/>
  <c r="V9" i="5"/>
  <c r="W9" i="5"/>
  <c r="P10" i="5"/>
  <c r="Q10" i="5"/>
  <c r="R10" i="5"/>
  <c r="S10" i="5"/>
  <c r="T10" i="5"/>
  <c r="U10" i="5"/>
  <c r="V10" i="5"/>
  <c r="W10" i="5"/>
  <c r="P11" i="5"/>
  <c r="Q11" i="5"/>
  <c r="R11" i="5"/>
  <c r="S11" i="5"/>
  <c r="T11" i="5"/>
  <c r="U11" i="5"/>
  <c r="V11" i="5"/>
  <c r="W11" i="5"/>
  <c r="P12" i="5"/>
  <c r="Q12" i="5"/>
  <c r="R12" i="5"/>
  <c r="S12" i="5"/>
  <c r="T12" i="5"/>
  <c r="U12" i="5"/>
  <c r="V12" i="5"/>
  <c r="W12" i="5"/>
  <c r="P13" i="5"/>
  <c r="Q13" i="5"/>
  <c r="R13" i="5"/>
  <c r="S13" i="5"/>
  <c r="T13" i="5"/>
  <c r="U13" i="5"/>
  <c r="V13" i="5"/>
  <c r="W13" i="5"/>
  <c r="P14" i="5"/>
  <c r="Q14" i="5"/>
  <c r="R14" i="5"/>
  <c r="S14" i="5"/>
  <c r="T14" i="5"/>
  <c r="U14" i="5"/>
  <c r="V14" i="5"/>
  <c r="W14" i="5"/>
  <c r="P15" i="5"/>
  <c r="Q15" i="5"/>
  <c r="R15" i="5"/>
  <c r="S15" i="5"/>
  <c r="T15" i="5"/>
  <c r="U15" i="5"/>
  <c r="V15" i="5"/>
  <c r="W15" i="5"/>
  <c r="P16" i="5"/>
  <c r="Q16" i="5"/>
  <c r="R16" i="5"/>
  <c r="S16" i="5"/>
  <c r="T16" i="5"/>
  <c r="U16" i="5"/>
  <c r="V16" i="5"/>
  <c r="W16" i="5"/>
  <c r="P17" i="5"/>
  <c r="Q17" i="5"/>
  <c r="R17" i="5"/>
  <c r="S17" i="5"/>
  <c r="T17" i="5"/>
  <c r="U17" i="5"/>
  <c r="V17" i="5"/>
  <c r="W17" i="5"/>
  <c r="P18" i="5"/>
  <c r="Q18" i="5"/>
  <c r="R18" i="5"/>
  <c r="S18" i="5"/>
  <c r="T18" i="5"/>
  <c r="U18" i="5"/>
  <c r="V18" i="5"/>
  <c r="W18" i="5"/>
  <c r="O10" i="5"/>
  <c r="O11" i="5"/>
  <c r="O12" i="5"/>
  <c r="O13" i="5"/>
  <c r="O14" i="5"/>
  <c r="O15" i="5"/>
  <c r="O16" i="5"/>
  <c r="O17" i="5"/>
  <c r="O18" i="5"/>
  <c r="N18" i="5"/>
  <c r="N10" i="5"/>
  <c r="N11" i="5"/>
  <c r="N12" i="5"/>
  <c r="N13" i="5"/>
  <c r="N14" i="5"/>
  <c r="N15" i="5"/>
  <c r="N16" i="5"/>
  <c r="N17" i="5"/>
  <c r="O9" i="5"/>
  <c r="N9" i="5"/>
  <c r="M10" i="7"/>
  <c r="M9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8" i="7"/>
  <c r="K10" i="7"/>
  <c r="K9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8" i="7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8" i="2"/>
  <c r="M8" i="1"/>
  <c r="M7" i="1"/>
  <c r="M6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" i="1"/>
  <c r="L6" i="1"/>
  <c r="L7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K7" i="1"/>
  <c r="K6" i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H7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" i="1"/>
</calcChain>
</file>

<file path=xl/sharedStrings.xml><?xml version="1.0" encoding="utf-8"?>
<sst xmlns="http://schemas.openxmlformats.org/spreadsheetml/2006/main" count="1177" uniqueCount="647">
  <si>
    <t>Rank</t>
  </si>
  <si>
    <t>Company Name</t>
  </si>
  <si>
    <t>Country</t>
  </si>
  <si>
    <t>Number of Employees</t>
  </si>
  <si>
    <t>Profit 
Change</t>
  </si>
  <si>
    <r>
      <t xml:space="preserve">Assets
</t>
    </r>
    <r>
      <rPr>
        <sz val="10"/>
        <color theme="1"/>
        <rFont val="Calibri"/>
        <family val="2"/>
        <charset val="162"/>
        <scheme val="minor"/>
      </rPr>
      <t>($millions)</t>
    </r>
  </si>
  <si>
    <t>Walmart</t>
  </si>
  <si>
    <t>USA</t>
  </si>
  <si>
    <t>Sinopec Group</t>
  </si>
  <si>
    <t>China</t>
  </si>
  <si>
    <t>Royal Dutch Shell</t>
  </si>
  <si>
    <t>Netherlands</t>
  </si>
  <si>
    <t>China National Petroleum</t>
  </si>
  <si>
    <t>-</t>
  </si>
  <si>
    <t>State Grid</t>
  </si>
  <si>
    <t>Saudi Aramco</t>
  </si>
  <si>
    <t>Saudi Arabia</t>
  </si>
  <si>
    <t xml:space="preserve"> -</t>
  </si>
  <si>
    <t>BP</t>
  </si>
  <si>
    <t>Britain</t>
  </si>
  <si>
    <t>Exxon Mobil</t>
  </si>
  <si>
    <t>Volkswagen</t>
  </si>
  <si>
    <t>Germany</t>
  </si>
  <si>
    <t>Toyota Motor</t>
  </si>
  <si>
    <t>Japan</t>
  </si>
  <si>
    <t>Apple</t>
  </si>
  <si>
    <t>Berkshire Hathaway</t>
  </si>
  <si>
    <t>Amazon.com</t>
  </si>
  <si>
    <t>UnitedHealth Group</t>
  </si>
  <si>
    <t>Samsung Electronics</t>
  </si>
  <si>
    <t>South Korea</t>
  </si>
  <si>
    <t>Glencore</t>
  </si>
  <si>
    <t>Switzerland</t>
  </si>
  <si>
    <t>McKesson</t>
  </si>
  <si>
    <t>Daimler</t>
  </si>
  <si>
    <t>CVS Health</t>
  </si>
  <si>
    <t>Total</t>
  </si>
  <si>
    <t>France</t>
  </si>
  <si>
    <t>China State Construction Engineering</t>
  </si>
  <si>
    <t>Trafigura Group</t>
  </si>
  <si>
    <t>Singapore</t>
  </si>
  <si>
    <t>Hon Hai Precision Industry</t>
  </si>
  <si>
    <t>Taiwan</t>
  </si>
  <si>
    <t>EXOR Group</t>
  </si>
  <si>
    <t>Italy</t>
  </si>
  <si>
    <t>AT&amp;T</t>
  </si>
  <si>
    <t>Industrial &amp; Commercial Bank of China</t>
  </si>
  <si>
    <t>AmerisourceBergen</t>
  </si>
  <si>
    <t>Chevron</t>
  </si>
  <si>
    <t>Ping An Insurance</t>
  </si>
  <si>
    <t>Ford Motor</t>
  </si>
  <si>
    <t>China Construction Bank</t>
  </si>
  <si>
    <t>General Motors</t>
  </si>
  <si>
    <t>Mitsubishi</t>
  </si>
  <si>
    <t>Honda Motor</t>
  </si>
  <si>
    <t>Costco Wholesale</t>
  </si>
  <si>
    <t>Agricultural Bank of China</t>
  </si>
  <si>
    <t>Alphabet</t>
  </si>
  <si>
    <t>Cardinal Health</t>
  </si>
  <si>
    <t>SAIC Motor</t>
  </si>
  <si>
    <t>Walgreens Boots Alliance</t>
  </si>
  <si>
    <t>JPMorgan Chase &amp; Co.</t>
  </si>
  <si>
    <t>Gazprom</t>
  </si>
  <si>
    <t>Russia</t>
  </si>
  <si>
    <t>Verizon Communications</t>
  </si>
  <si>
    <t>Bank of China</t>
  </si>
  <si>
    <t>Allianz</t>
  </si>
  <si>
    <t>AXA</t>
  </si>
  <si>
    <t>Kroger</t>
  </si>
  <si>
    <t>General Electric</t>
  </si>
  <si>
    <t>Fannie Mae</t>
  </si>
  <si>
    <t>Lukoil</t>
  </si>
  <si>
    <t>China Life Insurance</t>
  </si>
  <si>
    <t>Japan Post Holdings</t>
  </si>
  <si>
    <t>BMW Group</t>
  </si>
  <si>
    <t>Phillips 66</t>
  </si>
  <si>
    <t>China Railway Engineering Group</t>
  </si>
  <si>
    <t>China Mobile Communications</t>
  </si>
  <si>
    <t>Valero Energy</t>
  </si>
  <si>
    <t>Bank of America Corp.</t>
  </si>
  <si>
    <t>China Railway Construction</t>
  </si>
  <si>
    <t>Microsoft</t>
  </si>
  <si>
    <t>Huawei Investment &amp; Holding</t>
  </si>
  <si>
    <t>Home Depot</t>
  </si>
  <si>
    <t>China National Offshore Oil</t>
  </si>
  <si>
    <t>Nippon Telegraph &amp; Telephone</t>
  </si>
  <si>
    <t>Itochu</t>
  </si>
  <si>
    <t>Nissan Motor</t>
  </si>
  <si>
    <t>China Development Bank</t>
  </si>
  <si>
    <t>Boeing</t>
  </si>
  <si>
    <t>Wells Fargo</t>
  </si>
  <si>
    <t>Siemens</t>
  </si>
  <si>
    <t>Citigroup</t>
  </si>
  <si>
    <t>Marathon Petroleum</t>
  </si>
  <si>
    <t>SK Holdings</t>
  </si>
  <si>
    <t>Petrobras</t>
  </si>
  <si>
    <t>Brazil</t>
  </si>
  <si>
    <t>Comcast</t>
  </si>
  <si>
    <t>Nestlé</t>
  </si>
  <si>
    <t>Bosch Group</t>
  </si>
  <si>
    <t>Uniper</t>
  </si>
  <si>
    <t>Anthem</t>
  </si>
  <si>
    <t>China Resources</t>
  </si>
  <si>
    <t>Carrefour</t>
  </si>
  <si>
    <t>Dongfeng Motor</t>
  </si>
  <si>
    <t>ENI</t>
  </si>
  <si>
    <t>Dell Technologies</t>
  </si>
  <si>
    <t>Banco Santander</t>
  </si>
  <si>
    <t>Spain</t>
  </si>
  <si>
    <t>Rosneft Oil</t>
  </si>
  <si>
    <t>China FAW Group</t>
  </si>
  <si>
    <t>Sinochem Group</t>
  </si>
  <si>
    <t>Enel</t>
  </si>
  <si>
    <t>Deutsche Telekom</t>
  </si>
  <si>
    <t>Crédit Agricole</t>
  </si>
  <si>
    <t>Assicurazioni Generali</t>
  </si>
  <si>
    <t>China Communications Construction</t>
  </si>
  <si>
    <t>Hyundai Motor</t>
  </si>
  <si>
    <t>Pemex</t>
  </si>
  <si>
    <t>Mexico</t>
  </si>
  <si>
    <t>Peugeot</t>
  </si>
  <si>
    <t>Pacific Construction Group</t>
  </si>
  <si>
    <t>SoftBank Group</t>
  </si>
  <si>
    <t>HSBC Holdings</t>
  </si>
  <si>
    <t>DuPont</t>
  </si>
  <si>
    <t>China Post Group</t>
  </si>
  <si>
    <t>Hitachi</t>
  </si>
  <si>
    <t>Tesco</t>
  </si>
  <si>
    <t>BNP Paribas</t>
  </si>
  <si>
    <t>JXTG Holdings</t>
  </si>
  <si>
    <t>Reliance Industries</t>
  </si>
  <si>
    <t>India</t>
  </si>
  <si>
    <t>China Energy Investment</t>
  </si>
  <si>
    <t>State Farm Insurance Cos.</t>
  </si>
  <si>
    <t>Johnson &amp; Johnson</t>
  </si>
  <si>
    <t>Electricité de France</t>
  </si>
  <si>
    <t>france</t>
  </si>
  <si>
    <t>China Southern Power Grid</t>
  </si>
  <si>
    <t>China Minmetals</t>
  </si>
  <si>
    <t>Equinor</t>
  </si>
  <si>
    <t>Norway</t>
  </si>
  <si>
    <t>International Business Machines</t>
  </si>
  <si>
    <t>BASF</t>
  </si>
  <si>
    <t>Sony</t>
  </si>
  <si>
    <t>Indian Oil</t>
  </si>
  <si>
    <t>AEON</t>
  </si>
  <si>
    <t>Amer International Group</t>
  </si>
  <si>
    <t>ArcelorMittal</t>
  </si>
  <si>
    <t>Luxembourg</t>
  </si>
  <si>
    <t>People's Insurance Co. of China</t>
  </si>
  <si>
    <t>Target</t>
  </si>
  <si>
    <t>Airbus</t>
  </si>
  <si>
    <t>Deutsche Post DHL Group</t>
  </si>
  <si>
    <t>Nippon Life Insurance</t>
  </si>
  <si>
    <t>Engie</t>
  </si>
  <si>
    <t>Royal Ahold Delhaize</t>
  </si>
  <si>
    <t>Freddie Mac</t>
  </si>
  <si>
    <t>Beijing Automotive Group</t>
  </si>
  <si>
    <t>PTT</t>
  </si>
  <si>
    <t>Thailand</t>
  </si>
  <si>
    <t>Panasonic</t>
  </si>
  <si>
    <t>United Parcel Service</t>
  </si>
  <si>
    <t>Lowe's</t>
  </si>
  <si>
    <t>COFCO</t>
  </si>
  <si>
    <t>Intel</t>
  </si>
  <si>
    <t>U.S. Postal Service</t>
  </si>
  <si>
    <t>CITIC Group</t>
  </si>
  <si>
    <t>China Evergrande Group</t>
  </si>
  <si>
    <t>JD.com</t>
  </si>
  <si>
    <t>China North Industries Group</t>
  </si>
  <si>
    <t>China Telecommunications</t>
  </si>
  <si>
    <t>MetLife</t>
  </si>
  <si>
    <t>Renault</t>
  </si>
  <si>
    <t>ChemChina</t>
  </si>
  <si>
    <t>Munich Re Group</t>
  </si>
  <si>
    <t>Procter &amp; Gamble</t>
  </si>
  <si>
    <t>Marubeni</t>
  </si>
  <si>
    <t>United Technologies</t>
  </si>
  <si>
    <t>China Baowu Steel Group</t>
  </si>
  <si>
    <t>Bank of Communications</t>
  </si>
  <si>
    <t>Aviation Industry Corp. of China</t>
  </si>
  <si>
    <t>FedEx</t>
  </si>
  <si>
    <t>Dai-ichi Life Holdings</t>
  </si>
  <si>
    <t>PepsiCo</t>
  </si>
  <si>
    <t>Archer Daniels Midland</t>
  </si>
  <si>
    <t>Prudential Financial</t>
  </si>
  <si>
    <t>Mitsui</t>
  </si>
  <si>
    <t>Petronas</t>
  </si>
  <si>
    <t>Malaysia</t>
  </si>
  <si>
    <t>Seven &amp; I Holdings</t>
  </si>
  <si>
    <t>Oil &amp; Natural Gas</t>
  </si>
  <si>
    <t>PowerChina</t>
  </si>
  <si>
    <t>Toyota Tsusho</t>
  </si>
  <si>
    <t>Roche Group</t>
  </si>
  <si>
    <t>Auchan Holding</t>
  </si>
  <si>
    <t>Albertsons Cos.</t>
  </si>
  <si>
    <t>Mitsubishi UFJ Financial Group</t>
  </si>
  <si>
    <t>Unilever</t>
  </si>
  <si>
    <t>Britain/Netherlands</t>
  </si>
  <si>
    <t>Centene</t>
  </si>
  <si>
    <t>Sinopharm</t>
  </si>
  <si>
    <t>Walt Disney</t>
  </si>
  <si>
    <t>POSCO</t>
  </si>
  <si>
    <t>Sysco</t>
  </si>
  <si>
    <t>HP</t>
  </si>
  <si>
    <t>Société Générale</t>
  </si>
  <si>
    <t>Pertamina</t>
  </si>
  <si>
    <t>Indonesia</t>
  </si>
  <si>
    <t>Telefónica</t>
  </si>
  <si>
    <t>Country Garden Holdings</t>
  </si>
  <si>
    <t>Tokyo Electric Power</t>
  </si>
  <si>
    <t>Humana</t>
  </si>
  <si>
    <t>Brookfield Asset Management</t>
  </si>
  <si>
    <t>Canada</t>
  </si>
  <si>
    <t>Hengli Group</t>
  </si>
  <si>
    <t>Alibaba Group Holding</t>
  </si>
  <si>
    <t>RWE</t>
  </si>
  <si>
    <t>Facebook</t>
  </si>
  <si>
    <t>LG Electronics</t>
  </si>
  <si>
    <t>Nippon Steel Corporation</t>
  </si>
  <si>
    <t>Christian Dior</t>
  </si>
  <si>
    <t>China Merchants Bank</t>
  </si>
  <si>
    <t>Guangzhou Automobile Industry Group</t>
  </si>
  <si>
    <t>Caterpillar</t>
  </si>
  <si>
    <t>Itaú Unibanco Holding</t>
  </si>
  <si>
    <t>Anheuser-Busch InBev</t>
  </si>
  <si>
    <t>Belgium</t>
  </si>
  <si>
    <t>Korea Electric Power</t>
  </si>
  <si>
    <t>Energy Transfer</t>
  </si>
  <si>
    <t>Wesfarmers</t>
  </si>
  <si>
    <t>Australia</t>
  </si>
  <si>
    <t>América Móvil</t>
  </si>
  <si>
    <t>Lockheed Martin</t>
  </si>
  <si>
    <t>Pfizer</t>
  </si>
  <si>
    <t>China Pacific Insurance (Group)</t>
  </si>
  <si>
    <t>Repsol</t>
  </si>
  <si>
    <t>Novartis</t>
  </si>
  <si>
    <t>Greenland Holding Group</t>
  </si>
  <si>
    <t>China National Building Material Group</t>
  </si>
  <si>
    <t>Goldman Sachs Group</t>
  </si>
  <si>
    <t>Continental</t>
  </si>
  <si>
    <t>Vinci</t>
  </si>
  <si>
    <t>Finatis</t>
  </si>
  <si>
    <t>Deutsche Bahn</t>
  </si>
  <si>
    <t>Sumitomo Mitsui Financial Group</t>
  </si>
  <si>
    <t>Alimentation Couche-Tard</t>
  </si>
  <si>
    <t>Shandong Energy Group</t>
  </si>
  <si>
    <t>Lenovo Group</t>
  </si>
  <si>
    <t>Industrial Bank</t>
  </si>
  <si>
    <t>HBIS Group</t>
  </si>
  <si>
    <t>ThyssenKrupp</t>
  </si>
  <si>
    <t>Shanghai Pudong Development Bank</t>
  </si>
  <si>
    <t>Vodafone Group</t>
  </si>
  <si>
    <t>Morgan Stanley</t>
  </si>
  <si>
    <t>JBS</t>
  </si>
  <si>
    <t>Zhejiang Geely Holding Group</t>
  </si>
  <si>
    <t>Banco Bradesco</t>
  </si>
  <si>
    <t>MS&amp;AD Insurance Group Holdings</t>
  </si>
  <si>
    <t>Groupe BPCE</t>
  </si>
  <si>
    <t>Tokio Marine Holdings</t>
  </si>
  <si>
    <t>Cisco Systems</t>
  </si>
  <si>
    <t>Saint-Gobain</t>
  </si>
  <si>
    <t>Kia Motors</t>
  </si>
  <si>
    <t>Orange</t>
  </si>
  <si>
    <t>Cigna</t>
  </si>
  <si>
    <t>Denso</t>
  </si>
  <si>
    <t>Sumitomo</t>
  </si>
  <si>
    <t>China Minsheng Banking</t>
  </si>
  <si>
    <t>Woolworths Group</t>
  </si>
  <si>
    <t>Banco Bilbao Vizcaya Argentaria</t>
  </si>
  <si>
    <t>American International Group</t>
  </si>
  <si>
    <t>State Bank of India</t>
  </si>
  <si>
    <t>Tencent Holdings</t>
  </si>
  <si>
    <t>Zurich Insurance Group</t>
  </si>
  <si>
    <t>Deutsche Bank</t>
  </si>
  <si>
    <t>Bayer</t>
  </si>
  <si>
    <t>HCA Healthcare</t>
  </si>
  <si>
    <t>China Poly Group</t>
  </si>
  <si>
    <t>China Shipbuilding Industry</t>
  </si>
  <si>
    <t>China Merchants Group</t>
  </si>
  <si>
    <t>KDDI</t>
  </si>
  <si>
    <t>BHP Group</t>
  </si>
  <si>
    <t>Bunge</t>
  </si>
  <si>
    <t>CNP Assurances</t>
  </si>
  <si>
    <t>Wuchan Zhongda Group</t>
  </si>
  <si>
    <t>Sinomach</t>
  </si>
  <si>
    <t>Aluminum Corp. of China</t>
  </si>
  <si>
    <t>SABIC</t>
  </si>
  <si>
    <t>Volvo</t>
  </si>
  <si>
    <t>Sweden</t>
  </si>
  <si>
    <t>China Vanke</t>
  </si>
  <si>
    <t>Sberbank</t>
  </si>
  <si>
    <t>Royal Bank of Canada</t>
  </si>
  <si>
    <t>American Airlines Group</t>
  </si>
  <si>
    <t>Wilmar International</t>
  </si>
  <si>
    <t>Pegatron</t>
  </si>
  <si>
    <t>Delta Air Lines</t>
  </si>
  <si>
    <t>Hanwha</t>
  </si>
  <si>
    <t>China United Network Communications</t>
  </si>
  <si>
    <t>Shaanxi Yanchang Petroleum (Group)</t>
  </si>
  <si>
    <t>Charter Communications</t>
  </si>
  <si>
    <t>Tata Motors</t>
  </si>
  <si>
    <t>ZF Friedrichshafen</t>
  </si>
  <si>
    <t>Metro</t>
  </si>
  <si>
    <t>New York Life Insurance</t>
  </si>
  <si>
    <t>Banco do Brasil</t>
  </si>
  <si>
    <t>American Express</t>
  </si>
  <si>
    <t>Nationwide</t>
  </si>
  <si>
    <t>ACS</t>
  </si>
  <si>
    <t>Shandong Weiqiao Pioneering Group</t>
  </si>
  <si>
    <t>UBS Group</t>
  </si>
  <si>
    <t>Bharat Petroleum</t>
  </si>
  <si>
    <t>Best Buy</t>
  </si>
  <si>
    <t>Xiamen C&amp;D</t>
  </si>
  <si>
    <t>Liberty Mutual Insurance Group</t>
  </si>
  <si>
    <t>China COSCO Shipping</t>
  </si>
  <si>
    <t>Jardine Matheson</t>
  </si>
  <si>
    <t>Shaanxi Coal &amp; Chemical Industry</t>
  </si>
  <si>
    <t>Talanx</t>
  </si>
  <si>
    <t>China National Aviation Fuel Group</t>
  </si>
  <si>
    <t>Lufthansa Group</t>
  </si>
  <si>
    <t>Merck</t>
  </si>
  <si>
    <t>China Huaneng Group</t>
  </si>
  <si>
    <t>Bouygues</t>
  </si>
  <si>
    <t>Sanofi</t>
  </si>
  <si>
    <t>China Everbright Group</t>
  </si>
  <si>
    <t>Honeywell International</t>
  </si>
  <si>
    <t>Xiamen ITG Holding Group</t>
  </si>
  <si>
    <t>Iberdrola</t>
  </si>
  <si>
    <t>United Airlines Holdings</t>
  </si>
  <si>
    <t>Maersk Group</t>
  </si>
  <si>
    <t>Denmark</t>
  </si>
  <si>
    <t>Toronto-Dominion Bank</t>
  </si>
  <si>
    <t>GlaxoSmithKline</t>
  </si>
  <si>
    <t>TIAA</t>
  </si>
  <si>
    <t>Accenture</t>
  </si>
  <si>
    <t>Ireland</t>
  </si>
  <si>
    <t>Magna International</t>
  </si>
  <si>
    <t>Mitsubishi Electric</t>
  </si>
  <si>
    <t>Cedar Holdings Group</t>
  </si>
  <si>
    <t>Louis Dreyfus</t>
  </si>
  <si>
    <t>Rio Tinto Group</t>
  </si>
  <si>
    <t>Edeka Zentrale</t>
  </si>
  <si>
    <t>Caixa Econômica Federal</t>
  </si>
  <si>
    <t>Tyson Foods</t>
  </si>
  <si>
    <t>Oracle</t>
  </si>
  <si>
    <t>Allstate</t>
  </si>
  <si>
    <t>World Fuel Services</t>
  </si>
  <si>
    <t>ING Group</t>
  </si>
  <si>
    <t>Centrica</t>
  </si>
  <si>
    <t>Midea Group</t>
  </si>
  <si>
    <t>Fresenius</t>
  </si>
  <si>
    <t>Massachusetts Mutual Life Insurance</t>
  </si>
  <si>
    <t>Intesa Sanpaolo</t>
  </si>
  <si>
    <t>LyondellBasell Industries</t>
  </si>
  <si>
    <t>TJX</t>
  </si>
  <si>
    <t>Yankuang Group</t>
  </si>
  <si>
    <t>ConocoPhillips</t>
  </si>
  <si>
    <t>Barclays</t>
  </si>
  <si>
    <t>J. Sainsbury</t>
  </si>
  <si>
    <t>China Aerospace Science &amp; Industry</t>
  </si>
  <si>
    <t>China Aerospace Science &amp; Technology</t>
  </si>
  <si>
    <t>Meiji Yasuda Life Insurance</t>
  </si>
  <si>
    <t>George Weston</t>
  </si>
  <si>
    <t>SNCF Mobilités</t>
  </si>
  <si>
    <t>Daiwa House Industry</t>
  </si>
  <si>
    <t>ABB</t>
  </si>
  <si>
    <t>Deere</t>
  </si>
  <si>
    <t>Tech Data</t>
  </si>
  <si>
    <t>Power Corp. of Canada</t>
  </si>
  <si>
    <t>Swiss Re</t>
  </si>
  <si>
    <t>Suning.com Group</t>
  </si>
  <si>
    <t>Mitsubishi Heavy Industries</t>
  </si>
  <si>
    <t>SK Hynix</t>
  </si>
  <si>
    <t>Vale</t>
  </si>
  <si>
    <t>Enterprise Products Partners</t>
  </si>
  <si>
    <t>XMXYG</t>
  </si>
  <si>
    <t>Aisin Seiki</t>
  </si>
  <si>
    <t>Jiangsu Shagang Group</t>
  </si>
  <si>
    <t>Nike</t>
  </si>
  <si>
    <t>Publix Super Markets</t>
  </si>
  <si>
    <t>General Dynamics</t>
  </si>
  <si>
    <t>Exelon</t>
  </si>
  <si>
    <t>Canon</t>
  </si>
  <si>
    <t>Enbridge</t>
  </si>
  <si>
    <t>Jizhong Energy Group</t>
  </si>
  <si>
    <t>E.ON</t>
  </si>
  <si>
    <t>Fujitsu</t>
  </si>
  <si>
    <t>Mizuho Financial Group</t>
  </si>
  <si>
    <t>Mitsubishi Chemical Holdings</t>
  </si>
  <si>
    <t>CK Hutchison Holdings</t>
  </si>
  <si>
    <t>Lloyds Banking Group</t>
  </si>
  <si>
    <t>Idemitsu Kosan</t>
  </si>
  <si>
    <t>Poste Italiane</t>
  </si>
  <si>
    <t>JFE Holdings</t>
  </si>
  <si>
    <t>Suzuki Motor</t>
  </si>
  <si>
    <t>Jiangxi Copper</t>
  </si>
  <si>
    <t>CRRC Group</t>
  </si>
  <si>
    <t>Credit Suisse Group</t>
  </si>
  <si>
    <t>Tsingshan Holding Group</t>
  </si>
  <si>
    <t>State Power Investment</t>
  </si>
  <si>
    <t>Taiwan Semiconductor Manufacturing</t>
  </si>
  <si>
    <t>China Energy Engineering Group</t>
  </si>
  <si>
    <t>Quanta Computer</t>
  </si>
  <si>
    <t>Plains GP Holdings</t>
  </si>
  <si>
    <t>China South Industries Group</t>
  </si>
  <si>
    <t>Yango Longking Group</t>
  </si>
  <si>
    <t>Jinchuan Group</t>
  </si>
  <si>
    <t xml:space="preserve"> - </t>
  </si>
  <si>
    <t>China Electronics Technology Group</t>
  </si>
  <si>
    <t>Toshiba</t>
  </si>
  <si>
    <t>Prudential</t>
  </si>
  <si>
    <t>Commonwealth Bank of Australia</t>
  </si>
  <si>
    <t>Bridgestone</t>
  </si>
  <si>
    <t>China Electronics</t>
  </si>
  <si>
    <t>GS Caltex</t>
  </si>
  <si>
    <t>Sompo Holdings</t>
  </si>
  <si>
    <t>Sumitomo Life Insurance</t>
  </si>
  <si>
    <t>Schlumberger</t>
  </si>
  <si>
    <t>3M</t>
  </si>
  <si>
    <t>AbbVie</t>
  </si>
  <si>
    <t>Chubb</t>
  </si>
  <si>
    <t>CHS</t>
  </si>
  <si>
    <t>British American Tobacco</t>
  </si>
  <si>
    <t>Ansteel Group</t>
  </si>
  <si>
    <t>China Huadian</t>
  </si>
  <si>
    <t>Capital One Financial</t>
  </si>
  <si>
    <t>AIA Group</t>
  </si>
  <si>
    <t>Mazda Motor</t>
  </si>
  <si>
    <t>Compal Electronics</t>
  </si>
  <si>
    <t>Progressive</t>
  </si>
  <si>
    <t>DZ Bank</t>
  </si>
  <si>
    <t>Hyundai Mobis</t>
  </si>
  <si>
    <t>CPC</t>
  </si>
  <si>
    <t>Coca-Cola</t>
  </si>
  <si>
    <t>L'Oréal</t>
  </si>
  <si>
    <t>CRH</t>
  </si>
  <si>
    <t>Bank of Nova Scotia</t>
  </si>
  <si>
    <t>Johnson Controls International</t>
  </si>
  <si>
    <t>USAA</t>
  </si>
  <si>
    <t>Air France-KLM Group</t>
  </si>
  <si>
    <t>Shougang Group</t>
  </si>
  <si>
    <t>Compass Group</t>
  </si>
  <si>
    <t>Hewlett Packard Enterprise</t>
  </si>
  <si>
    <t>BT Group</t>
  </si>
  <si>
    <t>Inditex</t>
  </si>
  <si>
    <t>Veolia Environnement</t>
  </si>
  <si>
    <t>Abbott Laboratories</t>
  </si>
  <si>
    <t>Micron Technology</t>
  </si>
  <si>
    <t>PKN ORLEN Group</t>
  </si>
  <si>
    <t>Poland</t>
  </si>
  <si>
    <t>Schneider Electric</t>
  </si>
  <si>
    <t>Phoenix Pharma</t>
  </si>
  <si>
    <t>Travelers Cos.</t>
  </si>
  <si>
    <t>Gree Electrical Appliances</t>
  </si>
  <si>
    <t>Coop Group</t>
  </si>
  <si>
    <t>Northrop Grumman</t>
  </si>
  <si>
    <t>Suncor Energy</t>
  </si>
  <si>
    <t>Manulife Financial</t>
  </si>
  <si>
    <t>Medtronic</t>
  </si>
  <si>
    <t>Kansai Electric Power</t>
  </si>
  <si>
    <t>Arrow Electronics</t>
  </si>
  <si>
    <t>Philip Morris International</t>
  </si>
  <si>
    <t>Koç Holding</t>
  </si>
  <si>
    <t>Turkey</t>
  </si>
  <si>
    <t>Wistron</t>
  </si>
  <si>
    <t>UniCredit Group</t>
  </si>
  <si>
    <t>Samsung Life Insurance</t>
  </si>
  <si>
    <t>SAP</t>
  </si>
  <si>
    <t>La Poste</t>
  </si>
  <si>
    <t>Northwestern Mutual</t>
  </si>
  <si>
    <t>Naturgy Energy Group</t>
  </si>
  <si>
    <t>Migros Group</t>
  </si>
  <si>
    <t>Danone</t>
  </si>
  <si>
    <t>Westpac Banking</t>
  </si>
  <si>
    <t>KB Financial Group</t>
  </si>
  <si>
    <t>International Airlines Group</t>
  </si>
  <si>
    <t>Medipal Holdings</t>
  </si>
  <si>
    <t>Sumitomo Electric Industries</t>
  </si>
  <si>
    <t>China Datang</t>
  </si>
  <si>
    <t>Xinjiang Guanghui Industry Investment</t>
  </si>
  <si>
    <t>Subaru</t>
  </si>
  <si>
    <t>Anhui Conch Group</t>
  </si>
  <si>
    <t>Huaxia Life Insurance</t>
  </si>
  <si>
    <t>CFE</t>
  </si>
  <si>
    <t>Samsung C&amp;T</t>
  </si>
  <si>
    <t>Adecco Group</t>
  </si>
  <si>
    <t>Randstad</t>
  </si>
  <si>
    <t>LafargeHolcim</t>
  </si>
  <si>
    <t>Haier Smart Home</t>
  </si>
  <si>
    <t>INTL FCStone</t>
  </si>
  <si>
    <t>Anglo American</t>
  </si>
  <si>
    <t>China Taiping Insurance Group</t>
  </si>
  <si>
    <t>Mapfre Group</t>
  </si>
  <si>
    <t>Chubu Electric Power</t>
  </si>
  <si>
    <t>PBF Energy</t>
  </si>
  <si>
    <t>Cathay Life Insurance</t>
  </si>
  <si>
    <t>Financière de l'Odet</t>
  </si>
  <si>
    <t>Australia &amp; New Zealand Banking Group</t>
  </si>
  <si>
    <t>East Japan Railway</t>
  </si>
  <si>
    <t>OMV Group</t>
  </si>
  <si>
    <t>Raytheon</t>
  </si>
  <si>
    <t>TongLing Nonferrous Metals Group</t>
  </si>
  <si>
    <t>Shanxi LuAn Mining Group</t>
  </si>
  <si>
    <t>CJ Corp.</t>
  </si>
  <si>
    <t>Datong Coal Mine Group</t>
  </si>
  <si>
    <t>Shanxi Coking Coal Group</t>
  </si>
  <si>
    <t>Nokia</t>
  </si>
  <si>
    <t>Finland</t>
  </si>
  <si>
    <t>Heineken Holding</t>
  </si>
  <si>
    <t>Xiaomi</t>
  </si>
  <si>
    <t>Yangquan Coal Industry Group</t>
  </si>
  <si>
    <t>NEC</t>
  </si>
  <si>
    <t>Fubon Financial Holding</t>
  </si>
  <si>
    <t>Kraft Heinz</t>
  </si>
  <si>
    <t>Hailiang Group</t>
  </si>
  <si>
    <t>Flex</t>
  </si>
  <si>
    <t>Xinxing Cathay International Group</t>
  </si>
  <si>
    <t>Emirates Group</t>
  </si>
  <si>
    <t>U.A.E</t>
  </si>
  <si>
    <t>Ceconomy</t>
  </si>
  <si>
    <t>Michelin</t>
  </si>
  <si>
    <t>National Australia Bank</t>
  </si>
  <si>
    <t>Mondelez International</t>
  </si>
  <si>
    <t>Adidas</t>
  </si>
  <si>
    <t>Shanxi Jincheng Anthracite Coal Mining Group</t>
  </si>
  <si>
    <t>Rabobank Group</t>
  </si>
  <si>
    <t>Henan Energy &amp; Chemical</t>
  </si>
  <si>
    <t>China General Technology</t>
  </si>
  <si>
    <t>U.S. Bancorp</t>
  </si>
  <si>
    <t>Macy's</t>
  </si>
  <si>
    <t>Fomento Económico Mexicano</t>
  </si>
  <si>
    <t>Dollar General</t>
  </si>
  <si>
    <t>LG Chem</t>
  </si>
  <si>
    <t>Onex</t>
  </si>
  <si>
    <t>Formosa Petrochemical</t>
  </si>
  <si>
    <t>Safran</t>
  </si>
  <si>
    <t>Achmea</t>
  </si>
  <si>
    <t>Rajesh Exports</t>
  </si>
  <si>
    <t>Nucor</t>
  </si>
  <si>
    <t>Bank of Montreal</t>
  </si>
  <si>
    <t>Taikang Insurance Group</t>
  </si>
  <si>
    <t>Ultrapar Holdings</t>
  </si>
  <si>
    <t>Air Liquide</t>
  </si>
  <si>
    <t>DO THIS PROBLEM USING ONLY *ONE* FORMULA THAT YOU'VE COPIED AND DRAGGED TO THE ENTIRE SHEET</t>
  </si>
  <si>
    <t>Barrels of Crude Oil can be purchased according to this price schedule</t>
  </si>
  <si>
    <t>For the first 1000 gallons</t>
  </si>
  <si>
    <t>$53 per gallon</t>
  </si>
  <si>
    <t>For any of the next 1000 gallons</t>
  </si>
  <si>
    <t>$52 per gallon</t>
  </si>
  <si>
    <t>For any oil beyond 2000 gallons</t>
  </si>
  <si>
    <t>$51 per gallon</t>
  </si>
  <si>
    <t>Create a spreadsheet that will calculate the total price of buying X gallons of oil,</t>
  </si>
  <si>
    <t>where X is a number to be entered into a cell on the spreadhseet.</t>
  </si>
  <si>
    <t>Projected Rank by Revenues</t>
  </si>
  <si>
    <t>KEY FINANCIALS for 2018</t>
  </si>
  <si>
    <t>Company Info for 2018</t>
  </si>
  <si>
    <t>Assume that every company with more than 166,000 million in Revenues in 2018 reduced their expenses by 4% in 2019</t>
  </si>
  <si>
    <t xml:space="preserve">Projected 2019 Revenues </t>
  </si>
  <si>
    <t>Projected 2019 Profits (NOTE: Profit = Revenues - Expenses)</t>
  </si>
  <si>
    <t>% profit change (from 2018 to 2019)</t>
  </si>
  <si>
    <t>Part 1</t>
  </si>
  <si>
    <t>Part 2</t>
  </si>
  <si>
    <t>MAKE PROJECTIONS FOR 2019 USING ONLY THE FOLLOWING ASSUMPTIONS:</t>
  </si>
  <si>
    <t>add columns to the spreadsheet showing the following projections  for 2019:</t>
  </si>
  <si>
    <t xml:space="preserve">Projected 2019 Expenses </t>
  </si>
  <si>
    <t>Create a VLOOKUP formula that calculates the amount of commission each sales Rep (SR) makes.</t>
  </si>
  <si>
    <t>Date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</si>
  <si>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</si>
  <si>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</si>
  <si>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</si>
  <si>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</si>
  <si>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</si>
  <si>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</si>
  <si>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</si>
  <si>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</si>
  <si>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</si>
  <si>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</si>
  <si>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</si>
  <si>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</si>
  <si>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</si>
  <si>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</si>
  <si>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</si>
  <si>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</si>
  <si>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</si>
  <si>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</si>
  <si>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</si>
  <si>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</si>
  <si>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</si>
  <si>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</si>
  <si>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</si>
  <si>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</si>
  <si>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</si>
  <si>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</si>
  <si>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</si>
  <si>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</si>
  <si>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`</t>
  </si>
  <si>
    <t>Product/Supplier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</si>
  <si>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</si>
  <si>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</si>
  <si>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</si>
  <si>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</si>
  <si>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</si>
  <si>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</si>
  <si>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</si>
  <si>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Low Bid</t>
  </si>
  <si>
    <t>Supplier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</si>
  <si>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</si>
  <si>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</si>
  <si>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</si>
  <si>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</si>
  <si>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</si>
  <si>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</si>
  <si>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</si>
  <si>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</si>
  <si>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</si>
  <si>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</si>
  <si>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</si>
  <si>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</si>
  <si>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</si>
  <si>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</si>
  <si>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</si>
  <si>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</si>
  <si>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</si>
  <si>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High Bid</t>
  </si>
  <si>
    <t>Create a formula that will determine the low bid AND THE HIGH BID for each product. Then create a formula that will show the suppliers name associated with each bid.</t>
  </si>
  <si>
    <t xml:space="preserve">Add a column that contains the Rank for the year 2017 given the 2018 data shown. </t>
  </si>
  <si>
    <t xml:space="preserve">Add a column that contains the REVENUES for the year 2017 given the 2018 data shown. </t>
  </si>
  <si>
    <t xml:space="preserve">Add a column that contains the PROFIT for the year 2017 given the 2018 data shown. </t>
  </si>
  <si>
    <t>Assume 2019 revenues grow by 2.2% over 2018 revenues for all companies</t>
  </si>
  <si>
    <t>Using the global 500 data from 2018 on the Problem1 Data sheet:</t>
  </si>
  <si>
    <t>Profits 2017</t>
  </si>
  <si>
    <t>Revenue in 2017 ($ millions)</t>
  </si>
  <si>
    <r>
      <t xml:space="preserve">Revenues 2018
</t>
    </r>
    <r>
      <rPr>
        <sz val="10"/>
        <color theme="1"/>
        <rFont val="Calibri"/>
        <family val="2"/>
        <charset val="162"/>
        <scheme val="minor"/>
      </rPr>
      <t>($millions)</t>
    </r>
  </si>
  <si>
    <t>Expense Reduction 2019</t>
  </si>
  <si>
    <r>
      <t xml:space="preserve">Profits 2018
</t>
    </r>
    <r>
      <rPr>
        <sz val="10"/>
        <color theme="1"/>
        <rFont val="Calibri"/>
        <family val="2"/>
        <charset val="162"/>
        <scheme val="minor"/>
      </rPr>
      <t>($millions)</t>
    </r>
  </si>
  <si>
    <t>Profit Change 2018-2019</t>
  </si>
  <si>
    <t>gallons</t>
  </si>
  <si>
    <t>g=2% in 2019</t>
  </si>
  <si>
    <t>Revenue 
Change 2018</t>
  </si>
  <si>
    <t>Projected Expenses 2019</t>
  </si>
  <si>
    <t>Projected Profit 2019</t>
  </si>
  <si>
    <t>Projected Revenue in 2019</t>
  </si>
  <si>
    <t>Previous 
Rank 2017</t>
  </si>
  <si>
    <t>Projected Rank By Revenue 2019</t>
  </si>
  <si>
    <t># of gallons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</si>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</sst>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[$$-409]#,##0"/>
    <numFmt numFmtId="167" formatCode="0.0%;[Red]\-0.0%"/>
    <numFmt numFmtId="168" formatCode="[$$-409]#,##0_ ;[Red]\-[$$-409]#,##0\ "/>
    <numFmt numFmtId="175" formatCode="&quot;$&quot;#,##0"/>
  </numFmts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80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Continuous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Continuous" vertical="center"/>
    </xf>
    <xf numFmtId="0" fontId="1" fillId="4" borderId="3" xfId="0" applyFont="1" applyFill="1" applyBorder="1" applyAlignment="1">
      <alignment horizontal="centerContinuous" vertical="center"/>
    </xf>
    <xf numFmtId="0" fontId="1" fillId="4" borderId="2" xfId="0" applyFont="1" applyFill="1" applyBorder="1" applyAlignment="1">
      <alignment horizontal="centerContinuous" vertical="center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49" fontId="4" fillId="0" borderId="0" xfId="0" applyNumberFormat="1" applyFont="1" applyAlignment="1" applyProtection="1">
      <alignment horizontal="left" vertical="center" shrinkToFit="1"/>
      <protection locked="0"/>
    </xf>
    <xf numFmtId="49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3" fillId="0" borderId="4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7" fontId="4" fillId="0" borderId="5" xfId="0" applyNumberFormat="1" applyFont="1" applyBorder="1" applyAlignment="1" applyProtection="1">
      <alignment horizontal="center"/>
      <protection locked="0"/>
    </xf>
    <xf numFmtId="166" fontId="3" fillId="0" borderId="7" xfId="0" applyNumberFormat="1" applyFont="1" applyBorder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" fontId="4" fillId="0" borderId="8" xfId="0" applyNumberFormat="1" applyFont="1" applyBorder="1" applyAlignment="1" applyProtection="1">
      <alignment horizontal="center" vertical="center" shrinkToFit="1"/>
      <protection locked="0"/>
    </xf>
    <xf numFmtId="49" fontId="4" fillId="0" borderId="9" xfId="0" applyNumberFormat="1" applyFont="1" applyBorder="1" applyAlignment="1" applyProtection="1">
      <alignment horizontal="left" vertical="center" shrinkToFit="1"/>
      <protection locked="0"/>
    </xf>
    <xf numFmtId="49" fontId="4" fillId="0" borderId="9" xfId="0" applyNumberFormat="1" applyFont="1" applyBorder="1" applyAlignment="1" applyProtection="1">
      <alignment horizontal="center" vertical="center" shrinkToFit="1"/>
      <protection locked="0"/>
    </xf>
    <xf numFmtId="3" fontId="4" fillId="0" borderId="9" xfId="0" applyNumberFormat="1" applyFont="1" applyBorder="1" applyAlignment="1" applyProtection="1">
      <alignment horizontal="center" vertical="center" shrinkToFit="1"/>
      <protection locked="0"/>
    </xf>
    <xf numFmtId="166" fontId="3" fillId="0" borderId="8" xfId="0" applyNumberFormat="1" applyFont="1" applyBorder="1" applyAlignment="1" applyProtection="1">
      <alignment horizontal="center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9" xfId="0" applyNumberFormat="1" applyFont="1" applyBorder="1" applyAlignment="1" applyProtection="1">
      <alignment horizontal="center"/>
      <protection locked="0"/>
    </xf>
    <xf numFmtId="167" fontId="4" fillId="0" borderId="9" xfId="0" applyNumberFormat="1" applyFont="1" applyBorder="1" applyAlignment="1" applyProtection="1">
      <alignment horizontal="center"/>
      <protection locked="0"/>
    </xf>
    <xf numFmtId="0" fontId="5" fillId="0" borderId="0" xfId="0" applyFont="1"/>
    <xf numFmtId="0" fontId="6" fillId="0" borderId="0" xfId="0" applyFont="1"/>
    <xf numFmtId="0" fontId="0" fillId="5" borderId="10" xfId="0" applyFill="1" applyBorder="1"/>
    <xf numFmtId="0" fontId="7" fillId="0" borderId="10" xfId="0" applyFont="1" applyBorder="1"/>
    <xf numFmtId="14" fontId="0" fillId="0" borderId="10" xfId="0" applyNumberFormat="1" applyBorder="1"/>
    <xf numFmtId="0" fontId="0" fillId="0" borderId="10" xfId="0" applyBorder="1"/>
    <xf numFmtId="0" fontId="0" fillId="6" borderId="10" xfId="0" applyFill="1" applyBorder="1"/>
    <xf numFmtId="8" fontId="0" fillId="0" borderId="10" xfId="0" applyNumberFormat="1" applyBorder="1"/>
    <xf numFmtId="0" fontId="0" fillId="0" borderId="10" xfId="0" applyFill="1" applyBorder="1"/>
    <xf numFmtId="0" fontId="8" fillId="7" borderId="10" xfId="0" applyFont="1" applyFill="1" applyBorder="1"/>
    <xf numFmtId="0" fontId="0" fillId="8" borderId="10" xfId="0" applyFill="1" applyBorder="1"/>
    <xf numFmtId="2" fontId="0" fillId="0" borderId="10" xfId="0" applyNumberFormat="1" applyBorder="1"/>
    <xf numFmtId="2" fontId="0" fillId="6" borderId="10" xfId="0" applyNumberFormat="1" applyFill="1" applyBorder="1"/>
    <xf numFmtId="0" fontId="0" fillId="0" borderId="10" xfId="0" applyFill="1" applyBorder="1" applyAlignment="1">
      <alignment horizontal="centerContinuous" wrapText="1"/>
    </xf>
    <xf numFmtId="0" fontId="7" fillId="0" borderId="0" xfId="0" applyFont="1" applyBorder="1"/>
    <xf numFmtId="0" fontId="0" fillId="6" borderId="0" xfId="0" applyFill="1" applyBorder="1"/>
    <xf numFmtId="0" fontId="1" fillId="9" borderId="10" xfId="0" applyFont="1" applyFill="1" applyBorder="1" applyAlignment="1">
      <alignment horizontal="center" vertical="center"/>
    </xf>
    <xf numFmtId="164" fontId="2" fillId="9" borderId="10" xfId="0" applyNumberFormat="1" applyFont="1" applyFill="1" applyBorder="1" applyAlignment="1">
      <alignment horizontal="center" vertical="center" wrapText="1"/>
    </xf>
    <xf numFmtId="165" fontId="1" fillId="9" borderId="10" xfId="0" applyNumberFormat="1" applyFont="1" applyFill="1" applyBorder="1" applyAlignment="1">
      <alignment horizontal="center" vertical="center" wrapText="1"/>
    </xf>
    <xf numFmtId="166" fontId="3" fillId="0" borderId="5" xfId="0" applyNumberFormat="1" applyFont="1" applyBorder="1" applyAlignment="1" applyProtection="1">
      <alignment horizontal="center"/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166" fontId="3" fillId="0" borderId="9" xfId="0" applyNumberFormat="1" applyFont="1" applyBorder="1" applyAlignment="1" applyProtection="1">
      <alignment horizontal="center"/>
      <protection locked="0"/>
    </xf>
    <xf numFmtId="0" fontId="0" fillId="3" borderId="10" xfId="0" applyFill="1" applyBorder="1"/>
    <xf numFmtId="6" fontId="5" fillId="0" borderId="0" xfId="0" applyNumberFormat="1" applyFont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10" xfId="0" applyFont="1" applyBorder="1"/>
    <xf numFmtId="0" fontId="0" fillId="0" borderId="13" xfId="0" applyBorder="1"/>
    <xf numFmtId="175" fontId="3" fillId="10" borderId="11" xfId="1" applyNumberFormat="1" applyFont="1" applyFill="1" applyBorder="1" applyAlignment="1" applyProtection="1">
      <alignment horizontal="center"/>
    </xf>
    <xf numFmtId="175" fontId="3" fillId="10" borderId="12" xfId="1" applyNumberFormat="1" applyFont="1" applyFill="1" applyBorder="1" applyAlignment="1" applyProtection="1">
      <alignment horizontal="center"/>
    </xf>
    <xf numFmtId="3" fontId="4" fillId="10" borderId="0" xfId="0" applyNumberFormat="1" applyFont="1" applyFill="1" applyBorder="1" applyAlignment="1" applyProtection="1">
      <alignment horizontal="center" vertical="center" shrinkToFit="1"/>
    </xf>
    <xf numFmtId="175" fontId="3" fillId="10" borderId="11" xfId="0" applyNumberFormat="1" applyFont="1" applyFill="1" applyBorder="1" applyAlignment="1" applyProtection="1">
      <alignment horizontal="center"/>
    </xf>
    <xf numFmtId="9" fontId="3" fillId="10" borderId="11" xfId="2" applyNumberFormat="1" applyFont="1" applyFill="1" applyBorder="1" applyAlignment="1" applyProtection="1">
      <alignment horizontal="center"/>
    </xf>
    <xf numFmtId="3" fontId="4" fillId="10" borderId="13" xfId="0" applyNumberFormat="1" applyFont="1" applyFill="1" applyBorder="1" applyAlignment="1" applyProtection="1">
      <alignment horizontal="center" vertical="center" shrinkToFit="1"/>
      <protection locked="0"/>
    </xf>
    <xf numFmtId="3" fontId="4" fillId="10" borderId="11" xfId="0" applyNumberFormat="1" applyFont="1" applyFill="1" applyBorder="1" applyAlignment="1" applyProtection="1">
      <alignment horizontal="center" vertical="center" shrinkToFit="1"/>
      <protection locked="0"/>
    </xf>
    <xf numFmtId="3" fontId="4" fillId="10" borderId="12" xfId="0" applyNumberFormat="1" applyFont="1" applyFill="1" applyBorder="1" applyAlignment="1" applyProtection="1">
      <alignment horizontal="center" vertical="center" shrinkToFit="1"/>
      <protection locked="0"/>
    </xf>
    <xf numFmtId="0" fontId="3" fillId="10" borderId="13" xfId="0" applyNumberFormat="1" applyFont="1" applyFill="1" applyBorder="1" applyAlignment="1" applyProtection="1">
      <alignment horizontal="center"/>
    </xf>
    <xf numFmtId="0" fontId="1" fillId="4" borderId="6" xfId="0" applyFont="1" applyFill="1" applyBorder="1" applyAlignment="1">
      <alignment horizontal="center" vertical="center" wrapText="1"/>
    </xf>
    <xf numFmtId="0" fontId="3" fillId="10" borderId="11" xfId="0" applyNumberFormat="1" applyFont="1" applyFill="1" applyBorder="1" applyAlignment="1" applyProtection="1">
      <alignment horizontal="center"/>
    </xf>
    <xf numFmtId="0" fontId="3" fillId="10" borderId="12" xfId="0" applyNumberFormat="1" applyFont="1" applyFill="1" applyBorder="1" applyAlignment="1" applyProtection="1">
      <alignment horizontal="center"/>
    </xf>
    <xf numFmtId="44" fontId="0" fillId="6" borderId="10" xfId="1" applyFont="1" applyFill="1" applyBorder="1"/>
    <xf numFmtId="0" fontId="6" fillId="0" borderId="14" xfId="0" applyFont="1" applyBorder="1"/>
  </cellXfs>
  <cellStyles count="3">
    <cellStyle name="Currency" xfId="1" builtinId="4"/>
    <cellStyle name="Normal" xfId="0" builtinId="0"/>
    <cellStyle name="Percent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3</xdr:row>
      <xdr:rowOff>139700</xdr:rowOff>
    </xdr:from>
    <xdr:to>
      <xdr:col>10</xdr:col>
      <xdr:colOff>584200</xdr:colOff>
      <xdr:row>31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ACF56-8D1A-4C4E-8777-E67EED4F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749300"/>
          <a:ext cx="8636000" cy="560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D504-60A2-8B4C-A5BA-446C94CBEA13}">
  <dimension ref="A1:A19"/>
  <sheetViews>
    <sheetView workbookViewId="0">
      <selection activeCell="G13" sqref="G13"/>
    </sheetView>
  </sheetViews>
  <sheetFormatPr baseColWidth="10" defaultRowHeight="19" x14ac:dyDescent="0.25"/>
  <cols>
    <col min="1" max="16384" width="10.83203125" style="37"/>
  </cols>
  <sheetData>
    <row r="1" spans="1:1" x14ac:dyDescent="0.25">
      <c r="A1" s="37" t="s">
        <v>630</v>
      </c>
    </row>
    <row r="4" spans="1:1" x14ac:dyDescent="0.25">
      <c r="A4" s="38" t="s">
        <v>561</v>
      </c>
    </row>
    <row r="5" spans="1:1" x14ac:dyDescent="0.25">
      <c r="A5" s="37" t="s">
        <v>626</v>
      </c>
    </row>
    <row r="6" spans="1:1" x14ac:dyDescent="0.25">
      <c r="A6" s="37" t="s">
        <v>627</v>
      </c>
    </row>
    <row r="7" spans="1:1" x14ac:dyDescent="0.25">
      <c r="A7" s="37" t="s">
        <v>628</v>
      </c>
    </row>
    <row r="9" spans="1:1" x14ac:dyDescent="0.25">
      <c r="A9" s="38" t="s">
        <v>562</v>
      </c>
    </row>
    <row r="10" spans="1:1" x14ac:dyDescent="0.25">
      <c r="A10" s="38" t="s">
        <v>563</v>
      </c>
    </row>
    <row r="11" spans="1:1" x14ac:dyDescent="0.25">
      <c r="A11" s="37" t="s">
        <v>629</v>
      </c>
    </row>
    <row r="12" spans="1:1" x14ac:dyDescent="0.25">
      <c r="A12" s="37" t="s">
        <v>557</v>
      </c>
    </row>
    <row r="14" spans="1:1" x14ac:dyDescent="0.25">
      <c r="A14" s="38" t="s">
        <v>564</v>
      </c>
    </row>
    <row r="15" spans="1:1" x14ac:dyDescent="0.25">
      <c r="A15" s="37" t="s">
        <v>558</v>
      </c>
    </row>
    <row r="16" spans="1:1" x14ac:dyDescent="0.25">
      <c r="A16" s="37" t="s">
        <v>565</v>
      </c>
    </row>
    <row r="17" spans="1:1" x14ac:dyDescent="0.25">
      <c r="A17" s="37" t="s">
        <v>559</v>
      </c>
    </row>
    <row r="18" spans="1:1" x14ac:dyDescent="0.25">
      <c r="A18" s="37" t="s">
        <v>560</v>
      </c>
    </row>
    <row r="19" spans="1:1" x14ac:dyDescent="0.25">
      <c r="A19" s="37" t="s">
        <v>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3115-216C-DE4F-9613-491E273D766E}">
  <dimension ref="C2:U504"/>
  <sheetViews>
    <sheetView workbookViewId="0">
      <selection activeCell="W10" sqref="W10"/>
    </sheetView>
  </sheetViews>
  <sheetFormatPr baseColWidth="10" defaultRowHeight="16" x14ac:dyDescent="0.2"/>
  <sheetData>
    <row r="2" spans="3:21" x14ac:dyDescent="0.2">
      <c r="C2" s="1"/>
      <c r="D2" s="1"/>
      <c r="E2" s="1"/>
      <c r="F2" s="1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3:21" x14ac:dyDescent="0.2">
      <c r="C3" s="1"/>
      <c r="D3" s="1"/>
      <c r="E3" s="3"/>
      <c r="F3" s="4" t="s">
        <v>556</v>
      </c>
      <c r="G3" s="5"/>
      <c r="H3" s="53"/>
      <c r="I3" s="6" t="s">
        <v>555</v>
      </c>
      <c r="J3" s="7"/>
      <c r="K3" s="7"/>
      <c r="L3" s="7"/>
      <c r="M3" s="7"/>
      <c r="N3" s="7"/>
      <c r="O3" s="7"/>
      <c r="P3" s="7"/>
      <c r="Q3" s="7"/>
      <c r="R3" s="7"/>
      <c r="S3" s="8"/>
      <c r="T3" s="8"/>
      <c r="U3" s="8"/>
    </row>
    <row r="4" spans="3:21" ht="64" x14ac:dyDescent="0.2">
      <c r="C4" s="9" t="s">
        <v>0</v>
      </c>
      <c r="D4" s="10" t="s">
        <v>1</v>
      </c>
      <c r="E4" s="11" t="s">
        <v>2</v>
      </c>
      <c r="F4" s="10" t="s">
        <v>3</v>
      </c>
      <c r="G4" s="12" t="s">
        <v>643</v>
      </c>
      <c r="H4" s="54" t="s">
        <v>632</v>
      </c>
      <c r="I4" s="13" t="s">
        <v>633</v>
      </c>
      <c r="J4" s="14" t="s">
        <v>639</v>
      </c>
      <c r="K4" s="55" t="s">
        <v>638</v>
      </c>
      <c r="L4" s="55" t="s">
        <v>642</v>
      </c>
      <c r="M4" s="55" t="s">
        <v>634</v>
      </c>
      <c r="N4" s="55" t="s">
        <v>636</v>
      </c>
      <c r="O4" s="55" t="s">
        <v>641</v>
      </c>
      <c r="P4" s="55" t="s">
        <v>640</v>
      </c>
      <c r="Q4" s="55" t="s">
        <v>631</v>
      </c>
      <c r="R4" s="15" t="s">
        <v>635</v>
      </c>
      <c r="S4" s="14" t="s">
        <v>4</v>
      </c>
      <c r="T4" s="16" t="s">
        <v>5</v>
      </c>
      <c r="U4" s="75" t="s">
        <v>644</v>
      </c>
    </row>
    <row r="5" spans="3:21" x14ac:dyDescent="0.2">
      <c r="C5" s="17">
        <v>1</v>
      </c>
      <c r="D5" s="18" t="s">
        <v>6</v>
      </c>
      <c r="E5" s="19" t="s">
        <v>7</v>
      </c>
      <c r="F5" s="20">
        <v>2200000</v>
      </c>
      <c r="G5" s="71">
        <v>1</v>
      </c>
      <c r="H5" s="68">
        <f>I5/(1+J5)</f>
        <v>500393.96887159534</v>
      </c>
      <c r="I5" s="21">
        <v>514405</v>
      </c>
      <c r="J5" s="22">
        <v>2.8000000000000001E-2</v>
      </c>
      <c r="K5" s="69">
        <f>I5*0.02</f>
        <v>10288.1</v>
      </c>
      <c r="L5" s="69">
        <f>(I5+K5)</f>
        <v>524693.1</v>
      </c>
      <c r="M5" s="69">
        <f>IF(I5&gt;166000, I5*0.04,0)</f>
        <v>20576.2</v>
      </c>
      <c r="N5" s="70">
        <f>(O5-R5)/ABS(R5)</f>
        <v>3.0848875562218891</v>
      </c>
      <c r="O5" s="69">
        <f>R5+M5</f>
        <v>27246.2</v>
      </c>
      <c r="P5" s="69">
        <f>L5-O5</f>
        <v>497446.89999999997</v>
      </c>
      <c r="Q5" s="66">
        <f>R5/(1+S5)</f>
        <v>9866.8639053254446</v>
      </c>
      <c r="R5" s="23">
        <v>6670</v>
      </c>
      <c r="S5" s="24">
        <v>-0.32400000000000001</v>
      </c>
      <c r="T5" s="56">
        <v>219295</v>
      </c>
      <c r="U5" s="74">
        <f>IF(ISNUMBER(L5),_xlfn.RANK.EQ(L5,$L$5:$L$504),"")</f>
        <v>1</v>
      </c>
    </row>
    <row r="6" spans="3:21" x14ac:dyDescent="0.2">
      <c r="C6" s="17">
        <v>2</v>
      </c>
      <c r="D6" s="18" t="s">
        <v>8</v>
      </c>
      <c r="E6" s="19" t="s">
        <v>9</v>
      </c>
      <c r="F6" s="20">
        <v>619151</v>
      </c>
      <c r="G6" s="72">
        <v>3</v>
      </c>
      <c r="H6" s="68">
        <f>I6/(1+J6)</f>
        <v>327010.96214511042</v>
      </c>
      <c r="I6" s="25">
        <v>414649.9</v>
      </c>
      <c r="J6" s="26">
        <v>0.26800000000000002</v>
      </c>
      <c r="K6" s="69">
        <f>I6*0.02</f>
        <v>8292.9980000000014</v>
      </c>
      <c r="L6" s="69">
        <f t="shared" ref="L6:L69" si="0">I6+K6</f>
        <v>422942.89800000004</v>
      </c>
      <c r="M6" s="69">
        <f t="shared" ref="M6:M69" si="1">IF(I6&gt;166000, I6*0.04,0)</f>
        <v>16585.996000000003</v>
      </c>
      <c r="N6" s="70">
        <f t="shared" ref="N6:N69" si="2">(O6-R6)/ABS(R6)</f>
        <v>2.837638323353294</v>
      </c>
      <c r="O6" s="69">
        <f t="shared" ref="O6:O69" si="3">R6+M6</f>
        <v>22430.996000000003</v>
      </c>
      <c r="P6" s="69">
        <f t="shared" ref="P6:P69" si="4">L6-O6</f>
        <v>400511.90200000006</v>
      </c>
      <c r="Q6" s="66">
        <f t="shared" ref="Q6:Q69" si="5">R6/(1+S6)</f>
        <v>1537.7532228360958</v>
      </c>
      <c r="R6" s="27">
        <v>5845</v>
      </c>
      <c r="S6" s="28">
        <v>2.8010000000000002</v>
      </c>
      <c r="T6" s="57">
        <v>329186.3</v>
      </c>
      <c r="U6" s="76">
        <f t="shared" ref="U6:U69" si="6">IF(ISNUMBER(L6),_xlfn.RANK.EQ(L6,$L$5:$L$504),"")</f>
        <v>2</v>
      </c>
    </row>
    <row r="7" spans="3:21" x14ac:dyDescent="0.2">
      <c r="C7" s="17">
        <v>3</v>
      </c>
      <c r="D7" s="18" t="s">
        <v>10</v>
      </c>
      <c r="E7" s="19" t="s">
        <v>11</v>
      </c>
      <c r="F7" s="20">
        <v>81000</v>
      </c>
      <c r="G7" s="72">
        <v>5</v>
      </c>
      <c r="H7" s="68">
        <f>I7/(1+J7)</f>
        <v>311757.86163522012</v>
      </c>
      <c r="I7" s="25">
        <v>396556</v>
      </c>
      <c r="J7" s="26">
        <v>0.27200000000000002</v>
      </c>
      <c r="K7" s="69">
        <f>I7*0.02</f>
        <v>7931.12</v>
      </c>
      <c r="L7" s="69">
        <f t="shared" si="0"/>
        <v>404487.12</v>
      </c>
      <c r="M7" s="69">
        <f>IF(I7&gt;166000, I7*0.04,0)</f>
        <v>15862.24</v>
      </c>
      <c r="N7" s="70">
        <f t="shared" si="2"/>
        <v>0.67926687221651239</v>
      </c>
      <c r="O7" s="69">
        <f t="shared" si="3"/>
        <v>39214.239999999998</v>
      </c>
      <c r="P7" s="69">
        <f t="shared" si="4"/>
        <v>365272.88</v>
      </c>
      <c r="Q7" s="66">
        <f t="shared" si="5"/>
        <v>12980.544747081713</v>
      </c>
      <c r="R7" s="27">
        <v>23352</v>
      </c>
      <c r="S7" s="28">
        <v>0.79900000000000004</v>
      </c>
      <c r="T7" s="57">
        <v>399194</v>
      </c>
      <c r="U7" s="76">
        <f t="shared" si="6"/>
        <v>3</v>
      </c>
    </row>
    <row r="8" spans="3:21" x14ac:dyDescent="0.2">
      <c r="C8" s="17">
        <v>4</v>
      </c>
      <c r="D8" s="18" t="s">
        <v>12</v>
      </c>
      <c r="E8" s="19" t="s">
        <v>9</v>
      </c>
      <c r="F8" s="20">
        <v>1382401</v>
      </c>
      <c r="G8" s="72">
        <v>4</v>
      </c>
      <c r="H8" s="68">
        <f>I8/(1+J8)</f>
        <v>326121.65975103731</v>
      </c>
      <c r="I8" s="25">
        <v>392976.6</v>
      </c>
      <c r="J8" s="26">
        <v>0.20499999999999999</v>
      </c>
      <c r="K8" s="69">
        <f t="shared" ref="K8:K69" si="7">I8*0.02</f>
        <v>7859.5319999999992</v>
      </c>
      <c r="L8" s="69">
        <f t="shared" si="0"/>
        <v>400836.13199999998</v>
      </c>
      <c r="M8" s="69">
        <f>IF(I8&gt;166000, I8*0.04,0)</f>
        <v>15719.063999999998</v>
      </c>
      <c r="N8" s="70">
        <f t="shared" si="2"/>
        <v>6.9231728694120234</v>
      </c>
      <c r="O8" s="69">
        <f t="shared" si="3"/>
        <v>17989.563999999998</v>
      </c>
      <c r="P8" s="69">
        <f t="shared" si="4"/>
        <v>382846.56799999997</v>
      </c>
      <c r="Q8" s="66" t="e">
        <f t="shared" si="5"/>
        <v>#VALUE!</v>
      </c>
      <c r="R8" s="27">
        <v>2270.5</v>
      </c>
      <c r="S8" s="28" t="s">
        <v>13</v>
      </c>
      <c r="T8" s="57">
        <v>601899.9</v>
      </c>
      <c r="U8" s="76">
        <f t="shared" si="6"/>
        <v>4</v>
      </c>
    </row>
    <row r="9" spans="3:21" x14ac:dyDescent="0.2">
      <c r="C9" s="17">
        <v>5</v>
      </c>
      <c r="D9" s="18" t="s">
        <v>14</v>
      </c>
      <c r="E9" s="19" t="s">
        <v>9</v>
      </c>
      <c r="F9" s="20">
        <v>917717</v>
      </c>
      <c r="G9" s="72">
        <v>2</v>
      </c>
      <c r="H9" s="68">
        <f>I9/(1+J9)</f>
        <v>349013.52569882775</v>
      </c>
      <c r="I9" s="25">
        <v>387056</v>
      </c>
      <c r="J9" s="26">
        <v>0.109</v>
      </c>
      <c r="K9" s="69">
        <f t="shared" si="7"/>
        <v>7741.12</v>
      </c>
      <c r="L9" s="69">
        <f t="shared" si="0"/>
        <v>394797.12</v>
      </c>
      <c r="M9" s="69">
        <f t="shared" si="1"/>
        <v>15482.24</v>
      </c>
      <c r="N9" s="70">
        <f t="shared" si="2"/>
        <v>1.8938983216714784</v>
      </c>
      <c r="O9" s="69">
        <f t="shared" si="3"/>
        <v>23657.040000000001</v>
      </c>
      <c r="P9" s="69">
        <f t="shared" si="4"/>
        <v>371140.08</v>
      </c>
      <c r="Q9" s="66">
        <f t="shared" si="5"/>
        <v>9538.856476079347</v>
      </c>
      <c r="R9" s="27">
        <v>8174.8</v>
      </c>
      <c r="S9" s="28">
        <v>-0.14299999999999999</v>
      </c>
      <c r="T9" s="57">
        <v>572309.5</v>
      </c>
      <c r="U9" s="76">
        <f t="shared" si="6"/>
        <v>5</v>
      </c>
    </row>
    <row r="10" spans="3:21" x14ac:dyDescent="0.2">
      <c r="C10" s="17">
        <v>6</v>
      </c>
      <c r="D10" s="18" t="s">
        <v>15</v>
      </c>
      <c r="E10" s="19" t="s">
        <v>16</v>
      </c>
      <c r="F10" s="20">
        <v>76418</v>
      </c>
      <c r="G10" s="72" t="s">
        <v>17</v>
      </c>
      <c r="H10" s="68">
        <f>I10/(1+J10)</f>
        <v>263048.78048780491</v>
      </c>
      <c r="I10" s="25">
        <v>355905</v>
      </c>
      <c r="J10" s="26">
        <v>0.35299999999999998</v>
      </c>
      <c r="K10" s="69">
        <f t="shared" si="7"/>
        <v>7118.1</v>
      </c>
      <c r="L10" s="69">
        <f t="shared" si="0"/>
        <v>363023.1</v>
      </c>
      <c r="M10" s="69">
        <f t="shared" si="1"/>
        <v>14236.2</v>
      </c>
      <c r="N10" s="70">
        <f t="shared" si="2"/>
        <v>0.12828352459348766</v>
      </c>
      <c r="O10" s="69">
        <f t="shared" si="3"/>
        <v>125210.7</v>
      </c>
      <c r="P10" s="69">
        <f t="shared" si="4"/>
        <v>237812.39999999997</v>
      </c>
      <c r="Q10" s="66">
        <f t="shared" si="5"/>
        <v>75544.247787610628</v>
      </c>
      <c r="R10" s="27">
        <v>110974.5</v>
      </c>
      <c r="S10" s="28">
        <v>0.46899999999999997</v>
      </c>
      <c r="T10" s="57">
        <v>358872.9</v>
      </c>
      <c r="U10" s="76">
        <f t="shared" si="6"/>
        <v>6</v>
      </c>
    </row>
    <row r="11" spans="3:21" x14ac:dyDescent="0.2">
      <c r="C11" s="17">
        <v>7</v>
      </c>
      <c r="D11" s="18" t="s">
        <v>18</v>
      </c>
      <c r="E11" s="19" t="s">
        <v>19</v>
      </c>
      <c r="F11" s="20">
        <v>73000</v>
      </c>
      <c r="G11" s="72">
        <v>8</v>
      </c>
      <c r="H11" s="68">
        <f>I11/(1+J11)</f>
        <v>244555.55555555556</v>
      </c>
      <c r="I11" s="25">
        <v>303738</v>
      </c>
      <c r="J11" s="26">
        <v>0.24199999999999999</v>
      </c>
      <c r="K11" s="69">
        <f t="shared" si="7"/>
        <v>6074.76</v>
      </c>
      <c r="L11" s="69">
        <f t="shared" si="0"/>
        <v>309812.76</v>
      </c>
      <c r="M11" s="69">
        <f t="shared" si="1"/>
        <v>12149.52</v>
      </c>
      <c r="N11" s="70">
        <f t="shared" si="2"/>
        <v>1.294843866567196</v>
      </c>
      <c r="O11" s="69">
        <f t="shared" si="3"/>
        <v>21532.52</v>
      </c>
      <c r="P11" s="69">
        <f t="shared" si="4"/>
        <v>288280.24</v>
      </c>
      <c r="Q11" s="66">
        <f t="shared" si="5"/>
        <v>3388.5879378837126</v>
      </c>
      <c r="R11" s="27">
        <v>9383</v>
      </c>
      <c r="S11" s="28">
        <v>1.7689999999999999</v>
      </c>
      <c r="T11" s="57">
        <v>282176</v>
      </c>
      <c r="U11" s="76">
        <f t="shared" si="6"/>
        <v>7</v>
      </c>
    </row>
    <row r="12" spans="3:21" x14ac:dyDescent="0.2">
      <c r="C12" s="17">
        <v>8</v>
      </c>
      <c r="D12" s="18" t="s">
        <v>20</v>
      </c>
      <c r="E12" s="19" t="s">
        <v>7</v>
      </c>
      <c r="F12" s="20">
        <v>71000</v>
      </c>
      <c r="G12" s="72">
        <v>9</v>
      </c>
      <c r="H12" s="68">
        <f>I12/(1+J12)</f>
        <v>244286.19528619529</v>
      </c>
      <c r="I12" s="25">
        <v>290212</v>
      </c>
      <c r="J12" s="26">
        <v>0.188</v>
      </c>
      <c r="K12" s="69">
        <f t="shared" si="7"/>
        <v>5804.24</v>
      </c>
      <c r="L12" s="69">
        <f t="shared" si="0"/>
        <v>296016.24</v>
      </c>
      <c r="M12" s="69">
        <f t="shared" si="1"/>
        <v>11608.48</v>
      </c>
      <c r="N12" s="70">
        <f t="shared" si="2"/>
        <v>0.55702879078694811</v>
      </c>
      <c r="O12" s="69">
        <f t="shared" si="3"/>
        <v>32448.48</v>
      </c>
      <c r="P12" s="69">
        <f t="shared" si="4"/>
        <v>263567.76</v>
      </c>
      <c r="Q12" s="66">
        <f t="shared" si="5"/>
        <v>19716.177861873228</v>
      </c>
      <c r="R12" s="27">
        <v>20840</v>
      </c>
      <c r="S12" s="28">
        <v>5.7000000000000002E-2</v>
      </c>
      <c r="T12" s="57">
        <v>346196</v>
      </c>
      <c r="U12" s="76">
        <f t="shared" si="6"/>
        <v>8</v>
      </c>
    </row>
    <row r="13" spans="3:21" x14ac:dyDescent="0.2">
      <c r="C13" s="17">
        <v>9</v>
      </c>
      <c r="D13" s="18" t="s">
        <v>21</v>
      </c>
      <c r="E13" s="19" t="s">
        <v>22</v>
      </c>
      <c r="F13" s="20">
        <v>664496</v>
      </c>
      <c r="G13" s="72">
        <v>7</v>
      </c>
      <c r="H13" s="68">
        <f>I13/(1+J13)</f>
        <v>260132.24299065419</v>
      </c>
      <c r="I13" s="25">
        <v>278341.5</v>
      </c>
      <c r="J13" s="26">
        <v>7.0000000000000007E-2</v>
      </c>
      <c r="K13" s="69">
        <f t="shared" si="7"/>
        <v>5566.83</v>
      </c>
      <c r="L13" s="69">
        <f t="shared" si="0"/>
        <v>283908.33</v>
      </c>
      <c r="M13" s="69">
        <f t="shared" si="1"/>
        <v>11133.66</v>
      </c>
      <c r="N13" s="70">
        <f t="shared" si="2"/>
        <v>0.77735451213126194</v>
      </c>
      <c r="O13" s="69">
        <f t="shared" si="3"/>
        <v>25456.16</v>
      </c>
      <c r="P13" s="69">
        <f t="shared" si="4"/>
        <v>258452.17</v>
      </c>
      <c r="Q13" s="66">
        <f t="shared" si="5"/>
        <v>13103.84263494968</v>
      </c>
      <c r="R13" s="27">
        <v>14322.5</v>
      </c>
      <c r="S13" s="28">
        <v>9.2999999999999999E-2</v>
      </c>
      <c r="T13" s="57">
        <v>523672.3</v>
      </c>
      <c r="U13" s="76">
        <f t="shared" si="6"/>
        <v>9</v>
      </c>
    </row>
    <row r="14" spans="3:21" x14ac:dyDescent="0.2">
      <c r="C14" s="17">
        <v>10</v>
      </c>
      <c r="D14" s="18" t="s">
        <v>23</v>
      </c>
      <c r="E14" s="19" t="s">
        <v>24</v>
      </c>
      <c r="F14" s="20">
        <v>370870</v>
      </c>
      <c r="G14" s="72">
        <v>6</v>
      </c>
      <c r="H14" s="68">
        <f>I14/(1+J14)</f>
        <v>265186.77042801556</v>
      </c>
      <c r="I14" s="25">
        <v>272612</v>
      </c>
      <c r="J14" s="26">
        <v>2.8000000000000001E-2</v>
      </c>
      <c r="K14" s="69">
        <f t="shared" si="7"/>
        <v>5452.24</v>
      </c>
      <c r="L14" s="69">
        <f t="shared" si="0"/>
        <v>278064.24</v>
      </c>
      <c r="M14" s="69">
        <f t="shared" si="1"/>
        <v>10904.48</v>
      </c>
      <c r="N14" s="70">
        <f t="shared" si="2"/>
        <v>0.64211989164998229</v>
      </c>
      <c r="O14" s="69">
        <f t="shared" si="3"/>
        <v>27886.48</v>
      </c>
      <c r="P14" s="69">
        <f t="shared" si="4"/>
        <v>250177.75999999998</v>
      </c>
      <c r="Q14" s="66">
        <f t="shared" si="5"/>
        <v>22522.546419098144</v>
      </c>
      <c r="R14" s="27">
        <v>16982</v>
      </c>
      <c r="S14" s="28">
        <v>-0.246</v>
      </c>
      <c r="T14" s="57">
        <v>469295.6</v>
      </c>
      <c r="U14" s="76">
        <f t="shared" si="6"/>
        <v>10</v>
      </c>
    </row>
    <row r="15" spans="3:21" x14ac:dyDescent="0.2">
      <c r="C15" s="17">
        <v>11</v>
      </c>
      <c r="D15" s="18" t="s">
        <v>25</v>
      </c>
      <c r="E15" s="19" t="s">
        <v>7</v>
      </c>
      <c r="F15" s="20">
        <v>132000</v>
      </c>
      <c r="G15" s="72">
        <v>11</v>
      </c>
      <c r="H15" s="68">
        <f>I15/(1+J15)</f>
        <v>229158.75754961174</v>
      </c>
      <c r="I15" s="25">
        <v>265595</v>
      </c>
      <c r="J15" s="26">
        <v>0.159</v>
      </c>
      <c r="K15" s="69">
        <f t="shared" si="7"/>
        <v>5311.9000000000005</v>
      </c>
      <c r="L15" s="69">
        <f t="shared" si="0"/>
        <v>270906.90000000002</v>
      </c>
      <c r="M15" s="69">
        <f t="shared" si="1"/>
        <v>10623.800000000001</v>
      </c>
      <c r="N15" s="70">
        <f t="shared" si="2"/>
        <v>0.17845828223950552</v>
      </c>
      <c r="O15" s="69">
        <f t="shared" si="3"/>
        <v>70154.8</v>
      </c>
      <c r="P15" s="69">
        <f t="shared" si="4"/>
        <v>200752.10000000003</v>
      </c>
      <c r="Q15" s="66">
        <f t="shared" si="5"/>
        <v>48359.87002437043</v>
      </c>
      <c r="R15" s="27">
        <v>59531</v>
      </c>
      <c r="S15" s="28">
        <v>0.23100000000000001</v>
      </c>
      <c r="T15" s="57">
        <v>365725</v>
      </c>
      <c r="U15" s="76">
        <f t="shared" si="6"/>
        <v>11</v>
      </c>
    </row>
    <row r="16" spans="3:21" x14ac:dyDescent="0.2">
      <c r="C16" s="17">
        <v>12</v>
      </c>
      <c r="D16" s="18" t="s">
        <v>26</v>
      </c>
      <c r="E16" s="19" t="s">
        <v>7</v>
      </c>
      <c r="F16" s="20">
        <v>389000</v>
      </c>
      <c r="G16" s="72">
        <v>10</v>
      </c>
      <c r="H16" s="68">
        <f>I16/(1+J16)</f>
        <v>242028.3203125</v>
      </c>
      <c r="I16" s="25">
        <v>247837</v>
      </c>
      <c r="J16" s="26">
        <v>2.4E-2</v>
      </c>
      <c r="K16" s="69">
        <f t="shared" si="7"/>
        <v>4956.74</v>
      </c>
      <c r="L16" s="69">
        <f t="shared" si="0"/>
        <v>252793.74</v>
      </c>
      <c r="M16" s="69">
        <f t="shared" si="1"/>
        <v>9913.48</v>
      </c>
      <c r="N16" s="70">
        <f t="shared" si="2"/>
        <v>2.4654265108182045</v>
      </c>
      <c r="O16" s="69">
        <f t="shared" si="3"/>
        <v>13934.48</v>
      </c>
      <c r="P16" s="69">
        <f t="shared" si="4"/>
        <v>238859.25999999998</v>
      </c>
      <c r="Q16" s="66">
        <f t="shared" si="5"/>
        <v>45179.775280898895</v>
      </c>
      <c r="R16" s="27">
        <v>4021</v>
      </c>
      <c r="S16" s="28">
        <v>-0.91100000000000003</v>
      </c>
      <c r="T16" s="57">
        <v>707794</v>
      </c>
      <c r="U16" s="76">
        <f t="shared" si="6"/>
        <v>12</v>
      </c>
    </row>
    <row r="17" spans="3:21" x14ac:dyDescent="0.2">
      <c r="C17" s="17">
        <v>13</v>
      </c>
      <c r="D17" s="18" t="s">
        <v>27</v>
      </c>
      <c r="E17" s="19" t="s">
        <v>7</v>
      </c>
      <c r="F17" s="20">
        <v>647500</v>
      </c>
      <c r="G17" s="72">
        <v>18</v>
      </c>
      <c r="H17" s="68">
        <f>I17/(1+J17)</f>
        <v>177912.14667685257</v>
      </c>
      <c r="I17" s="25">
        <v>232887</v>
      </c>
      <c r="J17" s="26">
        <v>0.309</v>
      </c>
      <c r="K17" s="69">
        <f t="shared" si="7"/>
        <v>4657.74</v>
      </c>
      <c r="L17" s="69">
        <f t="shared" si="0"/>
        <v>237544.74</v>
      </c>
      <c r="M17" s="69">
        <f t="shared" si="1"/>
        <v>9315.48</v>
      </c>
      <c r="N17" s="70">
        <f t="shared" si="2"/>
        <v>0.92479698203117244</v>
      </c>
      <c r="O17" s="69">
        <f t="shared" si="3"/>
        <v>19388.48</v>
      </c>
      <c r="P17" s="69">
        <f t="shared" si="4"/>
        <v>218156.25999999998</v>
      </c>
      <c r="Q17" s="66">
        <f t="shared" si="5"/>
        <v>3033.1225534477567</v>
      </c>
      <c r="R17" s="27">
        <v>10073</v>
      </c>
      <c r="S17" s="28">
        <v>2.3210000000000002</v>
      </c>
      <c r="T17" s="57">
        <v>162648</v>
      </c>
      <c r="U17" s="76">
        <f t="shared" si="6"/>
        <v>13</v>
      </c>
    </row>
    <row r="18" spans="3:21" x14ac:dyDescent="0.2">
      <c r="C18" s="17">
        <v>14</v>
      </c>
      <c r="D18" s="18" t="s">
        <v>28</v>
      </c>
      <c r="E18" s="19" t="s">
        <v>7</v>
      </c>
      <c r="F18" s="20">
        <v>300000</v>
      </c>
      <c r="G18" s="72">
        <v>15</v>
      </c>
      <c r="H18" s="68">
        <f>I18/(1+J18)</f>
        <v>201108.44444444444</v>
      </c>
      <c r="I18" s="25">
        <v>226247</v>
      </c>
      <c r="J18" s="26">
        <v>0.125</v>
      </c>
      <c r="K18" s="69">
        <f t="shared" si="7"/>
        <v>4524.9400000000005</v>
      </c>
      <c r="L18" s="69">
        <f t="shared" si="0"/>
        <v>230771.94</v>
      </c>
      <c r="M18" s="69">
        <f t="shared" si="1"/>
        <v>9049.880000000001</v>
      </c>
      <c r="N18" s="70">
        <f t="shared" si="2"/>
        <v>0.75503754380110133</v>
      </c>
      <c r="O18" s="69">
        <f t="shared" si="3"/>
        <v>21035.88</v>
      </c>
      <c r="P18" s="69">
        <f t="shared" si="4"/>
        <v>209736.06</v>
      </c>
      <c r="Q18" s="66">
        <f t="shared" si="5"/>
        <v>10560.352422907488</v>
      </c>
      <c r="R18" s="27">
        <v>11986</v>
      </c>
      <c r="S18" s="28">
        <v>0.13500000000000001</v>
      </c>
      <c r="T18" s="57">
        <v>152221</v>
      </c>
      <c r="U18" s="76">
        <f t="shared" si="6"/>
        <v>14</v>
      </c>
    </row>
    <row r="19" spans="3:21" x14ac:dyDescent="0.2">
      <c r="C19" s="17">
        <v>15</v>
      </c>
      <c r="D19" s="18" t="s">
        <v>29</v>
      </c>
      <c r="E19" s="19" t="s">
        <v>30</v>
      </c>
      <c r="F19" s="20">
        <v>309630</v>
      </c>
      <c r="G19" s="72">
        <v>12</v>
      </c>
      <c r="H19" s="68">
        <f>I19/(1+J19)</f>
        <v>212037.7033492823</v>
      </c>
      <c r="I19" s="25">
        <v>221579.4</v>
      </c>
      <c r="J19" s="26">
        <v>4.4999999999999998E-2</v>
      </c>
      <c r="K19" s="69">
        <f t="shared" si="7"/>
        <v>4431.5879999999997</v>
      </c>
      <c r="L19" s="69">
        <f t="shared" si="0"/>
        <v>226010.98799999998</v>
      </c>
      <c r="M19" s="69">
        <f t="shared" si="1"/>
        <v>8863.1759999999995</v>
      </c>
      <c r="N19" s="70">
        <f t="shared" si="2"/>
        <v>0.22216146303314685</v>
      </c>
      <c r="O19" s="69">
        <f t="shared" si="3"/>
        <v>48758.375999999997</v>
      </c>
      <c r="P19" s="69">
        <f t="shared" si="4"/>
        <v>177252.61199999999</v>
      </c>
      <c r="Q19" s="66">
        <f t="shared" si="5"/>
        <v>36567.552703941335</v>
      </c>
      <c r="R19" s="27">
        <v>39895.199999999997</v>
      </c>
      <c r="S19" s="28">
        <v>9.0999999999999998E-2</v>
      </c>
      <c r="T19" s="57">
        <v>304165.3</v>
      </c>
      <c r="U19" s="76">
        <f t="shared" si="6"/>
        <v>15</v>
      </c>
    </row>
    <row r="20" spans="3:21" x14ac:dyDescent="0.2">
      <c r="C20" s="17">
        <v>16</v>
      </c>
      <c r="D20" s="18" t="s">
        <v>31</v>
      </c>
      <c r="E20" s="19" t="s">
        <v>32</v>
      </c>
      <c r="F20" s="20">
        <v>85504</v>
      </c>
      <c r="G20" s="72">
        <v>14</v>
      </c>
      <c r="H20" s="68">
        <f>I20/(1+J20)</f>
        <v>205569.69130028065</v>
      </c>
      <c r="I20" s="25">
        <v>219754</v>
      </c>
      <c r="J20" s="26">
        <v>6.9000000000000006E-2</v>
      </c>
      <c r="K20" s="69">
        <f t="shared" si="7"/>
        <v>4395.08</v>
      </c>
      <c r="L20" s="69">
        <f t="shared" si="0"/>
        <v>224149.08</v>
      </c>
      <c r="M20" s="69">
        <f t="shared" si="1"/>
        <v>8790.16</v>
      </c>
      <c r="N20" s="70">
        <f t="shared" si="2"/>
        <v>2.5792723004694835</v>
      </c>
      <c r="O20" s="69">
        <f t="shared" si="3"/>
        <v>12198.16</v>
      </c>
      <c r="P20" s="69">
        <f t="shared" si="4"/>
        <v>211950.91999999998</v>
      </c>
      <c r="Q20" s="66">
        <f t="shared" si="5"/>
        <v>5776.2711864406774</v>
      </c>
      <c r="R20" s="27">
        <v>3408</v>
      </c>
      <c r="S20" s="28">
        <v>-0.41</v>
      </c>
      <c r="T20" s="57">
        <v>128672</v>
      </c>
      <c r="U20" s="76">
        <f t="shared" si="6"/>
        <v>16</v>
      </c>
    </row>
    <row r="21" spans="3:21" x14ac:dyDescent="0.2">
      <c r="C21" s="17">
        <v>17</v>
      </c>
      <c r="D21" s="18" t="s">
        <v>33</v>
      </c>
      <c r="E21" s="19" t="s">
        <v>7</v>
      </c>
      <c r="F21" s="20">
        <v>70000</v>
      </c>
      <c r="G21" s="72">
        <v>13</v>
      </c>
      <c r="H21" s="68">
        <f>I21/(1+J21)</f>
        <v>208278.91156462586</v>
      </c>
      <c r="I21" s="25">
        <v>214319</v>
      </c>
      <c r="J21" s="26">
        <v>2.9000000000000001E-2</v>
      </c>
      <c r="K21" s="69">
        <f t="shared" si="7"/>
        <v>4286.38</v>
      </c>
      <c r="L21" s="69">
        <f t="shared" si="0"/>
        <v>218605.38</v>
      </c>
      <c r="M21" s="69">
        <f t="shared" si="1"/>
        <v>8572.76</v>
      </c>
      <c r="N21" s="70">
        <f t="shared" si="2"/>
        <v>252.14000000000001</v>
      </c>
      <c r="O21" s="69">
        <f t="shared" si="3"/>
        <v>8606.76</v>
      </c>
      <c r="P21" s="69">
        <f t="shared" si="4"/>
        <v>209998.62</v>
      </c>
      <c r="Q21" s="66">
        <f t="shared" si="5"/>
        <v>67.061143984220905</v>
      </c>
      <c r="R21" s="27">
        <v>34</v>
      </c>
      <c r="S21" s="28">
        <v>-0.49299999999999999</v>
      </c>
      <c r="T21" s="57">
        <v>59672</v>
      </c>
      <c r="U21" s="76">
        <f t="shared" si="6"/>
        <v>17</v>
      </c>
    </row>
    <row r="22" spans="3:21" x14ac:dyDescent="0.2">
      <c r="C22" s="17">
        <v>18</v>
      </c>
      <c r="D22" s="18" t="s">
        <v>34</v>
      </c>
      <c r="E22" s="19" t="s">
        <v>22</v>
      </c>
      <c r="F22" s="20">
        <v>298683</v>
      </c>
      <c r="G22" s="72">
        <v>16</v>
      </c>
      <c r="H22" s="68">
        <f>I22/(1+J22)</f>
        <v>185286.39774859286</v>
      </c>
      <c r="I22" s="25">
        <v>197515.3</v>
      </c>
      <c r="J22" s="26">
        <v>6.6000000000000003E-2</v>
      </c>
      <c r="K22" s="69">
        <f t="shared" si="7"/>
        <v>3950.306</v>
      </c>
      <c r="L22" s="69">
        <f t="shared" si="0"/>
        <v>201465.606</v>
      </c>
      <c r="M22" s="69">
        <f t="shared" si="1"/>
        <v>7900.6120000000001</v>
      </c>
      <c r="N22" s="70">
        <f t="shared" si="2"/>
        <v>0.92350812390414971</v>
      </c>
      <c r="O22" s="69">
        <f t="shared" si="3"/>
        <v>16455.612000000001</v>
      </c>
      <c r="P22" s="69">
        <f t="shared" si="4"/>
        <v>185009.99400000001</v>
      </c>
      <c r="Q22" s="66">
        <f t="shared" si="5"/>
        <v>11865.464632454925</v>
      </c>
      <c r="R22" s="27">
        <v>8555</v>
      </c>
      <c r="S22" s="28">
        <v>-0.27900000000000003</v>
      </c>
      <c r="T22" s="57">
        <v>321890.5</v>
      </c>
      <c r="U22" s="76">
        <f t="shared" si="6"/>
        <v>18</v>
      </c>
    </row>
    <row r="23" spans="3:21" x14ac:dyDescent="0.2">
      <c r="C23" s="17">
        <v>19</v>
      </c>
      <c r="D23" s="18" t="s">
        <v>35</v>
      </c>
      <c r="E23" s="19" t="s">
        <v>7</v>
      </c>
      <c r="F23" s="20">
        <v>295000</v>
      </c>
      <c r="G23" s="72">
        <v>17</v>
      </c>
      <c r="H23" s="68">
        <f>I23/(1+J23)</f>
        <v>184785.37511870847</v>
      </c>
      <c r="I23" s="25">
        <v>194579</v>
      </c>
      <c r="J23" s="26">
        <v>5.2999999999999999E-2</v>
      </c>
      <c r="K23" s="69">
        <f t="shared" si="7"/>
        <v>3891.58</v>
      </c>
      <c r="L23" s="69">
        <f t="shared" si="0"/>
        <v>198470.58</v>
      </c>
      <c r="M23" s="69">
        <f t="shared" si="1"/>
        <v>7783.16</v>
      </c>
      <c r="N23" s="70">
        <f t="shared" si="2"/>
        <v>13.102962962962962</v>
      </c>
      <c r="O23" s="69">
        <f t="shared" si="3"/>
        <v>7189.16</v>
      </c>
      <c r="P23" s="69">
        <f t="shared" si="4"/>
        <v>191281.41999999998</v>
      </c>
      <c r="Q23" s="66">
        <f t="shared" si="5"/>
        <v>6599.9999999999945</v>
      </c>
      <c r="R23" s="27">
        <v>-594</v>
      </c>
      <c r="S23" s="28">
        <v>-1.0900000000000001</v>
      </c>
      <c r="T23" s="57">
        <v>196456</v>
      </c>
      <c r="U23" s="76">
        <f t="shared" si="6"/>
        <v>19</v>
      </c>
    </row>
    <row r="24" spans="3:21" x14ac:dyDescent="0.2">
      <c r="C24" s="17">
        <v>20</v>
      </c>
      <c r="D24" s="18" t="s">
        <v>36</v>
      </c>
      <c r="E24" s="19" t="s">
        <v>37</v>
      </c>
      <c r="F24" s="20">
        <v>104460</v>
      </c>
      <c r="G24" s="72">
        <v>28</v>
      </c>
      <c r="H24" s="68">
        <f>I24/(1+J24)</f>
        <v>149073.68421052632</v>
      </c>
      <c r="I24" s="25">
        <v>184106</v>
      </c>
      <c r="J24" s="26">
        <v>0.23499999999999999</v>
      </c>
      <c r="K24" s="69">
        <f t="shared" si="7"/>
        <v>3682.12</v>
      </c>
      <c r="L24" s="69">
        <f t="shared" si="0"/>
        <v>187788.12</v>
      </c>
      <c r="M24" s="69">
        <f t="shared" si="1"/>
        <v>7364.24</v>
      </c>
      <c r="N24" s="70">
        <f t="shared" si="2"/>
        <v>0.64338983050847443</v>
      </c>
      <c r="O24" s="69">
        <f t="shared" si="3"/>
        <v>18810.239999999998</v>
      </c>
      <c r="P24" s="69">
        <f t="shared" si="4"/>
        <v>168977.88</v>
      </c>
      <c r="Q24" s="66">
        <f t="shared" si="5"/>
        <v>8631.9758672699845</v>
      </c>
      <c r="R24" s="27">
        <v>11446</v>
      </c>
      <c r="S24" s="28">
        <v>0.32600000000000001</v>
      </c>
      <c r="T24" s="57">
        <v>256762</v>
      </c>
      <c r="U24" s="76">
        <f t="shared" si="6"/>
        <v>20</v>
      </c>
    </row>
    <row r="25" spans="3:21" x14ac:dyDescent="0.2">
      <c r="C25" s="17">
        <v>21</v>
      </c>
      <c r="D25" s="18" t="s">
        <v>38</v>
      </c>
      <c r="E25" s="19" t="s">
        <v>9</v>
      </c>
      <c r="F25" s="20">
        <v>302827</v>
      </c>
      <c r="G25" s="72">
        <v>23</v>
      </c>
      <c r="H25" s="68">
        <f>I25/(1+J25)</f>
        <v>156082.97506448839</v>
      </c>
      <c r="I25" s="25">
        <v>181524.5</v>
      </c>
      <c r="J25" s="26">
        <v>0.16300000000000001</v>
      </c>
      <c r="K25" s="69">
        <f t="shared" si="7"/>
        <v>3630.4900000000002</v>
      </c>
      <c r="L25" s="69">
        <f t="shared" si="0"/>
        <v>185154.99</v>
      </c>
      <c r="M25" s="69">
        <f t="shared" si="1"/>
        <v>7260.9800000000005</v>
      </c>
      <c r="N25" s="70">
        <f t="shared" si="2"/>
        <v>2.2981421110935272</v>
      </c>
      <c r="O25" s="69">
        <f t="shared" si="3"/>
        <v>10420.48</v>
      </c>
      <c r="P25" s="69">
        <f t="shared" si="4"/>
        <v>174734.50999999998</v>
      </c>
      <c r="Q25" s="66">
        <f t="shared" si="5"/>
        <v>2675.2751905165114</v>
      </c>
      <c r="R25" s="27">
        <v>3159.5</v>
      </c>
      <c r="S25" s="28">
        <v>0.18099999999999999</v>
      </c>
      <c r="T25" s="57">
        <v>272768.8</v>
      </c>
      <c r="U25" s="76">
        <f t="shared" si="6"/>
        <v>21</v>
      </c>
    </row>
    <row r="26" spans="3:21" x14ac:dyDescent="0.2">
      <c r="C26" s="17">
        <v>22</v>
      </c>
      <c r="D26" s="18" t="s">
        <v>39</v>
      </c>
      <c r="E26" s="19" t="s">
        <v>40</v>
      </c>
      <c r="F26" s="20">
        <v>4316</v>
      </c>
      <c r="G26" s="72">
        <v>32</v>
      </c>
      <c r="H26" s="68">
        <f>I26/(1+J26)</f>
        <v>136410.64150943398</v>
      </c>
      <c r="I26" s="25">
        <v>180744.1</v>
      </c>
      <c r="J26" s="26">
        <v>0.32500000000000001</v>
      </c>
      <c r="K26" s="69">
        <f t="shared" si="7"/>
        <v>3614.8820000000001</v>
      </c>
      <c r="L26" s="69">
        <f t="shared" si="0"/>
        <v>184358.98200000002</v>
      </c>
      <c r="M26" s="69">
        <f t="shared" si="1"/>
        <v>7229.7640000000001</v>
      </c>
      <c r="N26" s="70">
        <f t="shared" si="2"/>
        <v>8.5136175223739983</v>
      </c>
      <c r="O26" s="69">
        <f t="shared" si="3"/>
        <v>8078.9639999999999</v>
      </c>
      <c r="P26" s="69">
        <f t="shared" si="4"/>
        <v>176280.01800000001</v>
      </c>
      <c r="Q26" s="66">
        <f t="shared" si="5"/>
        <v>847.50499001996013</v>
      </c>
      <c r="R26" s="27">
        <v>849.2</v>
      </c>
      <c r="S26" s="28">
        <v>2E-3</v>
      </c>
      <c r="T26" s="57">
        <v>53801</v>
      </c>
      <c r="U26" s="76">
        <f t="shared" si="6"/>
        <v>22</v>
      </c>
    </row>
    <row r="27" spans="3:21" x14ac:dyDescent="0.2">
      <c r="C27" s="17">
        <v>23</v>
      </c>
      <c r="D27" s="18" t="s">
        <v>41</v>
      </c>
      <c r="E27" s="19" t="s">
        <v>42</v>
      </c>
      <c r="F27" s="20">
        <v>667680</v>
      </c>
      <c r="G27" s="72">
        <v>24</v>
      </c>
      <c r="H27" s="68">
        <f>I27/(1+J27)</f>
        <v>154728.63436123347</v>
      </c>
      <c r="I27" s="25">
        <v>175617</v>
      </c>
      <c r="J27" s="26">
        <v>0.13500000000000001</v>
      </c>
      <c r="K27" s="69">
        <f t="shared" si="7"/>
        <v>3512.34</v>
      </c>
      <c r="L27" s="69">
        <f t="shared" si="0"/>
        <v>179129.34</v>
      </c>
      <c r="M27" s="69">
        <f t="shared" si="1"/>
        <v>7024.68</v>
      </c>
      <c r="N27" s="70">
        <f t="shared" si="2"/>
        <v>1.6406670403587442</v>
      </c>
      <c r="O27" s="69">
        <f t="shared" si="3"/>
        <v>11306.28</v>
      </c>
      <c r="P27" s="69">
        <f t="shared" si="4"/>
        <v>167823.06</v>
      </c>
      <c r="Q27" s="66">
        <f t="shared" si="5"/>
        <v>4559.7444089456867</v>
      </c>
      <c r="R27" s="27">
        <v>4281.6000000000004</v>
      </c>
      <c r="S27" s="28">
        <v>-6.0999999999999999E-2</v>
      </c>
      <c r="T27" s="57">
        <v>110012.9</v>
      </c>
      <c r="U27" s="76">
        <f t="shared" si="6"/>
        <v>23</v>
      </c>
    </row>
    <row r="28" spans="3:21" x14ac:dyDescent="0.2">
      <c r="C28" s="17">
        <v>24</v>
      </c>
      <c r="D28" s="18" t="s">
        <v>43</v>
      </c>
      <c r="E28" s="19" t="s">
        <v>44</v>
      </c>
      <c r="F28" s="20">
        <v>314790</v>
      </c>
      <c r="G28" s="72">
        <v>19</v>
      </c>
      <c r="H28" s="68">
        <f>I28/(1+J28)</f>
        <v>161746.30314232901</v>
      </c>
      <c r="I28" s="25">
        <v>175009.5</v>
      </c>
      <c r="J28" s="26">
        <v>8.2000000000000003E-2</v>
      </c>
      <c r="K28" s="69">
        <f t="shared" si="7"/>
        <v>3500.19</v>
      </c>
      <c r="L28" s="69">
        <f t="shared" si="0"/>
        <v>178509.69</v>
      </c>
      <c r="M28" s="69">
        <f t="shared" si="1"/>
        <v>7000.38</v>
      </c>
      <c r="N28" s="70">
        <f t="shared" si="2"/>
        <v>4.4035855821853183</v>
      </c>
      <c r="O28" s="69">
        <f t="shared" si="3"/>
        <v>8590.08</v>
      </c>
      <c r="P28" s="69">
        <f t="shared" si="4"/>
        <v>169919.61000000002</v>
      </c>
      <c r="Q28" s="66">
        <f t="shared" si="5"/>
        <v>1569.2991115498521</v>
      </c>
      <c r="R28" s="27">
        <v>1589.7</v>
      </c>
      <c r="S28" s="28">
        <v>1.2999999999999999E-2</v>
      </c>
      <c r="T28" s="57">
        <v>190052.3</v>
      </c>
      <c r="U28" s="76">
        <f t="shared" si="6"/>
        <v>24</v>
      </c>
    </row>
    <row r="29" spans="3:21" x14ac:dyDescent="0.2">
      <c r="C29" s="17">
        <v>25</v>
      </c>
      <c r="D29" s="18" t="s">
        <v>45</v>
      </c>
      <c r="E29" s="19" t="s">
        <v>7</v>
      </c>
      <c r="F29" s="20">
        <v>268220</v>
      </c>
      <c r="G29" s="72">
        <v>20</v>
      </c>
      <c r="H29" s="68">
        <f>I29/(1+J29)</f>
        <v>160484.96240601502</v>
      </c>
      <c r="I29" s="25">
        <v>170756</v>
      </c>
      <c r="J29" s="26">
        <v>6.4000000000000001E-2</v>
      </c>
      <c r="K29" s="69">
        <f t="shared" si="7"/>
        <v>3415.12</v>
      </c>
      <c r="L29" s="69">
        <f t="shared" si="0"/>
        <v>174171.12</v>
      </c>
      <c r="M29" s="69">
        <f t="shared" si="1"/>
        <v>6830.24</v>
      </c>
      <c r="N29" s="70">
        <f t="shared" si="2"/>
        <v>0.35261951471347436</v>
      </c>
      <c r="O29" s="69">
        <f t="shared" si="3"/>
        <v>26200.239999999998</v>
      </c>
      <c r="P29" s="69">
        <f t="shared" si="4"/>
        <v>147970.88</v>
      </c>
      <c r="Q29" s="66">
        <f t="shared" si="5"/>
        <v>29437.689969604868</v>
      </c>
      <c r="R29" s="27">
        <v>19370</v>
      </c>
      <c r="S29" s="28">
        <v>-0.34200000000000003</v>
      </c>
      <c r="T29" s="57">
        <v>531864</v>
      </c>
      <c r="U29" s="76">
        <f t="shared" si="6"/>
        <v>25</v>
      </c>
    </row>
    <row r="30" spans="3:21" x14ac:dyDescent="0.2">
      <c r="C30" s="17">
        <v>26</v>
      </c>
      <c r="D30" s="18" t="s">
        <v>46</v>
      </c>
      <c r="E30" s="19" t="s">
        <v>9</v>
      </c>
      <c r="F30" s="20">
        <v>449296</v>
      </c>
      <c r="G30" s="72">
        <v>26</v>
      </c>
      <c r="H30" s="68">
        <f>I30/(1+J30)</f>
        <v>153060.68840579709</v>
      </c>
      <c r="I30" s="25">
        <v>168979</v>
      </c>
      <c r="J30" s="26">
        <v>0.104</v>
      </c>
      <c r="K30" s="69">
        <f t="shared" si="7"/>
        <v>3379.58</v>
      </c>
      <c r="L30" s="69">
        <f t="shared" si="0"/>
        <v>172358.58</v>
      </c>
      <c r="M30" s="69">
        <f t="shared" si="1"/>
        <v>6759.16</v>
      </c>
      <c r="N30" s="70">
        <f t="shared" si="2"/>
        <v>0.1501958788773019</v>
      </c>
      <c r="O30" s="69">
        <f t="shared" si="3"/>
        <v>51761.460000000006</v>
      </c>
      <c r="P30" s="69">
        <f t="shared" si="4"/>
        <v>120597.11999999998</v>
      </c>
      <c r="Q30" s="66">
        <f t="shared" si="5"/>
        <v>42335.183443085611</v>
      </c>
      <c r="R30" s="27">
        <v>45002.3</v>
      </c>
      <c r="S30" s="28">
        <v>6.3E-2</v>
      </c>
      <c r="T30" s="57">
        <v>4034481.6</v>
      </c>
      <c r="U30" s="76">
        <f t="shared" si="6"/>
        <v>26</v>
      </c>
    </row>
    <row r="31" spans="3:21" x14ac:dyDescent="0.2">
      <c r="C31" s="17">
        <v>27</v>
      </c>
      <c r="D31" s="18" t="s">
        <v>47</v>
      </c>
      <c r="E31" s="19" t="s">
        <v>7</v>
      </c>
      <c r="F31" s="20">
        <v>20500</v>
      </c>
      <c r="G31" s="72">
        <v>25</v>
      </c>
      <c r="H31" s="68">
        <f>I31/(1+J31)</f>
        <v>153089.88149498633</v>
      </c>
      <c r="I31" s="25">
        <v>167939.6</v>
      </c>
      <c r="J31" s="26">
        <v>9.7000000000000003E-2</v>
      </c>
      <c r="K31" s="69">
        <f t="shared" si="7"/>
        <v>3358.7920000000004</v>
      </c>
      <c r="L31" s="69">
        <f t="shared" si="0"/>
        <v>171298.39199999999</v>
      </c>
      <c r="M31" s="69">
        <f t="shared" si="1"/>
        <v>6717.5840000000007</v>
      </c>
      <c r="N31" s="70">
        <f t="shared" si="2"/>
        <v>4.05064158224795</v>
      </c>
      <c r="O31" s="69">
        <f t="shared" si="3"/>
        <v>8375.9840000000004</v>
      </c>
      <c r="P31" s="69">
        <f t="shared" si="4"/>
        <v>162922.408</v>
      </c>
      <c r="Q31" s="66">
        <f t="shared" si="5"/>
        <v>364.4835164835165</v>
      </c>
      <c r="R31" s="27">
        <v>1658.4</v>
      </c>
      <c r="S31" s="28">
        <v>3.55</v>
      </c>
      <c r="T31" s="57">
        <v>37669.800000000003</v>
      </c>
      <c r="U31" s="76">
        <f t="shared" si="6"/>
        <v>27</v>
      </c>
    </row>
    <row r="32" spans="3:21" x14ac:dyDescent="0.2">
      <c r="C32" s="17">
        <v>28</v>
      </c>
      <c r="D32" s="18" t="s">
        <v>48</v>
      </c>
      <c r="E32" s="19" t="s">
        <v>7</v>
      </c>
      <c r="F32" s="20">
        <v>48600</v>
      </c>
      <c r="G32" s="72">
        <v>33</v>
      </c>
      <c r="H32" s="68">
        <f>I32/(1+J32)</f>
        <v>134578.47896440129</v>
      </c>
      <c r="I32" s="25">
        <v>166339</v>
      </c>
      <c r="J32" s="26">
        <v>0.23599999999999999</v>
      </c>
      <c r="K32" s="69">
        <f t="shared" si="7"/>
        <v>3326.78</v>
      </c>
      <c r="L32" s="69">
        <f t="shared" si="0"/>
        <v>169665.78</v>
      </c>
      <c r="M32" s="69">
        <f t="shared" si="1"/>
        <v>6653.56</v>
      </c>
      <c r="N32" s="70">
        <f t="shared" si="2"/>
        <v>0.448837021046951</v>
      </c>
      <c r="O32" s="69">
        <f t="shared" si="3"/>
        <v>21477.56</v>
      </c>
      <c r="P32" s="69">
        <f t="shared" si="4"/>
        <v>148188.22</v>
      </c>
      <c r="Q32" s="66">
        <f t="shared" si="5"/>
        <v>9196.0297766749372</v>
      </c>
      <c r="R32" s="27">
        <v>14824</v>
      </c>
      <c r="S32" s="28">
        <v>0.61199999999999999</v>
      </c>
      <c r="T32" s="57">
        <v>253863</v>
      </c>
      <c r="U32" s="76">
        <f t="shared" si="6"/>
        <v>28</v>
      </c>
    </row>
    <row r="33" spans="3:21" x14ac:dyDescent="0.2">
      <c r="C33" s="17">
        <v>29</v>
      </c>
      <c r="D33" s="18" t="s">
        <v>49</v>
      </c>
      <c r="E33" s="19" t="s">
        <v>9</v>
      </c>
      <c r="F33" s="20">
        <v>376900</v>
      </c>
      <c r="G33" s="72">
        <v>29</v>
      </c>
      <c r="H33" s="68">
        <f>I33/(1+J33)</f>
        <v>144138.67841409691</v>
      </c>
      <c r="I33" s="25">
        <v>163597.4</v>
      </c>
      <c r="J33" s="26">
        <v>0.13500000000000001</v>
      </c>
      <c r="K33" s="69">
        <f t="shared" si="7"/>
        <v>3271.9479999999999</v>
      </c>
      <c r="L33" s="69">
        <f t="shared" si="0"/>
        <v>166869.348</v>
      </c>
      <c r="M33" s="69">
        <f t="shared" si="1"/>
        <v>0</v>
      </c>
      <c r="N33" s="70">
        <f t="shared" si="2"/>
        <v>0</v>
      </c>
      <c r="O33" s="69">
        <f t="shared" si="3"/>
        <v>16237.2</v>
      </c>
      <c r="P33" s="69">
        <f t="shared" si="4"/>
        <v>150632.14799999999</v>
      </c>
      <c r="Q33" s="66">
        <f t="shared" si="5"/>
        <v>13179.545454545456</v>
      </c>
      <c r="R33" s="27">
        <v>16237.2</v>
      </c>
      <c r="S33" s="28">
        <v>0.23200000000000001</v>
      </c>
      <c r="T33" s="57">
        <v>1040383.4</v>
      </c>
      <c r="U33" s="76">
        <f t="shared" si="6"/>
        <v>29</v>
      </c>
    </row>
    <row r="34" spans="3:21" x14ac:dyDescent="0.2">
      <c r="C34" s="17">
        <v>30</v>
      </c>
      <c r="D34" s="18" t="s">
        <v>50</v>
      </c>
      <c r="E34" s="19" t="s">
        <v>7</v>
      </c>
      <c r="F34" s="20">
        <v>199000</v>
      </c>
      <c r="G34" s="72">
        <v>22</v>
      </c>
      <c r="H34" s="68">
        <f>I34/(1+J34)</f>
        <v>156733.13782991204</v>
      </c>
      <c r="I34" s="25">
        <v>160338</v>
      </c>
      <c r="J34" s="26">
        <v>2.3E-2</v>
      </c>
      <c r="K34" s="69">
        <f t="shared" si="7"/>
        <v>3206.76</v>
      </c>
      <c r="L34" s="69">
        <f t="shared" si="0"/>
        <v>163544.76</v>
      </c>
      <c r="M34" s="69">
        <f t="shared" si="1"/>
        <v>0</v>
      </c>
      <c r="N34" s="70">
        <f t="shared" si="2"/>
        <v>0</v>
      </c>
      <c r="O34" s="69">
        <f t="shared" si="3"/>
        <v>3677</v>
      </c>
      <c r="P34" s="69">
        <f t="shared" si="4"/>
        <v>159867.76</v>
      </c>
      <c r="Q34" s="66">
        <f t="shared" si="5"/>
        <v>7597.1074380165292</v>
      </c>
      <c r="R34" s="27">
        <v>3677</v>
      </c>
      <c r="S34" s="28">
        <v>-0.51600000000000001</v>
      </c>
      <c r="T34" s="57">
        <v>256540</v>
      </c>
      <c r="U34" s="76">
        <f t="shared" si="6"/>
        <v>30</v>
      </c>
    </row>
    <row r="35" spans="3:21" x14ac:dyDescent="0.2">
      <c r="C35" s="17">
        <v>31</v>
      </c>
      <c r="D35" s="18" t="s">
        <v>51</v>
      </c>
      <c r="E35" s="19" t="s">
        <v>9</v>
      </c>
      <c r="F35" s="20">
        <v>366996</v>
      </c>
      <c r="G35" s="72">
        <v>31</v>
      </c>
      <c r="H35" s="68">
        <f>I35/(1+J35)</f>
        <v>138633.76146788988</v>
      </c>
      <c r="I35" s="25">
        <v>151110.79999999999</v>
      </c>
      <c r="J35" s="26">
        <v>0.09</v>
      </c>
      <c r="K35" s="69">
        <f t="shared" si="7"/>
        <v>3022.2159999999999</v>
      </c>
      <c r="L35" s="69">
        <f t="shared" si="0"/>
        <v>154133.01599999997</v>
      </c>
      <c r="M35" s="69">
        <f t="shared" si="1"/>
        <v>0</v>
      </c>
      <c r="N35" s="70">
        <f t="shared" si="2"/>
        <v>0</v>
      </c>
      <c r="O35" s="69">
        <f t="shared" si="3"/>
        <v>38498.400000000001</v>
      </c>
      <c r="P35" s="69">
        <f t="shared" si="4"/>
        <v>115634.61599999998</v>
      </c>
      <c r="Q35" s="66">
        <f t="shared" si="5"/>
        <v>35845.810055865921</v>
      </c>
      <c r="R35" s="27">
        <v>38498.400000000001</v>
      </c>
      <c r="S35" s="28">
        <v>7.3999999999999996E-2</v>
      </c>
      <c r="T35" s="57">
        <v>3382421.7</v>
      </c>
      <c r="U35" s="76">
        <f t="shared" si="6"/>
        <v>31</v>
      </c>
    </row>
    <row r="36" spans="3:21" x14ac:dyDescent="0.2">
      <c r="C36" s="17">
        <v>32</v>
      </c>
      <c r="D36" s="18" t="s">
        <v>52</v>
      </c>
      <c r="E36" s="19" t="s">
        <v>7</v>
      </c>
      <c r="F36" s="20">
        <v>173000</v>
      </c>
      <c r="G36" s="72">
        <v>21</v>
      </c>
      <c r="H36" s="68">
        <f>I36/(1+J36)</f>
        <v>157271.6577540107</v>
      </c>
      <c r="I36" s="25">
        <v>147049</v>
      </c>
      <c r="J36" s="26">
        <v>-6.5000000000000002E-2</v>
      </c>
      <c r="K36" s="69">
        <f t="shared" si="7"/>
        <v>2940.98</v>
      </c>
      <c r="L36" s="69">
        <f t="shared" si="0"/>
        <v>149989.98000000001</v>
      </c>
      <c r="M36" s="69">
        <f t="shared" si="1"/>
        <v>0</v>
      </c>
      <c r="N36" s="70">
        <f t="shared" si="2"/>
        <v>0</v>
      </c>
      <c r="O36" s="69">
        <f t="shared" si="3"/>
        <v>8014</v>
      </c>
      <c r="P36" s="69">
        <f t="shared" si="4"/>
        <v>141975.98000000001</v>
      </c>
      <c r="Q36" s="66" t="e">
        <f t="shared" si="5"/>
        <v>#VALUE!</v>
      </c>
      <c r="R36" s="27">
        <v>8014</v>
      </c>
      <c r="S36" s="28" t="s">
        <v>13</v>
      </c>
      <c r="T36" s="57">
        <v>227339</v>
      </c>
      <c r="U36" s="76">
        <f t="shared" si="6"/>
        <v>32</v>
      </c>
    </row>
    <row r="37" spans="3:21" x14ac:dyDescent="0.2">
      <c r="C37" s="17">
        <v>33</v>
      </c>
      <c r="D37" s="18" t="s">
        <v>53</v>
      </c>
      <c r="E37" s="19" t="s">
        <v>24</v>
      </c>
      <c r="F37" s="20">
        <v>79994</v>
      </c>
      <c r="G37" s="72">
        <v>129</v>
      </c>
      <c r="H37" s="68">
        <f>I37/(1+J37)</f>
        <v>68285.51951104842</v>
      </c>
      <c r="I37" s="25">
        <v>145243.29999999999</v>
      </c>
      <c r="J37" s="26">
        <v>1.127</v>
      </c>
      <c r="K37" s="69">
        <f t="shared" si="7"/>
        <v>2904.866</v>
      </c>
      <c r="L37" s="69">
        <f t="shared" si="0"/>
        <v>148148.166</v>
      </c>
      <c r="M37" s="69">
        <f t="shared" si="1"/>
        <v>0</v>
      </c>
      <c r="N37" s="70">
        <f t="shared" si="2"/>
        <v>0</v>
      </c>
      <c r="O37" s="69">
        <f t="shared" si="3"/>
        <v>5328</v>
      </c>
      <c r="P37" s="69">
        <f t="shared" si="4"/>
        <v>142820.166</v>
      </c>
      <c r="Q37" s="66">
        <f t="shared" si="5"/>
        <v>5055.0284629981024</v>
      </c>
      <c r="R37" s="27">
        <v>5328</v>
      </c>
      <c r="S37" s="28">
        <v>5.3999999999999999E-2</v>
      </c>
      <c r="T37" s="57">
        <v>149388.29999999999</v>
      </c>
      <c r="U37" s="76">
        <f t="shared" si="6"/>
        <v>33</v>
      </c>
    </row>
    <row r="38" spans="3:21" x14ac:dyDescent="0.2">
      <c r="C38" s="17">
        <v>34</v>
      </c>
      <c r="D38" s="18" t="s">
        <v>54</v>
      </c>
      <c r="E38" s="19" t="s">
        <v>24</v>
      </c>
      <c r="F38" s="20">
        <v>219722</v>
      </c>
      <c r="G38" s="72">
        <v>30</v>
      </c>
      <c r="H38" s="68">
        <f>I38/(1+J38)</f>
        <v>138590.81237911026</v>
      </c>
      <c r="I38" s="25">
        <v>143302.9</v>
      </c>
      <c r="J38" s="26">
        <v>3.4000000000000002E-2</v>
      </c>
      <c r="K38" s="69">
        <f t="shared" si="7"/>
        <v>2866.058</v>
      </c>
      <c r="L38" s="69">
        <f t="shared" si="0"/>
        <v>146168.95799999998</v>
      </c>
      <c r="M38" s="69">
        <f t="shared" si="1"/>
        <v>0</v>
      </c>
      <c r="N38" s="70">
        <f t="shared" si="2"/>
        <v>0</v>
      </c>
      <c r="O38" s="69">
        <f t="shared" si="3"/>
        <v>5504.6</v>
      </c>
      <c r="P38" s="69">
        <f t="shared" si="4"/>
        <v>140664.35799999998</v>
      </c>
      <c r="Q38" s="66">
        <f t="shared" si="5"/>
        <v>9556.5972222222226</v>
      </c>
      <c r="R38" s="27">
        <v>5504.6</v>
      </c>
      <c r="S38" s="28">
        <v>-0.42399999999999999</v>
      </c>
      <c r="T38" s="57">
        <v>184504.6</v>
      </c>
      <c r="U38" s="76">
        <f t="shared" si="6"/>
        <v>34</v>
      </c>
    </row>
    <row r="39" spans="3:21" x14ac:dyDescent="0.2">
      <c r="C39" s="17">
        <v>35</v>
      </c>
      <c r="D39" s="18" t="s">
        <v>55</v>
      </c>
      <c r="E39" s="19" t="s">
        <v>7</v>
      </c>
      <c r="F39" s="20">
        <v>194000</v>
      </c>
      <c r="G39" s="72">
        <v>35</v>
      </c>
      <c r="H39" s="68">
        <f>I39/(1+J39)</f>
        <v>129057.42935278031</v>
      </c>
      <c r="I39" s="25">
        <v>141576</v>
      </c>
      <c r="J39" s="26">
        <v>9.7000000000000003E-2</v>
      </c>
      <c r="K39" s="69">
        <f t="shared" si="7"/>
        <v>2831.52</v>
      </c>
      <c r="L39" s="69">
        <f t="shared" si="0"/>
        <v>144407.51999999999</v>
      </c>
      <c r="M39" s="69">
        <f t="shared" si="1"/>
        <v>0</v>
      </c>
      <c r="N39" s="70">
        <f t="shared" si="2"/>
        <v>0</v>
      </c>
      <c r="O39" s="69">
        <f t="shared" si="3"/>
        <v>3134</v>
      </c>
      <c r="P39" s="69">
        <f t="shared" si="4"/>
        <v>141273.51999999999</v>
      </c>
      <c r="Q39" s="66">
        <f t="shared" si="5"/>
        <v>2678.632478632479</v>
      </c>
      <c r="R39" s="27">
        <v>3134</v>
      </c>
      <c r="S39" s="28">
        <v>0.17</v>
      </c>
      <c r="T39" s="57">
        <v>40830</v>
      </c>
      <c r="U39" s="76">
        <f t="shared" si="6"/>
        <v>35</v>
      </c>
    </row>
    <row r="40" spans="3:21" x14ac:dyDescent="0.2">
      <c r="C40" s="17">
        <v>36</v>
      </c>
      <c r="D40" s="18" t="s">
        <v>56</v>
      </c>
      <c r="E40" s="19" t="s">
        <v>9</v>
      </c>
      <c r="F40" s="20">
        <v>477526</v>
      </c>
      <c r="G40" s="72">
        <v>40</v>
      </c>
      <c r="H40" s="68">
        <f>I40/(1+J40)</f>
        <v>122389.12280701754</v>
      </c>
      <c r="I40" s="25">
        <v>139523.6</v>
      </c>
      <c r="J40" s="26">
        <v>0.14000000000000001</v>
      </c>
      <c r="K40" s="69">
        <f t="shared" si="7"/>
        <v>2790.4720000000002</v>
      </c>
      <c r="L40" s="69">
        <f t="shared" si="0"/>
        <v>142314.07200000001</v>
      </c>
      <c r="M40" s="69">
        <f t="shared" si="1"/>
        <v>0</v>
      </c>
      <c r="N40" s="70">
        <f t="shared" si="2"/>
        <v>0</v>
      </c>
      <c r="O40" s="69">
        <f t="shared" si="3"/>
        <v>30656.5</v>
      </c>
      <c r="P40" s="69">
        <f t="shared" si="4"/>
        <v>111657.57200000001</v>
      </c>
      <c r="Q40" s="66">
        <f t="shared" si="5"/>
        <v>28544.227188081935</v>
      </c>
      <c r="R40" s="27">
        <v>30656.5</v>
      </c>
      <c r="S40" s="28">
        <v>7.3999999999999996E-2</v>
      </c>
      <c r="T40" s="57">
        <v>3293105</v>
      </c>
      <c r="U40" s="76">
        <f t="shared" si="6"/>
        <v>36</v>
      </c>
    </row>
    <row r="41" spans="3:21" x14ac:dyDescent="0.2">
      <c r="C41" s="17">
        <v>37</v>
      </c>
      <c r="D41" s="18" t="s">
        <v>57</v>
      </c>
      <c r="E41" s="19" t="s">
        <v>7</v>
      </c>
      <c r="F41" s="20">
        <v>98771</v>
      </c>
      <c r="G41" s="72">
        <v>52</v>
      </c>
      <c r="H41" s="68">
        <f>I41/(1+J41)</f>
        <v>110874.39222042139</v>
      </c>
      <c r="I41" s="25">
        <v>136819</v>
      </c>
      <c r="J41" s="26">
        <v>0.23400000000000001</v>
      </c>
      <c r="K41" s="69">
        <f t="shared" si="7"/>
        <v>2736.38</v>
      </c>
      <c r="L41" s="69">
        <f t="shared" si="0"/>
        <v>139555.38</v>
      </c>
      <c r="M41" s="69">
        <f t="shared" si="1"/>
        <v>0</v>
      </c>
      <c r="N41" s="70">
        <f t="shared" si="2"/>
        <v>0</v>
      </c>
      <c r="O41" s="69">
        <f t="shared" si="3"/>
        <v>30736</v>
      </c>
      <c r="P41" s="69">
        <f t="shared" si="4"/>
        <v>108819.38</v>
      </c>
      <c r="Q41" s="66">
        <f t="shared" si="5"/>
        <v>12664.194478780388</v>
      </c>
      <c r="R41" s="27">
        <v>30736</v>
      </c>
      <c r="S41" s="28">
        <v>1.427</v>
      </c>
      <c r="T41" s="57">
        <v>232792</v>
      </c>
      <c r="U41" s="76">
        <f t="shared" si="6"/>
        <v>37</v>
      </c>
    </row>
    <row r="42" spans="3:21" x14ac:dyDescent="0.2">
      <c r="C42" s="17">
        <v>38</v>
      </c>
      <c r="D42" s="18" t="s">
        <v>58</v>
      </c>
      <c r="E42" s="19" t="s">
        <v>7</v>
      </c>
      <c r="F42" s="20">
        <v>50200</v>
      </c>
      <c r="G42" s="72">
        <v>34</v>
      </c>
      <c r="H42" s="68">
        <f>I42/(1+J42)</f>
        <v>129923.07692307694</v>
      </c>
      <c r="I42" s="25">
        <v>136809</v>
      </c>
      <c r="J42" s="26">
        <v>5.2999999999999999E-2</v>
      </c>
      <c r="K42" s="69">
        <f t="shared" si="7"/>
        <v>2736.18</v>
      </c>
      <c r="L42" s="69">
        <f t="shared" si="0"/>
        <v>139545.18</v>
      </c>
      <c r="M42" s="69">
        <f t="shared" si="1"/>
        <v>0</v>
      </c>
      <c r="N42" s="70">
        <f t="shared" si="2"/>
        <v>0</v>
      </c>
      <c r="O42" s="69">
        <f t="shared" si="3"/>
        <v>256</v>
      </c>
      <c r="P42" s="69">
        <f t="shared" si="4"/>
        <v>139289.18</v>
      </c>
      <c r="Q42" s="66">
        <f t="shared" si="5"/>
        <v>1286.4321608040204</v>
      </c>
      <c r="R42" s="27">
        <v>256</v>
      </c>
      <c r="S42" s="28">
        <v>-0.80100000000000005</v>
      </c>
      <c r="T42" s="57">
        <v>39951</v>
      </c>
      <c r="U42" s="76">
        <f t="shared" si="6"/>
        <v>38</v>
      </c>
    </row>
    <row r="43" spans="3:21" x14ac:dyDescent="0.2">
      <c r="C43" s="17">
        <v>39</v>
      </c>
      <c r="D43" s="18" t="s">
        <v>59</v>
      </c>
      <c r="E43" s="19" t="s">
        <v>9</v>
      </c>
      <c r="F43" s="20">
        <v>147738</v>
      </c>
      <c r="G43" s="72">
        <v>36</v>
      </c>
      <c r="H43" s="68">
        <f>I43/(1+J43)</f>
        <v>128793.67327667611</v>
      </c>
      <c r="I43" s="25">
        <v>136392.5</v>
      </c>
      <c r="J43" s="26">
        <v>5.8999999999999997E-2</v>
      </c>
      <c r="K43" s="69">
        <f t="shared" si="7"/>
        <v>2727.85</v>
      </c>
      <c r="L43" s="69">
        <f t="shared" si="0"/>
        <v>139120.35</v>
      </c>
      <c r="M43" s="69">
        <f t="shared" si="1"/>
        <v>0</v>
      </c>
      <c r="N43" s="70">
        <f t="shared" si="2"/>
        <v>0</v>
      </c>
      <c r="O43" s="69">
        <f t="shared" si="3"/>
        <v>5443.8</v>
      </c>
      <c r="P43" s="69">
        <f t="shared" si="4"/>
        <v>133676.55000000002</v>
      </c>
      <c r="Q43" s="66">
        <f t="shared" si="5"/>
        <v>5092.4228250701599</v>
      </c>
      <c r="R43" s="27">
        <v>5443.8</v>
      </c>
      <c r="S43" s="28">
        <v>6.9000000000000006E-2</v>
      </c>
      <c r="T43" s="57">
        <v>114011.7</v>
      </c>
      <c r="U43" s="76">
        <f t="shared" si="6"/>
        <v>39</v>
      </c>
    </row>
    <row r="44" spans="3:21" x14ac:dyDescent="0.2">
      <c r="C44" s="17">
        <v>40</v>
      </c>
      <c r="D44" s="18" t="s">
        <v>60</v>
      </c>
      <c r="E44" s="19" t="s">
        <v>7</v>
      </c>
      <c r="F44" s="20">
        <v>299000</v>
      </c>
      <c r="G44" s="72">
        <v>43</v>
      </c>
      <c r="H44" s="68">
        <f>I44/(1+J44)</f>
        <v>118182.38993710691</v>
      </c>
      <c r="I44" s="25">
        <v>131537</v>
      </c>
      <c r="J44" s="26">
        <v>0.113</v>
      </c>
      <c r="K44" s="69">
        <f t="shared" si="7"/>
        <v>2630.7400000000002</v>
      </c>
      <c r="L44" s="69">
        <f t="shared" si="0"/>
        <v>134167.74</v>
      </c>
      <c r="M44" s="69">
        <f t="shared" si="1"/>
        <v>0</v>
      </c>
      <c r="N44" s="70">
        <f t="shared" si="2"/>
        <v>0</v>
      </c>
      <c r="O44" s="69">
        <f t="shared" si="3"/>
        <v>5024</v>
      </c>
      <c r="P44" s="69">
        <f t="shared" si="4"/>
        <v>129143.73999999999</v>
      </c>
      <c r="Q44" s="66">
        <f t="shared" si="5"/>
        <v>4077.9220779220782</v>
      </c>
      <c r="R44" s="27">
        <v>5024</v>
      </c>
      <c r="S44" s="28">
        <v>0.23200000000000001</v>
      </c>
      <c r="T44" s="57">
        <v>68124</v>
      </c>
      <c r="U44" s="76">
        <f t="shared" si="6"/>
        <v>40</v>
      </c>
    </row>
    <row r="45" spans="3:21" x14ac:dyDescent="0.2">
      <c r="C45" s="17">
        <v>41</v>
      </c>
      <c r="D45" s="18" t="s">
        <v>61</v>
      </c>
      <c r="E45" s="19" t="s">
        <v>7</v>
      </c>
      <c r="F45" s="20">
        <v>256105</v>
      </c>
      <c r="G45" s="72">
        <v>47</v>
      </c>
      <c r="H45" s="68">
        <f>I45/(1+J45)</f>
        <v>113875.21663778163</v>
      </c>
      <c r="I45" s="25">
        <v>131412</v>
      </c>
      <c r="J45" s="26">
        <v>0.154</v>
      </c>
      <c r="K45" s="69">
        <f t="shared" si="7"/>
        <v>2628.2400000000002</v>
      </c>
      <c r="L45" s="69">
        <f t="shared" si="0"/>
        <v>134040.24</v>
      </c>
      <c r="M45" s="69">
        <f t="shared" si="1"/>
        <v>0</v>
      </c>
      <c r="N45" s="70">
        <f t="shared" si="2"/>
        <v>0</v>
      </c>
      <c r="O45" s="69">
        <f t="shared" si="3"/>
        <v>32474</v>
      </c>
      <c r="P45" s="69">
        <f t="shared" si="4"/>
        <v>101566.23999999999</v>
      </c>
      <c r="Q45" s="66">
        <f t="shared" si="5"/>
        <v>24434.913468773513</v>
      </c>
      <c r="R45" s="27">
        <v>32474</v>
      </c>
      <c r="S45" s="28">
        <v>0.32900000000000001</v>
      </c>
      <c r="T45" s="57">
        <v>2622532</v>
      </c>
      <c r="U45" s="76">
        <f t="shared" si="6"/>
        <v>41</v>
      </c>
    </row>
    <row r="46" spans="3:21" x14ac:dyDescent="0.2">
      <c r="C46" s="17">
        <v>42</v>
      </c>
      <c r="D46" s="18" t="s">
        <v>62</v>
      </c>
      <c r="E46" s="19" t="s">
        <v>63</v>
      </c>
      <c r="F46" s="20">
        <v>466100</v>
      </c>
      <c r="G46" s="72">
        <v>49</v>
      </c>
      <c r="H46" s="68">
        <f>I46/(1+J46)</f>
        <v>111936.91389599317</v>
      </c>
      <c r="I46" s="25">
        <v>131302</v>
      </c>
      <c r="J46" s="26">
        <v>0.17299999999999999</v>
      </c>
      <c r="K46" s="69">
        <f t="shared" si="7"/>
        <v>2626.04</v>
      </c>
      <c r="L46" s="69">
        <f t="shared" si="0"/>
        <v>133928.04</v>
      </c>
      <c r="M46" s="69">
        <f t="shared" si="1"/>
        <v>0</v>
      </c>
      <c r="N46" s="70">
        <f t="shared" si="2"/>
        <v>0</v>
      </c>
      <c r="O46" s="69">
        <f t="shared" si="3"/>
        <v>23199.1</v>
      </c>
      <c r="P46" s="69">
        <f t="shared" si="4"/>
        <v>110728.94</v>
      </c>
      <c r="Q46" s="66">
        <f t="shared" si="5"/>
        <v>12248.732840549101</v>
      </c>
      <c r="R46" s="27">
        <v>23199.1</v>
      </c>
      <c r="S46" s="28">
        <v>0.89400000000000002</v>
      </c>
      <c r="T46" s="57">
        <v>300354.8</v>
      </c>
      <c r="U46" s="76">
        <f t="shared" si="6"/>
        <v>42</v>
      </c>
    </row>
    <row r="47" spans="3:21" x14ac:dyDescent="0.2">
      <c r="C47" s="17">
        <v>43</v>
      </c>
      <c r="D47" s="18" t="s">
        <v>64</v>
      </c>
      <c r="E47" s="19" t="s">
        <v>7</v>
      </c>
      <c r="F47" s="20">
        <v>144500</v>
      </c>
      <c r="G47" s="72">
        <v>37</v>
      </c>
      <c r="H47" s="68">
        <f>I47/(1+J47)</f>
        <v>126072.25433526011</v>
      </c>
      <c r="I47" s="25">
        <v>130863</v>
      </c>
      <c r="J47" s="26">
        <v>3.7999999999999999E-2</v>
      </c>
      <c r="K47" s="69">
        <f t="shared" si="7"/>
        <v>2617.2600000000002</v>
      </c>
      <c r="L47" s="69">
        <f t="shared" si="0"/>
        <v>133480.26</v>
      </c>
      <c r="M47" s="69">
        <f t="shared" si="1"/>
        <v>0</v>
      </c>
      <c r="N47" s="70">
        <f t="shared" si="2"/>
        <v>0</v>
      </c>
      <c r="O47" s="69">
        <f t="shared" si="3"/>
        <v>15528</v>
      </c>
      <c r="P47" s="69">
        <f t="shared" si="4"/>
        <v>117952.26000000001</v>
      </c>
      <c r="Q47" s="66">
        <f t="shared" si="5"/>
        <v>30093.023255813954</v>
      </c>
      <c r="R47" s="27">
        <v>15528</v>
      </c>
      <c r="S47" s="28">
        <v>-0.48399999999999999</v>
      </c>
      <c r="T47" s="57">
        <v>264829</v>
      </c>
      <c r="U47" s="76">
        <f t="shared" si="6"/>
        <v>43</v>
      </c>
    </row>
    <row r="48" spans="3:21" x14ac:dyDescent="0.2">
      <c r="C48" s="17">
        <v>44</v>
      </c>
      <c r="D48" s="18" t="s">
        <v>65</v>
      </c>
      <c r="E48" s="19" t="s">
        <v>9</v>
      </c>
      <c r="F48" s="20">
        <v>310119</v>
      </c>
      <c r="G48" s="72">
        <v>46</v>
      </c>
      <c r="H48" s="68">
        <f>I48/(1+J48)</f>
        <v>115473.86980108499</v>
      </c>
      <c r="I48" s="25">
        <v>127714.1</v>
      </c>
      <c r="J48" s="26">
        <v>0.106</v>
      </c>
      <c r="K48" s="69">
        <f t="shared" si="7"/>
        <v>2554.2820000000002</v>
      </c>
      <c r="L48" s="69">
        <f t="shared" si="0"/>
        <v>130268.38200000001</v>
      </c>
      <c r="M48" s="69">
        <f t="shared" si="1"/>
        <v>0</v>
      </c>
      <c r="N48" s="70">
        <f t="shared" si="2"/>
        <v>0</v>
      </c>
      <c r="O48" s="69">
        <f t="shared" si="3"/>
        <v>27225.200000000001</v>
      </c>
      <c r="P48" s="69">
        <f t="shared" si="4"/>
        <v>103043.18200000002</v>
      </c>
      <c r="Q48" s="66">
        <f t="shared" si="5"/>
        <v>25515.65135895033</v>
      </c>
      <c r="R48" s="27">
        <v>27225.200000000001</v>
      </c>
      <c r="S48" s="28">
        <v>6.7000000000000004E-2</v>
      </c>
      <c r="T48" s="57">
        <v>3097612</v>
      </c>
      <c r="U48" s="76">
        <f t="shared" si="6"/>
        <v>44</v>
      </c>
    </row>
    <row r="49" spans="3:21" x14ac:dyDescent="0.2">
      <c r="C49" s="17">
        <v>45</v>
      </c>
      <c r="D49" s="18" t="s">
        <v>66</v>
      </c>
      <c r="E49" s="19" t="s">
        <v>22</v>
      </c>
      <c r="F49" s="20">
        <v>142460</v>
      </c>
      <c r="G49" s="72">
        <v>38</v>
      </c>
      <c r="H49" s="68">
        <f>I49/(1+J49)</f>
        <v>123586.35477582847</v>
      </c>
      <c r="I49" s="25">
        <v>126799.6</v>
      </c>
      <c r="J49" s="26">
        <v>2.5999999999999999E-2</v>
      </c>
      <c r="K49" s="69">
        <f t="shared" si="7"/>
        <v>2535.9920000000002</v>
      </c>
      <c r="L49" s="69">
        <f t="shared" si="0"/>
        <v>129335.592</v>
      </c>
      <c r="M49" s="69">
        <f t="shared" si="1"/>
        <v>0</v>
      </c>
      <c r="N49" s="70">
        <f t="shared" si="2"/>
        <v>0</v>
      </c>
      <c r="O49" s="69">
        <f t="shared" si="3"/>
        <v>8806.4</v>
      </c>
      <c r="P49" s="69">
        <f t="shared" si="4"/>
        <v>120529.19200000001</v>
      </c>
      <c r="Q49" s="66">
        <f t="shared" si="5"/>
        <v>7671.0801393728225</v>
      </c>
      <c r="R49" s="27">
        <v>8806.4</v>
      </c>
      <c r="S49" s="28">
        <v>0.14799999999999999</v>
      </c>
      <c r="T49" s="57">
        <v>1025919.1</v>
      </c>
      <c r="U49" s="76">
        <f t="shared" si="6"/>
        <v>45</v>
      </c>
    </row>
    <row r="50" spans="3:21" x14ac:dyDescent="0.2">
      <c r="C50" s="17">
        <v>46</v>
      </c>
      <c r="D50" s="18" t="s">
        <v>67</v>
      </c>
      <c r="E50" s="19" t="s">
        <v>37</v>
      </c>
      <c r="F50" s="20">
        <v>104065</v>
      </c>
      <c r="G50" s="72">
        <v>27</v>
      </c>
      <c r="H50" s="68">
        <f>I50/(1+J50)</f>
        <v>149497.85714285713</v>
      </c>
      <c r="I50" s="25">
        <v>125578.2</v>
      </c>
      <c r="J50" s="26">
        <v>-0.16</v>
      </c>
      <c r="K50" s="69">
        <f t="shared" si="7"/>
        <v>2511.5639999999999</v>
      </c>
      <c r="L50" s="69">
        <f t="shared" si="0"/>
        <v>128089.764</v>
      </c>
      <c r="M50" s="69">
        <f t="shared" si="1"/>
        <v>0</v>
      </c>
      <c r="N50" s="70">
        <f t="shared" si="2"/>
        <v>0</v>
      </c>
      <c r="O50" s="69">
        <f t="shared" si="3"/>
        <v>2525.6</v>
      </c>
      <c r="P50" s="69">
        <f t="shared" si="4"/>
        <v>125564.16399999999</v>
      </c>
      <c r="Q50" s="66">
        <f t="shared" si="5"/>
        <v>6996.1218836565095</v>
      </c>
      <c r="R50" s="27">
        <v>2525.6</v>
      </c>
      <c r="S50" s="28">
        <v>-0.63900000000000001</v>
      </c>
      <c r="T50" s="57">
        <v>1063784.3999999999</v>
      </c>
      <c r="U50" s="76">
        <f t="shared" si="6"/>
        <v>46</v>
      </c>
    </row>
    <row r="51" spans="3:21" x14ac:dyDescent="0.2">
      <c r="C51" s="17">
        <v>47</v>
      </c>
      <c r="D51" s="18" t="s">
        <v>68</v>
      </c>
      <c r="E51" s="19" t="s">
        <v>7</v>
      </c>
      <c r="F51" s="20">
        <v>453000</v>
      </c>
      <c r="G51" s="72">
        <v>39</v>
      </c>
      <c r="H51" s="68">
        <f>I51/(1+J51)</f>
        <v>122633.6032388664</v>
      </c>
      <c r="I51" s="25">
        <v>121162</v>
      </c>
      <c r="J51" s="26">
        <v>-1.2E-2</v>
      </c>
      <c r="K51" s="69">
        <f t="shared" si="7"/>
        <v>2423.2400000000002</v>
      </c>
      <c r="L51" s="69">
        <f t="shared" si="0"/>
        <v>123585.24</v>
      </c>
      <c r="M51" s="69">
        <f t="shared" si="1"/>
        <v>0</v>
      </c>
      <c r="N51" s="70">
        <f t="shared" si="2"/>
        <v>0</v>
      </c>
      <c r="O51" s="69">
        <f t="shared" si="3"/>
        <v>3110</v>
      </c>
      <c r="P51" s="69">
        <f t="shared" si="4"/>
        <v>120475.24</v>
      </c>
      <c r="Q51" s="66">
        <f t="shared" si="5"/>
        <v>1906.8056407112201</v>
      </c>
      <c r="R51" s="27">
        <v>3110</v>
      </c>
      <c r="S51" s="28">
        <v>0.63100000000000001</v>
      </c>
      <c r="T51" s="57">
        <v>38118</v>
      </c>
      <c r="U51" s="76">
        <f t="shared" si="6"/>
        <v>47</v>
      </c>
    </row>
    <row r="52" spans="3:21" x14ac:dyDescent="0.2">
      <c r="C52" s="17">
        <v>48</v>
      </c>
      <c r="D52" s="18" t="s">
        <v>69</v>
      </c>
      <c r="E52" s="19" t="s">
        <v>7</v>
      </c>
      <c r="F52" s="20">
        <v>283000</v>
      </c>
      <c r="G52" s="72">
        <v>41</v>
      </c>
      <c r="H52" s="68">
        <f>I52/(1+J52)</f>
        <v>122223.57723577236</v>
      </c>
      <c r="I52" s="25">
        <v>120268</v>
      </c>
      <c r="J52" s="26">
        <v>-1.6E-2</v>
      </c>
      <c r="K52" s="69">
        <f t="shared" si="7"/>
        <v>2405.36</v>
      </c>
      <c r="L52" s="69">
        <f t="shared" si="0"/>
        <v>122673.36</v>
      </c>
      <c r="M52" s="69">
        <f t="shared" si="1"/>
        <v>0</v>
      </c>
      <c r="N52" s="70">
        <f t="shared" si="2"/>
        <v>0</v>
      </c>
      <c r="O52" s="69">
        <f t="shared" si="3"/>
        <v>-22355</v>
      </c>
      <c r="P52" s="69">
        <f t="shared" si="4"/>
        <v>145028.35999999999</v>
      </c>
      <c r="Q52" s="66" t="e">
        <f t="shared" si="5"/>
        <v>#VALUE!</v>
      </c>
      <c r="R52" s="27">
        <v>-22355</v>
      </c>
      <c r="S52" s="28" t="s">
        <v>13</v>
      </c>
      <c r="T52" s="57">
        <v>309129</v>
      </c>
      <c r="U52" s="76">
        <f t="shared" si="6"/>
        <v>48</v>
      </c>
    </row>
    <row r="53" spans="3:21" x14ac:dyDescent="0.2">
      <c r="C53" s="17">
        <v>49</v>
      </c>
      <c r="D53" s="18" t="s">
        <v>70</v>
      </c>
      <c r="E53" s="19" t="s">
        <v>7</v>
      </c>
      <c r="F53" s="20">
        <v>7400</v>
      </c>
      <c r="G53" s="72">
        <v>48</v>
      </c>
      <c r="H53" s="68">
        <f>I53/(1+J53)</f>
        <v>112348.9242282507</v>
      </c>
      <c r="I53" s="25">
        <v>120101</v>
      </c>
      <c r="J53" s="26">
        <v>6.9000000000000006E-2</v>
      </c>
      <c r="K53" s="69">
        <f t="shared" si="7"/>
        <v>2402.02</v>
      </c>
      <c r="L53" s="69">
        <f t="shared" si="0"/>
        <v>122503.02</v>
      </c>
      <c r="M53" s="69">
        <f t="shared" si="1"/>
        <v>0</v>
      </c>
      <c r="N53" s="70">
        <f t="shared" si="2"/>
        <v>0</v>
      </c>
      <c r="O53" s="69">
        <f t="shared" si="3"/>
        <v>15959</v>
      </c>
      <c r="P53" s="69">
        <f t="shared" si="4"/>
        <v>106544.02</v>
      </c>
      <c r="Q53" s="66">
        <f t="shared" si="5"/>
        <v>2463.1887636981014</v>
      </c>
      <c r="R53" s="27">
        <v>15959</v>
      </c>
      <c r="S53" s="28">
        <v>5.4790000000000001</v>
      </c>
      <c r="T53" s="57">
        <v>3418318</v>
      </c>
      <c r="U53" s="76">
        <f t="shared" si="6"/>
        <v>49</v>
      </c>
    </row>
    <row r="54" spans="3:21" x14ac:dyDescent="0.2">
      <c r="C54" s="17">
        <v>50</v>
      </c>
      <c r="D54" s="18" t="s">
        <v>71</v>
      </c>
      <c r="E54" s="19" t="s">
        <v>63</v>
      </c>
      <c r="F54" s="20">
        <v>102500</v>
      </c>
      <c r="G54" s="72">
        <v>63</v>
      </c>
      <c r="H54" s="68">
        <f>I54/(1+J54)</f>
        <v>93888.888888888876</v>
      </c>
      <c r="I54" s="25">
        <v>119145</v>
      </c>
      <c r="J54" s="26">
        <v>0.26900000000000002</v>
      </c>
      <c r="K54" s="69">
        <f t="shared" si="7"/>
        <v>2382.9</v>
      </c>
      <c r="L54" s="69">
        <f t="shared" si="0"/>
        <v>121527.9</v>
      </c>
      <c r="M54" s="69">
        <f t="shared" si="1"/>
        <v>0</v>
      </c>
      <c r="N54" s="70">
        <f t="shared" si="2"/>
        <v>0</v>
      </c>
      <c r="O54" s="69">
        <f t="shared" si="3"/>
        <v>9863.7000000000007</v>
      </c>
      <c r="P54" s="69">
        <f t="shared" si="4"/>
        <v>111664.2</v>
      </c>
      <c r="Q54" s="66">
        <f t="shared" si="5"/>
        <v>7184.0495265841228</v>
      </c>
      <c r="R54" s="27">
        <v>9863.7000000000007</v>
      </c>
      <c r="S54" s="28">
        <v>0.373</v>
      </c>
      <c r="T54" s="57">
        <v>82734.8</v>
      </c>
      <c r="U54" s="76">
        <f t="shared" si="6"/>
        <v>50</v>
      </c>
    </row>
    <row r="55" spans="3:21" x14ac:dyDescent="0.2">
      <c r="C55" s="17">
        <v>51</v>
      </c>
      <c r="D55" s="18" t="s">
        <v>72</v>
      </c>
      <c r="E55" s="19" t="s">
        <v>9</v>
      </c>
      <c r="F55" s="20">
        <v>175077</v>
      </c>
      <c r="G55" s="72">
        <v>42</v>
      </c>
      <c r="H55" s="68">
        <f>I55/(1+J55)</f>
        <v>120260.35196687371</v>
      </c>
      <c r="I55" s="25">
        <v>116171.5</v>
      </c>
      <c r="J55" s="26">
        <v>-3.4000000000000002E-2</v>
      </c>
      <c r="K55" s="69">
        <f t="shared" si="7"/>
        <v>2323.4299999999998</v>
      </c>
      <c r="L55" s="69">
        <f t="shared" si="0"/>
        <v>118494.93</v>
      </c>
      <c r="M55" s="69">
        <f t="shared" si="1"/>
        <v>0</v>
      </c>
      <c r="N55" s="70">
        <f t="shared" si="2"/>
        <v>0</v>
      </c>
      <c r="O55" s="69">
        <f t="shared" si="3"/>
        <v>-2566.9</v>
      </c>
      <c r="P55" s="69">
        <f t="shared" si="4"/>
        <v>121061.82999999999</v>
      </c>
      <c r="Q55" s="66">
        <f t="shared" si="5"/>
        <v>266.52476378361541</v>
      </c>
      <c r="R55" s="27">
        <v>-2566.9</v>
      </c>
      <c r="S55" s="28">
        <v>-10.631</v>
      </c>
      <c r="T55" s="57">
        <v>580331.6</v>
      </c>
      <c r="U55" s="76">
        <f t="shared" si="6"/>
        <v>51</v>
      </c>
    </row>
    <row r="56" spans="3:21" x14ac:dyDescent="0.2">
      <c r="C56" s="17">
        <v>52</v>
      </c>
      <c r="D56" s="18" t="s">
        <v>73</v>
      </c>
      <c r="E56" s="19" t="s">
        <v>24</v>
      </c>
      <c r="F56" s="20">
        <v>245922</v>
      </c>
      <c r="G56" s="72">
        <v>45</v>
      </c>
      <c r="H56" s="68">
        <f>I56/(1+J56)</f>
        <v>116619.93927125506</v>
      </c>
      <c r="I56" s="25">
        <v>115220.5</v>
      </c>
      <c r="J56" s="26">
        <v>-1.2E-2</v>
      </c>
      <c r="K56" s="69">
        <f t="shared" si="7"/>
        <v>2304.41</v>
      </c>
      <c r="L56" s="69">
        <f t="shared" si="0"/>
        <v>117524.91</v>
      </c>
      <c r="M56" s="69">
        <f t="shared" si="1"/>
        <v>0</v>
      </c>
      <c r="N56" s="70">
        <f t="shared" si="2"/>
        <v>0</v>
      </c>
      <c r="O56" s="69">
        <f t="shared" si="3"/>
        <v>4324</v>
      </c>
      <c r="P56" s="69">
        <f t="shared" si="4"/>
        <v>113200.91</v>
      </c>
      <c r="Q56" s="66">
        <f t="shared" si="5"/>
        <v>4157.6923076923076</v>
      </c>
      <c r="R56" s="27">
        <v>4324</v>
      </c>
      <c r="S56" s="28">
        <v>0.04</v>
      </c>
      <c r="T56" s="57">
        <v>2585802</v>
      </c>
      <c r="U56" s="76">
        <f t="shared" si="6"/>
        <v>52</v>
      </c>
    </row>
    <row r="57" spans="3:21" x14ac:dyDescent="0.2">
      <c r="C57" s="17">
        <v>53</v>
      </c>
      <c r="D57" s="18" t="s">
        <v>74</v>
      </c>
      <c r="E57" s="19" t="s">
        <v>22</v>
      </c>
      <c r="F57" s="20">
        <v>134682</v>
      </c>
      <c r="G57" s="72">
        <v>51</v>
      </c>
      <c r="H57" s="68">
        <f>I57/(1+J57)</f>
        <v>111259.96131528047</v>
      </c>
      <c r="I57" s="25">
        <v>115042.8</v>
      </c>
      <c r="J57" s="26">
        <v>3.4000000000000002E-2</v>
      </c>
      <c r="K57" s="69">
        <f t="shared" si="7"/>
        <v>2300.8560000000002</v>
      </c>
      <c r="L57" s="69">
        <f t="shared" si="0"/>
        <v>117343.656</v>
      </c>
      <c r="M57" s="69">
        <f t="shared" si="1"/>
        <v>0</v>
      </c>
      <c r="N57" s="70">
        <f t="shared" si="2"/>
        <v>0</v>
      </c>
      <c r="O57" s="69">
        <f t="shared" si="3"/>
        <v>8399.2999999999993</v>
      </c>
      <c r="P57" s="69">
        <f t="shared" si="4"/>
        <v>108944.356</v>
      </c>
      <c r="Q57" s="66">
        <f t="shared" si="5"/>
        <v>9721.4120370370365</v>
      </c>
      <c r="R57" s="27">
        <v>8399.2999999999993</v>
      </c>
      <c r="S57" s="28">
        <v>-0.13600000000000001</v>
      </c>
      <c r="T57" s="57">
        <v>238864.1</v>
      </c>
      <c r="U57" s="76">
        <f t="shared" si="6"/>
        <v>53</v>
      </c>
    </row>
    <row r="58" spans="3:21" x14ac:dyDescent="0.2">
      <c r="C58" s="17">
        <v>54</v>
      </c>
      <c r="D58" s="18" t="s">
        <v>75</v>
      </c>
      <c r="E58" s="19" t="s">
        <v>7</v>
      </c>
      <c r="F58" s="20">
        <v>14200</v>
      </c>
      <c r="G58" s="72">
        <v>67</v>
      </c>
      <c r="H58" s="68">
        <f>I58/(1+J58)</f>
        <v>91593.424218123502</v>
      </c>
      <c r="I58" s="25">
        <v>114217</v>
      </c>
      <c r="J58" s="26">
        <v>0.247</v>
      </c>
      <c r="K58" s="69">
        <f t="shared" si="7"/>
        <v>2284.34</v>
      </c>
      <c r="L58" s="69">
        <f t="shared" si="0"/>
        <v>116501.34</v>
      </c>
      <c r="M58" s="69">
        <f t="shared" si="1"/>
        <v>0</v>
      </c>
      <c r="N58" s="70">
        <f t="shared" si="2"/>
        <v>0</v>
      </c>
      <c r="O58" s="69">
        <f t="shared" si="3"/>
        <v>5595</v>
      </c>
      <c r="P58" s="69">
        <f t="shared" si="4"/>
        <v>110906.34</v>
      </c>
      <c r="Q58" s="66">
        <f t="shared" si="5"/>
        <v>5104.9270072992695</v>
      </c>
      <c r="R58" s="27">
        <v>5595</v>
      </c>
      <c r="S58" s="28">
        <v>9.6000000000000002E-2</v>
      </c>
      <c r="T58" s="57">
        <v>54302</v>
      </c>
      <c r="U58" s="76">
        <f t="shared" si="6"/>
        <v>54</v>
      </c>
    </row>
    <row r="59" spans="3:21" x14ac:dyDescent="0.2">
      <c r="C59" s="17">
        <v>55</v>
      </c>
      <c r="D59" s="18" t="s">
        <v>76</v>
      </c>
      <c r="E59" s="19" t="s">
        <v>9</v>
      </c>
      <c r="F59" s="20">
        <v>307992</v>
      </c>
      <c r="G59" s="72">
        <v>56</v>
      </c>
      <c r="H59" s="68">
        <f>I59/(1+J59)</f>
        <v>102779.74335472044</v>
      </c>
      <c r="I59" s="25">
        <v>112132.7</v>
      </c>
      <c r="J59" s="26">
        <v>9.0999999999999998E-2</v>
      </c>
      <c r="K59" s="69">
        <f t="shared" si="7"/>
        <v>2242.654</v>
      </c>
      <c r="L59" s="69">
        <f t="shared" si="0"/>
        <v>114375.35399999999</v>
      </c>
      <c r="M59" s="69">
        <f t="shared" si="1"/>
        <v>0</v>
      </c>
      <c r="N59" s="70">
        <f t="shared" si="2"/>
        <v>0</v>
      </c>
      <c r="O59" s="69">
        <f t="shared" si="3"/>
        <v>1240.9000000000001</v>
      </c>
      <c r="P59" s="69">
        <f t="shared" si="4"/>
        <v>113134.454</v>
      </c>
      <c r="Q59" s="66">
        <f t="shared" si="5"/>
        <v>1169.5570216776628</v>
      </c>
      <c r="R59" s="27">
        <v>1240.9000000000001</v>
      </c>
      <c r="S59" s="28">
        <v>6.0999999999999999E-2</v>
      </c>
      <c r="T59" s="57">
        <v>137914.20000000001</v>
      </c>
      <c r="U59" s="76">
        <f t="shared" si="6"/>
        <v>55</v>
      </c>
    </row>
    <row r="60" spans="3:21" x14ac:dyDescent="0.2">
      <c r="C60" s="17">
        <v>56</v>
      </c>
      <c r="D60" s="18" t="s">
        <v>77</v>
      </c>
      <c r="E60" s="19" t="s">
        <v>9</v>
      </c>
      <c r="F60" s="20">
        <v>462046</v>
      </c>
      <c r="G60" s="72">
        <v>53</v>
      </c>
      <c r="H60" s="68">
        <f>I60/(1+J60)</f>
        <v>110113.9489194499</v>
      </c>
      <c r="I60" s="25">
        <v>112096</v>
      </c>
      <c r="J60" s="26">
        <v>1.7999999999999999E-2</v>
      </c>
      <c r="K60" s="69">
        <f t="shared" si="7"/>
        <v>2241.92</v>
      </c>
      <c r="L60" s="69">
        <f t="shared" si="0"/>
        <v>114337.92</v>
      </c>
      <c r="M60" s="69">
        <f t="shared" si="1"/>
        <v>0</v>
      </c>
      <c r="N60" s="70">
        <f t="shared" si="2"/>
        <v>0</v>
      </c>
      <c r="O60" s="69">
        <f t="shared" si="3"/>
        <v>11745.3</v>
      </c>
      <c r="P60" s="69">
        <f t="shared" si="4"/>
        <v>102592.62</v>
      </c>
      <c r="Q60" s="66">
        <f t="shared" si="5"/>
        <v>10936.033519553072</v>
      </c>
      <c r="R60" s="27">
        <v>11745.3</v>
      </c>
      <c r="S60" s="28">
        <v>7.3999999999999996E-2</v>
      </c>
      <c r="T60" s="57">
        <v>255216.6</v>
      </c>
      <c r="U60" s="76">
        <f t="shared" si="6"/>
        <v>56</v>
      </c>
    </row>
    <row r="61" spans="3:21" x14ac:dyDescent="0.2">
      <c r="C61" s="17">
        <v>57</v>
      </c>
      <c r="D61" s="18" t="s">
        <v>78</v>
      </c>
      <c r="E61" s="19" t="s">
        <v>7</v>
      </c>
      <c r="F61" s="20">
        <v>10261</v>
      </c>
      <c r="G61" s="72">
        <v>74</v>
      </c>
      <c r="H61" s="68">
        <f>I61/(1+J61)</f>
        <v>88418.253968253965</v>
      </c>
      <c r="I61" s="25">
        <v>111407</v>
      </c>
      <c r="J61" s="26">
        <v>0.26</v>
      </c>
      <c r="K61" s="69">
        <f t="shared" si="7"/>
        <v>2228.14</v>
      </c>
      <c r="L61" s="69">
        <f t="shared" si="0"/>
        <v>113635.14</v>
      </c>
      <c r="M61" s="69">
        <f t="shared" si="1"/>
        <v>0</v>
      </c>
      <c r="N61" s="70">
        <f t="shared" si="2"/>
        <v>0</v>
      </c>
      <c r="O61" s="69">
        <f t="shared" si="3"/>
        <v>3122</v>
      </c>
      <c r="P61" s="69">
        <f t="shared" si="4"/>
        <v>110513.14</v>
      </c>
      <c r="Q61" s="66">
        <f t="shared" si="5"/>
        <v>4065.1041666666665</v>
      </c>
      <c r="R61" s="27">
        <v>3122</v>
      </c>
      <c r="S61" s="28">
        <v>-0.23200000000000001</v>
      </c>
      <c r="T61" s="57">
        <v>50155</v>
      </c>
      <c r="U61" s="76">
        <f t="shared" si="6"/>
        <v>57</v>
      </c>
    </row>
    <row r="62" spans="3:21" x14ac:dyDescent="0.2">
      <c r="C62" s="17">
        <v>58</v>
      </c>
      <c r="D62" s="18" t="s">
        <v>79</v>
      </c>
      <c r="E62" s="19" t="s">
        <v>7</v>
      </c>
      <c r="F62" s="20">
        <v>204489</v>
      </c>
      <c r="G62" s="72">
        <v>60</v>
      </c>
      <c r="H62" s="68">
        <f>I62/(1+J62)</f>
        <v>100257.47960108795</v>
      </c>
      <c r="I62" s="25">
        <v>110584</v>
      </c>
      <c r="J62" s="26">
        <v>0.10299999999999999</v>
      </c>
      <c r="K62" s="69">
        <f t="shared" si="7"/>
        <v>2211.6799999999998</v>
      </c>
      <c r="L62" s="69">
        <f t="shared" si="0"/>
        <v>112795.68</v>
      </c>
      <c r="M62" s="69">
        <f t="shared" si="1"/>
        <v>0</v>
      </c>
      <c r="N62" s="70">
        <f t="shared" si="2"/>
        <v>0</v>
      </c>
      <c r="O62" s="69">
        <f t="shared" si="3"/>
        <v>28147</v>
      </c>
      <c r="P62" s="69">
        <f t="shared" si="4"/>
        <v>84648.68</v>
      </c>
      <c r="Q62" s="66">
        <f t="shared" si="5"/>
        <v>18229.922279792747</v>
      </c>
      <c r="R62" s="27">
        <v>28147</v>
      </c>
      <c r="S62" s="28">
        <v>0.54400000000000004</v>
      </c>
      <c r="T62" s="57">
        <v>2354507</v>
      </c>
      <c r="U62" s="76">
        <f t="shared" si="6"/>
        <v>58</v>
      </c>
    </row>
    <row r="63" spans="3:21" x14ac:dyDescent="0.2">
      <c r="C63" s="17">
        <v>59</v>
      </c>
      <c r="D63" s="18" t="s">
        <v>80</v>
      </c>
      <c r="E63" s="19" t="s">
        <v>9</v>
      </c>
      <c r="F63" s="20">
        <v>356326</v>
      </c>
      <c r="G63" s="72">
        <v>58</v>
      </c>
      <c r="H63" s="68">
        <f>I63/(1+J63)</f>
        <v>100872.96803652968</v>
      </c>
      <c r="I63" s="25">
        <v>110455.9</v>
      </c>
      <c r="J63" s="26">
        <v>9.5000000000000001E-2</v>
      </c>
      <c r="K63" s="69">
        <f t="shared" si="7"/>
        <v>2209.1179999999999</v>
      </c>
      <c r="L63" s="69">
        <f t="shared" si="0"/>
        <v>112665.018</v>
      </c>
      <c r="M63" s="69">
        <f t="shared" si="1"/>
        <v>0</v>
      </c>
      <c r="N63" s="70">
        <f t="shared" si="2"/>
        <v>0</v>
      </c>
      <c r="O63" s="69">
        <f t="shared" si="3"/>
        <v>1186.9000000000001</v>
      </c>
      <c r="P63" s="69">
        <f t="shared" si="4"/>
        <v>111478.118</v>
      </c>
      <c r="Q63" s="66">
        <f t="shared" si="5"/>
        <v>1308.5997794928335</v>
      </c>
      <c r="R63" s="27">
        <v>1186.9000000000001</v>
      </c>
      <c r="S63" s="28">
        <v>-9.2999999999999999E-2</v>
      </c>
      <c r="T63" s="57">
        <v>134180.20000000001</v>
      </c>
      <c r="U63" s="76">
        <f t="shared" si="6"/>
        <v>59</v>
      </c>
    </row>
    <row r="64" spans="3:21" x14ac:dyDescent="0.2">
      <c r="C64" s="17">
        <v>60</v>
      </c>
      <c r="D64" s="18" t="s">
        <v>81</v>
      </c>
      <c r="E64" s="19" t="s">
        <v>7</v>
      </c>
      <c r="F64" s="20">
        <v>131000</v>
      </c>
      <c r="G64" s="72">
        <v>71</v>
      </c>
      <c r="H64" s="68">
        <f>I64/(1+J64)</f>
        <v>89942.95028524856</v>
      </c>
      <c r="I64" s="25">
        <v>110360</v>
      </c>
      <c r="J64" s="26">
        <v>0.22700000000000001</v>
      </c>
      <c r="K64" s="69">
        <f t="shared" si="7"/>
        <v>2207.2000000000003</v>
      </c>
      <c r="L64" s="69">
        <f t="shared" si="0"/>
        <v>112567.2</v>
      </c>
      <c r="M64" s="69">
        <f t="shared" si="1"/>
        <v>0</v>
      </c>
      <c r="N64" s="70">
        <f t="shared" si="2"/>
        <v>0</v>
      </c>
      <c r="O64" s="69">
        <f t="shared" si="3"/>
        <v>16571</v>
      </c>
      <c r="P64" s="69">
        <f t="shared" si="4"/>
        <v>95996.2</v>
      </c>
      <c r="Q64" s="66">
        <f t="shared" si="5"/>
        <v>21190.537084398977</v>
      </c>
      <c r="R64" s="27">
        <v>16571</v>
      </c>
      <c r="S64" s="28">
        <v>-0.218</v>
      </c>
      <c r="T64" s="57">
        <v>258848</v>
      </c>
      <c r="U64" s="76">
        <f t="shared" si="6"/>
        <v>60</v>
      </c>
    </row>
    <row r="65" spans="3:21" x14ac:dyDescent="0.2">
      <c r="C65" s="17">
        <v>61</v>
      </c>
      <c r="D65" s="18" t="s">
        <v>82</v>
      </c>
      <c r="E65" s="19" t="s">
        <v>9</v>
      </c>
      <c r="F65" s="20">
        <v>188000</v>
      </c>
      <c r="G65" s="72">
        <v>72</v>
      </c>
      <c r="H65" s="68">
        <f>I65/(1+J65)</f>
        <v>89295.986895986891</v>
      </c>
      <c r="I65" s="25">
        <v>109030.39999999999</v>
      </c>
      <c r="J65" s="26">
        <v>0.221</v>
      </c>
      <c r="K65" s="69">
        <f t="shared" si="7"/>
        <v>2180.6079999999997</v>
      </c>
      <c r="L65" s="69">
        <f t="shared" si="0"/>
        <v>111211.00799999999</v>
      </c>
      <c r="M65" s="69">
        <f t="shared" si="1"/>
        <v>0</v>
      </c>
      <c r="N65" s="70">
        <f t="shared" si="2"/>
        <v>0</v>
      </c>
      <c r="O65" s="69">
        <f t="shared" si="3"/>
        <v>8953.9</v>
      </c>
      <c r="P65" s="69">
        <f t="shared" si="4"/>
        <v>102257.10799999999</v>
      </c>
      <c r="Q65" s="66">
        <f t="shared" si="5"/>
        <v>7022.666666666667</v>
      </c>
      <c r="R65" s="27">
        <v>8953.9</v>
      </c>
      <c r="S65" s="28">
        <v>0.27500000000000002</v>
      </c>
      <c r="T65" s="57">
        <v>96973.7</v>
      </c>
      <c r="U65" s="76">
        <f t="shared" si="6"/>
        <v>61</v>
      </c>
    </row>
    <row r="66" spans="3:21" x14ac:dyDescent="0.2">
      <c r="C66" s="17">
        <v>62</v>
      </c>
      <c r="D66" s="18" t="s">
        <v>83</v>
      </c>
      <c r="E66" s="19" t="s">
        <v>7</v>
      </c>
      <c r="F66" s="20">
        <v>413000</v>
      </c>
      <c r="G66" s="72">
        <v>57</v>
      </c>
      <c r="H66" s="68">
        <f>I66/(1+J66)</f>
        <v>100935.63432835821</v>
      </c>
      <c r="I66" s="25">
        <v>108203</v>
      </c>
      <c r="J66" s="26">
        <v>7.1999999999999995E-2</v>
      </c>
      <c r="K66" s="69">
        <f t="shared" si="7"/>
        <v>2164.06</v>
      </c>
      <c r="L66" s="69">
        <f t="shared" si="0"/>
        <v>110367.06</v>
      </c>
      <c r="M66" s="69">
        <f t="shared" si="1"/>
        <v>0</v>
      </c>
      <c r="N66" s="70">
        <f t="shared" si="2"/>
        <v>0</v>
      </c>
      <c r="O66" s="69">
        <f t="shared" si="3"/>
        <v>11121</v>
      </c>
      <c r="P66" s="69">
        <f t="shared" si="4"/>
        <v>99246.06</v>
      </c>
      <c r="Q66" s="66">
        <f t="shared" si="5"/>
        <v>8627.6183087664867</v>
      </c>
      <c r="R66" s="27">
        <v>11121</v>
      </c>
      <c r="S66" s="28">
        <v>0.28899999999999998</v>
      </c>
      <c r="T66" s="57">
        <v>44003</v>
      </c>
      <c r="U66" s="76">
        <f t="shared" si="6"/>
        <v>62</v>
      </c>
    </row>
    <row r="67" spans="3:21" x14ac:dyDescent="0.2">
      <c r="C67" s="17">
        <v>63</v>
      </c>
      <c r="D67" s="18" t="s">
        <v>84</v>
      </c>
      <c r="E67" s="19" t="s">
        <v>9</v>
      </c>
      <c r="F67" s="20">
        <v>93601</v>
      </c>
      <c r="G67" s="72">
        <v>87</v>
      </c>
      <c r="H67" s="68">
        <f>I67/(1+J67)</f>
        <v>81484.853051996979</v>
      </c>
      <c r="I67" s="25">
        <v>108130.4</v>
      </c>
      <c r="J67" s="26">
        <v>0.32700000000000001</v>
      </c>
      <c r="K67" s="69">
        <f t="shared" si="7"/>
        <v>2162.6079999999997</v>
      </c>
      <c r="L67" s="69">
        <f t="shared" si="0"/>
        <v>110293.00799999999</v>
      </c>
      <c r="M67" s="69">
        <f t="shared" si="1"/>
        <v>0</v>
      </c>
      <c r="N67" s="70">
        <f t="shared" si="2"/>
        <v>0</v>
      </c>
      <c r="O67" s="69">
        <f t="shared" si="3"/>
        <v>7331.1</v>
      </c>
      <c r="P67" s="69">
        <f t="shared" si="4"/>
        <v>102961.90799999998</v>
      </c>
      <c r="Q67" s="66">
        <f t="shared" si="5"/>
        <v>3018.1556195965418</v>
      </c>
      <c r="R67" s="27">
        <v>7331.1</v>
      </c>
      <c r="S67" s="28">
        <v>1.429</v>
      </c>
      <c r="T67" s="57">
        <v>177193.60000000001</v>
      </c>
      <c r="U67" s="76">
        <f t="shared" si="6"/>
        <v>63</v>
      </c>
    </row>
    <row r="68" spans="3:21" x14ac:dyDescent="0.2">
      <c r="C68" s="17">
        <v>64</v>
      </c>
      <c r="D68" s="18" t="s">
        <v>85</v>
      </c>
      <c r="E68" s="19" t="s">
        <v>24</v>
      </c>
      <c r="F68" s="20">
        <v>303351</v>
      </c>
      <c r="G68" s="72">
        <v>55</v>
      </c>
      <c r="H68" s="68">
        <f>I68/(1+J68)</f>
        <v>106507.85288270377</v>
      </c>
      <c r="I68" s="25">
        <v>107146.9</v>
      </c>
      <c r="J68" s="26">
        <v>6.0000000000000001E-3</v>
      </c>
      <c r="K68" s="69">
        <f t="shared" si="7"/>
        <v>2142.9380000000001</v>
      </c>
      <c r="L68" s="69">
        <f t="shared" si="0"/>
        <v>109289.83799999999</v>
      </c>
      <c r="M68" s="69">
        <f t="shared" si="1"/>
        <v>0</v>
      </c>
      <c r="N68" s="70">
        <f t="shared" si="2"/>
        <v>0</v>
      </c>
      <c r="O68" s="69">
        <f t="shared" si="3"/>
        <v>7707.5</v>
      </c>
      <c r="P68" s="69">
        <f t="shared" si="4"/>
        <v>101582.33799999999</v>
      </c>
      <c r="Q68" s="66">
        <f t="shared" si="5"/>
        <v>8208.200212992544</v>
      </c>
      <c r="R68" s="27">
        <v>7707.5</v>
      </c>
      <c r="S68" s="28">
        <v>-6.0999999999999999E-2</v>
      </c>
      <c r="T68" s="57">
        <v>201456.1</v>
      </c>
      <c r="U68" s="76">
        <f t="shared" si="6"/>
        <v>64</v>
      </c>
    </row>
    <row r="69" spans="3:21" x14ac:dyDescent="0.2">
      <c r="C69" s="17">
        <v>65</v>
      </c>
      <c r="D69" s="18" t="s">
        <v>86</v>
      </c>
      <c r="E69" s="19" t="s">
        <v>24</v>
      </c>
      <c r="F69" s="20">
        <v>139157</v>
      </c>
      <c r="G69" s="72">
        <v>204</v>
      </c>
      <c r="H69" s="68">
        <f>I69/(1+J69)</f>
        <v>49727.804182509506</v>
      </c>
      <c r="I69" s="25">
        <v>104627.3</v>
      </c>
      <c r="J69" s="26">
        <v>1.1040000000000001</v>
      </c>
      <c r="K69" s="69">
        <f t="shared" si="7"/>
        <v>2092.5460000000003</v>
      </c>
      <c r="L69" s="69">
        <f t="shared" si="0"/>
        <v>106719.84600000001</v>
      </c>
      <c r="M69" s="69">
        <f t="shared" si="1"/>
        <v>0</v>
      </c>
      <c r="N69" s="70">
        <f t="shared" si="2"/>
        <v>0</v>
      </c>
      <c r="O69" s="69">
        <f t="shared" si="3"/>
        <v>4514.3</v>
      </c>
      <c r="P69" s="69">
        <f t="shared" si="4"/>
        <v>102205.546</v>
      </c>
      <c r="Q69" s="66">
        <f t="shared" si="5"/>
        <v>3614.3314651721375</v>
      </c>
      <c r="R69" s="27">
        <v>4514.3</v>
      </c>
      <c r="S69" s="28">
        <v>0.249</v>
      </c>
      <c r="T69" s="57">
        <v>91250.6</v>
      </c>
      <c r="U69" s="76">
        <f t="shared" si="6"/>
        <v>65</v>
      </c>
    </row>
    <row r="70" spans="3:21" x14ac:dyDescent="0.2">
      <c r="C70" s="17">
        <v>66</v>
      </c>
      <c r="D70" s="18" t="s">
        <v>87</v>
      </c>
      <c r="E70" s="19" t="s">
        <v>24</v>
      </c>
      <c r="F70" s="20">
        <v>148513</v>
      </c>
      <c r="G70" s="72">
        <v>54</v>
      </c>
      <c r="H70" s="68">
        <f>I70/(1+J70)</f>
        <v>107841.52892561984</v>
      </c>
      <c r="I70" s="25">
        <v>104390.6</v>
      </c>
      <c r="J70" s="26">
        <v>-3.2000000000000001E-2</v>
      </c>
      <c r="K70" s="69">
        <f t="shared" ref="K70:K133" si="8">I70*0.02</f>
        <v>2087.8120000000004</v>
      </c>
      <c r="L70" s="69">
        <f t="shared" ref="L70:L133" si="9">I70+K70</f>
        <v>106478.41200000001</v>
      </c>
      <c r="M70" s="69">
        <f t="shared" ref="M70:M133" si="10">IF(I70&gt;166000, I70*0.04,0)</f>
        <v>0</v>
      </c>
      <c r="N70" s="70">
        <f t="shared" ref="N70:N133" si="11">(O70-R70)/ABS(R70)</f>
        <v>0</v>
      </c>
      <c r="O70" s="69">
        <f t="shared" ref="O70:O133" si="12">R70+M70</f>
        <v>2878.4</v>
      </c>
      <c r="P70" s="69">
        <f t="shared" ref="P70:P133" si="13">L70-O70</f>
        <v>103600.01200000002</v>
      </c>
      <c r="Q70" s="66">
        <f t="shared" ref="Q70:Q133" si="14">R70/(1+S70)</f>
        <v>6740.9836065573763</v>
      </c>
      <c r="R70" s="27">
        <v>2878.4</v>
      </c>
      <c r="S70" s="28">
        <v>-0.57299999999999995</v>
      </c>
      <c r="T70" s="57">
        <v>171251</v>
      </c>
      <c r="U70" s="76">
        <f t="shared" ref="U70:U133" si="15">IF(ISNUMBER(L70),_xlfn.RANK.EQ(L70,$L$5:$L$504),"")</f>
        <v>66</v>
      </c>
    </row>
    <row r="71" spans="3:21" x14ac:dyDescent="0.2">
      <c r="C71" s="17">
        <v>67</v>
      </c>
      <c r="D71" s="18" t="s">
        <v>88</v>
      </c>
      <c r="E71" s="19" t="s">
        <v>9</v>
      </c>
      <c r="F71" s="20">
        <v>9507</v>
      </c>
      <c r="G71" s="72" t="s">
        <v>17</v>
      </c>
      <c r="H71" s="68">
        <f>I71/(1+J71)</f>
        <v>80337.412314886984</v>
      </c>
      <c r="I71" s="25">
        <v>103072.9</v>
      </c>
      <c r="J71" s="26">
        <v>0.28299999999999997</v>
      </c>
      <c r="K71" s="69">
        <f t="shared" si="8"/>
        <v>2061.4580000000001</v>
      </c>
      <c r="L71" s="69">
        <f t="shared" si="9"/>
        <v>105134.35799999999</v>
      </c>
      <c r="M71" s="69">
        <f t="shared" si="10"/>
        <v>0</v>
      </c>
      <c r="N71" s="70">
        <f t="shared" si="11"/>
        <v>0</v>
      </c>
      <c r="O71" s="69">
        <f t="shared" si="12"/>
        <v>16744.3</v>
      </c>
      <c r="P71" s="69">
        <f t="shared" si="13"/>
        <v>88390.05799999999</v>
      </c>
      <c r="Q71" s="66">
        <f t="shared" si="14"/>
        <v>16627.904667328701</v>
      </c>
      <c r="R71" s="27">
        <v>16744.3</v>
      </c>
      <c r="S71" s="28">
        <v>7.0000000000000001E-3</v>
      </c>
      <c r="T71" s="57">
        <v>2356616.2000000002</v>
      </c>
      <c r="U71" s="76">
        <f t="shared" si="15"/>
        <v>67</v>
      </c>
    </row>
    <row r="72" spans="3:21" x14ac:dyDescent="0.2">
      <c r="C72" s="17">
        <v>68</v>
      </c>
      <c r="D72" s="18" t="s">
        <v>89</v>
      </c>
      <c r="E72" s="19" t="s">
        <v>7</v>
      </c>
      <c r="F72" s="20">
        <v>153000</v>
      </c>
      <c r="G72" s="72">
        <v>64</v>
      </c>
      <c r="H72" s="68">
        <f>I72/(1+J72)</f>
        <v>93376.731301939057</v>
      </c>
      <c r="I72" s="25">
        <v>101127</v>
      </c>
      <c r="J72" s="26">
        <v>8.3000000000000004E-2</v>
      </c>
      <c r="K72" s="69">
        <f t="shared" si="8"/>
        <v>2022.54</v>
      </c>
      <c r="L72" s="69">
        <f t="shared" si="9"/>
        <v>103149.54</v>
      </c>
      <c r="M72" s="69">
        <f t="shared" si="10"/>
        <v>0</v>
      </c>
      <c r="N72" s="70">
        <f t="shared" si="11"/>
        <v>0</v>
      </c>
      <c r="O72" s="69">
        <f t="shared" si="12"/>
        <v>10460</v>
      </c>
      <c r="P72" s="69">
        <f t="shared" si="13"/>
        <v>92689.54</v>
      </c>
      <c r="Q72" s="66">
        <f t="shared" si="14"/>
        <v>8197.492163009405</v>
      </c>
      <c r="R72" s="27">
        <v>10460</v>
      </c>
      <c r="S72" s="28">
        <v>0.27600000000000002</v>
      </c>
      <c r="T72" s="57">
        <v>117359</v>
      </c>
      <c r="U72" s="76">
        <f t="shared" si="15"/>
        <v>68</v>
      </c>
    </row>
    <row r="73" spans="3:21" x14ac:dyDescent="0.2">
      <c r="C73" s="17">
        <v>69</v>
      </c>
      <c r="D73" s="18" t="s">
        <v>90</v>
      </c>
      <c r="E73" s="19" t="s">
        <v>7</v>
      </c>
      <c r="F73" s="20">
        <v>258700</v>
      </c>
      <c r="G73" s="72">
        <v>62</v>
      </c>
      <c r="H73" s="68">
        <f>I73/(1+J73)</f>
        <v>97736.943907156674</v>
      </c>
      <c r="I73" s="25">
        <v>101060</v>
      </c>
      <c r="J73" s="26">
        <v>3.4000000000000002E-2</v>
      </c>
      <c r="K73" s="69">
        <f t="shared" si="8"/>
        <v>2021.2</v>
      </c>
      <c r="L73" s="69">
        <f t="shared" si="9"/>
        <v>103081.2</v>
      </c>
      <c r="M73" s="69">
        <f t="shared" si="10"/>
        <v>0</v>
      </c>
      <c r="N73" s="70">
        <f t="shared" si="11"/>
        <v>0</v>
      </c>
      <c r="O73" s="69">
        <f t="shared" si="12"/>
        <v>22393</v>
      </c>
      <c r="P73" s="69">
        <f t="shared" si="13"/>
        <v>80688.2</v>
      </c>
      <c r="Q73" s="66">
        <f t="shared" si="14"/>
        <v>22193.260654112986</v>
      </c>
      <c r="R73" s="27">
        <v>22393</v>
      </c>
      <c r="S73" s="28">
        <v>8.9999999999999993E-3</v>
      </c>
      <c r="T73" s="57">
        <v>1895883</v>
      </c>
      <c r="U73" s="76">
        <f t="shared" si="15"/>
        <v>69</v>
      </c>
    </row>
    <row r="74" spans="3:21" x14ac:dyDescent="0.2">
      <c r="C74" s="17">
        <v>70</v>
      </c>
      <c r="D74" s="18" t="s">
        <v>91</v>
      </c>
      <c r="E74" s="19" t="s">
        <v>22</v>
      </c>
      <c r="F74" s="20">
        <v>379000</v>
      </c>
      <c r="G74" s="72">
        <v>66</v>
      </c>
      <c r="H74" s="68">
        <f>I74/(1+J74)</f>
        <v>91568.118628359589</v>
      </c>
      <c r="I74" s="25">
        <v>98802</v>
      </c>
      <c r="J74" s="26">
        <v>7.9000000000000001E-2</v>
      </c>
      <c r="K74" s="69">
        <f t="shared" si="8"/>
        <v>1976.04</v>
      </c>
      <c r="L74" s="69">
        <f t="shared" si="9"/>
        <v>100778.04</v>
      </c>
      <c r="M74" s="69">
        <f t="shared" si="10"/>
        <v>0</v>
      </c>
      <c r="N74" s="70">
        <f t="shared" si="11"/>
        <v>0</v>
      </c>
      <c r="O74" s="69">
        <f t="shared" si="12"/>
        <v>6908.9</v>
      </c>
      <c r="P74" s="69">
        <f t="shared" si="13"/>
        <v>93869.14</v>
      </c>
      <c r="Q74" s="66">
        <f t="shared" si="14"/>
        <v>6668.8223938223937</v>
      </c>
      <c r="R74" s="27">
        <v>6908.9</v>
      </c>
      <c r="S74" s="28">
        <v>3.5999999999999997E-2</v>
      </c>
      <c r="T74" s="57">
        <v>161335.9</v>
      </c>
      <c r="U74" s="76">
        <f t="shared" si="15"/>
        <v>70</v>
      </c>
    </row>
    <row r="75" spans="3:21" x14ac:dyDescent="0.2">
      <c r="C75" s="17">
        <v>71</v>
      </c>
      <c r="D75" s="18" t="s">
        <v>92</v>
      </c>
      <c r="E75" s="19" t="s">
        <v>7</v>
      </c>
      <c r="F75" s="20">
        <v>204000</v>
      </c>
      <c r="G75" s="72">
        <v>76</v>
      </c>
      <c r="H75" s="68">
        <f>I75/(1+J75)</f>
        <v>87971.014492753617</v>
      </c>
      <c r="I75" s="25">
        <v>97120</v>
      </c>
      <c r="J75" s="26">
        <v>0.104</v>
      </c>
      <c r="K75" s="69">
        <f t="shared" si="8"/>
        <v>1942.4</v>
      </c>
      <c r="L75" s="69">
        <f t="shared" si="9"/>
        <v>99062.399999999994</v>
      </c>
      <c r="M75" s="69">
        <f t="shared" si="10"/>
        <v>0</v>
      </c>
      <c r="N75" s="70">
        <f t="shared" si="11"/>
        <v>0</v>
      </c>
      <c r="O75" s="69">
        <f t="shared" si="12"/>
        <v>18045</v>
      </c>
      <c r="P75" s="69">
        <f t="shared" si="13"/>
        <v>81017.399999999994</v>
      </c>
      <c r="Q75" s="66" t="e">
        <f t="shared" si="14"/>
        <v>#VALUE!</v>
      </c>
      <c r="R75" s="27">
        <v>18045</v>
      </c>
      <c r="S75" s="28" t="s">
        <v>13</v>
      </c>
      <c r="T75" s="57">
        <v>1917383</v>
      </c>
      <c r="U75" s="76">
        <f t="shared" si="15"/>
        <v>71</v>
      </c>
    </row>
    <row r="76" spans="3:21" x14ac:dyDescent="0.2">
      <c r="C76" s="17">
        <v>72</v>
      </c>
      <c r="D76" s="18" t="s">
        <v>93</v>
      </c>
      <c r="E76" s="19" t="s">
        <v>7</v>
      </c>
      <c r="F76" s="20">
        <v>60350</v>
      </c>
      <c r="G76" s="72">
        <v>131</v>
      </c>
      <c r="H76" s="68">
        <f>I76/(1+J76)</f>
        <v>67619.777158774377</v>
      </c>
      <c r="I76" s="25">
        <v>97102</v>
      </c>
      <c r="J76" s="26">
        <v>0.436</v>
      </c>
      <c r="K76" s="69">
        <f t="shared" si="8"/>
        <v>1942.04</v>
      </c>
      <c r="L76" s="69">
        <f t="shared" si="9"/>
        <v>99044.04</v>
      </c>
      <c r="M76" s="69">
        <f t="shared" si="10"/>
        <v>0</v>
      </c>
      <c r="N76" s="70">
        <f t="shared" si="11"/>
        <v>0</v>
      </c>
      <c r="O76" s="69">
        <f t="shared" si="12"/>
        <v>2780</v>
      </c>
      <c r="P76" s="69">
        <f t="shared" si="13"/>
        <v>96264.04</v>
      </c>
      <c r="Q76" s="66">
        <f t="shared" si="14"/>
        <v>3432.0987654320984</v>
      </c>
      <c r="R76" s="27">
        <v>2780</v>
      </c>
      <c r="S76" s="28">
        <v>-0.19</v>
      </c>
      <c r="T76" s="57">
        <v>92940</v>
      </c>
      <c r="U76" s="76">
        <f t="shared" si="15"/>
        <v>72</v>
      </c>
    </row>
    <row r="77" spans="3:21" x14ac:dyDescent="0.2">
      <c r="C77" s="17">
        <v>73</v>
      </c>
      <c r="D77" s="18" t="s">
        <v>94</v>
      </c>
      <c r="E77" s="19" t="s">
        <v>30</v>
      </c>
      <c r="F77" s="20">
        <v>104374</v>
      </c>
      <c r="G77" s="72">
        <v>84</v>
      </c>
      <c r="H77" s="68">
        <f>I77/(1+J77)</f>
        <v>83540.505226480847</v>
      </c>
      <c r="I77" s="25">
        <v>95904.5</v>
      </c>
      <c r="J77" s="26">
        <v>0.14799999999999999</v>
      </c>
      <c r="K77" s="69">
        <f t="shared" si="8"/>
        <v>1918.0900000000001</v>
      </c>
      <c r="L77" s="69">
        <f t="shared" si="9"/>
        <v>97822.59</v>
      </c>
      <c r="M77" s="69">
        <f t="shared" si="10"/>
        <v>0</v>
      </c>
      <c r="N77" s="70">
        <f t="shared" si="11"/>
        <v>0</v>
      </c>
      <c r="O77" s="69">
        <f t="shared" si="12"/>
        <v>2048</v>
      </c>
      <c r="P77" s="69">
        <f t="shared" si="13"/>
        <v>95774.59</v>
      </c>
      <c r="Q77" s="66">
        <f t="shared" si="14"/>
        <v>1484.057971014493</v>
      </c>
      <c r="R77" s="27">
        <v>2048</v>
      </c>
      <c r="S77" s="28">
        <v>0.38</v>
      </c>
      <c r="T77" s="57">
        <v>107069.1</v>
      </c>
      <c r="U77" s="76">
        <f t="shared" si="15"/>
        <v>73</v>
      </c>
    </row>
    <row r="78" spans="3:21" x14ac:dyDescent="0.2">
      <c r="C78" s="17">
        <v>74</v>
      </c>
      <c r="D78" s="18" t="s">
        <v>95</v>
      </c>
      <c r="E78" s="19" t="s">
        <v>96</v>
      </c>
      <c r="F78" s="20">
        <v>63361</v>
      </c>
      <c r="G78" s="72">
        <v>73</v>
      </c>
      <c r="H78" s="68">
        <f>I78/(1+J78)</f>
        <v>88832.713754646829</v>
      </c>
      <c r="I78" s="25">
        <v>95584</v>
      </c>
      <c r="J78" s="26">
        <v>7.5999999999999998E-2</v>
      </c>
      <c r="K78" s="69">
        <f t="shared" si="8"/>
        <v>1911.68</v>
      </c>
      <c r="L78" s="69">
        <f t="shared" si="9"/>
        <v>97495.679999999993</v>
      </c>
      <c r="M78" s="69">
        <f t="shared" si="10"/>
        <v>0</v>
      </c>
      <c r="N78" s="70">
        <f t="shared" si="11"/>
        <v>0</v>
      </c>
      <c r="O78" s="69">
        <f t="shared" si="12"/>
        <v>7173</v>
      </c>
      <c r="P78" s="69">
        <f t="shared" si="13"/>
        <v>90322.68</v>
      </c>
      <c r="Q78" s="66" t="e">
        <f t="shared" si="14"/>
        <v>#VALUE!</v>
      </c>
      <c r="R78" s="27">
        <v>7173</v>
      </c>
      <c r="S78" s="28" t="s">
        <v>13</v>
      </c>
      <c r="T78" s="57">
        <v>222068</v>
      </c>
      <c r="U78" s="76">
        <f t="shared" si="15"/>
        <v>74</v>
      </c>
    </row>
    <row r="79" spans="3:21" x14ac:dyDescent="0.2">
      <c r="C79" s="17">
        <v>75</v>
      </c>
      <c r="D79" s="18" t="s">
        <v>97</v>
      </c>
      <c r="E79" s="19" t="s">
        <v>7</v>
      </c>
      <c r="F79" s="20">
        <v>184000</v>
      </c>
      <c r="G79" s="72">
        <v>80</v>
      </c>
      <c r="H79" s="68">
        <f>I79/(1+J79)</f>
        <v>84532.200357781767</v>
      </c>
      <c r="I79" s="25">
        <v>94507</v>
      </c>
      <c r="J79" s="26">
        <v>0.11799999999999999</v>
      </c>
      <c r="K79" s="69">
        <f t="shared" si="8"/>
        <v>1890.14</v>
      </c>
      <c r="L79" s="69">
        <f t="shared" si="9"/>
        <v>96397.14</v>
      </c>
      <c r="M79" s="69">
        <f t="shared" si="10"/>
        <v>0</v>
      </c>
      <c r="N79" s="70">
        <f t="shared" si="11"/>
        <v>0</v>
      </c>
      <c r="O79" s="69">
        <f t="shared" si="12"/>
        <v>11731</v>
      </c>
      <c r="P79" s="69">
        <f t="shared" si="13"/>
        <v>84666.14</v>
      </c>
      <c r="Q79" s="66">
        <f t="shared" si="14"/>
        <v>22734.496124031008</v>
      </c>
      <c r="R79" s="27">
        <v>11731</v>
      </c>
      <c r="S79" s="28">
        <v>-0.48399999999999999</v>
      </c>
      <c r="T79" s="57">
        <v>251684</v>
      </c>
      <c r="U79" s="76">
        <f t="shared" si="15"/>
        <v>75</v>
      </c>
    </row>
    <row r="80" spans="3:21" x14ac:dyDescent="0.2">
      <c r="C80" s="17">
        <v>76</v>
      </c>
      <c r="D80" s="18" t="s">
        <v>98</v>
      </c>
      <c r="E80" s="19" t="s">
        <v>32</v>
      </c>
      <c r="F80" s="20">
        <v>308000</v>
      </c>
      <c r="G80" s="72">
        <v>69</v>
      </c>
      <c r="H80" s="68">
        <f>I80/(1+J80)</f>
        <v>91231.707317073175</v>
      </c>
      <c r="I80" s="25">
        <v>93512.5</v>
      </c>
      <c r="J80" s="26">
        <v>2.5000000000000001E-2</v>
      </c>
      <c r="K80" s="69">
        <f t="shared" si="8"/>
        <v>1870.25</v>
      </c>
      <c r="L80" s="69">
        <f t="shared" si="9"/>
        <v>95382.75</v>
      </c>
      <c r="M80" s="69">
        <f t="shared" si="10"/>
        <v>0</v>
      </c>
      <c r="N80" s="70">
        <f t="shared" si="11"/>
        <v>0</v>
      </c>
      <c r="O80" s="69">
        <f t="shared" si="12"/>
        <v>10364.799999999999</v>
      </c>
      <c r="P80" s="69">
        <f t="shared" si="13"/>
        <v>85017.95</v>
      </c>
      <c r="Q80" s="66">
        <f t="shared" si="14"/>
        <v>7299.1549295774648</v>
      </c>
      <c r="R80" s="27">
        <v>10364.799999999999</v>
      </c>
      <c r="S80" s="28">
        <v>0.42</v>
      </c>
      <c r="T80" s="57">
        <v>139045.1</v>
      </c>
      <c r="U80" s="76">
        <f t="shared" si="15"/>
        <v>76</v>
      </c>
    </row>
    <row r="81" spans="3:21" x14ac:dyDescent="0.2">
      <c r="C81" s="17">
        <v>77</v>
      </c>
      <c r="D81" s="18" t="s">
        <v>99</v>
      </c>
      <c r="E81" s="19" t="s">
        <v>22</v>
      </c>
      <c r="F81" s="20">
        <v>409881</v>
      </c>
      <c r="G81" s="72">
        <v>75</v>
      </c>
      <c r="H81" s="68">
        <f>I81/(1+J81)</f>
        <v>88024.619771863116</v>
      </c>
      <c r="I81" s="25">
        <v>92601.9</v>
      </c>
      <c r="J81" s="26">
        <v>5.1999999999999998E-2</v>
      </c>
      <c r="K81" s="69">
        <f t="shared" si="8"/>
        <v>1852.038</v>
      </c>
      <c r="L81" s="69">
        <f t="shared" si="9"/>
        <v>94453.937999999995</v>
      </c>
      <c r="M81" s="69">
        <f t="shared" si="10"/>
        <v>0</v>
      </c>
      <c r="N81" s="70">
        <f t="shared" si="11"/>
        <v>0</v>
      </c>
      <c r="O81" s="69">
        <f t="shared" si="12"/>
        <v>3596</v>
      </c>
      <c r="P81" s="69">
        <f t="shared" si="13"/>
        <v>90857.937999999995</v>
      </c>
      <c r="Q81" s="66">
        <f t="shared" si="14"/>
        <v>3102.6747195858497</v>
      </c>
      <c r="R81" s="27">
        <v>3596</v>
      </c>
      <c r="S81" s="28">
        <v>0.159</v>
      </c>
      <c r="T81" s="57">
        <v>95616.5</v>
      </c>
      <c r="U81" s="76">
        <f t="shared" si="15"/>
        <v>77</v>
      </c>
    </row>
    <row r="82" spans="3:21" x14ac:dyDescent="0.2">
      <c r="C82" s="17">
        <v>78</v>
      </c>
      <c r="D82" s="18" t="s">
        <v>100</v>
      </c>
      <c r="E82" s="19" t="s">
        <v>22</v>
      </c>
      <c r="F82" s="20">
        <v>11828</v>
      </c>
      <c r="G82" s="72">
        <v>88</v>
      </c>
      <c r="H82" s="68">
        <f>I82/(1+J82)</f>
        <v>81430.538393645198</v>
      </c>
      <c r="I82" s="25">
        <v>92260.800000000003</v>
      </c>
      <c r="J82" s="26">
        <v>0.13300000000000001</v>
      </c>
      <c r="K82" s="69">
        <f t="shared" si="8"/>
        <v>1845.2160000000001</v>
      </c>
      <c r="L82" s="69">
        <f t="shared" si="9"/>
        <v>94106.016000000003</v>
      </c>
      <c r="M82" s="69">
        <f t="shared" si="10"/>
        <v>0</v>
      </c>
      <c r="N82" s="70">
        <f t="shared" si="11"/>
        <v>0</v>
      </c>
      <c r="O82" s="69">
        <f t="shared" si="12"/>
        <v>-533.4</v>
      </c>
      <c r="P82" s="69">
        <f t="shared" si="13"/>
        <v>94639.415999999997</v>
      </c>
      <c r="Q82" s="66" t="e">
        <f t="shared" si="14"/>
        <v>#VALUE!</v>
      </c>
      <c r="R82" s="27">
        <v>-533.4</v>
      </c>
      <c r="S82" s="28" t="s">
        <v>13</v>
      </c>
      <c r="T82" s="57">
        <v>57841.5</v>
      </c>
      <c r="U82" s="76">
        <f t="shared" si="15"/>
        <v>78</v>
      </c>
    </row>
    <row r="83" spans="3:21" x14ac:dyDescent="0.2">
      <c r="C83" s="17">
        <v>79</v>
      </c>
      <c r="D83" s="18" t="s">
        <v>101</v>
      </c>
      <c r="E83" s="19" t="s">
        <v>7</v>
      </c>
      <c r="F83" s="20">
        <v>63900</v>
      </c>
      <c r="G83" s="72">
        <v>70</v>
      </c>
      <c r="H83" s="68">
        <f>I83/(1+J83)</f>
        <v>90034.213098729233</v>
      </c>
      <c r="I83" s="25">
        <v>92105</v>
      </c>
      <c r="J83" s="26">
        <v>2.3E-2</v>
      </c>
      <c r="K83" s="69">
        <f t="shared" si="8"/>
        <v>1842.1000000000001</v>
      </c>
      <c r="L83" s="69">
        <f t="shared" si="9"/>
        <v>93947.1</v>
      </c>
      <c r="M83" s="69">
        <f t="shared" si="10"/>
        <v>0</v>
      </c>
      <c r="N83" s="70">
        <f t="shared" si="11"/>
        <v>0</v>
      </c>
      <c r="O83" s="69">
        <f t="shared" si="12"/>
        <v>3750</v>
      </c>
      <c r="P83" s="69">
        <f t="shared" si="13"/>
        <v>90197.1</v>
      </c>
      <c r="Q83" s="66">
        <f t="shared" si="14"/>
        <v>3842.2131147540986</v>
      </c>
      <c r="R83" s="27">
        <v>3750</v>
      </c>
      <c r="S83" s="28">
        <v>-2.4E-2</v>
      </c>
      <c r="T83" s="57">
        <v>71571</v>
      </c>
      <c r="U83" s="76">
        <f t="shared" si="15"/>
        <v>79</v>
      </c>
    </row>
    <row r="84" spans="3:21" x14ac:dyDescent="0.2">
      <c r="C84" s="17">
        <v>80</v>
      </c>
      <c r="D84" s="18" t="s">
        <v>102</v>
      </c>
      <c r="E84" s="19" t="s">
        <v>9</v>
      </c>
      <c r="F84" s="20">
        <v>421274</v>
      </c>
      <c r="G84" s="72">
        <v>86</v>
      </c>
      <c r="H84" s="68">
        <f>I84/(1+J84)</f>
        <v>82203.75335120644</v>
      </c>
      <c r="I84" s="25">
        <v>91986</v>
      </c>
      <c r="J84" s="26">
        <v>0.11899999999999999</v>
      </c>
      <c r="K84" s="69">
        <f t="shared" si="8"/>
        <v>1839.72</v>
      </c>
      <c r="L84" s="69">
        <f t="shared" si="9"/>
        <v>93825.72</v>
      </c>
      <c r="M84" s="69">
        <f t="shared" si="10"/>
        <v>0</v>
      </c>
      <c r="N84" s="70">
        <f t="shared" si="11"/>
        <v>0</v>
      </c>
      <c r="O84" s="69">
        <f t="shared" si="12"/>
        <v>3474.6</v>
      </c>
      <c r="P84" s="69">
        <f t="shared" si="13"/>
        <v>90351.12</v>
      </c>
      <c r="Q84" s="66">
        <f t="shared" si="14"/>
        <v>3152.9945553539014</v>
      </c>
      <c r="R84" s="27">
        <v>3474.6</v>
      </c>
      <c r="S84" s="28">
        <v>0.10199999999999999</v>
      </c>
      <c r="T84" s="57">
        <v>209651.5</v>
      </c>
      <c r="U84" s="76">
        <f t="shared" si="15"/>
        <v>80</v>
      </c>
    </row>
    <row r="85" spans="3:21" x14ac:dyDescent="0.2">
      <c r="C85" s="17">
        <v>81</v>
      </c>
      <c r="D85" s="18" t="s">
        <v>103</v>
      </c>
      <c r="E85" s="19" t="s">
        <v>37</v>
      </c>
      <c r="F85" s="20">
        <v>363862</v>
      </c>
      <c r="G85" s="72">
        <v>68</v>
      </c>
      <c r="H85" s="68">
        <f>I85/(1+J85)</f>
        <v>91315.988083416087</v>
      </c>
      <c r="I85" s="25">
        <v>91955.199999999997</v>
      </c>
      <c r="J85" s="26">
        <v>7.0000000000000001E-3</v>
      </c>
      <c r="K85" s="69">
        <f t="shared" si="8"/>
        <v>1839.104</v>
      </c>
      <c r="L85" s="69">
        <f t="shared" si="9"/>
        <v>93794.304000000004</v>
      </c>
      <c r="M85" s="69">
        <f t="shared" si="10"/>
        <v>0</v>
      </c>
      <c r="N85" s="70">
        <f t="shared" si="11"/>
        <v>0</v>
      </c>
      <c r="O85" s="69">
        <f t="shared" si="12"/>
        <v>-662.1</v>
      </c>
      <c r="P85" s="69">
        <f t="shared" si="13"/>
        <v>94456.40400000001</v>
      </c>
      <c r="Q85" s="66" t="e">
        <f t="shared" si="14"/>
        <v>#VALUE!</v>
      </c>
      <c r="R85" s="27">
        <v>-662.1</v>
      </c>
      <c r="S85" s="28" t="s">
        <v>13</v>
      </c>
      <c r="T85" s="57">
        <v>54153.1</v>
      </c>
      <c r="U85" s="76">
        <f t="shared" si="15"/>
        <v>81</v>
      </c>
    </row>
    <row r="86" spans="3:21" x14ac:dyDescent="0.2">
      <c r="C86" s="17">
        <v>82</v>
      </c>
      <c r="D86" s="18" t="s">
        <v>104</v>
      </c>
      <c r="E86" s="19" t="s">
        <v>9</v>
      </c>
      <c r="F86" s="20">
        <v>167528</v>
      </c>
      <c r="G86" s="72">
        <v>65</v>
      </c>
      <c r="H86" s="68">
        <f>I86/(1+J86)</f>
        <v>93265.846153846156</v>
      </c>
      <c r="I86" s="25">
        <v>90934.2</v>
      </c>
      <c r="J86" s="26">
        <v>-2.5000000000000001E-2</v>
      </c>
      <c r="K86" s="69">
        <f t="shared" si="8"/>
        <v>1818.684</v>
      </c>
      <c r="L86" s="69">
        <f t="shared" si="9"/>
        <v>92752.883999999991</v>
      </c>
      <c r="M86" s="69">
        <f t="shared" si="10"/>
        <v>0</v>
      </c>
      <c r="N86" s="70">
        <f t="shared" si="11"/>
        <v>0</v>
      </c>
      <c r="O86" s="69">
        <f t="shared" si="12"/>
        <v>1599.7</v>
      </c>
      <c r="P86" s="69">
        <f t="shared" si="13"/>
        <v>91153.183999999994</v>
      </c>
      <c r="Q86" s="66">
        <f t="shared" si="14"/>
        <v>1399.562554680665</v>
      </c>
      <c r="R86" s="27">
        <v>1599.7</v>
      </c>
      <c r="S86" s="28">
        <v>0.14299999999999999</v>
      </c>
      <c r="T86" s="57">
        <v>66397.100000000006</v>
      </c>
      <c r="U86" s="76">
        <f t="shared" si="15"/>
        <v>82</v>
      </c>
    </row>
    <row r="87" spans="3:21" x14ac:dyDescent="0.2">
      <c r="C87" s="17">
        <v>83</v>
      </c>
      <c r="D87" s="18" t="s">
        <v>105</v>
      </c>
      <c r="E87" s="19" t="s">
        <v>44</v>
      </c>
      <c r="F87" s="20">
        <v>31701</v>
      </c>
      <c r="G87" s="72">
        <v>89</v>
      </c>
      <c r="H87" s="68">
        <f>I87/(1+J87)</f>
        <v>79999.823788546259</v>
      </c>
      <c r="I87" s="25">
        <v>90799.8</v>
      </c>
      <c r="J87" s="26">
        <v>0.13500000000000001</v>
      </c>
      <c r="K87" s="69">
        <f t="shared" si="8"/>
        <v>1815.9960000000001</v>
      </c>
      <c r="L87" s="69">
        <f t="shared" si="9"/>
        <v>92615.796000000002</v>
      </c>
      <c r="M87" s="69">
        <f t="shared" si="10"/>
        <v>0</v>
      </c>
      <c r="N87" s="70">
        <f t="shared" si="11"/>
        <v>0</v>
      </c>
      <c r="O87" s="69">
        <f t="shared" si="12"/>
        <v>4869.3999999999996</v>
      </c>
      <c r="P87" s="69">
        <f t="shared" si="13"/>
        <v>87746.396000000008</v>
      </c>
      <c r="Q87" s="66">
        <f t="shared" si="14"/>
        <v>3804.2187499999995</v>
      </c>
      <c r="R87" s="27">
        <v>4869.3999999999996</v>
      </c>
      <c r="S87" s="28">
        <v>0.28000000000000003</v>
      </c>
      <c r="T87" s="57">
        <v>135300.29999999999</v>
      </c>
      <c r="U87" s="76">
        <f t="shared" si="15"/>
        <v>83</v>
      </c>
    </row>
    <row r="88" spans="3:21" x14ac:dyDescent="0.2">
      <c r="C88" s="17">
        <v>84</v>
      </c>
      <c r="D88" s="18" t="s">
        <v>106</v>
      </c>
      <c r="E88" s="19" t="s">
        <v>7</v>
      </c>
      <c r="F88" s="20">
        <v>157000</v>
      </c>
      <c r="G88" s="72">
        <v>93</v>
      </c>
      <c r="H88" s="68">
        <f>I88/(1+J88)</f>
        <v>78664.0625</v>
      </c>
      <c r="I88" s="25">
        <v>90621</v>
      </c>
      <c r="J88" s="26">
        <v>0.152</v>
      </c>
      <c r="K88" s="69">
        <f t="shared" si="8"/>
        <v>1812.42</v>
      </c>
      <c r="L88" s="69">
        <f t="shared" si="9"/>
        <v>92433.42</v>
      </c>
      <c r="M88" s="69">
        <f t="shared" si="10"/>
        <v>0</v>
      </c>
      <c r="N88" s="70">
        <f t="shared" si="11"/>
        <v>0</v>
      </c>
      <c r="O88" s="69">
        <f t="shared" si="12"/>
        <v>-2310</v>
      </c>
      <c r="P88" s="69">
        <f t="shared" si="13"/>
        <v>94743.42</v>
      </c>
      <c r="Q88" s="66" t="e">
        <f t="shared" si="14"/>
        <v>#VALUE!</v>
      </c>
      <c r="R88" s="27">
        <v>-2310</v>
      </c>
      <c r="S88" s="28" t="s">
        <v>13</v>
      </c>
      <c r="T88" s="57">
        <v>111820</v>
      </c>
      <c r="U88" s="76">
        <f t="shared" si="15"/>
        <v>84</v>
      </c>
    </row>
    <row r="89" spans="3:21" x14ac:dyDescent="0.2">
      <c r="C89" s="17">
        <v>85</v>
      </c>
      <c r="D89" s="18" t="s">
        <v>107</v>
      </c>
      <c r="E89" s="19" t="s">
        <v>108</v>
      </c>
      <c r="F89" s="20">
        <v>194015</v>
      </c>
      <c r="G89" s="72">
        <v>77</v>
      </c>
      <c r="H89" s="68">
        <f>I89/(1+J89)</f>
        <v>87386.003861003846</v>
      </c>
      <c r="I89" s="25">
        <v>90531.9</v>
      </c>
      <c r="J89" s="26">
        <v>3.5999999999999997E-2</v>
      </c>
      <c r="K89" s="69">
        <f t="shared" si="8"/>
        <v>1810.6379999999999</v>
      </c>
      <c r="L89" s="69">
        <f t="shared" si="9"/>
        <v>92342.538</v>
      </c>
      <c r="M89" s="69">
        <f t="shared" si="10"/>
        <v>0</v>
      </c>
      <c r="N89" s="70">
        <f t="shared" si="11"/>
        <v>0</v>
      </c>
      <c r="O89" s="69">
        <f t="shared" si="12"/>
        <v>9217.1</v>
      </c>
      <c r="P89" s="69">
        <f t="shared" si="13"/>
        <v>83125.437999999995</v>
      </c>
      <c r="Q89" s="66">
        <f t="shared" si="14"/>
        <v>7463.2388663967622</v>
      </c>
      <c r="R89" s="27">
        <v>9217.1</v>
      </c>
      <c r="S89" s="28">
        <v>0.23499999999999999</v>
      </c>
      <c r="T89" s="57">
        <v>1667946.8</v>
      </c>
      <c r="U89" s="76">
        <f t="shared" si="15"/>
        <v>85</v>
      </c>
    </row>
    <row r="90" spans="3:21" x14ac:dyDescent="0.2">
      <c r="C90" s="17">
        <v>86</v>
      </c>
      <c r="D90" s="18" t="s">
        <v>109</v>
      </c>
      <c r="E90" s="19" t="s">
        <v>63</v>
      </c>
      <c r="F90" s="20">
        <v>308000</v>
      </c>
      <c r="G90" s="72">
        <v>115</v>
      </c>
      <c r="H90" s="68">
        <f>I90/(1+J90)</f>
        <v>72044</v>
      </c>
      <c r="I90" s="25">
        <v>90055</v>
      </c>
      <c r="J90" s="26">
        <v>0.25</v>
      </c>
      <c r="K90" s="69">
        <f t="shared" si="8"/>
        <v>1801.1000000000001</v>
      </c>
      <c r="L90" s="69">
        <f t="shared" si="9"/>
        <v>91856.1</v>
      </c>
      <c r="M90" s="69">
        <f t="shared" si="10"/>
        <v>0</v>
      </c>
      <c r="N90" s="70">
        <f t="shared" si="11"/>
        <v>0</v>
      </c>
      <c r="O90" s="69">
        <f t="shared" si="12"/>
        <v>8745.7999999999993</v>
      </c>
      <c r="P90" s="69">
        <f t="shared" si="13"/>
        <v>83110.3</v>
      </c>
      <c r="Q90" s="66">
        <f t="shared" si="14"/>
        <v>3807.4880278624296</v>
      </c>
      <c r="R90" s="27">
        <v>8745.7999999999993</v>
      </c>
      <c r="S90" s="28">
        <v>1.2969999999999999</v>
      </c>
      <c r="T90" s="57">
        <v>189980.1</v>
      </c>
      <c r="U90" s="76">
        <f t="shared" si="15"/>
        <v>86</v>
      </c>
    </row>
    <row r="91" spans="3:21" x14ac:dyDescent="0.2">
      <c r="C91" s="17">
        <v>87</v>
      </c>
      <c r="D91" s="18" t="s">
        <v>110</v>
      </c>
      <c r="E91" s="19" t="s">
        <v>9</v>
      </c>
      <c r="F91" s="20">
        <v>142451</v>
      </c>
      <c r="G91" s="72">
        <v>125</v>
      </c>
      <c r="H91" s="68">
        <f>I91/(1+J91)</f>
        <v>69508.281733746131</v>
      </c>
      <c r="I91" s="25">
        <v>89804.7</v>
      </c>
      <c r="J91" s="26">
        <v>0.29199999999999998</v>
      </c>
      <c r="K91" s="69">
        <f t="shared" si="8"/>
        <v>1796.0940000000001</v>
      </c>
      <c r="L91" s="69">
        <f t="shared" si="9"/>
        <v>91600.793999999994</v>
      </c>
      <c r="M91" s="69">
        <f t="shared" si="10"/>
        <v>0</v>
      </c>
      <c r="N91" s="70">
        <f t="shared" si="11"/>
        <v>0</v>
      </c>
      <c r="O91" s="69">
        <f t="shared" si="12"/>
        <v>2660.3</v>
      </c>
      <c r="P91" s="69">
        <f t="shared" si="13"/>
        <v>88940.493999999992</v>
      </c>
      <c r="Q91" s="66">
        <f t="shared" si="14"/>
        <v>2854.3991416309018</v>
      </c>
      <c r="R91" s="27">
        <v>2660.3</v>
      </c>
      <c r="S91" s="28">
        <v>-6.8000000000000005E-2</v>
      </c>
      <c r="T91" s="57">
        <v>66682.899999999994</v>
      </c>
      <c r="U91" s="76">
        <f t="shared" si="15"/>
        <v>87</v>
      </c>
    </row>
    <row r="92" spans="3:21" x14ac:dyDescent="0.2">
      <c r="C92" s="17">
        <v>88</v>
      </c>
      <c r="D92" s="18" t="s">
        <v>111</v>
      </c>
      <c r="E92" s="19" t="s">
        <v>9</v>
      </c>
      <c r="F92" s="20">
        <v>66713</v>
      </c>
      <c r="G92" s="72">
        <v>98</v>
      </c>
      <c r="H92" s="68">
        <f>I92/(1+J92)</f>
        <v>76768.127147766339</v>
      </c>
      <c r="I92" s="25">
        <v>89358.1</v>
      </c>
      <c r="J92" s="26">
        <v>0.16400000000000001</v>
      </c>
      <c r="K92" s="69">
        <f t="shared" si="8"/>
        <v>1787.1620000000003</v>
      </c>
      <c r="L92" s="69">
        <f t="shared" si="9"/>
        <v>91145.262000000002</v>
      </c>
      <c r="M92" s="69">
        <f t="shared" si="10"/>
        <v>0</v>
      </c>
      <c r="N92" s="70">
        <f t="shared" si="11"/>
        <v>0</v>
      </c>
      <c r="O92" s="69">
        <f t="shared" si="12"/>
        <v>701.4</v>
      </c>
      <c r="P92" s="69">
        <f t="shared" si="13"/>
        <v>90443.862000000008</v>
      </c>
      <c r="Q92" s="66">
        <f t="shared" si="14"/>
        <v>753.38345864661653</v>
      </c>
      <c r="R92" s="27">
        <v>701.4</v>
      </c>
      <c r="S92" s="28">
        <v>-6.9000000000000006E-2</v>
      </c>
      <c r="T92" s="57">
        <v>71332.7</v>
      </c>
      <c r="U92" s="76">
        <f t="shared" si="15"/>
        <v>88</v>
      </c>
    </row>
    <row r="93" spans="3:21" x14ac:dyDescent="0.2">
      <c r="C93" s="17">
        <v>89</v>
      </c>
      <c r="D93" s="18" t="s">
        <v>112</v>
      </c>
      <c r="E93" s="19" t="s">
        <v>44</v>
      </c>
      <c r="F93" s="20">
        <v>69272</v>
      </c>
      <c r="G93" s="72">
        <v>83</v>
      </c>
      <c r="H93" s="68">
        <f>I93/(1+J93)</f>
        <v>84171.253534401505</v>
      </c>
      <c r="I93" s="25">
        <v>89305.7</v>
      </c>
      <c r="J93" s="26">
        <v>6.0999999999999999E-2</v>
      </c>
      <c r="K93" s="69">
        <f t="shared" si="8"/>
        <v>1786.114</v>
      </c>
      <c r="L93" s="69">
        <f t="shared" si="9"/>
        <v>91091.813999999998</v>
      </c>
      <c r="M93" s="69">
        <f t="shared" si="10"/>
        <v>0</v>
      </c>
      <c r="N93" s="70">
        <f t="shared" si="11"/>
        <v>0</v>
      </c>
      <c r="O93" s="69">
        <f t="shared" si="12"/>
        <v>5651.8</v>
      </c>
      <c r="P93" s="69">
        <f t="shared" si="13"/>
        <v>85440.013999999996</v>
      </c>
      <c r="Q93" s="66">
        <f t="shared" si="14"/>
        <v>4259.0806330067826</v>
      </c>
      <c r="R93" s="27">
        <v>5651.8</v>
      </c>
      <c r="S93" s="28">
        <v>0.32700000000000001</v>
      </c>
      <c r="T93" s="57">
        <v>189079.6</v>
      </c>
      <c r="U93" s="76">
        <f t="shared" si="15"/>
        <v>89</v>
      </c>
    </row>
    <row r="94" spans="3:21" x14ac:dyDescent="0.2">
      <c r="C94" s="17">
        <v>90</v>
      </c>
      <c r="D94" s="18" t="s">
        <v>113</v>
      </c>
      <c r="E94" s="19" t="s">
        <v>22</v>
      </c>
      <c r="F94" s="20">
        <v>215675</v>
      </c>
      <c r="G94" s="72">
        <v>81</v>
      </c>
      <c r="H94" s="68">
        <f>I94/(1+J94)</f>
        <v>84471.901608325454</v>
      </c>
      <c r="I94" s="25">
        <v>89286.8</v>
      </c>
      <c r="J94" s="26">
        <v>5.7000000000000002E-2</v>
      </c>
      <c r="K94" s="69">
        <f t="shared" si="8"/>
        <v>1785.7360000000001</v>
      </c>
      <c r="L94" s="69">
        <f t="shared" si="9"/>
        <v>91072.536000000007</v>
      </c>
      <c r="M94" s="69">
        <f t="shared" si="10"/>
        <v>0</v>
      </c>
      <c r="N94" s="70">
        <f t="shared" si="11"/>
        <v>0</v>
      </c>
      <c r="O94" s="69">
        <f t="shared" si="12"/>
        <v>2556.1999999999998</v>
      </c>
      <c r="P94" s="69">
        <f t="shared" si="13"/>
        <v>88516.33600000001</v>
      </c>
      <c r="Q94" s="66">
        <f t="shared" si="14"/>
        <v>3902.5954198473278</v>
      </c>
      <c r="R94" s="27">
        <v>2556.1999999999998</v>
      </c>
      <c r="S94" s="28">
        <v>-0.34499999999999997</v>
      </c>
      <c r="T94" s="57">
        <v>166163.6</v>
      </c>
      <c r="U94" s="76">
        <f t="shared" si="15"/>
        <v>90</v>
      </c>
    </row>
    <row r="95" spans="3:21" x14ac:dyDescent="0.2">
      <c r="C95" s="17">
        <v>91</v>
      </c>
      <c r="D95" s="18" t="s">
        <v>114</v>
      </c>
      <c r="E95" s="19" t="s">
        <v>37</v>
      </c>
      <c r="F95" s="20">
        <v>73346</v>
      </c>
      <c r="G95" s="72">
        <v>82</v>
      </c>
      <c r="H95" s="68">
        <f>I95/(1+J95)</f>
        <v>84199.237368922782</v>
      </c>
      <c r="I95" s="25">
        <v>88325</v>
      </c>
      <c r="J95" s="26">
        <v>4.9000000000000002E-2</v>
      </c>
      <c r="K95" s="69">
        <f t="shared" si="8"/>
        <v>1766.5</v>
      </c>
      <c r="L95" s="69">
        <f t="shared" si="9"/>
        <v>90091.5</v>
      </c>
      <c r="M95" s="69">
        <f t="shared" si="10"/>
        <v>0</v>
      </c>
      <c r="N95" s="70">
        <f t="shared" si="11"/>
        <v>0</v>
      </c>
      <c r="O95" s="69">
        <f t="shared" si="12"/>
        <v>5192.7</v>
      </c>
      <c r="P95" s="69">
        <f t="shared" si="13"/>
        <v>84898.8</v>
      </c>
      <c r="Q95" s="66">
        <f t="shared" si="14"/>
        <v>4114.6592709984152</v>
      </c>
      <c r="R95" s="27">
        <v>5192.7</v>
      </c>
      <c r="S95" s="28">
        <v>0.26200000000000001</v>
      </c>
      <c r="T95" s="57">
        <v>1856682.3</v>
      </c>
      <c r="U95" s="76">
        <f t="shared" si="15"/>
        <v>91</v>
      </c>
    </row>
    <row r="96" spans="3:21" x14ac:dyDescent="0.2">
      <c r="C96" s="17">
        <v>92</v>
      </c>
      <c r="D96" s="18" t="s">
        <v>115</v>
      </c>
      <c r="E96" s="19" t="s">
        <v>44</v>
      </c>
      <c r="F96" s="20">
        <v>70734</v>
      </c>
      <c r="G96" s="72">
        <v>59</v>
      </c>
      <c r="H96" s="68">
        <f>I96/(1+J96)</f>
        <v>100521.55074116305</v>
      </c>
      <c r="I96" s="25">
        <v>88157.4</v>
      </c>
      <c r="J96" s="26">
        <v>-0.123</v>
      </c>
      <c r="K96" s="69">
        <f t="shared" si="8"/>
        <v>1763.1479999999999</v>
      </c>
      <c r="L96" s="69">
        <f t="shared" si="9"/>
        <v>89920.547999999995</v>
      </c>
      <c r="M96" s="69">
        <f t="shared" si="10"/>
        <v>0</v>
      </c>
      <c r="N96" s="70">
        <f t="shared" si="11"/>
        <v>0</v>
      </c>
      <c r="O96" s="69">
        <f t="shared" si="12"/>
        <v>2725</v>
      </c>
      <c r="P96" s="69">
        <f t="shared" si="13"/>
        <v>87195.547999999995</v>
      </c>
      <c r="Q96" s="66">
        <f t="shared" si="14"/>
        <v>2377.8359511343806</v>
      </c>
      <c r="R96" s="27">
        <v>2725</v>
      </c>
      <c r="S96" s="28">
        <v>0.14599999999999999</v>
      </c>
      <c r="T96" s="57">
        <v>589590.30000000005</v>
      </c>
      <c r="U96" s="76">
        <f t="shared" si="15"/>
        <v>92</v>
      </c>
    </row>
    <row r="97" spans="3:21" x14ac:dyDescent="0.2">
      <c r="C97" s="17">
        <v>93</v>
      </c>
      <c r="D97" s="18" t="s">
        <v>116</v>
      </c>
      <c r="E97" s="19" t="s">
        <v>9</v>
      </c>
      <c r="F97" s="20">
        <v>178572</v>
      </c>
      <c r="G97" s="72">
        <v>91</v>
      </c>
      <c r="H97" s="68">
        <f>I97/(1+J97)</f>
        <v>79406.216216216199</v>
      </c>
      <c r="I97" s="25">
        <v>88140.9</v>
      </c>
      <c r="J97" s="26">
        <v>0.11</v>
      </c>
      <c r="K97" s="69">
        <f t="shared" si="8"/>
        <v>1762.818</v>
      </c>
      <c r="L97" s="69">
        <f t="shared" si="9"/>
        <v>89903.717999999993</v>
      </c>
      <c r="M97" s="69">
        <f t="shared" si="10"/>
        <v>0</v>
      </c>
      <c r="N97" s="70">
        <f t="shared" si="11"/>
        <v>0</v>
      </c>
      <c r="O97" s="69">
        <f t="shared" si="12"/>
        <v>1585.2</v>
      </c>
      <c r="P97" s="69">
        <f t="shared" si="13"/>
        <v>88318.517999999996</v>
      </c>
      <c r="Q97" s="66">
        <f t="shared" si="14"/>
        <v>1545.0292397660819</v>
      </c>
      <c r="R97" s="27">
        <v>1585.2</v>
      </c>
      <c r="S97" s="28">
        <v>2.5999999999999999E-2</v>
      </c>
      <c r="T97" s="57">
        <v>198943.7</v>
      </c>
      <c r="U97" s="76">
        <f t="shared" si="15"/>
        <v>93</v>
      </c>
    </row>
    <row r="98" spans="3:21" x14ac:dyDescent="0.2">
      <c r="C98" s="17">
        <v>94</v>
      </c>
      <c r="D98" s="18" t="s">
        <v>117</v>
      </c>
      <c r="E98" s="19" t="s">
        <v>30</v>
      </c>
      <c r="F98" s="20">
        <v>122217</v>
      </c>
      <c r="G98" s="72">
        <v>78</v>
      </c>
      <c r="H98" s="68">
        <f>I98/(1+J98)</f>
        <v>85270.542635658916</v>
      </c>
      <c r="I98" s="25">
        <v>87999.2</v>
      </c>
      <c r="J98" s="26">
        <v>3.2000000000000001E-2</v>
      </c>
      <c r="K98" s="69">
        <f t="shared" si="8"/>
        <v>1759.9839999999999</v>
      </c>
      <c r="L98" s="69">
        <f t="shared" si="9"/>
        <v>89759.183999999994</v>
      </c>
      <c r="M98" s="69">
        <f t="shared" si="10"/>
        <v>0</v>
      </c>
      <c r="N98" s="70">
        <f t="shared" si="11"/>
        <v>0</v>
      </c>
      <c r="O98" s="69">
        <f t="shared" si="12"/>
        <v>1370.8</v>
      </c>
      <c r="P98" s="69">
        <f t="shared" si="13"/>
        <v>88388.383999999991</v>
      </c>
      <c r="Q98" s="66">
        <f t="shared" si="14"/>
        <v>3569.7916666666665</v>
      </c>
      <c r="R98" s="27">
        <v>1370.8</v>
      </c>
      <c r="S98" s="28">
        <v>-0.61599999999999999</v>
      </c>
      <c r="T98" s="57">
        <v>161921.4</v>
      </c>
      <c r="U98" s="76">
        <f t="shared" si="15"/>
        <v>94</v>
      </c>
    </row>
    <row r="99" spans="3:21" x14ac:dyDescent="0.2">
      <c r="C99" s="17">
        <v>95</v>
      </c>
      <c r="D99" s="18" t="s">
        <v>118</v>
      </c>
      <c r="E99" s="19" t="s">
        <v>119</v>
      </c>
      <c r="F99" s="20">
        <v>131108</v>
      </c>
      <c r="G99" s="72">
        <v>107</v>
      </c>
      <c r="H99" s="68">
        <f>I99/(1+J99)</f>
        <v>73820.354729729734</v>
      </c>
      <c r="I99" s="25">
        <v>87403.3</v>
      </c>
      <c r="J99" s="26">
        <v>0.184</v>
      </c>
      <c r="K99" s="69">
        <f t="shared" si="8"/>
        <v>1748.066</v>
      </c>
      <c r="L99" s="69">
        <f t="shared" si="9"/>
        <v>89151.366000000009</v>
      </c>
      <c r="M99" s="69">
        <f t="shared" si="10"/>
        <v>0</v>
      </c>
      <c r="N99" s="70">
        <f t="shared" si="11"/>
        <v>0</v>
      </c>
      <c r="O99" s="69">
        <f t="shared" si="12"/>
        <v>-9377.9</v>
      </c>
      <c r="P99" s="69">
        <f t="shared" si="13"/>
        <v>98529.266000000003</v>
      </c>
      <c r="Q99" s="66" t="e">
        <f t="shared" si="14"/>
        <v>#VALUE!</v>
      </c>
      <c r="R99" s="27">
        <v>-9377.9</v>
      </c>
      <c r="S99" s="28" t="s">
        <v>13</v>
      </c>
      <c r="T99" s="57">
        <v>105384.4</v>
      </c>
      <c r="U99" s="76">
        <f t="shared" si="15"/>
        <v>95</v>
      </c>
    </row>
    <row r="100" spans="3:21" x14ac:dyDescent="0.2">
      <c r="C100" s="17">
        <v>96</v>
      </c>
      <c r="D100" s="18" t="s">
        <v>120</v>
      </c>
      <c r="E100" s="19" t="s">
        <v>37</v>
      </c>
      <c r="F100" s="20">
        <v>216539</v>
      </c>
      <c r="G100" s="72">
        <v>108</v>
      </c>
      <c r="H100" s="68">
        <f>I100/(1+J100)</f>
        <v>73477.123633305295</v>
      </c>
      <c r="I100" s="25">
        <v>87364.3</v>
      </c>
      <c r="J100" s="26">
        <v>0.189</v>
      </c>
      <c r="K100" s="69">
        <f t="shared" si="8"/>
        <v>1747.2860000000001</v>
      </c>
      <c r="L100" s="69">
        <f t="shared" si="9"/>
        <v>89111.58600000001</v>
      </c>
      <c r="M100" s="69">
        <f t="shared" si="10"/>
        <v>0</v>
      </c>
      <c r="N100" s="70">
        <f t="shared" si="11"/>
        <v>0</v>
      </c>
      <c r="O100" s="69">
        <f t="shared" si="12"/>
        <v>3336.3</v>
      </c>
      <c r="P100" s="69">
        <f t="shared" si="13"/>
        <v>85775.286000000007</v>
      </c>
      <c r="Q100" s="66">
        <f t="shared" si="14"/>
        <v>2174.9022164276403</v>
      </c>
      <c r="R100" s="27">
        <v>3336.3</v>
      </c>
      <c r="S100" s="28">
        <v>0.53400000000000003</v>
      </c>
      <c r="T100" s="57">
        <v>70811.100000000006</v>
      </c>
      <c r="U100" s="76">
        <f t="shared" si="15"/>
        <v>96</v>
      </c>
    </row>
    <row r="101" spans="3:21" x14ac:dyDescent="0.2">
      <c r="C101" s="17">
        <v>97</v>
      </c>
      <c r="D101" s="18" t="s">
        <v>121</v>
      </c>
      <c r="E101" s="19" t="s">
        <v>9</v>
      </c>
      <c r="F101" s="20">
        <v>387525</v>
      </c>
      <c r="G101" s="72">
        <v>96</v>
      </c>
      <c r="H101" s="68">
        <f>I101/(1+J101)</f>
        <v>77203.743315508036</v>
      </c>
      <c r="I101" s="25">
        <v>86622.6</v>
      </c>
      <c r="J101" s="26">
        <v>0.122</v>
      </c>
      <c r="K101" s="69">
        <f t="shared" si="8"/>
        <v>1732.4520000000002</v>
      </c>
      <c r="L101" s="69">
        <f t="shared" si="9"/>
        <v>88355.052000000011</v>
      </c>
      <c r="M101" s="69">
        <f t="shared" si="10"/>
        <v>0</v>
      </c>
      <c r="N101" s="70">
        <f t="shared" si="11"/>
        <v>0</v>
      </c>
      <c r="O101" s="69">
        <f t="shared" si="12"/>
        <v>3390.9</v>
      </c>
      <c r="P101" s="69">
        <f t="shared" si="13"/>
        <v>84964.152000000016</v>
      </c>
      <c r="Q101" s="66">
        <f t="shared" si="14"/>
        <v>3142.6320667284526</v>
      </c>
      <c r="R101" s="27">
        <v>3390.9</v>
      </c>
      <c r="S101" s="28">
        <v>7.9000000000000001E-2</v>
      </c>
      <c r="T101" s="57">
        <v>58175</v>
      </c>
      <c r="U101" s="76">
        <f t="shared" si="15"/>
        <v>97</v>
      </c>
    </row>
    <row r="102" spans="3:21" x14ac:dyDescent="0.2">
      <c r="C102" s="17">
        <v>98</v>
      </c>
      <c r="D102" s="18" t="s">
        <v>122</v>
      </c>
      <c r="E102" s="19" t="s">
        <v>24</v>
      </c>
      <c r="F102" s="20">
        <v>76866</v>
      </c>
      <c r="G102" s="72">
        <v>85</v>
      </c>
      <c r="H102" s="68">
        <f>I102/(1+J102)</f>
        <v>82638.072519083958</v>
      </c>
      <c r="I102" s="25">
        <v>86604.7</v>
      </c>
      <c r="J102" s="26">
        <v>4.8000000000000001E-2</v>
      </c>
      <c r="K102" s="69">
        <f t="shared" si="8"/>
        <v>1732.0940000000001</v>
      </c>
      <c r="L102" s="69">
        <f t="shared" si="9"/>
        <v>88336.793999999994</v>
      </c>
      <c r="M102" s="69">
        <f t="shared" si="10"/>
        <v>0</v>
      </c>
      <c r="N102" s="70">
        <f t="shared" si="11"/>
        <v>0</v>
      </c>
      <c r="O102" s="69">
        <f t="shared" si="12"/>
        <v>12727.9</v>
      </c>
      <c r="P102" s="69">
        <f t="shared" si="13"/>
        <v>75608.894</v>
      </c>
      <c r="Q102" s="66">
        <f t="shared" si="14"/>
        <v>9379.4399410464266</v>
      </c>
      <c r="R102" s="27">
        <v>12727.9</v>
      </c>
      <c r="S102" s="28">
        <v>0.35699999999999998</v>
      </c>
      <c r="T102" s="57">
        <v>326163.20000000001</v>
      </c>
      <c r="U102" s="76">
        <f t="shared" si="15"/>
        <v>98</v>
      </c>
    </row>
    <row r="103" spans="3:21" x14ac:dyDescent="0.2">
      <c r="C103" s="17">
        <v>99</v>
      </c>
      <c r="D103" s="18" t="s">
        <v>123</v>
      </c>
      <c r="E103" s="19" t="s">
        <v>19</v>
      </c>
      <c r="F103" s="20">
        <v>235217</v>
      </c>
      <c r="G103" s="72">
        <v>90</v>
      </c>
      <c r="H103" s="68">
        <f>I103/(1+J103)</f>
        <v>79603.512014787426</v>
      </c>
      <c r="I103" s="25">
        <v>86131</v>
      </c>
      <c r="J103" s="26">
        <v>8.2000000000000003E-2</v>
      </c>
      <c r="K103" s="69">
        <f t="shared" si="8"/>
        <v>1722.6200000000001</v>
      </c>
      <c r="L103" s="69">
        <f t="shared" si="9"/>
        <v>87853.62</v>
      </c>
      <c r="M103" s="69">
        <f t="shared" si="10"/>
        <v>0</v>
      </c>
      <c r="N103" s="70">
        <f t="shared" si="11"/>
        <v>0</v>
      </c>
      <c r="O103" s="69">
        <f t="shared" si="12"/>
        <v>13727</v>
      </c>
      <c r="P103" s="69">
        <f t="shared" si="13"/>
        <v>74126.62</v>
      </c>
      <c r="Q103" s="66">
        <f t="shared" si="14"/>
        <v>10800.157356412275</v>
      </c>
      <c r="R103" s="27">
        <v>13727</v>
      </c>
      <c r="S103" s="28">
        <v>0.27100000000000002</v>
      </c>
      <c r="T103" s="57">
        <v>2558124</v>
      </c>
      <c r="U103" s="76">
        <f t="shared" si="15"/>
        <v>99</v>
      </c>
    </row>
    <row r="104" spans="3:21" x14ac:dyDescent="0.2">
      <c r="C104" s="17">
        <v>100</v>
      </c>
      <c r="D104" s="18" t="s">
        <v>124</v>
      </c>
      <c r="E104" s="19" t="s">
        <v>7</v>
      </c>
      <c r="F104" s="20">
        <v>98000</v>
      </c>
      <c r="G104" s="72">
        <v>147</v>
      </c>
      <c r="H104" s="68">
        <f>I104/(1+J104)</f>
        <v>62665.451895043734</v>
      </c>
      <c r="I104" s="25">
        <v>85977</v>
      </c>
      <c r="J104" s="26">
        <v>0.372</v>
      </c>
      <c r="K104" s="69">
        <f t="shared" si="8"/>
        <v>1719.54</v>
      </c>
      <c r="L104" s="69">
        <f t="shared" si="9"/>
        <v>87696.54</v>
      </c>
      <c r="M104" s="69">
        <f t="shared" si="10"/>
        <v>0</v>
      </c>
      <c r="N104" s="70">
        <f t="shared" si="11"/>
        <v>0</v>
      </c>
      <c r="O104" s="69">
        <f t="shared" si="12"/>
        <v>3844</v>
      </c>
      <c r="P104" s="69">
        <f t="shared" si="13"/>
        <v>83852.539999999994</v>
      </c>
      <c r="Q104" s="66">
        <f t="shared" si="14"/>
        <v>1459.9316369160654</v>
      </c>
      <c r="R104" s="27">
        <v>3844</v>
      </c>
      <c r="S104" s="28">
        <v>1.633</v>
      </c>
      <c r="T104" s="57">
        <v>188030</v>
      </c>
      <c r="U104" s="76">
        <f t="shared" si="15"/>
        <v>100</v>
      </c>
    </row>
    <row r="105" spans="3:21" x14ac:dyDescent="0.2">
      <c r="C105" s="17">
        <v>101</v>
      </c>
      <c r="D105" s="18" t="s">
        <v>125</v>
      </c>
      <c r="E105" s="19" t="s">
        <v>9</v>
      </c>
      <c r="F105" s="20">
        <v>935191</v>
      </c>
      <c r="G105" s="72">
        <v>113</v>
      </c>
      <c r="H105" s="68">
        <f>I105/(1+J105)</f>
        <v>72198.903878583471</v>
      </c>
      <c r="I105" s="25">
        <v>85627.9</v>
      </c>
      <c r="J105" s="26">
        <v>0.186</v>
      </c>
      <c r="K105" s="69">
        <f t="shared" si="8"/>
        <v>1712.558</v>
      </c>
      <c r="L105" s="69">
        <f t="shared" si="9"/>
        <v>87340.457999999999</v>
      </c>
      <c r="M105" s="69">
        <f t="shared" si="10"/>
        <v>0</v>
      </c>
      <c r="N105" s="70">
        <f t="shared" si="11"/>
        <v>0</v>
      </c>
      <c r="O105" s="69">
        <f t="shared" si="12"/>
        <v>4133.6000000000004</v>
      </c>
      <c r="P105" s="69">
        <f t="shared" si="13"/>
        <v>83206.857999999993</v>
      </c>
      <c r="Q105" s="66">
        <f t="shared" si="14"/>
        <v>4962.3049219687882</v>
      </c>
      <c r="R105" s="27">
        <v>4133.6000000000004</v>
      </c>
      <c r="S105" s="28">
        <v>-0.16700000000000001</v>
      </c>
      <c r="T105" s="57">
        <v>1429122.3</v>
      </c>
      <c r="U105" s="76">
        <f t="shared" si="15"/>
        <v>101</v>
      </c>
    </row>
    <row r="106" spans="3:21" x14ac:dyDescent="0.2">
      <c r="C106" s="17">
        <v>102</v>
      </c>
      <c r="D106" s="18" t="s">
        <v>126</v>
      </c>
      <c r="E106" s="19" t="s">
        <v>24</v>
      </c>
      <c r="F106" s="20">
        <v>295941</v>
      </c>
      <c r="G106" s="72">
        <v>79</v>
      </c>
      <c r="H106" s="68">
        <f>I106/(1+J106)</f>
        <v>84577.448071216626</v>
      </c>
      <c r="I106" s="25">
        <v>85507.8</v>
      </c>
      <c r="J106" s="26">
        <v>1.0999999999999999E-2</v>
      </c>
      <c r="K106" s="69">
        <f t="shared" si="8"/>
        <v>1710.1560000000002</v>
      </c>
      <c r="L106" s="69">
        <f t="shared" si="9"/>
        <v>87217.956000000006</v>
      </c>
      <c r="M106" s="69">
        <f t="shared" si="10"/>
        <v>0</v>
      </c>
      <c r="N106" s="70">
        <f t="shared" si="11"/>
        <v>0</v>
      </c>
      <c r="O106" s="69">
        <f t="shared" si="12"/>
        <v>2007.2</v>
      </c>
      <c r="P106" s="69">
        <f t="shared" si="13"/>
        <v>85210.756000000008</v>
      </c>
      <c r="Q106" s="66">
        <f t="shared" si="14"/>
        <v>3274.388254486134</v>
      </c>
      <c r="R106" s="27">
        <v>2007.2</v>
      </c>
      <c r="S106" s="28">
        <v>-0.38700000000000001</v>
      </c>
      <c r="T106" s="57">
        <v>86984.7</v>
      </c>
      <c r="U106" s="76">
        <f t="shared" si="15"/>
        <v>102</v>
      </c>
    </row>
    <row r="107" spans="3:21" x14ac:dyDescent="0.2">
      <c r="C107" s="17">
        <v>103</v>
      </c>
      <c r="D107" s="18" t="s">
        <v>127</v>
      </c>
      <c r="E107" s="19" t="s">
        <v>19</v>
      </c>
      <c r="F107" s="20">
        <v>321490</v>
      </c>
      <c r="G107" s="72">
        <v>102</v>
      </c>
      <c r="H107" s="68">
        <f>I107/(1+J107)</f>
        <v>75376.207513416826</v>
      </c>
      <c r="I107" s="25">
        <v>84270.6</v>
      </c>
      <c r="J107" s="26">
        <v>0.11799999999999999</v>
      </c>
      <c r="K107" s="69">
        <f t="shared" si="8"/>
        <v>1685.4120000000003</v>
      </c>
      <c r="L107" s="69">
        <f t="shared" si="9"/>
        <v>85956.012000000002</v>
      </c>
      <c r="M107" s="69">
        <f t="shared" si="10"/>
        <v>0</v>
      </c>
      <c r="N107" s="70">
        <f t="shared" si="11"/>
        <v>0</v>
      </c>
      <c r="O107" s="69">
        <f t="shared" si="12"/>
        <v>1743.1</v>
      </c>
      <c r="P107" s="69">
        <f t="shared" si="13"/>
        <v>84212.911999999997</v>
      </c>
      <c r="Q107" s="66">
        <f t="shared" si="14"/>
        <v>1581.7604355716876</v>
      </c>
      <c r="R107" s="27">
        <v>1743.1</v>
      </c>
      <c r="S107" s="28">
        <v>0.10199999999999999</v>
      </c>
      <c r="T107" s="57">
        <v>65227.6</v>
      </c>
      <c r="U107" s="76">
        <f t="shared" si="15"/>
        <v>103</v>
      </c>
    </row>
    <row r="108" spans="3:21" x14ac:dyDescent="0.2">
      <c r="C108" s="17">
        <v>104</v>
      </c>
      <c r="D108" s="18" t="s">
        <v>128</v>
      </c>
      <c r="E108" s="19" t="s">
        <v>37</v>
      </c>
      <c r="F108" s="20">
        <v>197162</v>
      </c>
      <c r="G108" s="72">
        <v>44</v>
      </c>
      <c r="H108" s="68">
        <f>I108/(1+J108)</f>
        <v>117445.73426573425</v>
      </c>
      <c r="I108" s="25">
        <v>83973.7</v>
      </c>
      <c r="J108" s="26">
        <v>-0.28499999999999998</v>
      </c>
      <c r="K108" s="69">
        <f t="shared" si="8"/>
        <v>1679.4739999999999</v>
      </c>
      <c r="L108" s="69">
        <f t="shared" si="9"/>
        <v>85653.173999999999</v>
      </c>
      <c r="M108" s="69">
        <f t="shared" si="10"/>
        <v>0</v>
      </c>
      <c r="N108" s="70">
        <f t="shared" si="11"/>
        <v>0</v>
      </c>
      <c r="O108" s="69">
        <f t="shared" si="12"/>
        <v>8881.9</v>
      </c>
      <c r="P108" s="69">
        <f t="shared" si="13"/>
        <v>76771.274000000005</v>
      </c>
      <c r="Q108" s="66">
        <f t="shared" si="14"/>
        <v>8742.0275590551173</v>
      </c>
      <c r="R108" s="27">
        <v>8881.9</v>
      </c>
      <c r="S108" s="28">
        <v>1.6E-2</v>
      </c>
      <c r="T108" s="57">
        <v>2332675.5</v>
      </c>
      <c r="U108" s="76">
        <f t="shared" si="15"/>
        <v>104</v>
      </c>
    </row>
    <row r="109" spans="3:21" x14ac:dyDescent="0.2">
      <c r="C109" s="17">
        <v>105</v>
      </c>
      <c r="D109" s="18" t="s">
        <v>129</v>
      </c>
      <c r="E109" s="19" t="s">
        <v>24</v>
      </c>
      <c r="F109" s="20">
        <v>40695</v>
      </c>
      <c r="G109" s="72">
        <v>99</v>
      </c>
      <c r="H109" s="68">
        <f>I109/(1+J109)</f>
        <v>76604.907407407401</v>
      </c>
      <c r="I109" s="25">
        <v>82733.3</v>
      </c>
      <c r="J109" s="26">
        <v>0.08</v>
      </c>
      <c r="K109" s="69">
        <f t="shared" si="8"/>
        <v>1654.6660000000002</v>
      </c>
      <c r="L109" s="69">
        <f t="shared" si="9"/>
        <v>84387.966</v>
      </c>
      <c r="M109" s="69">
        <f t="shared" si="10"/>
        <v>0</v>
      </c>
      <c r="N109" s="70">
        <f t="shared" si="11"/>
        <v>0</v>
      </c>
      <c r="O109" s="69">
        <f t="shared" si="12"/>
        <v>2907.1</v>
      </c>
      <c r="P109" s="69">
        <f t="shared" si="13"/>
        <v>81480.865999999995</v>
      </c>
      <c r="Q109" s="66">
        <f t="shared" si="14"/>
        <v>3266.4044943820222</v>
      </c>
      <c r="R109" s="27">
        <v>2907.1</v>
      </c>
      <c r="S109" s="28">
        <v>-0.11</v>
      </c>
      <c r="T109" s="57">
        <v>76604.399999999994</v>
      </c>
      <c r="U109" s="76">
        <f t="shared" si="15"/>
        <v>105</v>
      </c>
    </row>
    <row r="110" spans="3:21" x14ac:dyDescent="0.2">
      <c r="C110" s="17">
        <v>106</v>
      </c>
      <c r="D110" s="18" t="s">
        <v>130</v>
      </c>
      <c r="E110" s="19" t="s">
        <v>131</v>
      </c>
      <c r="F110" s="20">
        <v>194056</v>
      </c>
      <c r="G110" s="72">
        <v>148</v>
      </c>
      <c r="H110" s="68">
        <f>I110/(1+J110)</f>
        <v>62324.905374716123</v>
      </c>
      <c r="I110" s="25">
        <v>82331.199999999997</v>
      </c>
      <c r="J110" s="26">
        <v>0.32100000000000001</v>
      </c>
      <c r="K110" s="69">
        <f t="shared" si="8"/>
        <v>1646.624</v>
      </c>
      <c r="L110" s="69">
        <f t="shared" si="9"/>
        <v>83977.823999999993</v>
      </c>
      <c r="M110" s="69">
        <f t="shared" si="10"/>
        <v>0</v>
      </c>
      <c r="N110" s="70">
        <f t="shared" si="11"/>
        <v>0</v>
      </c>
      <c r="O110" s="69">
        <f t="shared" si="12"/>
        <v>5660.8</v>
      </c>
      <c r="P110" s="69">
        <f t="shared" si="13"/>
        <v>78317.02399999999</v>
      </c>
      <c r="Q110" s="66">
        <f t="shared" si="14"/>
        <v>5593.675889328063</v>
      </c>
      <c r="R110" s="27">
        <v>5660.8</v>
      </c>
      <c r="S110" s="28">
        <v>1.2E-2</v>
      </c>
      <c r="T110" s="57">
        <v>144715.20000000001</v>
      </c>
      <c r="U110" s="76">
        <f t="shared" si="15"/>
        <v>106</v>
      </c>
    </row>
    <row r="111" spans="3:21" x14ac:dyDescent="0.2">
      <c r="C111" s="17">
        <v>107</v>
      </c>
      <c r="D111" s="18" t="s">
        <v>132</v>
      </c>
      <c r="E111" s="19" t="s">
        <v>9</v>
      </c>
      <c r="F111" s="20">
        <v>338472</v>
      </c>
      <c r="G111" s="72">
        <v>101</v>
      </c>
      <c r="H111" s="68">
        <f>I111/(1+J111)</f>
        <v>75555.483870967742</v>
      </c>
      <c r="I111" s="25">
        <v>81977.7</v>
      </c>
      <c r="J111" s="26">
        <v>8.5000000000000006E-2</v>
      </c>
      <c r="K111" s="69">
        <f t="shared" si="8"/>
        <v>1639.5540000000001</v>
      </c>
      <c r="L111" s="69">
        <f t="shared" si="9"/>
        <v>83617.254000000001</v>
      </c>
      <c r="M111" s="69">
        <f t="shared" si="10"/>
        <v>0</v>
      </c>
      <c r="N111" s="70">
        <f t="shared" si="11"/>
        <v>0</v>
      </c>
      <c r="O111" s="69">
        <f t="shared" si="12"/>
        <v>3531.4</v>
      </c>
      <c r="P111" s="69">
        <f t="shared" si="13"/>
        <v>80085.854000000007</v>
      </c>
      <c r="Q111" s="66">
        <f t="shared" si="14"/>
        <v>2495.6890459363958</v>
      </c>
      <c r="R111" s="27">
        <v>3531.4</v>
      </c>
      <c r="S111" s="28">
        <v>0.41499999999999998</v>
      </c>
      <c r="T111" s="57">
        <v>259644.4</v>
      </c>
      <c r="U111" s="76">
        <f t="shared" si="15"/>
        <v>107</v>
      </c>
    </row>
    <row r="112" spans="3:21" x14ac:dyDescent="0.2">
      <c r="C112" s="17">
        <v>108</v>
      </c>
      <c r="D112" s="18" t="s">
        <v>133</v>
      </c>
      <c r="E112" s="19" t="s">
        <v>7</v>
      </c>
      <c r="F112" s="20">
        <v>56788</v>
      </c>
      <c r="G112" s="72">
        <v>95</v>
      </c>
      <c r="H112" s="68">
        <f>I112/(1+J112)</f>
        <v>78362.607861936718</v>
      </c>
      <c r="I112" s="25">
        <v>81732.2</v>
      </c>
      <c r="J112" s="26">
        <v>4.2999999999999997E-2</v>
      </c>
      <c r="K112" s="69">
        <f t="shared" si="8"/>
        <v>1634.644</v>
      </c>
      <c r="L112" s="69">
        <f t="shared" si="9"/>
        <v>83366.843999999997</v>
      </c>
      <c r="M112" s="69">
        <f t="shared" si="10"/>
        <v>0</v>
      </c>
      <c r="N112" s="70">
        <f t="shared" si="11"/>
        <v>0</v>
      </c>
      <c r="O112" s="69">
        <f t="shared" si="12"/>
        <v>8788.4</v>
      </c>
      <c r="P112" s="69">
        <f t="shared" si="13"/>
        <v>74578.444000000003</v>
      </c>
      <c r="Q112" s="66">
        <f t="shared" si="14"/>
        <v>2206.4775295003765</v>
      </c>
      <c r="R112" s="27">
        <v>8788.4</v>
      </c>
      <c r="S112" s="28">
        <v>2.9830000000000001</v>
      </c>
      <c r="T112" s="57">
        <v>272518.40000000002</v>
      </c>
      <c r="U112" s="76">
        <f t="shared" si="15"/>
        <v>108</v>
      </c>
    </row>
    <row r="113" spans="3:21" x14ac:dyDescent="0.2">
      <c r="C113" s="17">
        <v>109</v>
      </c>
      <c r="D113" s="18" t="s">
        <v>134</v>
      </c>
      <c r="E113" s="19" t="s">
        <v>7</v>
      </c>
      <c r="F113" s="20">
        <v>135100</v>
      </c>
      <c r="G113" s="72">
        <v>100</v>
      </c>
      <c r="H113" s="68">
        <f>I113/(1+J113)</f>
        <v>76458.29428303655</v>
      </c>
      <c r="I113" s="25">
        <v>81581</v>
      </c>
      <c r="J113" s="26">
        <v>6.7000000000000004E-2</v>
      </c>
      <c r="K113" s="69">
        <f t="shared" si="8"/>
        <v>1631.6200000000001</v>
      </c>
      <c r="L113" s="69">
        <f t="shared" si="9"/>
        <v>83212.62</v>
      </c>
      <c r="M113" s="69">
        <f t="shared" si="10"/>
        <v>0</v>
      </c>
      <c r="N113" s="70">
        <f t="shared" si="11"/>
        <v>0</v>
      </c>
      <c r="O113" s="69">
        <f t="shared" si="12"/>
        <v>15297</v>
      </c>
      <c r="P113" s="69">
        <f t="shared" si="13"/>
        <v>67915.62</v>
      </c>
      <c r="Q113" s="66">
        <f t="shared" si="14"/>
        <v>1299.991501657177</v>
      </c>
      <c r="R113" s="27">
        <v>15297</v>
      </c>
      <c r="S113" s="28">
        <v>10.766999999999999</v>
      </c>
      <c r="T113" s="57">
        <v>152954</v>
      </c>
      <c r="U113" s="76">
        <f t="shared" si="15"/>
        <v>109</v>
      </c>
    </row>
    <row r="114" spans="3:21" x14ac:dyDescent="0.2">
      <c r="C114" s="17">
        <v>110</v>
      </c>
      <c r="D114" s="18" t="s">
        <v>135</v>
      </c>
      <c r="E114" s="19" t="s">
        <v>136</v>
      </c>
      <c r="F114" s="20">
        <v>165790</v>
      </c>
      <c r="G114" s="72">
        <v>94</v>
      </c>
      <c r="H114" s="68">
        <f>I114/(1+J114)</f>
        <v>78498.84281581486</v>
      </c>
      <c r="I114" s="25">
        <v>81403.3</v>
      </c>
      <c r="J114" s="26">
        <v>3.6999999999999998E-2</v>
      </c>
      <c r="K114" s="69">
        <f t="shared" si="8"/>
        <v>1628.066</v>
      </c>
      <c r="L114" s="69">
        <f t="shared" si="9"/>
        <v>83031.366000000009</v>
      </c>
      <c r="M114" s="69">
        <f t="shared" si="10"/>
        <v>0</v>
      </c>
      <c r="N114" s="70">
        <f t="shared" si="11"/>
        <v>0</v>
      </c>
      <c r="O114" s="69">
        <f t="shared" si="12"/>
        <v>1389.1</v>
      </c>
      <c r="P114" s="69">
        <f t="shared" si="13"/>
        <v>81642.266000000003</v>
      </c>
      <c r="Q114" s="66">
        <f t="shared" si="14"/>
        <v>3580.1546391752572</v>
      </c>
      <c r="R114" s="27">
        <v>1389.1</v>
      </c>
      <c r="S114" s="28">
        <v>-0.61199999999999999</v>
      </c>
      <c r="T114" s="57">
        <v>323662.2</v>
      </c>
      <c r="U114" s="76">
        <f t="shared" si="15"/>
        <v>110</v>
      </c>
    </row>
    <row r="115" spans="3:21" x14ac:dyDescent="0.2">
      <c r="C115" s="17">
        <v>111</v>
      </c>
      <c r="D115" s="18" t="s">
        <v>137</v>
      </c>
      <c r="E115" s="19" t="s">
        <v>9</v>
      </c>
      <c r="F115" s="20">
        <v>289735</v>
      </c>
      <c r="G115" s="72">
        <v>110</v>
      </c>
      <c r="H115" s="68">
        <f>I115/(1+J115)</f>
        <v>72808.992805755392</v>
      </c>
      <c r="I115" s="25">
        <v>80963.600000000006</v>
      </c>
      <c r="J115" s="26">
        <v>0.112</v>
      </c>
      <c r="K115" s="69">
        <f t="shared" si="8"/>
        <v>1619.2720000000002</v>
      </c>
      <c r="L115" s="69">
        <f t="shared" si="9"/>
        <v>82582.872000000003</v>
      </c>
      <c r="M115" s="69">
        <f t="shared" si="10"/>
        <v>0</v>
      </c>
      <c r="N115" s="70">
        <f t="shared" si="11"/>
        <v>0</v>
      </c>
      <c r="O115" s="69">
        <f t="shared" si="12"/>
        <v>1782.4</v>
      </c>
      <c r="P115" s="69">
        <f t="shared" si="13"/>
        <v>80800.472000000009</v>
      </c>
      <c r="Q115" s="66">
        <f t="shared" si="14"/>
        <v>1937.391304347826</v>
      </c>
      <c r="R115" s="27">
        <v>1782.4</v>
      </c>
      <c r="S115" s="28">
        <v>-0.08</v>
      </c>
      <c r="T115" s="57">
        <v>118705.60000000001</v>
      </c>
      <c r="U115" s="76">
        <f t="shared" si="15"/>
        <v>111</v>
      </c>
    </row>
    <row r="116" spans="3:21" x14ac:dyDescent="0.2">
      <c r="C116" s="17">
        <v>112</v>
      </c>
      <c r="D116" s="18" t="s">
        <v>138</v>
      </c>
      <c r="E116" s="19" t="s">
        <v>9</v>
      </c>
      <c r="F116" s="20">
        <v>199442</v>
      </c>
      <c r="G116" s="72">
        <v>109</v>
      </c>
      <c r="H116" s="68">
        <f>I116/(1+J116)</f>
        <v>72995.806745670008</v>
      </c>
      <c r="I116" s="25">
        <v>80076.399999999994</v>
      </c>
      <c r="J116" s="26">
        <v>9.7000000000000003E-2</v>
      </c>
      <c r="K116" s="69">
        <f t="shared" si="8"/>
        <v>1601.528</v>
      </c>
      <c r="L116" s="69">
        <f t="shared" si="9"/>
        <v>81677.928</v>
      </c>
      <c r="M116" s="69">
        <f t="shared" si="10"/>
        <v>0</v>
      </c>
      <c r="N116" s="70">
        <f t="shared" si="11"/>
        <v>0</v>
      </c>
      <c r="O116" s="69">
        <f t="shared" si="12"/>
        <v>-373.6</v>
      </c>
      <c r="P116" s="69">
        <f t="shared" si="13"/>
        <v>82051.528000000006</v>
      </c>
      <c r="Q116" s="66" t="e">
        <f t="shared" si="14"/>
        <v>#VALUE!</v>
      </c>
      <c r="R116" s="27">
        <v>-373.6</v>
      </c>
      <c r="S116" s="28" t="s">
        <v>13</v>
      </c>
      <c r="T116" s="57">
        <v>130626.8</v>
      </c>
      <c r="U116" s="76">
        <f t="shared" si="15"/>
        <v>112</v>
      </c>
    </row>
    <row r="117" spans="3:21" x14ac:dyDescent="0.2">
      <c r="C117" s="17">
        <v>113</v>
      </c>
      <c r="D117" s="18" t="s">
        <v>139</v>
      </c>
      <c r="E117" s="19" t="s">
        <v>140</v>
      </c>
      <c r="F117" s="20">
        <v>20525</v>
      </c>
      <c r="G117" s="72">
        <v>150</v>
      </c>
      <c r="H117" s="68">
        <f>I117/(1+J117)</f>
        <v>61178.32436587241</v>
      </c>
      <c r="I117" s="25">
        <v>79593</v>
      </c>
      <c r="J117" s="26">
        <v>0.30099999999999999</v>
      </c>
      <c r="K117" s="69">
        <f t="shared" si="8"/>
        <v>1591.8600000000001</v>
      </c>
      <c r="L117" s="69">
        <f t="shared" si="9"/>
        <v>81184.86</v>
      </c>
      <c r="M117" s="69">
        <f t="shared" si="10"/>
        <v>0</v>
      </c>
      <c r="N117" s="70">
        <f t="shared" si="11"/>
        <v>0</v>
      </c>
      <c r="O117" s="69">
        <f t="shared" si="12"/>
        <v>7535</v>
      </c>
      <c r="P117" s="69">
        <f t="shared" si="13"/>
        <v>73649.86</v>
      </c>
      <c r="Q117" s="66">
        <f t="shared" si="14"/>
        <v>4588.915956151036</v>
      </c>
      <c r="R117" s="27">
        <v>7535</v>
      </c>
      <c r="S117" s="28">
        <v>0.64200000000000002</v>
      </c>
      <c r="T117" s="57">
        <v>112508</v>
      </c>
      <c r="U117" s="76">
        <f t="shared" si="15"/>
        <v>113</v>
      </c>
    </row>
    <row r="118" spans="3:21" x14ac:dyDescent="0.2">
      <c r="C118" s="17">
        <v>114</v>
      </c>
      <c r="D118" s="18" t="s">
        <v>141</v>
      </c>
      <c r="E118" s="19" t="s">
        <v>7</v>
      </c>
      <c r="F118" s="20">
        <v>381100</v>
      </c>
      <c r="G118" s="72">
        <v>92</v>
      </c>
      <c r="H118" s="68">
        <f>I118/(1+J118)</f>
        <v>79116.302186878733</v>
      </c>
      <c r="I118" s="25">
        <v>79591</v>
      </c>
      <c r="J118" s="26">
        <v>6.0000000000000001E-3</v>
      </c>
      <c r="K118" s="69">
        <f t="shared" si="8"/>
        <v>1591.82</v>
      </c>
      <c r="L118" s="69">
        <f t="shared" si="9"/>
        <v>81182.820000000007</v>
      </c>
      <c r="M118" s="69">
        <f t="shared" si="10"/>
        <v>0</v>
      </c>
      <c r="N118" s="70">
        <f t="shared" si="11"/>
        <v>0</v>
      </c>
      <c r="O118" s="69">
        <f t="shared" si="12"/>
        <v>8728</v>
      </c>
      <c r="P118" s="69">
        <f t="shared" si="13"/>
        <v>72454.820000000007</v>
      </c>
      <c r="Q118" s="66">
        <f t="shared" si="14"/>
        <v>5753.4607778510217</v>
      </c>
      <c r="R118" s="27">
        <v>8728</v>
      </c>
      <c r="S118" s="28">
        <v>0.51700000000000002</v>
      </c>
      <c r="T118" s="57">
        <v>123382</v>
      </c>
      <c r="U118" s="76">
        <f t="shared" si="15"/>
        <v>114</v>
      </c>
    </row>
    <row r="119" spans="3:21" x14ac:dyDescent="0.2">
      <c r="C119" s="17">
        <v>115</v>
      </c>
      <c r="D119" s="18" t="s">
        <v>142</v>
      </c>
      <c r="E119" s="19" t="s">
        <v>22</v>
      </c>
      <c r="F119" s="20">
        <v>122404</v>
      </c>
      <c r="G119" s="72">
        <v>112</v>
      </c>
      <c r="H119" s="68">
        <f>I119/(1+J119)</f>
        <v>72692.527675276739</v>
      </c>
      <c r="I119" s="25">
        <v>78798.7</v>
      </c>
      <c r="J119" s="26">
        <v>8.4000000000000005E-2</v>
      </c>
      <c r="K119" s="69">
        <f t="shared" si="8"/>
        <v>1575.9739999999999</v>
      </c>
      <c r="L119" s="69">
        <f t="shared" si="9"/>
        <v>80374.673999999999</v>
      </c>
      <c r="M119" s="69">
        <f t="shared" si="10"/>
        <v>0</v>
      </c>
      <c r="N119" s="70">
        <f t="shared" si="11"/>
        <v>0</v>
      </c>
      <c r="O119" s="69">
        <f t="shared" si="12"/>
        <v>5555.1</v>
      </c>
      <c r="P119" s="69">
        <f t="shared" si="13"/>
        <v>74819.573999999993</v>
      </c>
      <c r="Q119" s="66">
        <f t="shared" si="14"/>
        <v>6849.6917385943289</v>
      </c>
      <c r="R119" s="27">
        <v>5555.1</v>
      </c>
      <c r="S119" s="28">
        <v>-0.189</v>
      </c>
      <c r="T119" s="57">
        <v>98933.5</v>
      </c>
      <c r="U119" s="76">
        <f t="shared" si="15"/>
        <v>115</v>
      </c>
    </row>
    <row r="120" spans="3:21" x14ac:dyDescent="0.2">
      <c r="C120" s="17">
        <v>116</v>
      </c>
      <c r="D120" s="18" t="s">
        <v>143</v>
      </c>
      <c r="E120" s="19" t="s">
        <v>24</v>
      </c>
      <c r="F120" s="20">
        <v>114400</v>
      </c>
      <c r="G120" s="72">
        <v>97</v>
      </c>
      <c r="H120" s="68">
        <f>I120/(1+J120)</f>
        <v>77078.599605522671</v>
      </c>
      <c r="I120" s="25">
        <v>78157.7</v>
      </c>
      <c r="J120" s="26">
        <v>1.4E-2</v>
      </c>
      <c r="K120" s="69">
        <f t="shared" si="8"/>
        <v>1563.154</v>
      </c>
      <c r="L120" s="69">
        <f t="shared" si="9"/>
        <v>79720.853999999992</v>
      </c>
      <c r="M120" s="69">
        <f t="shared" si="10"/>
        <v>0</v>
      </c>
      <c r="N120" s="70">
        <f t="shared" si="11"/>
        <v>0</v>
      </c>
      <c r="O120" s="69">
        <f t="shared" si="12"/>
        <v>8264</v>
      </c>
      <c r="P120" s="69">
        <f t="shared" si="13"/>
        <v>71456.853999999992</v>
      </c>
      <c r="Q120" s="66">
        <f t="shared" si="14"/>
        <v>4428.7245444801711</v>
      </c>
      <c r="R120" s="27">
        <v>8264</v>
      </c>
      <c r="S120" s="28">
        <v>0.86599999999999999</v>
      </c>
      <c r="T120" s="57">
        <v>189586.9</v>
      </c>
      <c r="U120" s="76">
        <f t="shared" si="15"/>
        <v>116</v>
      </c>
    </row>
    <row r="121" spans="3:21" x14ac:dyDescent="0.2">
      <c r="C121" s="17">
        <v>117</v>
      </c>
      <c r="D121" s="18" t="s">
        <v>144</v>
      </c>
      <c r="E121" s="19" t="s">
        <v>131</v>
      </c>
      <c r="F121" s="20">
        <v>35442</v>
      </c>
      <c r="G121" s="72">
        <v>137</v>
      </c>
      <c r="H121" s="68">
        <f>I121/(1+J121)</f>
        <v>65919.28632115548</v>
      </c>
      <c r="I121" s="25">
        <v>77587</v>
      </c>
      <c r="J121" s="26">
        <v>0.17699999999999999</v>
      </c>
      <c r="K121" s="69">
        <f t="shared" si="8"/>
        <v>1551.74</v>
      </c>
      <c r="L121" s="69">
        <f t="shared" si="9"/>
        <v>79138.740000000005</v>
      </c>
      <c r="M121" s="69">
        <f t="shared" si="10"/>
        <v>0</v>
      </c>
      <c r="N121" s="70">
        <f t="shared" si="11"/>
        <v>0</v>
      </c>
      <c r="O121" s="69">
        <f t="shared" si="12"/>
        <v>2484.6999999999998</v>
      </c>
      <c r="P121" s="69">
        <f t="shared" si="13"/>
        <v>76654.040000000008</v>
      </c>
      <c r="Q121" s="66">
        <f t="shared" si="14"/>
        <v>3441.4127423822715</v>
      </c>
      <c r="R121" s="27">
        <v>2484.6999999999998</v>
      </c>
      <c r="S121" s="28">
        <v>-0.27800000000000002</v>
      </c>
      <c r="T121" s="57">
        <v>48385.599999999999</v>
      </c>
      <c r="U121" s="76">
        <f t="shared" si="15"/>
        <v>117</v>
      </c>
    </row>
    <row r="122" spans="3:21" x14ac:dyDescent="0.2">
      <c r="C122" s="17">
        <v>118</v>
      </c>
      <c r="D122" s="18" t="s">
        <v>145</v>
      </c>
      <c r="E122" s="19" t="s">
        <v>24</v>
      </c>
      <c r="F122" s="20">
        <v>288326</v>
      </c>
      <c r="G122" s="72">
        <v>103</v>
      </c>
      <c r="H122" s="68">
        <f>I122/(1+J122)</f>
        <v>75314.94140625</v>
      </c>
      <c r="I122" s="25">
        <v>77122.5</v>
      </c>
      <c r="J122" s="26">
        <v>2.4E-2</v>
      </c>
      <c r="K122" s="69">
        <f t="shared" si="8"/>
        <v>1542.45</v>
      </c>
      <c r="L122" s="69">
        <f t="shared" si="9"/>
        <v>78664.95</v>
      </c>
      <c r="M122" s="69">
        <f t="shared" si="10"/>
        <v>0</v>
      </c>
      <c r="N122" s="70">
        <f t="shared" si="11"/>
        <v>0</v>
      </c>
      <c r="O122" s="69">
        <f t="shared" si="12"/>
        <v>214</v>
      </c>
      <c r="P122" s="69">
        <f t="shared" si="13"/>
        <v>78450.95</v>
      </c>
      <c r="Q122" s="66">
        <f t="shared" si="14"/>
        <v>220.16460905349794</v>
      </c>
      <c r="R122" s="27">
        <v>214</v>
      </c>
      <c r="S122" s="28">
        <v>-2.8000000000000001E-2</v>
      </c>
      <c r="T122" s="57">
        <v>90293.6</v>
      </c>
      <c r="U122" s="76">
        <f t="shared" si="15"/>
        <v>118</v>
      </c>
    </row>
    <row r="123" spans="3:21" x14ac:dyDescent="0.2">
      <c r="C123" s="17">
        <v>119</v>
      </c>
      <c r="D123" s="18" t="s">
        <v>146</v>
      </c>
      <c r="E123" s="19" t="s">
        <v>9</v>
      </c>
      <c r="F123" s="20">
        <v>16901</v>
      </c>
      <c r="G123" s="72">
        <v>111</v>
      </c>
      <c r="H123" s="68">
        <f>I123/(1+J123)</f>
        <v>72796.091515729277</v>
      </c>
      <c r="I123" s="25">
        <v>76363.100000000006</v>
      </c>
      <c r="J123" s="26">
        <v>4.9000000000000002E-2</v>
      </c>
      <c r="K123" s="69">
        <f t="shared" si="8"/>
        <v>1527.2620000000002</v>
      </c>
      <c r="L123" s="69">
        <f t="shared" si="9"/>
        <v>77890.362000000008</v>
      </c>
      <c r="M123" s="69">
        <f t="shared" si="10"/>
        <v>0</v>
      </c>
      <c r="N123" s="70">
        <f t="shared" si="11"/>
        <v>0</v>
      </c>
      <c r="O123" s="69">
        <f t="shared" si="12"/>
        <v>1483</v>
      </c>
      <c r="P123" s="69">
        <f t="shared" si="13"/>
        <v>76407.362000000008</v>
      </c>
      <c r="Q123" s="66">
        <f t="shared" si="14"/>
        <v>1546.4025026068823</v>
      </c>
      <c r="R123" s="27">
        <v>1483</v>
      </c>
      <c r="S123" s="28">
        <v>-4.1000000000000002E-2</v>
      </c>
      <c r="T123" s="57">
        <v>21240.6</v>
      </c>
      <c r="U123" s="76">
        <f t="shared" si="15"/>
        <v>119</v>
      </c>
    </row>
    <row r="124" spans="3:21" x14ac:dyDescent="0.2">
      <c r="C124" s="17">
        <v>120</v>
      </c>
      <c r="D124" s="18" t="s">
        <v>147</v>
      </c>
      <c r="E124" s="19" t="s">
        <v>148</v>
      </c>
      <c r="F124" s="20">
        <v>208583</v>
      </c>
      <c r="G124" s="72">
        <v>127</v>
      </c>
      <c r="H124" s="68">
        <f>I124/(1+J124)</f>
        <v>68683.830171635054</v>
      </c>
      <c r="I124" s="25">
        <v>76033</v>
      </c>
      <c r="J124" s="26">
        <v>0.107</v>
      </c>
      <c r="K124" s="69">
        <f t="shared" si="8"/>
        <v>1520.66</v>
      </c>
      <c r="L124" s="69">
        <f t="shared" si="9"/>
        <v>77553.66</v>
      </c>
      <c r="M124" s="69">
        <f t="shared" si="10"/>
        <v>0</v>
      </c>
      <c r="N124" s="70">
        <f t="shared" si="11"/>
        <v>0</v>
      </c>
      <c r="O124" s="69">
        <f t="shared" si="12"/>
        <v>5149</v>
      </c>
      <c r="P124" s="69">
        <f t="shared" si="13"/>
        <v>72404.66</v>
      </c>
      <c r="Q124" s="66">
        <f t="shared" si="14"/>
        <v>4568.7666370896186</v>
      </c>
      <c r="R124" s="27">
        <v>5149</v>
      </c>
      <c r="S124" s="28">
        <v>0.127</v>
      </c>
      <c r="T124" s="57">
        <v>91249</v>
      </c>
      <c r="U124" s="76">
        <f t="shared" si="15"/>
        <v>120</v>
      </c>
    </row>
    <row r="125" spans="3:21" x14ac:dyDescent="0.2">
      <c r="C125" s="17">
        <v>121</v>
      </c>
      <c r="D125" s="18" t="s">
        <v>149</v>
      </c>
      <c r="E125" s="19" t="s">
        <v>9</v>
      </c>
      <c r="F125" s="20">
        <v>198457</v>
      </c>
      <c r="G125" s="72">
        <v>117</v>
      </c>
      <c r="H125" s="68">
        <f>I125/(1+J125)</f>
        <v>71583.380816714154</v>
      </c>
      <c r="I125" s="25">
        <v>75377.3</v>
      </c>
      <c r="J125" s="26">
        <v>5.2999999999999999E-2</v>
      </c>
      <c r="K125" s="69">
        <f t="shared" si="8"/>
        <v>1507.546</v>
      </c>
      <c r="L125" s="69">
        <f t="shared" si="9"/>
        <v>76884.846000000005</v>
      </c>
      <c r="M125" s="69">
        <f t="shared" si="10"/>
        <v>0</v>
      </c>
      <c r="N125" s="70">
        <f t="shared" si="11"/>
        <v>0</v>
      </c>
      <c r="O125" s="69">
        <f t="shared" si="12"/>
        <v>1952</v>
      </c>
      <c r="P125" s="69">
        <f t="shared" si="13"/>
        <v>74932.846000000005</v>
      </c>
      <c r="Q125" s="66">
        <f t="shared" si="14"/>
        <v>2383.3943833943836</v>
      </c>
      <c r="R125" s="27">
        <v>1952</v>
      </c>
      <c r="S125" s="28">
        <v>-0.18099999999999999</v>
      </c>
      <c r="T125" s="57">
        <v>150259.29999999999</v>
      </c>
      <c r="U125" s="76">
        <f t="shared" si="15"/>
        <v>121</v>
      </c>
    </row>
    <row r="126" spans="3:21" x14ac:dyDescent="0.2">
      <c r="C126" s="17">
        <v>122</v>
      </c>
      <c r="D126" s="18" t="s">
        <v>150</v>
      </c>
      <c r="E126" s="19" t="s">
        <v>7</v>
      </c>
      <c r="F126" s="20">
        <v>360000</v>
      </c>
      <c r="G126" s="72">
        <v>116</v>
      </c>
      <c r="H126" s="68">
        <f>I126/(1+J126)</f>
        <v>71904.580152671755</v>
      </c>
      <c r="I126" s="25">
        <v>75356</v>
      </c>
      <c r="J126" s="26">
        <v>4.8000000000000001E-2</v>
      </c>
      <c r="K126" s="69">
        <f t="shared" si="8"/>
        <v>1507.1200000000001</v>
      </c>
      <c r="L126" s="69">
        <f t="shared" si="9"/>
        <v>76863.12</v>
      </c>
      <c r="M126" s="69">
        <f t="shared" si="10"/>
        <v>0</v>
      </c>
      <c r="N126" s="70">
        <f t="shared" si="11"/>
        <v>0</v>
      </c>
      <c r="O126" s="69">
        <f t="shared" si="12"/>
        <v>2937</v>
      </c>
      <c r="P126" s="69">
        <f t="shared" si="13"/>
        <v>73926.12</v>
      </c>
      <c r="Q126" s="66">
        <f t="shared" si="14"/>
        <v>2934.0659340659345</v>
      </c>
      <c r="R126" s="27">
        <v>2937</v>
      </c>
      <c r="S126" s="28">
        <v>1E-3</v>
      </c>
      <c r="T126" s="57">
        <v>41290</v>
      </c>
      <c r="U126" s="76">
        <f t="shared" si="15"/>
        <v>122</v>
      </c>
    </row>
    <row r="127" spans="3:21" x14ac:dyDescent="0.2">
      <c r="C127" s="17">
        <v>123</v>
      </c>
      <c r="D127" s="18" t="s">
        <v>151</v>
      </c>
      <c r="E127" s="19" t="s">
        <v>11</v>
      </c>
      <c r="F127" s="20">
        <v>133671</v>
      </c>
      <c r="G127" s="72">
        <v>105</v>
      </c>
      <c r="H127" s="68">
        <f>I127/(1+J127)</f>
        <v>75260.260260260256</v>
      </c>
      <c r="I127" s="25">
        <v>75185</v>
      </c>
      <c r="J127" s="26">
        <v>-1E-3</v>
      </c>
      <c r="K127" s="69">
        <f t="shared" si="8"/>
        <v>1503.7</v>
      </c>
      <c r="L127" s="69">
        <f t="shared" si="9"/>
        <v>76688.7</v>
      </c>
      <c r="M127" s="69">
        <f t="shared" si="10"/>
        <v>0</v>
      </c>
      <c r="N127" s="70">
        <f t="shared" si="11"/>
        <v>0</v>
      </c>
      <c r="O127" s="69">
        <f t="shared" si="12"/>
        <v>3604.2</v>
      </c>
      <c r="P127" s="69">
        <f t="shared" si="13"/>
        <v>73084.5</v>
      </c>
      <c r="Q127" s="66">
        <f t="shared" si="14"/>
        <v>3238.2749326145549</v>
      </c>
      <c r="R127" s="27">
        <v>3604.2</v>
      </c>
      <c r="S127" s="28">
        <v>0.113</v>
      </c>
      <c r="T127" s="57">
        <v>131671.29999999999</v>
      </c>
      <c r="U127" s="76">
        <f t="shared" si="15"/>
        <v>123</v>
      </c>
    </row>
    <row r="128" spans="3:21" x14ac:dyDescent="0.2">
      <c r="C128" s="17">
        <v>124</v>
      </c>
      <c r="D128" s="18" t="s">
        <v>152</v>
      </c>
      <c r="E128" s="19" t="s">
        <v>22</v>
      </c>
      <c r="F128" s="20">
        <v>499018</v>
      </c>
      <c r="G128" s="72">
        <v>119</v>
      </c>
      <c r="H128" s="68">
        <f>I128/(1+J128)</f>
        <v>70555.879586077135</v>
      </c>
      <c r="I128" s="25">
        <v>75000.899999999994</v>
      </c>
      <c r="J128" s="26">
        <v>6.3E-2</v>
      </c>
      <c r="K128" s="69">
        <f t="shared" si="8"/>
        <v>1500.0179999999998</v>
      </c>
      <c r="L128" s="69">
        <f t="shared" si="9"/>
        <v>76500.917999999991</v>
      </c>
      <c r="M128" s="69">
        <f t="shared" si="10"/>
        <v>0</v>
      </c>
      <c r="N128" s="70">
        <f t="shared" si="11"/>
        <v>0</v>
      </c>
      <c r="O128" s="69">
        <f t="shared" si="12"/>
        <v>2448.8000000000002</v>
      </c>
      <c r="P128" s="69">
        <f t="shared" si="13"/>
        <v>74052.117999999988</v>
      </c>
      <c r="Q128" s="66">
        <f t="shared" si="14"/>
        <v>3057.1785268414487</v>
      </c>
      <c r="R128" s="27">
        <v>2448.8000000000002</v>
      </c>
      <c r="S128" s="28">
        <v>-0.19900000000000001</v>
      </c>
      <c r="T128" s="57">
        <v>57687.199999999997</v>
      </c>
      <c r="U128" s="76">
        <f t="shared" si="15"/>
        <v>124</v>
      </c>
    </row>
    <row r="129" spans="3:21" x14ac:dyDescent="0.2">
      <c r="C129" s="17">
        <v>125</v>
      </c>
      <c r="D129" s="18" t="s">
        <v>153</v>
      </c>
      <c r="E129" s="19" t="s">
        <v>24</v>
      </c>
      <c r="F129" s="20">
        <v>89198</v>
      </c>
      <c r="G129" s="72">
        <v>126</v>
      </c>
      <c r="H129" s="68">
        <f>I129/(1+J129)</f>
        <v>68705.833333333328</v>
      </c>
      <c r="I129" s="25">
        <v>74202.3</v>
      </c>
      <c r="J129" s="26">
        <v>0.08</v>
      </c>
      <c r="K129" s="69">
        <f t="shared" si="8"/>
        <v>1484.046</v>
      </c>
      <c r="L129" s="69">
        <f t="shared" si="9"/>
        <v>75686.346000000005</v>
      </c>
      <c r="M129" s="69">
        <f t="shared" si="10"/>
        <v>0</v>
      </c>
      <c r="N129" s="70">
        <f t="shared" si="11"/>
        <v>0</v>
      </c>
      <c r="O129" s="69">
        <f t="shared" si="12"/>
        <v>2514.5</v>
      </c>
      <c r="P129" s="69">
        <f t="shared" si="13"/>
        <v>73171.846000000005</v>
      </c>
      <c r="Q129" s="66">
        <f t="shared" si="14"/>
        <v>2201.8388791593698</v>
      </c>
      <c r="R129" s="27">
        <v>2514.5</v>
      </c>
      <c r="S129" s="28">
        <v>0.14199999999999999</v>
      </c>
      <c r="T129" s="57">
        <v>712112.7</v>
      </c>
      <c r="U129" s="76">
        <f t="shared" si="15"/>
        <v>125</v>
      </c>
    </row>
    <row r="130" spans="3:21" x14ac:dyDescent="0.2">
      <c r="C130" s="17">
        <v>126</v>
      </c>
      <c r="D130" s="18" t="s">
        <v>154</v>
      </c>
      <c r="E130" s="19" t="s">
        <v>37</v>
      </c>
      <c r="F130" s="20">
        <v>160301</v>
      </c>
      <c r="G130" s="72">
        <v>104</v>
      </c>
      <c r="H130" s="68">
        <f>I130/(1+J130)</f>
        <v>75273.197969543151</v>
      </c>
      <c r="I130" s="25">
        <v>74144.100000000006</v>
      </c>
      <c r="J130" s="26">
        <v>-1.4999999999999999E-2</v>
      </c>
      <c r="K130" s="69">
        <f t="shared" si="8"/>
        <v>1482.8820000000001</v>
      </c>
      <c r="L130" s="69">
        <f t="shared" si="9"/>
        <v>75626.982000000004</v>
      </c>
      <c r="M130" s="69">
        <f t="shared" si="10"/>
        <v>0</v>
      </c>
      <c r="N130" s="70">
        <f t="shared" si="11"/>
        <v>0</v>
      </c>
      <c r="O130" s="69">
        <f t="shared" si="12"/>
        <v>1219.0999999999999</v>
      </c>
      <c r="P130" s="69">
        <f t="shared" si="13"/>
        <v>74407.881999999998</v>
      </c>
      <c r="Q130" s="66">
        <f t="shared" si="14"/>
        <v>1604.0789473684208</v>
      </c>
      <c r="R130" s="27">
        <v>1219.0999999999999</v>
      </c>
      <c r="S130" s="28">
        <v>-0.24</v>
      </c>
      <c r="T130" s="57">
        <v>175681.4</v>
      </c>
      <c r="U130" s="76">
        <f t="shared" si="15"/>
        <v>126</v>
      </c>
    </row>
    <row r="131" spans="3:21" x14ac:dyDescent="0.2">
      <c r="C131" s="17">
        <v>127</v>
      </c>
      <c r="D131" s="18" t="s">
        <v>155</v>
      </c>
      <c r="E131" s="19" t="s">
        <v>11</v>
      </c>
      <c r="F131" s="20">
        <v>225000</v>
      </c>
      <c r="G131" s="72">
        <v>118</v>
      </c>
      <c r="H131" s="68">
        <f>I131/(1+J131)</f>
        <v>70912.82296650717</v>
      </c>
      <c r="I131" s="25">
        <v>74103.899999999994</v>
      </c>
      <c r="J131" s="26">
        <v>4.4999999999999998E-2</v>
      </c>
      <c r="K131" s="69">
        <f t="shared" si="8"/>
        <v>1482.078</v>
      </c>
      <c r="L131" s="69">
        <f t="shared" si="9"/>
        <v>75585.977999999988</v>
      </c>
      <c r="M131" s="69">
        <f t="shared" si="10"/>
        <v>0</v>
      </c>
      <c r="N131" s="70">
        <f t="shared" si="11"/>
        <v>0</v>
      </c>
      <c r="O131" s="69">
        <f t="shared" si="12"/>
        <v>2116</v>
      </c>
      <c r="P131" s="69">
        <f t="shared" si="13"/>
        <v>73469.977999999988</v>
      </c>
      <c r="Q131" s="66">
        <f t="shared" si="14"/>
        <v>2048.4027105517912</v>
      </c>
      <c r="R131" s="27">
        <v>2116</v>
      </c>
      <c r="S131" s="28">
        <v>3.3000000000000002E-2</v>
      </c>
      <c r="T131" s="57">
        <v>38097.300000000003</v>
      </c>
      <c r="U131" s="76">
        <f t="shared" si="15"/>
        <v>127</v>
      </c>
    </row>
    <row r="132" spans="3:21" x14ac:dyDescent="0.2">
      <c r="C132" s="17">
        <v>128</v>
      </c>
      <c r="D132" s="18" t="s">
        <v>156</v>
      </c>
      <c r="E132" s="19" t="s">
        <v>7</v>
      </c>
      <c r="F132" s="20">
        <v>6621</v>
      </c>
      <c r="G132" s="72">
        <v>106</v>
      </c>
      <c r="H132" s="68">
        <f>I132/(1+J132)</f>
        <v>74643.002028397561</v>
      </c>
      <c r="I132" s="25">
        <v>73598</v>
      </c>
      <c r="J132" s="26">
        <v>-1.4E-2</v>
      </c>
      <c r="K132" s="69">
        <f t="shared" si="8"/>
        <v>1471.96</v>
      </c>
      <c r="L132" s="69">
        <f t="shared" si="9"/>
        <v>75069.960000000006</v>
      </c>
      <c r="M132" s="69">
        <f t="shared" si="10"/>
        <v>0</v>
      </c>
      <c r="N132" s="70">
        <f t="shared" si="11"/>
        <v>0</v>
      </c>
      <c r="O132" s="69">
        <f t="shared" si="12"/>
        <v>9235</v>
      </c>
      <c r="P132" s="69">
        <f t="shared" si="13"/>
        <v>65834.960000000006</v>
      </c>
      <c r="Q132" s="66">
        <f t="shared" si="14"/>
        <v>5624.2387332521321</v>
      </c>
      <c r="R132" s="27">
        <v>9235</v>
      </c>
      <c r="S132" s="28">
        <v>0.64200000000000002</v>
      </c>
      <c r="T132" s="57">
        <v>2063060</v>
      </c>
      <c r="U132" s="76">
        <f t="shared" si="15"/>
        <v>128</v>
      </c>
    </row>
    <row r="133" spans="3:21" x14ac:dyDescent="0.2">
      <c r="C133" s="17">
        <v>129</v>
      </c>
      <c r="D133" s="18" t="s">
        <v>157</v>
      </c>
      <c r="E133" s="19" t="s">
        <v>9</v>
      </c>
      <c r="F133" s="20">
        <v>127163</v>
      </c>
      <c r="G133" s="72">
        <v>124</v>
      </c>
      <c r="H133" s="68">
        <f>I133/(1+J133)</f>
        <v>69614.367816091952</v>
      </c>
      <c r="I133" s="25">
        <v>72677.399999999994</v>
      </c>
      <c r="J133" s="26">
        <v>4.3999999999999997E-2</v>
      </c>
      <c r="K133" s="69">
        <f t="shared" si="8"/>
        <v>1453.548</v>
      </c>
      <c r="L133" s="69">
        <f t="shared" si="9"/>
        <v>74130.947999999989</v>
      </c>
      <c r="M133" s="69">
        <f t="shared" si="10"/>
        <v>0</v>
      </c>
      <c r="N133" s="70">
        <f t="shared" si="11"/>
        <v>0</v>
      </c>
      <c r="O133" s="69">
        <f t="shared" si="12"/>
        <v>1097.7</v>
      </c>
      <c r="P133" s="69">
        <f t="shared" si="13"/>
        <v>73033.247999999992</v>
      </c>
      <c r="Q133" s="66">
        <f t="shared" si="14"/>
        <v>1554.8158640226629</v>
      </c>
      <c r="R133" s="27">
        <v>1097.7</v>
      </c>
      <c r="S133" s="28">
        <v>-0.29399999999999998</v>
      </c>
      <c r="T133" s="57">
        <v>66789.5</v>
      </c>
      <c r="U133" s="76">
        <f t="shared" si="15"/>
        <v>129</v>
      </c>
    </row>
    <row r="134" spans="3:21" x14ac:dyDescent="0.2">
      <c r="C134" s="17">
        <v>130</v>
      </c>
      <c r="D134" s="18" t="s">
        <v>158</v>
      </c>
      <c r="E134" s="19" t="s">
        <v>159</v>
      </c>
      <c r="F134" s="20">
        <v>26613</v>
      </c>
      <c r="G134" s="72">
        <v>163</v>
      </c>
      <c r="H134" s="68">
        <f>I134/(1+J134)</f>
        <v>58834.174125305122</v>
      </c>
      <c r="I134" s="25">
        <v>72307.199999999997</v>
      </c>
      <c r="J134" s="26">
        <v>0.22900000000000001</v>
      </c>
      <c r="K134" s="69">
        <f t="shared" ref="K134:K197" si="16">I134*0.02</f>
        <v>1446.144</v>
      </c>
      <c r="L134" s="69">
        <f t="shared" ref="L134:L197" si="17">I134+K134</f>
        <v>73753.343999999997</v>
      </c>
      <c r="M134" s="69">
        <f t="shared" ref="M134:M197" si="18">IF(I134&gt;166000, I134*0.04,0)</f>
        <v>0</v>
      </c>
      <c r="N134" s="70">
        <f t="shared" ref="N134:N197" si="19">(O134-R134)/ABS(R134)</f>
        <v>0</v>
      </c>
      <c r="O134" s="69">
        <f t="shared" ref="O134:O197" si="20">R134+M134</f>
        <v>3704.4</v>
      </c>
      <c r="P134" s="69">
        <f t="shared" ref="P134:P197" si="21">L134-O134</f>
        <v>70048.944000000003</v>
      </c>
      <c r="Q134" s="66">
        <f t="shared" ref="Q134:Q197" si="22">R134/(1+S134)</f>
        <v>3983.2258064516132</v>
      </c>
      <c r="R134" s="27">
        <v>3704.4</v>
      </c>
      <c r="S134" s="28">
        <v>-7.0000000000000007E-2</v>
      </c>
      <c r="T134" s="57">
        <v>72348.399999999994</v>
      </c>
      <c r="U134" s="76">
        <f t="shared" ref="U134:U197" si="23">IF(ISNUMBER(L134),_xlfn.RANK.EQ(L134,$L$5:$L$504),"")</f>
        <v>130</v>
      </c>
    </row>
    <row r="135" spans="3:21" x14ac:dyDescent="0.2">
      <c r="C135" s="17">
        <v>131</v>
      </c>
      <c r="D135" s="18" t="s">
        <v>160</v>
      </c>
      <c r="E135" s="19" t="s">
        <v>24</v>
      </c>
      <c r="F135" s="20">
        <v>271869</v>
      </c>
      <c r="G135" s="72">
        <v>114</v>
      </c>
      <c r="H135" s="68">
        <f>I135/(1+J135)</f>
        <v>72034.331337325348</v>
      </c>
      <c r="I135" s="25">
        <v>72178.399999999994</v>
      </c>
      <c r="J135" s="26">
        <v>2E-3</v>
      </c>
      <c r="K135" s="69">
        <f t="shared" si="16"/>
        <v>1443.568</v>
      </c>
      <c r="L135" s="69">
        <f t="shared" si="17"/>
        <v>73621.967999999993</v>
      </c>
      <c r="M135" s="69">
        <f t="shared" si="18"/>
        <v>0</v>
      </c>
      <c r="N135" s="70">
        <f t="shared" si="19"/>
        <v>0</v>
      </c>
      <c r="O135" s="69">
        <f t="shared" si="20"/>
        <v>2562.8000000000002</v>
      </c>
      <c r="P135" s="69">
        <f t="shared" si="21"/>
        <v>71059.167999999991</v>
      </c>
      <c r="Q135" s="66">
        <f t="shared" si="22"/>
        <v>2130.3408146300912</v>
      </c>
      <c r="R135" s="27">
        <v>2562.8000000000002</v>
      </c>
      <c r="S135" s="28">
        <v>0.20300000000000001</v>
      </c>
      <c r="T135" s="57">
        <v>54341.1</v>
      </c>
      <c r="U135" s="76">
        <f t="shared" si="23"/>
        <v>131</v>
      </c>
    </row>
    <row r="136" spans="3:21" x14ac:dyDescent="0.2">
      <c r="C136" s="17">
        <v>132</v>
      </c>
      <c r="D136" s="18" t="s">
        <v>161</v>
      </c>
      <c r="E136" s="19" t="s">
        <v>7</v>
      </c>
      <c r="F136" s="20">
        <v>364575</v>
      </c>
      <c r="G136" s="72">
        <v>138</v>
      </c>
      <c r="H136" s="68">
        <f>I136/(1+J136)</f>
        <v>65867.094408799268</v>
      </c>
      <c r="I136" s="25">
        <v>71861</v>
      </c>
      <c r="J136" s="26">
        <v>9.0999999999999998E-2</v>
      </c>
      <c r="K136" s="69">
        <f t="shared" si="16"/>
        <v>1437.22</v>
      </c>
      <c r="L136" s="69">
        <f t="shared" si="17"/>
        <v>73298.22</v>
      </c>
      <c r="M136" s="69">
        <f t="shared" si="18"/>
        <v>0</v>
      </c>
      <c r="N136" s="70">
        <f t="shared" si="19"/>
        <v>0</v>
      </c>
      <c r="O136" s="69">
        <f t="shared" si="20"/>
        <v>4791</v>
      </c>
      <c r="P136" s="69">
        <f t="shared" si="21"/>
        <v>68507.22</v>
      </c>
      <c r="Q136" s="66">
        <f t="shared" si="22"/>
        <v>4908.811475409836</v>
      </c>
      <c r="R136" s="27">
        <v>4791</v>
      </c>
      <c r="S136" s="28">
        <v>-2.4E-2</v>
      </c>
      <c r="T136" s="57">
        <v>50016</v>
      </c>
      <c r="U136" s="76">
        <f t="shared" si="23"/>
        <v>132</v>
      </c>
    </row>
    <row r="137" spans="3:21" x14ac:dyDescent="0.2">
      <c r="C137" s="17">
        <v>133</v>
      </c>
      <c r="D137" s="18" t="s">
        <v>162</v>
      </c>
      <c r="E137" s="19" t="s">
        <v>7</v>
      </c>
      <c r="F137" s="20">
        <v>245000</v>
      </c>
      <c r="G137" s="72">
        <v>128</v>
      </c>
      <c r="H137" s="68">
        <f>I137/(1+J137)</f>
        <v>68632.338787295477</v>
      </c>
      <c r="I137" s="25">
        <v>71309</v>
      </c>
      <c r="J137" s="26">
        <v>3.9E-2</v>
      </c>
      <c r="K137" s="69">
        <f t="shared" si="16"/>
        <v>1426.18</v>
      </c>
      <c r="L137" s="69">
        <f t="shared" si="17"/>
        <v>72735.179999999993</v>
      </c>
      <c r="M137" s="69">
        <f t="shared" si="18"/>
        <v>0</v>
      </c>
      <c r="N137" s="70">
        <f t="shared" si="19"/>
        <v>0</v>
      </c>
      <c r="O137" s="69">
        <f t="shared" si="20"/>
        <v>2314</v>
      </c>
      <c r="P137" s="69">
        <f t="shared" si="21"/>
        <v>70421.179999999993</v>
      </c>
      <c r="Q137" s="66">
        <f t="shared" si="22"/>
        <v>3448.584202682563</v>
      </c>
      <c r="R137" s="27">
        <v>2314</v>
      </c>
      <c r="S137" s="28">
        <v>-0.32900000000000001</v>
      </c>
      <c r="T137" s="57">
        <v>34508</v>
      </c>
      <c r="U137" s="76">
        <f t="shared" si="23"/>
        <v>133</v>
      </c>
    </row>
    <row r="138" spans="3:21" x14ac:dyDescent="0.2">
      <c r="C138" s="17">
        <v>134</v>
      </c>
      <c r="D138" s="18" t="s">
        <v>163</v>
      </c>
      <c r="E138" s="19" t="s">
        <v>9</v>
      </c>
      <c r="F138" s="20">
        <v>117842</v>
      </c>
      <c r="G138" s="72">
        <v>122</v>
      </c>
      <c r="H138" s="68">
        <f>I138/(1+J138)</f>
        <v>69690.117416829744</v>
      </c>
      <c r="I138" s="25">
        <v>71223.3</v>
      </c>
      <c r="J138" s="26">
        <v>2.1999999999999999E-2</v>
      </c>
      <c r="K138" s="69">
        <f t="shared" si="16"/>
        <v>1424.4660000000001</v>
      </c>
      <c r="L138" s="69">
        <f t="shared" si="17"/>
        <v>72647.766000000003</v>
      </c>
      <c r="M138" s="69">
        <f t="shared" si="18"/>
        <v>0</v>
      </c>
      <c r="N138" s="70">
        <f t="shared" si="19"/>
        <v>0</v>
      </c>
      <c r="O138" s="69">
        <f t="shared" si="20"/>
        <v>337.8</v>
      </c>
      <c r="P138" s="69">
        <f t="shared" si="21"/>
        <v>72309.966</v>
      </c>
      <c r="Q138" s="66">
        <f t="shared" si="22"/>
        <v>393.70629370629371</v>
      </c>
      <c r="R138" s="27">
        <v>337.8</v>
      </c>
      <c r="S138" s="28">
        <v>-0.14199999999999999</v>
      </c>
      <c r="T138" s="57">
        <v>81657.399999999994</v>
      </c>
      <c r="U138" s="76">
        <f t="shared" si="23"/>
        <v>134</v>
      </c>
    </row>
    <row r="139" spans="3:21" x14ac:dyDescent="0.2">
      <c r="C139" s="17">
        <v>135</v>
      </c>
      <c r="D139" s="18" t="s">
        <v>164</v>
      </c>
      <c r="E139" s="19" t="s">
        <v>7</v>
      </c>
      <c r="F139" s="20">
        <v>107400</v>
      </c>
      <c r="G139" s="72">
        <v>146</v>
      </c>
      <c r="H139" s="68">
        <f>I139/(1+J139)</f>
        <v>62752.87865367582</v>
      </c>
      <c r="I139" s="25">
        <v>70848</v>
      </c>
      <c r="J139" s="26">
        <v>0.129</v>
      </c>
      <c r="K139" s="69">
        <f t="shared" si="16"/>
        <v>1416.96</v>
      </c>
      <c r="L139" s="69">
        <f t="shared" si="17"/>
        <v>72264.960000000006</v>
      </c>
      <c r="M139" s="69">
        <f t="shared" si="18"/>
        <v>0</v>
      </c>
      <c r="N139" s="70">
        <f t="shared" si="19"/>
        <v>0</v>
      </c>
      <c r="O139" s="69">
        <f t="shared" si="20"/>
        <v>21053</v>
      </c>
      <c r="P139" s="69">
        <f t="shared" si="21"/>
        <v>51211.960000000006</v>
      </c>
      <c r="Q139" s="66">
        <f t="shared" si="22"/>
        <v>9600.0911992704059</v>
      </c>
      <c r="R139" s="27">
        <v>21053</v>
      </c>
      <c r="S139" s="28">
        <v>1.1930000000000001</v>
      </c>
      <c r="T139" s="57">
        <v>127963</v>
      </c>
      <c r="U139" s="76">
        <f t="shared" si="23"/>
        <v>135</v>
      </c>
    </row>
    <row r="140" spans="3:21" x14ac:dyDescent="0.2">
      <c r="C140" s="17">
        <v>136</v>
      </c>
      <c r="D140" s="18" t="s">
        <v>165</v>
      </c>
      <c r="E140" s="19" t="s">
        <v>7</v>
      </c>
      <c r="F140" s="20">
        <v>565802</v>
      </c>
      <c r="G140" s="72">
        <v>123</v>
      </c>
      <c r="H140" s="68">
        <f>I140/(1+J140)</f>
        <v>69615.763546798029</v>
      </c>
      <c r="I140" s="25">
        <v>70660</v>
      </c>
      <c r="J140" s="26">
        <v>1.4999999999999999E-2</v>
      </c>
      <c r="K140" s="69">
        <f t="shared" si="16"/>
        <v>1413.2</v>
      </c>
      <c r="L140" s="69">
        <f t="shared" si="17"/>
        <v>72073.2</v>
      </c>
      <c r="M140" s="69">
        <f t="shared" si="18"/>
        <v>0</v>
      </c>
      <c r="N140" s="70">
        <f t="shared" si="19"/>
        <v>0</v>
      </c>
      <c r="O140" s="69">
        <f t="shared" si="20"/>
        <v>-3913</v>
      </c>
      <c r="P140" s="69">
        <f t="shared" si="21"/>
        <v>75986.2</v>
      </c>
      <c r="Q140" s="66" t="e">
        <f t="shared" si="22"/>
        <v>#VALUE!</v>
      </c>
      <c r="R140" s="27">
        <v>-3913</v>
      </c>
      <c r="S140" s="28" t="s">
        <v>13</v>
      </c>
      <c r="T140" s="57">
        <v>26688</v>
      </c>
      <c r="U140" s="76">
        <f t="shared" si="23"/>
        <v>136</v>
      </c>
    </row>
    <row r="141" spans="3:21" x14ac:dyDescent="0.2">
      <c r="C141" s="17">
        <v>137</v>
      </c>
      <c r="D141" s="18" t="s">
        <v>166</v>
      </c>
      <c r="E141" s="19" t="s">
        <v>9</v>
      </c>
      <c r="F141" s="20">
        <v>287500</v>
      </c>
      <c r="G141" s="72">
        <v>149</v>
      </c>
      <c r="H141" s="68">
        <f>I141/(1+J141)</f>
        <v>61335.937500000007</v>
      </c>
      <c r="I141" s="25">
        <v>70659</v>
      </c>
      <c r="J141" s="26">
        <v>0.152</v>
      </c>
      <c r="K141" s="69">
        <f t="shared" si="16"/>
        <v>1413.18</v>
      </c>
      <c r="L141" s="69">
        <f t="shared" si="17"/>
        <v>72072.179999999993</v>
      </c>
      <c r="M141" s="69">
        <f t="shared" si="18"/>
        <v>0</v>
      </c>
      <c r="N141" s="70">
        <f t="shared" si="19"/>
        <v>0</v>
      </c>
      <c r="O141" s="69">
        <f t="shared" si="20"/>
        <v>4566</v>
      </c>
      <c r="P141" s="69">
        <f t="shared" si="21"/>
        <v>67506.179999999993</v>
      </c>
      <c r="Q141" s="66">
        <f t="shared" si="22"/>
        <v>3224.5762711864409</v>
      </c>
      <c r="R141" s="27">
        <v>4566</v>
      </c>
      <c r="S141" s="28">
        <v>0.41599999999999998</v>
      </c>
      <c r="T141" s="57">
        <v>986297</v>
      </c>
      <c r="U141" s="76">
        <f t="shared" si="23"/>
        <v>137</v>
      </c>
    </row>
    <row r="142" spans="3:21" x14ac:dyDescent="0.2">
      <c r="C142" s="17">
        <v>138</v>
      </c>
      <c r="D142" s="18" t="s">
        <v>167</v>
      </c>
      <c r="E142" s="19" t="s">
        <v>9</v>
      </c>
      <c r="F142" s="20">
        <v>131694</v>
      </c>
      <c r="G142" s="72">
        <v>230</v>
      </c>
      <c r="H142" s="68">
        <f>I142/(1+J142)</f>
        <v>46004.503916449081</v>
      </c>
      <c r="I142" s="25">
        <v>70478.899999999994</v>
      </c>
      <c r="J142" s="26">
        <v>0.53200000000000003</v>
      </c>
      <c r="K142" s="69">
        <f t="shared" si="16"/>
        <v>1409.578</v>
      </c>
      <c r="L142" s="69">
        <f t="shared" si="17"/>
        <v>71888.477999999988</v>
      </c>
      <c r="M142" s="69">
        <f t="shared" si="18"/>
        <v>0</v>
      </c>
      <c r="N142" s="70">
        <f t="shared" si="19"/>
        <v>0</v>
      </c>
      <c r="O142" s="69">
        <f t="shared" si="20"/>
        <v>5652.6</v>
      </c>
      <c r="P142" s="69">
        <f t="shared" si="21"/>
        <v>66235.877999999982</v>
      </c>
      <c r="Q142" s="66">
        <f t="shared" si="22"/>
        <v>3604.9744897959185</v>
      </c>
      <c r="R142" s="27">
        <v>5652.6</v>
      </c>
      <c r="S142" s="28">
        <v>0.56799999999999995</v>
      </c>
      <c r="T142" s="57">
        <v>273829</v>
      </c>
      <c r="U142" s="76">
        <f t="shared" si="23"/>
        <v>138</v>
      </c>
    </row>
    <row r="143" spans="3:21" x14ac:dyDescent="0.2">
      <c r="C143" s="17">
        <v>139</v>
      </c>
      <c r="D143" s="18" t="s">
        <v>168</v>
      </c>
      <c r="E143" s="19" t="s">
        <v>9</v>
      </c>
      <c r="F143" s="20">
        <v>178927</v>
      </c>
      <c r="G143" s="72">
        <v>181</v>
      </c>
      <c r="H143" s="68">
        <f>I143/(1+J143)</f>
        <v>53978.052550231841</v>
      </c>
      <c r="I143" s="25">
        <v>69847.600000000006</v>
      </c>
      <c r="J143" s="26">
        <v>0.29399999999999998</v>
      </c>
      <c r="K143" s="69">
        <f t="shared" si="16"/>
        <v>1396.9520000000002</v>
      </c>
      <c r="L143" s="69">
        <f t="shared" si="17"/>
        <v>71244.552000000011</v>
      </c>
      <c r="M143" s="69">
        <f t="shared" si="18"/>
        <v>0</v>
      </c>
      <c r="N143" s="70">
        <f t="shared" si="19"/>
        <v>0</v>
      </c>
      <c r="O143" s="69">
        <f t="shared" si="20"/>
        <v>-376.7</v>
      </c>
      <c r="P143" s="69">
        <f t="shared" si="21"/>
        <v>71621.252000000008</v>
      </c>
      <c r="Q143" s="66" t="e">
        <f t="shared" si="22"/>
        <v>#VALUE!</v>
      </c>
      <c r="R143" s="27">
        <v>-376.7</v>
      </c>
      <c r="S143" s="28" t="s">
        <v>13</v>
      </c>
      <c r="T143" s="57">
        <v>30465.200000000001</v>
      </c>
      <c r="U143" s="76">
        <f t="shared" si="23"/>
        <v>139</v>
      </c>
    </row>
    <row r="144" spans="3:21" x14ac:dyDescent="0.2">
      <c r="C144" s="17">
        <v>140</v>
      </c>
      <c r="D144" s="18" t="s">
        <v>169</v>
      </c>
      <c r="E144" s="19" t="s">
        <v>9</v>
      </c>
      <c r="F144" s="20">
        <v>210507</v>
      </c>
      <c r="G144" s="72">
        <v>140</v>
      </c>
      <c r="H144" s="68">
        <f>I144/(1+J144)</f>
        <v>64640.695488721802</v>
      </c>
      <c r="I144" s="25">
        <v>68777.7</v>
      </c>
      <c r="J144" s="26">
        <v>6.4000000000000001E-2</v>
      </c>
      <c r="K144" s="69">
        <f t="shared" si="16"/>
        <v>1375.5539999999999</v>
      </c>
      <c r="L144" s="69">
        <f t="shared" si="17"/>
        <v>70153.254000000001</v>
      </c>
      <c r="M144" s="69">
        <f t="shared" si="18"/>
        <v>0</v>
      </c>
      <c r="N144" s="70">
        <f t="shared" si="19"/>
        <v>0</v>
      </c>
      <c r="O144" s="69">
        <f t="shared" si="20"/>
        <v>966.4</v>
      </c>
      <c r="P144" s="69">
        <f t="shared" si="21"/>
        <v>69186.854000000007</v>
      </c>
      <c r="Q144" s="66">
        <f t="shared" si="22"/>
        <v>857.49778172138417</v>
      </c>
      <c r="R144" s="27">
        <v>966.4</v>
      </c>
      <c r="S144" s="28">
        <v>0.127</v>
      </c>
      <c r="T144" s="57">
        <v>57675.4</v>
      </c>
      <c r="U144" s="76">
        <f t="shared" si="23"/>
        <v>140</v>
      </c>
    </row>
    <row r="145" spans="3:21" x14ac:dyDescent="0.2">
      <c r="C145" s="17">
        <v>141</v>
      </c>
      <c r="D145" s="18" t="s">
        <v>170</v>
      </c>
      <c r="E145" s="19" t="s">
        <v>9</v>
      </c>
      <c r="F145" s="20">
        <v>403014</v>
      </c>
      <c r="G145" s="72">
        <v>141</v>
      </c>
      <c r="H145" s="68">
        <f>I145/(1+J145)</f>
        <v>63975.325884543759</v>
      </c>
      <c r="I145" s="25">
        <v>68709.5</v>
      </c>
      <c r="J145" s="26">
        <v>7.3999999999999996E-2</v>
      </c>
      <c r="K145" s="69">
        <f t="shared" si="16"/>
        <v>1374.19</v>
      </c>
      <c r="L145" s="69">
        <f t="shared" si="17"/>
        <v>70083.69</v>
      </c>
      <c r="M145" s="69">
        <f t="shared" si="18"/>
        <v>0</v>
      </c>
      <c r="N145" s="70">
        <f t="shared" si="19"/>
        <v>0</v>
      </c>
      <c r="O145" s="69">
        <f t="shared" si="20"/>
        <v>1664.6</v>
      </c>
      <c r="P145" s="69">
        <f t="shared" si="21"/>
        <v>68419.09</v>
      </c>
      <c r="Q145" s="66">
        <f t="shared" si="22"/>
        <v>1819.2349726775954</v>
      </c>
      <c r="R145" s="27">
        <v>1664.6</v>
      </c>
      <c r="S145" s="28">
        <v>-8.5000000000000006E-2</v>
      </c>
      <c r="T145" s="57">
        <v>122945.9</v>
      </c>
      <c r="U145" s="76">
        <f t="shared" si="23"/>
        <v>141</v>
      </c>
    </row>
    <row r="146" spans="3:21" x14ac:dyDescent="0.2">
      <c r="C146" s="17">
        <v>142</v>
      </c>
      <c r="D146" s="18" t="s">
        <v>171</v>
      </c>
      <c r="E146" s="19" t="s">
        <v>7</v>
      </c>
      <c r="F146" s="20">
        <v>48000</v>
      </c>
      <c r="G146" s="72">
        <v>136</v>
      </c>
      <c r="H146" s="68">
        <f>I146/(1+J146)</f>
        <v>66154.819863680634</v>
      </c>
      <c r="I146" s="25">
        <v>67941</v>
      </c>
      <c r="J146" s="26">
        <v>2.7E-2</v>
      </c>
      <c r="K146" s="69">
        <f t="shared" si="16"/>
        <v>1358.82</v>
      </c>
      <c r="L146" s="69">
        <f t="shared" si="17"/>
        <v>69299.820000000007</v>
      </c>
      <c r="M146" s="69">
        <f t="shared" si="18"/>
        <v>0</v>
      </c>
      <c r="N146" s="70">
        <f t="shared" si="19"/>
        <v>0</v>
      </c>
      <c r="O146" s="69">
        <f t="shared" si="20"/>
        <v>5123</v>
      </c>
      <c r="P146" s="69">
        <f t="shared" si="21"/>
        <v>64176.820000000007</v>
      </c>
      <c r="Q146" s="66">
        <f t="shared" si="22"/>
        <v>4008.6071987480436</v>
      </c>
      <c r="R146" s="27">
        <v>5123</v>
      </c>
      <c r="S146" s="28">
        <v>0.27800000000000002</v>
      </c>
      <c r="T146" s="57">
        <v>687538</v>
      </c>
      <c r="U146" s="76">
        <f t="shared" si="23"/>
        <v>142</v>
      </c>
    </row>
    <row r="147" spans="3:21" x14ac:dyDescent="0.2">
      <c r="C147" s="17">
        <v>143</v>
      </c>
      <c r="D147" s="18" t="s">
        <v>172</v>
      </c>
      <c r="E147" s="19" t="s">
        <v>37</v>
      </c>
      <c r="F147" s="20">
        <v>183002</v>
      </c>
      <c r="G147" s="72">
        <v>134</v>
      </c>
      <c r="H147" s="68">
        <f>I147/(1+J147)</f>
        <v>66240.566959921809</v>
      </c>
      <c r="I147" s="25">
        <v>67764.100000000006</v>
      </c>
      <c r="J147" s="26">
        <v>2.3E-2</v>
      </c>
      <c r="K147" s="69">
        <f t="shared" si="16"/>
        <v>1355.2820000000002</v>
      </c>
      <c r="L147" s="69">
        <f t="shared" si="17"/>
        <v>69119.382000000012</v>
      </c>
      <c r="M147" s="69">
        <f t="shared" si="18"/>
        <v>0</v>
      </c>
      <c r="N147" s="70">
        <f t="shared" si="19"/>
        <v>0</v>
      </c>
      <c r="O147" s="69">
        <f t="shared" si="20"/>
        <v>3896.9</v>
      </c>
      <c r="P147" s="69">
        <f t="shared" si="21"/>
        <v>65222.482000000011</v>
      </c>
      <c r="Q147" s="66">
        <f t="shared" si="22"/>
        <v>5764.6449704142015</v>
      </c>
      <c r="R147" s="27">
        <v>3896.9</v>
      </c>
      <c r="S147" s="28">
        <v>-0.32400000000000001</v>
      </c>
      <c r="T147" s="57">
        <v>131440.4</v>
      </c>
      <c r="U147" s="76">
        <f t="shared" si="23"/>
        <v>143</v>
      </c>
    </row>
    <row r="148" spans="3:21" x14ac:dyDescent="0.2">
      <c r="C148" s="17">
        <v>144</v>
      </c>
      <c r="D148" s="18" t="s">
        <v>173</v>
      </c>
      <c r="E148" s="19" t="s">
        <v>9</v>
      </c>
      <c r="F148" s="20">
        <v>138652</v>
      </c>
      <c r="G148" s="72">
        <v>167</v>
      </c>
      <c r="H148" s="68">
        <f>I148/(1+J148)</f>
        <v>58001.290877796906</v>
      </c>
      <c r="I148" s="25">
        <v>67397.5</v>
      </c>
      <c r="J148" s="26">
        <v>0.16200000000000001</v>
      </c>
      <c r="K148" s="69">
        <f t="shared" si="16"/>
        <v>1347.95</v>
      </c>
      <c r="L148" s="69">
        <f t="shared" si="17"/>
        <v>68745.45</v>
      </c>
      <c r="M148" s="69">
        <f t="shared" si="18"/>
        <v>0</v>
      </c>
      <c r="N148" s="70">
        <f t="shared" si="19"/>
        <v>0</v>
      </c>
      <c r="O148" s="69">
        <f t="shared" si="20"/>
        <v>-2207.6</v>
      </c>
      <c r="P148" s="69">
        <f t="shared" si="21"/>
        <v>70953.05</v>
      </c>
      <c r="Q148" s="66" t="e">
        <f t="shared" si="22"/>
        <v>#VALUE!</v>
      </c>
      <c r="R148" s="27">
        <v>-2207.6</v>
      </c>
      <c r="S148" s="28" t="s">
        <v>13</v>
      </c>
      <c r="T148" s="57">
        <v>116353.60000000001</v>
      </c>
      <c r="U148" s="76">
        <f t="shared" si="23"/>
        <v>144</v>
      </c>
    </row>
    <row r="149" spans="3:21" x14ac:dyDescent="0.2">
      <c r="C149" s="17">
        <v>145</v>
      </c>
      <c r="D149" s="18" t="s">
        <v>174</v>
      </c>
      <c r="E149" s="19" t="s">
        <v>22</v>
      </c>
      <c r="F149" s="20">
        <v>41410</v>
      </c>
      <c r="G149" s="72">
        <v>120</v>
      </c>
      <c r="H149" s="68">
        <f>I149/(1+J149)</f>
        <v>70173.173277661786</v>
      </c>
      <c r="I149" s="25">
        <v>67225.899999999994</v>
      </c>
      <c r="J149" s="26">
        <v>-4.2000000000000003E-2</v>
      </c>
      <c r="K149" s="69">
        <f t="shared" si="16"/>
        <v>1344.5179999999998</v>
      </c>
      <c r="L149" s="69">
        <f t="shared" si="17"/>
        <v>68570.417999999991</v>
      </c>
      <c r="M149" s="69">
        <f t="shared" si="18"/>
        <v>0</v>
      </c>
      <c r="N149" s="70">
        <f t="shared" si="19"/>
        <v>0</v>
      </c>
      <c r="O149" s="69">
        <f t="shared" si="20"/>
        <v>2726.2</v>
      </c>
      <c r="P149" s="69">
        <f t="shared" si="21"/>
        <v>65844.217999999993</v>
      </c>
      <c r="Q149" s="66">
        <f t="shared" si="22"/>
        <v>422.73220654365014</v>
      </c>
      <c r="R149" s="27">
        <v>2726.2</v>
      </c>
      <c r="S149" s="28">
        <v>5.4489999999999998</v>
      </c>
      <c r="T149" s="57">
        <v>308802</v>
      </c>
      <c r="U149" s="76">
        <f t="shared" si="23"/>
        <v>145</v>
      </c>
    </row>
    <row r="150" spans="3:21" x14ac:dyDescent="0.2">
      <c r="C150" s="17">
        <v>146</v>
      </c>
      <c r="D150" s="18" t="s">
        <v>175</v>
      </c>
      <c r="E150" s="19" t="s">
        <v>7</v>
      </c>
      <c r="F150" s="20">
        <v>92000</v>
      </c>
      <c r="G150" s="72">
        <v>135</v>
      </c>
      <c r="H150" s="68">
        <f>I150/(1+J150)</f>
        <v>66235.877106045591</v>
      </c>
      <c r="I150" s="25">
        <v>66832</v>
      </c>
      <c r="J150" s="26">
        <v>8.9999999999999993E-3</v>
      </c>
      <c r="K150" s="69">
        <f t="shared" si="16"/>
        <v>1336.64</v>
      </c>
      <c r="L150" s="69">
        <f t="shared" si="17"/>
        <v>68168.639999999999</v>
      </c>
      <c r="M150" s="69">
        <f t="shared" si="18"/>
        <v>0</v>
      </c>
      <c r="N150" s="70">
        <f t="shared" si="19"/>
        <v>0</v>
      </c>
      <c r="O150" s="69">
        <f t="shared" si="20"/>
        <v>9750</v>
      </c>
      <c r="P150" s="69">
        <f t="shared" si="21"/>
        <v>58418.64</v>
      </c>
      <c r="Q150" s="66">
        <f t="shared" si="22"/>
        <v>15330.188679245282</v>
      </c>
      <c r="R150" s="27">
        <v>9750</v>
      </c>
      <c r="S150" s="28">
        <v>-0.36399999999999999</v>
      </c>
      <c r="T150" s="57">
        <v>118310</v>
      </c>
      <c r="U150" s="76">
        <f t="shared" si="23"/>
        <v>146</v>
      </c>
    </row>
    <row r="151" spans="3:21" x14ac:dyDescent="0.2">
      <c r="C151" s="17">
        <v>147</v>
      </c>
      <c r="D151" s="18" t="s">
        <v>176</v>
      </c>
      <c r="E151" s="19" t="s">
        <v>24</v>
      </c>
      <c r="F151" s="20">
        <v>46711</v>
      </c>
      <c r="G151" s="72">
        <v>130</v>
      </c>
      <c r="H151" s="68">
        <f>I151/(1+J151)</f>
        <v>68046.381243628945</v>
      </c>
      <c r="I151" s="25">
        <v>66753.5</v>
      </c>
      <c r="J151" s="26">
        <v>-1.9E-2</v>
      </c>
      <c r="K151" s="69">
        <f t="shared" si="16"/>
        <v>1335.07</v>
      </c>
      <c r="L151" s="69">
        <f t="shared" si="17"/>
        <v>68088.570000000007</v>
      </c>
      <c r="M151" s="69">
        <f t="shared" si="18"/>
        <v>0</v>
      </c>
      <c r="N151" s="70">
        <f t="shared" si="19"/>
        <v>0</v>
      </c>
      <c r="O151" s="69">
        <f t="shared" si="20"/>
        <v>2082.5</v>
      </c>
      <c r="P151" s="69">
        <f t="shared" si="21"/>
        <v>66006.070000000007</v>
      </c>
      <c r="Q151" s="66">
        <f t="shared" si="22"/>
        <v>1907.051282051282</v>
      </c>
      <c r="R151" s="27">
        <v>2082.5</v>
      </c>
      <c r="S151" s="28">
        <v>9.1999999999999998E-2</v>
      </c>
      <c r="T151" s="57">
        <v>61526</v>
      </c>
      <c r="U151" s="76">
        <f t="shared" si="23"/>
        <v>147</v>
      </c>
    </row>
    <row r="152" spans="3:21" x14ac:dyDescent="0.2">
      <c r="C152" s="17">
        <v>148</v>
      </c>
      <c r="D152" s="18" t="s">
        <v>177</v>
      </c>
      <c r="E152" s="19" t="s">
        <v>7</v>
      </c>
      <c r="F152" s="20">
        <v>240200</v>
      </c>
      <c r="G152" s="72">
        <v>159</v>
      </c>
      <c r="H152" s="68">
        <f>I152/(1+J152)</f>
        <v>59856.885688568858</v>
      </c>
      <c r="I152" s="25">
        <v>66501</v>
      </c>
      <c r="J152" s="26">
        <v>0.111</v>
      </c>
      <c r="K152" s="69">
        <f t="shared" si="16"/>
        <v>1330.02</v>
      </c>
      <c r="L152" s="69">
        <f t="shared" si="17"/>
        <v>67831.02</v>
      </c>
      <c r="M152" s="69">
        <f t="shared" si="18"/>
        <v>0</v>
      </c>
      <c r="N152" s="70">
        <f t="shared" si="19"/>
        <v>0</v>
      </c>
      <c r="O152" s="69">
        <f t="shared" si="20"/>
        <v>5269</v>
      </c>
      <c r="P152" s="69">
        <f t="shared" si="21"/>
        <v>62562.020000000004</v>
      </c>
      <c r="Q152" s="66">
        <f t="shared" si="22"/>
        <v>4550.0863557858384</v>
      </c>
      <c r="R152" s="27">
        <v>5269</v>
      </c>
      <c r="S152" s="28">
        <v>0.158</v>
      </c>
      <c r="T152" s="57">
        <v>134211</v>
      </c>
      <c r="U152" s="76">
        <f t="shared" si="23"/>
        <v>148</v>
      </c>
    </row>
    <row r="153" spans="3:21" x14ac:dyDescent="0.2">
      <c r="C153" s="17">
        <v>149</v>
      </c>
      <c r="D153" s="18" t="s">
        <v>178</v>
      </c>
      <c r="E153" s="19" t="s">
        <v>9</v>
      </c>
      <c r="F153" s="20">
        <v>161399</v>
      </c>
      <c r="G153" s="72">
        <v>162</v>
      </c>
      <c r="H153" s="68">
        <f>I153/(1+J153)</f>
        <v>58942.222222222219</v>
      </c>
      <c r="I153" s="25">
        <v>66310</v>
      </c>
      <c r="J153" s="26">
        <v>0.125</v>
      </c>
      <c r="K153" s="69">
        <f t="shared" si="16"/>
        <v>1326.2</v>
      </c>
      <c r="L153" s="69">
        <f t="shared" si="17"/>
        <v>67636.2</v>
      </c>
      <c r="M153" s="69">
        <f t="shared" si="18"/>
        <v>0</v>
      </c>
      <c r="N153" s="70">
        <f t="shared" si="19"/>
        <v>0</v>
      </c>
      <c r="O153" s="69">
        <f t="shared" si="20"/>
        <v>2168.1999999999998</v>
      </c>
      <c r="P153" s="69">
        <f t="shared" si="21"/>
        <v>65468</v>
      </c>
      <c r="Q153" s="66">
        <f t="shared" si="22"/>
        <v>263.99610373797634</v>
      </c>
      <c r="R153" s="27">
        <v>2168.1999999999998</v>
      </c>
      <c r="S153" s="28">
        <v>7.2130000000000001</v>
      </c>
      <c r="T153" s="57">
        <v>103676.1</v>
      </c>
      <c r="U153" s="76">
        <f t="shared" si="23"/>
        <v>149</v>
      </c>
    </row>
    <row r="154" spans="3:21" x14ac:dyDescent="0.2">
      <c r="C154" s="17">
        <v>150</v>
      </c>
      <c r="D154" s="18" t="s">
        <v>179</v>
      </c>
      <c r="E154" s="19" t="s">
        <v>9</v>
      </c>
      <c r="F154" s="20">
        <v>92714</v>
      </c>
      <c r="G154" s="72">
        <v>168</v>
      </c>
      <c r="H154" s="68">
        <f>I154/(1+J154)</f>
        <v>57735.092348284961</v>
      </c>
      <c r="I154" s="25">
        <v>65644.800000000003</v>
      </c>
      <c r="J154" s="26">
        <v>0.13700000000000001</v>
      </c>
      <c r="K154" s="69">
        <f t="shared" si="16"/>
        <v>1312.8960000000002</v>
      </c>
      <c r="L154" s="69">
        <f t="shared" si="17"/>
        <v>66957.695999999996</v>
      </c>
      <c r="M154" s="69">
        <f t="shared" si="18"/>
        <v>0</v>
      </c>
      <c r="N154" s="70">
        <f t="shared" si="19"/>
        <v>0</v>
      </c>
      <c r="O154" s="69">
        <f t="shared" si="20"/>
        <v>11131.3</v>
      </c>
      <c r="P154" s="69">
        <f t="shared" si="21"/>
        <v>55826.395999999993</v>
      </c>
      <c r="Q154" s="66">
        <f t="shared" si="22"/>
        <v>10393.370681605975</v>
      </c>
      <c r="R154" s="27">
        <v>11131.3</v>
      </c>
      <c r="S154" s="28">
        <v>7.0999999999999994E-2</v>
      </c>
      <c r="T154" s="57">
        <v>1388230</v>
      </c>
      <c r="U154" s="76">
        <f t="shared" si="23"/>
        <v>150</v>
      </c>
    </row>
    <row r="155" spans="3:21" x14ac:dyDescent="0.2">
      <c r="C155" s="17">
        <v>151</v>
      </c>
      <c r="D155" s="18" t="s">
        <v>180</v>
      </c>
      <c r="E155" s="19" t="s">
        <v>9</v>
      </c>
      <c r="F155" s="20">
        <v>446613</v>
      </c>
      <c r="G155" s="72">
        <v>161</v>
      </c>
      <c r="H155" s="68">
        <f>I155/(1+J155)</f>
        <v>59253.526220614825</v>
      </c>
      <c r="I155" s="25">
        <v>65534.400000000001</v>
      </c>
      <c r="J155" s="26">
        <v>0.106</v>
      </c>
      <c r="K155" s="69">
        <f t="shared" si="16"/>
        <v>1310.6880000000001</v>
      </c>
      <c r="L155" s="69">
        <f t="shared" si="17"/>
        <v>66845.088000000003</v>
      </c>
      <c r="M155" s="69">
        <f t="shared" si="18"/>
        <v>0</v>
      </c>
      <c r="N155" s="70">
        <f t="shared" si="19"/>
        <v>0</v>
      </c>
      <c r="O155" s="69">
        <f t="shared" si="20"/>
        <v>695</v>
      </c>
      <c r="P155" s="69">
        <f t="shared" si="21"/>
        <v>66150.088000000003</v>
      </c>
      <c r="Q155" s="66">
        <f t="shared" si="22"/>
        <v>363.11389759665622</v>
      </c>
      <c r="R155" s="27">
        <v>695</v>
      </c>
      <c r="S155" s="28">
        <v>0.91400000000000003</v>
      </c>
      <c r="T155" s="57">
        <v>138082.70000000001</v>
      </c>
      <c r="U155" s="76">
        <f t="shared" si="23"/>
        <v>151</v>
      </c>
    </row>
    <row r="156" spans="3:21" x14ac:dyDescent="0.2">
      <c r="C156" s="17">
        <v>152</v>
      </c>
      <c r="D156" s="18" t="s">
        <v>181</v>
      </c>
      <c r="E156" s="19" t="s">
        <v>7</v>
      </c>
      <c r="F156" s="20">
        <v>359530</v>
      </c>
      <c r="G156" s="72">
        <v>155</v>
      </c>
      <c r="H156" s="68">
        <f>I156/(1+J156)</f>
        <v>60322.580645161295</v>
      </c>
      <c r="I156" s="25">
        <v>65450</v>
      </c>
      <c r="J156" s="26">
        <v>8.5000000000000006E-2</v>
      </c>
      <c r="K156" s="69">
        <f t="shared" si="16"/>
        <v>1309</v>
      </c>
      <c r="L156" s="69">
        <f t="shared" si="17"/>
        <v>66759</v>
      </c>
      <c r="M156" s="69">
        <f t="shared" si="18"/>
        <v>0</v>
      </c>
      <c r="N156" s="70">
        <f t="shared" si="19"/>
        <v>0</v>
      </c>
      <c r="O156" s="69">
        <f t="shared" si="20"/>
        <v>4572</v>
      </c>
      <c r="P156" s="69">
        <f t="shared" si="21"/>
        <v>62187</v>
      </c>
      <c r="Q156" s="66">
        <f t="shared" si="22"/>
        <v>2996.0681520314547</v>
      </c>
      <c r="R156" s="27">
        <v>4572</v>
      </c>
      <c r="S156" s="28">
        <v>0.52600000000000002</v>
      </c>
      <c r="T156" s="57">
        <v>52330</v>
      </c>
      <c r="U156" s="76">
        <f t="shared" si="23"/>
        <v>152</v>
      </c>
    </row>
    <row r="157" spans="3:21" x14ac:dyDescent="0.2">
      <c r="C157" s="17">
        <v>153</v>
      </c>
      <c r="D157" s="18" t="s">
        <v>182</v>
      </c>
      <c r="E157" s="19" t="s">
        <v>24</v>
      </c>
      <c r="F157" s="20">
        <v>62938</v>
      </c>
      <c r="G157" s="72">
        <v>145</v>
      </c>
      <c r="H157" s="68">
        <f>I157/(1+J157)</f>
        <v>63524.411764705881</v>
      </c>
      <c r="I157" s="25">
        <v>64794.9</v>
      </c>
      <c r="J157" s="26">
        <v>0.02</v>
      </c>
      <c r="K157" s="69">
        <f t="shared" si="16"/>
        <v>1295.8980000000001</v>
      </c>
      <c r="L157" s="69">
        <f t="shared" si="17"/>
        <v>66090.797999999995</v>
      </c>
      <c r="M157" s="69">
        <f t="shared" si="18"/>
        <v>0</v>
      </c>
      <c r="N157" s="70">
        <f t="shared" si="19"/>
        <v>0</v>
      </c>
      <c r="O157" s="69">
        <f t="shared" si="20"/>
        <v>2029.6</v>
      </c>
      <c r="P157" s="69">
        <f t="shared" si="21"/>
        <v>64061.197999999997</v>
      </c>
      <c r="Q157" s="66">
        <f t="shared" si="22"/>
        <v>3284.1423948220063</v>
      </c>
      <c r="R157" s="27">
        <v>2029.6</v>
      </c>
      <c r="S157" s="28">
        <v>-0.38200000000000001</v>
      </c>
      <c r="T157" s="57">
        <v>505478.1</v>
      </c>
      <c r="U157" s="76">
        <f t="shared" si="23"/>
        <v>153</v>
      </c>
    </row>
    <row r="158" spans="3:21" x14ac:dyDescent="0.2">
      <c r="C158" s="17">
        <v>154</v>
      </c>
      <c r="D158" s="18" t="s">
        <v>183</v>
      </c>
      <c r="E158" s="19" t="s">
        <v>7</v>
      </c>
      <c r="F158" s="20">
        <v>267000</v>
      </c>
      <c r="G158" s="72">
        <v>144</v>
      </c>
      <c r="H158" s="68">
        <f>I158/(1+J158)</f>
        <v>63517.681728880154</v>
      </c>
      <c r="I158" s="25">
        <v>64661</v>
      </c>
      <c r="J158" s="26">
        <v>1.7999999999999999E-2</v>
      </c>
      <c r="K158" s="69">
        <f t="shared" si="16"/>
        <v>1293.22</v>
      </c>
      <c r="L158" s="69">
        <f t="shared" si="17"/>
        <v>65954.22</v>
      </c>
      <c r="M158" s="69">
        <f t="shared" si="18"/>
        <v>0</v>
      </c>
      <c r="N158" s="70">
        <f t="shared" si="19"/>
        <v>0</v>
      </c>
      <c r="O158" s="69">
        <f t="shared" si="20"/>
        <v>12515</v>
      </c>
      <c r="P158" s="69">
        <f t="shared" si="21"/>
        <v>53439.22</v>
      </c>
      <c r="Q158" s="66">
        <f t="shared" si="22"/>
        <v>4856.4221963523478</v>
      </c>
      <c r="R158" s="27">
        <v>12515</v>
      </c>
      <c r="S158" s="28">
        <v>1.577</v>
      </c>
      <c r="T158" s="57">
        <v>77648</v>
      </c>
      <c r="U158" s="76">
        <f t="shared" si="23"/>
        <v>154</v>
      </c>
    </row>
    <row r="159" spans="3:21" x14ac:dyDescent="0.2">
      <c r="C159" s="17">
        <v>155</v>
      </c>
      <c r="D159" s="18" t="s">
        <v>184</v>
      </c>
      <c r="E159" s="19" t="s">
        <v>7</v>
      </c>
      <c r="F159" s="20">
        <v>31600</v>
      </c>
      <c r="G159" s="72">
        <v>152</v>
      </c>
      <c r="H159" s="68">
        <f>I159/(1+J159)</f>
        <v>60813.799621928163</v>
      </c>
      <c r="I159" s="25">
        <v>64341</v>
      </c>
      <c r="J159" s="26">
        <v>5.8000000000000003E-2</v>
      </c>
      <c r="K159" s="69">
        <f t="shared" si="16"/>
        <v>1286.82</v>
      </c>
      <c r="L159" s="69">
        <f t="shared" si="17"/>
        <v>65627.820000000007</v>
      </c>
      <c r="M159" s="69">
        <f t="shared" si="18"/>
        <v>0</v>
      </c>
      <c r="N159" s="70">
        <f t="shared" si="19"/>
        <v>0</v>
      </c>
      <c r="O159" s="69">
        <f t="shared" si="20"/>
        <v>1810</v>
      </c>
      <c r="P159" s="69">
        <f t="shared" si="21"/>
        <v>63817.820000000007</v>
      </c>
      <c r="Q159" s="66">
        <f t="shared" si="22"/>
        <v>1594.7136563876652</v>
      </c>
      <c r="R159" s="27">
        <v>1810</v>
      </c>
      <c r="S159" s="28">
        <v>0.13500000000000001</v>
      </c>
      <c r="T159" s="57">
        <v>40833</v>
      </c>
      <c r="U159" s="76">
        <f t="shared" si="23"/>
        <v>155</v>
      </c>
    </row>
    <row r="160" spans="3:21" x14ac:dyDescent="0.2">
      <c r="C160" s="17">
        <v>156</v>
      </c>
      <c r="D160" s="18" t="s">
        <v>185</v>
      </c>
      <c r="E160" s="19" t="s">
        <v>7</v>
      </c>
      <c r="F160" s="20">
        <v>50492</v>
      </c>
      <c r="G160" s="72">
        <v>160</v>
      </c>
      <c r="H160" s="68">
        <f>I160/(1+J160)</f>
        <v>59708.056872037916</v>
      </c>
      <c r="I160" s="25">
        <v>62992</v>
      </c>
      <c r="J160" s="26">
        <v>5.5E-2</v>
      </c>
      <c r="K160" s="69">
        <f t="shared" si="16"/>
        <v>1259.8399999999999</v>
      </c>
      <c r="L160" s="69">
        <f t="shared" si="17"/>
        <v>64251.839999999997</v>
      </c>
      <c r="M160" s="69">
        <f t="shared" si="18"/>
        <v>0</v>
      </c>
      <c r="N160" s="70">
        <f t="shared" si="19"/>
        <v>0</v>
      </c>
      <c r="O160" s="69">
        <f t="shared" si="20"/>
        <v>4074</v>
      </c>
      <c r="P160" s="69">
        <f t="shared" si="21"/>
        <v>60177.84</v>
      </c>
      <c r="Q160" s="66">
        <f t="shared" si="22"/>
        <v>7864.864864864865</v>
      </c>
      <c r="R160" s="27">
        <v>4074</v>
      </c>
      <c r="S160" s="28">
        <v>-0.48199999999999998</v>
      </c>
      <c r="T160" s="57">
        <v>815078</v>
      </c>
      <c r="U160" s="76">
        <f t="shared" si="23"/>
        <v>156</v>
      </c>
    </row>
    <row r="161" spans="3:21" x14ac:dyDescent="0.2">
      <c r="C161" s="17">
        <v>157</v>
      </c>
      <c r="D161" s="18" t="s">
        <v>186</v>
      </c>
      <c r="E161" s="19" t="s">
        <v>24</v>
      </c>
      <c r="F161" s="20">
        <v>43993</v>
      </c>
      <c r="G161" s="72">
        <v>246</v>
      </c>
      <c r="H161" s="68">
        <f>I161/(1+J161)</f>
        <v>44160.028149190708</v>
      </c>
      <c r="I161" s="25">
        <v>62751.4</v>
      </c>
      <c r="J161" s="26">
        <v>0.42099999999999999</v>
      </c>
      <c r="K161" s="69">
        <f t="shared" si="16"/>
        <v>1255.028</v>
      </c>
      <c r="L161" s="69">
        <f t="shared" si="17"/>
        <v>64006.428</v>
      </c>
      <c r="M161" s="69">
        <f t="shared" si="18"/>
        <v>0</v>
      </c>
      <c r="N161" s="70">
        <f t="shared" si="19"/>
        <v>0</v>
      </c>
      <c r="O161" s="69">
        <f t="shared" si="20"/>
        <v>3735.9</v>
      </c>
      <c r="P161" s="69">
        <f t="shared" si="21"/>
        <v>60270.527999999998</v>
      </c>
      <c r="Q161" s="66">
        <f t="shared" si="22"/>
        <v>3777.4519716885743</v>
      </c>
      <c r="R161" s="27">
        <v>3735.9</v>
      </c>
      <c r="S161" s="28">
        <v>-1.0999999999999999E-2</v>
      </c>
      <c r="T161" s="57">
        <v>107940.5</v>
      </c>
      <c r="U161" s="76">
        <f t="shared" si="23"/>
        <v>157</v>
      </c>
    </row>
    <row r="162" spans="3:21" x14ac:dyDescent="0.2">
      <c r="C162" s="17">
        <v>158</v>
      </c>
      <c r="D162" s="18" t="s">
        <v>187</v>
      </c>
      <c r="E162" s="19" t="s">
        <v>188</v>
      </c>
      <c r="F162" s="20">
        <v>48001</v>
      </c>
      <c r="G162" s="72">
        <v>191</v>
      </c>
      <c r="H162" s="68">
        <f>I162/(1+J162)</f>
        <v>52032.274247491638</v>
      </c>
      <c r="I162" s="25">
        <v>62230.6</v>
      </c>
      <c r="J162" s="26">
        <v>0.19600000000000001</v>
      </c>
      <c r="K162" s="69">
        <f t="shared" si="16"/>
        <v>1244.6120000000001</v>
      </c>
      <c r="L162" s="69">
        <f t="shared" si="17"/>
        <v>63475.212</v>
      </c>
      <c r="M162" s="69">
        <f t="shared" si="18"/>
        <v>0</v>
      </c>
      <c r="N162" s="70">
        <f t="shared" si="19"/>
        <v>0</v>
      </c>
      <c r="O162" s="69">
        <f t="shared" si="20"/>
        <v>11868.3</v>
      </c>
      <c r="P162" s="69">
        <f t="shared" si="21"/>
        <v>51606.911999999997</v>
      </c>
      <c r="Q162" s="66">
        <f t="shared" si="22"/>
        <v>8758.8929889298888</v>
      </c>
      <c r="R162" s="27">
        <v>11868.3</v>
      </c>
      <c r="S162" s="28">
        <v>0.35499999999999998</v>
      </c>
      <c r="T162" s="57">
        <v>154071.20000000001</v>
      </c>
      <c r="U162" s="76">
        <f t="shared" si="23"/>
        <v>158</v>
      </c>
    </row>
    <row r="163" spans="3:21" x14ac:dyDescent="0.2">
      <c r="C163" s="17">
        <v>159</v>
      </c>
      <c r="D163" s="18" t="s">
        <v>189</v>
      </c>
      <c r="E163" s="19" t="s">
        <v>24</v>
      </c>
      <c r="F163" s="20">
        <v>58165</v>
      </c>
      <c r="G163" s="72">
        <v>179</v>
      </c>
      <c r="H163" s="68">
        <f>I163/(1+J163)</f>
        <v>54220.899470899472</v>
      </c>
      <c r="I163" s="25">
        <v>61486.5</v>
      </c>
      <c r="J163" s="26">
        <v>0.13400000000000001</v>
      </c>
      <c r="K163" s="69">
        <f t="shared" si="16"/>
        <v>1229.73</v>
      </c>
      <c r="L163" s="69">
        <f t="shared" si="17"/>
        <v>62716.23</v>
      </c>
      <c r="M163" s="69">
        <f t="shared" si="18"/>
        <v>0</v>
      </c>
      <c r="N163" s="70">
        <f t="shared" si="19"/>
        <v>0</v>
      </c>
      <c r="O163" s="69">
        <f t="shared" si="20"/>
        <v>1838</v>
      </c>
      <c r="P163" s="69">
        <f t="shared" si="21"/>
        <v>60878.23</v>
      </c>
      <c r="Q163" s="66">
        <f t="shared" si="22"/>
        <v>1626.5486725663718</v>
      </c>
      <c r="R163" s="27">
        <v>1838</v>
      </c>
      <c r="S163" s="28">
        <v>0.13</v>
      </c>
      <c r="T163" s="57">
        <v>52069.2</v>
      </c>
      <c r="U163" s="76">
        <f t="shared" si="23"/>
        <v>159</v>
      </c>
    </row>
    <row r="164" spans="3:21" x14ac:dyDescent="0.2">
      <c r="C164" s="17">
        <v>160</v>
      </c>
      <c r="D164" s="18" t="s">
        <v>190</v>
      </c>
      <c r="E164" s="19" t="s">
        <v>131</v>
      </c>
      <c r="F164" s="20">
        <v>43743</v>
      </c>
      <c r="G164" s="72">
        <v>197</v>
      </c>
      <c r="H164" s="68">
        <f>I164/(1+J164)</f>
        <v>51226.355296080066</v>
      </c>
      <c r="I164" s="25">
        <v>61420.4</v>
      </c>
      <c r="J164" s="26">
        <v>0.19900000000000001</v>
      </c>
      <c r="K164" s="69">
        <f t="shared" si="16"/>
        <v>1228.4080000000001</v>
      </c>
      <c r="L164" s="69">
        <f t="shared" si="17"/>
        <v>62648.808000000005</v>
      </c>
      <c r="M164" s="69">
        <f t="shared" si="18"/>
        <v>0</v>
      </c>
      <c r="N164" s="70">
        <f t="shared" si="19"/>
        <v>0</v>
      </c>
      <c r="O164" s="69">
        <f t="shared" si="20"/>
        <v>4360.6000000000004</v>
      </c>
      <c r="P164" s="69">
        <f t="shared" si="21"/>
        <v>58288.208000000006</v>
      </c>
      <c r="Q164" s="66">
        <f t="shared" si="22"/>
        <v>3428.1446540880506</v>
      </c>
      <c r="R164" s="27">
        <v>4360.6000000000004</v>
      </c>
      <c r="S164" s="28">
        <v>0.27200000000000002</v>
      </c>
      <c r="T164" s="57">
        <v>71563.399999999994</v>
      </c>
      <c r="U164" s="76">
        <f t="shared" si="23"/>
        <v>160</v>
      </c>
    </row>
    <row r="165" spans="3:21" x14ac:dyDescent="0.2">
      <c r="C165" s="17">
        <v>161</v>
      </c>
      <c r="D165" s="18" t="s">
        <v>191</v>
      </c>
      <c r="E165" s="19" t="s">
        <v>9</v>
      </c>
      <c r="F165" s="20">
        <v>185269</v>
      </c>
      <c r="G165" s="72">
        <v>182</v>
      </c>
      <c r="H165" s="68">
        <f>I165/(1+J165)</f>
        <v>53846.965699208442</v>
      </c>
      <c r="I165" s="25">
        <v>61224</v>
      </c>
      <c r="J165" s="26">
        <v>0.13700000000000001</v>
      </c>
      <c r="K165" s="69">
        <f t="shared" si="16"/>
        <v>1224.48</v>
      </c>
      <c r="L165" s="69">
        <f t="shared" si="17"/>
        <v>62448.480000000003</v>
      </c>
      <c r="M165" s="69">
        <f t="shared" si="18"/>
        <v>0</v>
      </c>
      <c r="N165" s="70">
        <f t="shared" si="19"/>
        <v>0</v>
      </c>
      <c r="O165" s="69">
        <f t="shared" si="20"/>
        <v>803.8</v>
      </c>
      <c r="P165" s="69">
        <f t="shared" si="21"/>
        <v>61644.68</v>
      </c>
      <c r="Q165" s="66">
        <f t="shared" si="22"/>
        <v>946.76089517078913</v>
      </c>
      <c r="R165" s="27">
        <v>803.8</v>
      </c>
      <c r="S165" s="28">
        <v>-0.151</v>
      </c>
      <c r="T165" s="57">
        <v>123815.2</v>
      </c>
      <c r="U165" s="76">
        <f t="shared" si="23"/>
        <v>161</v>
      </c>
    </row>
    <row r="166" spans="3:21" x14ac:dyDescent="0.2">
      <c r="C166" s="17">
        <v>162</v>
      </c>
      <c r="D166" s="18" t="s">
        <v>192</v>
      </c>
      <c r="E166" s="19" t="s">
        <v>24</v>
      </c>
      <c r="F166" s="20">
        <v>58565</v>
      </c>
      <c r="G166" s="72">
        <v>165</v>
      </c>
      <c r="H166" s="68">
        <f>I166/(1+J166)</f>
        <v>58592.026897214222</v>
      </c>
      <c r="I166" s="25">
        <v>60994.3</v>
      </c>
      <c r="J166" s="26">
        <v>4.1000000000000002E-2</v>
      </c>
      <c r="K166" s="69">
        <f t="shared" si="16"/>
        <v>1219.8860000000002</v>
      </c>
      <c r="L166" s="69">
        <f t="shared" si="17"/>
        <v>62214.186000000002</v>
      </c>
      <c r="M166" s="69">
        <f t="shared" si="18"/>
        <v>0</v>
      </c>
      <c r="N166" s="70">
        <f t="shared" si="19"/>
        <v>0</v>
      </c>
      <c r="O166" s="69">
        <f t="shared" si="20"/>
        <v>1196.0999999999999</v>
      </c>
      <c r="P166" s="69">
        <f t="shared" si="21"/>
        <v>61018.086000000003</v>
      </c>
      <c r="Q166" s="66">
        <f t="shared" si="22"/>
        <v>1174.9508840864439</v>
      </c>
      <c r="R166" s="27">
        <v>1196.0999999999999</v>
      </c>
      <c r="S166" s="28">
        <v>1.7999999999999999E-2</v>
      </c>
      <c r="T166" s="57">
        <v>40132.5</v>
      </c>
      <c r="U166" s="76">
        <f t="shared" si="23"/>
        <v>162</v>
      </c>
    </row>
    <row r="167" spans="3:21" x14ac:dyDescent="0.2">
      <c r="C167" s="17">
        <v>163</v>
      </c>
      <c r="D167" s="18" t="s">
        <v>193</v>
      </c>
      <c r="E167" s="19" t="s">
        <v>32</v>
      </c>
      <c r="F167" s="20">
        <v>94442</v>
      </c>
      <c r="G167" s="72">
        <v>169</v>
      </c>
      <c r="H167" s="68">
        <f>I167/(1+J167)</f>
        <v>56653.81750465549</v>
      </c>
      <c r="I167" s="25">
        <v>60846.2</v>
      </c>
      <c r="J167" s="26">
        <v>7.3999999999999996E-2</v>
      </c>
      <c r="K167" s="69">
        <f t="shared" si="16"/>
        <v>1216.924</v>
      </c>
      <c r="L167" s="69">
        <f t="shared" si="17"/>
        <v>62063.123999999996</v>
      </c>
      <c r="M167" s="69">
        <f t="shared" si="18"/>
        <v>0</v>
      </c>
      <c r="N167" s="70">
        <f t="shared" si="19"/>
        <v>0</v>
      </c>
      <c r="O167" s="69">
        <f t="shared" si="20"/>
        <v>10738.1</v>
      </c>
      <c r="P167" s="69">
        <f t="shared" si="21"/>
        <v>51325.023999999998</v>
      </c>
      <c r="Q167" s="66">
        <f t="shared" si="22"/>
        <v>8772.9575163398695</v>
      </c>
      <c r="R167" s="27">
        <v>10738.1</v>
      </c>
      <c r="S167" s="28">
        <v>0.224</v>
      </c>
      <c r="T167" s="57">
        <v>79680.3</v>
      </c>
      <c r="U167" s="76">
        <f t="shared" si="23"/>
        <v>163</v>
      </c>
    </row>
    <row r="168" spans="3:21" x14ac:dyDescent="0.2">
      <c r="C168" s="17">
        <v>164</v>
      </c>
      <c r="D168" s="18" t="s">
        <v>194</v>
      </c>
      <c r="E168" s="19" t="s">
        <v>37</v>
      </c>
      <c r="F168" s="20">
        <v>340577</v>
      </c>
      <c r="G168" s="72">
        <v>156</v>
      </c>
      <c r="H168" s="68">
        <f>I168/(1+J168)</f>
        <v>60028.853754940705</v>
      </c>
      <c r="I168" s="25">
        <v>60749.2</v>
      </c>
      <c r="J168" s="26">
        <v>1.2E-2</v>
      </c>
      <c r="K168" s="69">
        <f t="shared" si="16"/>
        <v>1214.9839999999999</v>
      </c>
      <c r="L168" s="69">
        <f t="shared" si="17"/>
        <v>61964.183999999994</v>
      </c>
      <c r="M168" s="69">
        <f t="shared" si="18"/>
        <v>0</v>
      </c>
      <c r="N168" s="70">
        <f t="shared" si="19"/>
        <v>0</v>
      </c>
      <c r="O168" s="69">
        <f t="shared" si="20"/>
        <v>-1351.3</v>
      </c>
      <c r="P168" s="69">
        <f t="shared" si="21"/>
        <v>63315.483999999997</v>
      </c>
      <c r="Q168" s="66">
        <f t="shared" si="22"/>
        <v>310.00229410415233</v>
      </c>
      <c r="R168" s="27">
        <v>-1351.3</v>
      </c>
      <c r="S168" s="28">
        <v>-5.359</v>
      </c>
      <c r="T168" s="57">
        <v>41073.699999999997</v>
      </c>
      <c r="U168" s="76">
        <f t="shared" si="23"/>
        <v>164</v>
      </c>
    </row>
    <row r="169" spans="3:21" x14ac:dyDescent="0.2">
      <c r="C169" s="17">
        <v>165</v>
      </c>
      <c r="D169" s="18" t="s">
        <v>195</v>
      </c>
      <c r="E169" s="19" t="s">
        <v>7</v>
      </c>
      <c r="F169" s="20">
        <v>267000</v>
      </c>
      <c r="G169" s="72">
        <v>157</v>
      </c>
      <c r="H169" s="68">
        <f>I169/(1+J169)</f>
        <v>59935.148514851484</v>
      </c>
      <c r="I169" s="25">
        <v>60534.5</v>
      </c>
      <c r="J169" s="26">
        <v>0.01</v>
      </c>
      <c r="K169" s="69">
        <f t="shared" si="16"/>
        <v>1210.69</v>
      </c>
      <c r="L169" s="69">
        <f t="shared" si="17"/>
        <v>61745.19</v>
      </c>
      <c r="M169" s="69">
        <f t="shared" si="18"/>
        <v>0</v>
      </c>
      <c r="N169" s="70">
        <f t="shared" si="19"/>
        <v>0</v>
      </c>
      <c r="O169" s="69">
        <f t="shared" si="20"/>
        <v>131.1</v>
      </c>
      <c r="P169" s="69">
        <f t="shared" si="21"/>
        <v>61614.090000000004</v>
      </c>
      <c r="Q169" s="66">
        <f t="shared" si="22"/>
        <v>46.292372881355931</v>
      </c>
      <c r="R169" s="27">
        <v>131.1</v>
      </c>
      <c r="S169" s="28">
        <v>1.8320000000000001</v>
      </c>
      <c r="T169" s="57">
        <v>20776.599999999999</v>
      </c>
      <c r="U169" s="76">
        <f t="shared" si="23"/>
        <v>165</v>
      </c>
    </row>
    <row r="170" spans="3:21" x14ac:dyDescent="0.2">
      <c r="C170" s="17">
        <v>166</v>
      </c>
      <c r="D170" s="18" t="s">
        <v>196</v>
      </c>
      <c r="E170" s="19" t="s">
        <v>24</v>
      </c>
      <c r="F170" s="20">
        <v>119390</v>
      </c>
      <c r="G170" s="72">
        <v>177</v>
      </c>
      <c r="H170" s="68">
        <f>I170/(1+J170)</f>
        <v>54764.55122393473</v>
      </c>
      <c r="I170" s="25">
        <v>60405.3</v>
      </c>
      <c r="J170" s="26">
        <v>0.10299999999999999</v>
      </c>
      <c r="K170" s="69">
        <f t="shared" si="16"/>
        <v>1208.106</v>
      </c>
      <c r="L170" s="69">
        <f t="shared" si="17"/>
        <v>61613.406000000003</v>
      </c>
      <c r="M170" s="69">
        <f t="shared" si="18"/>
        <v>0</v>
      </c>
      <c r="N170" s="70">
        <f t="shared" si="19"/>
        <v>0</v>
      </c>
      <c r="O170" s="69">
        <f t="shared" si="20"/>
        <v>7871</v>
      </c>
      <c r="P170" s="69">
        <f t="shared" si="21"/>
        <v>53742.406000000003</v>
      </c>
      <c r="Q170" s="66">
        <f t="shared" si="22"/>
        <v>8934.1657207718508</v>
      </c>
      <c r="R170" s="27">
        <v>7871</v>
      </c>
      <c r="S170" s="28">
        <v>-0.11899999999999999</v>
      </c>
      <c r="T170" s="57">
        <v>2811411.4</v>
      </c>
      <c r="U170" s="76">
        <f t="shared" si="23"/>
        <v>166</v>
      </c>
    </row>
    <row r="171" spans="3:21" x14ac:dyDescent="0.2">
      <c r="C171" s="17">
        <v>167</v>
      </c>
      <c r="D171" s="18" t="s">
        <v>197</v>
      </c>
      <c r="E171" s="19" t="s">
        <v>198</v>
      </c>
      <c r="F171" s="20">
        <v>154848</v>
      </c>
      <c r="G171" s="72">
        <v>153</v>
      </c>
      <c r="H171" s="68">
        <f>I171/(1+J171)</f>
        <v>60530.48289738431</v>
      </c>
      <c r="I171" s="25">
        <v>60167.3</v>
      </c>
      <c r="J171" s="26">
        <v>-6.0000000000000001E-3</v>
      </c>
      <c r="K171" s="69">
        <f t="shared" si="16"/>
        <v>1203.346</v>
      </c>
      <c r="L171" s="69">
        <f t="shared" si="17"/>
        <v>61370.646000000001</v>
      </c>
      <c r="M171" s="69">
        <f t="shared" si="18"/>
        <v>0</v>
      </c>
      <c r="N171" s="70">
        <f t="shared" si="19"/>
        <v>0</v>
      </c>
      <c r="O171" s="69">
        <f t="shared" si="20"/>
        <v>11080.6</v>
      </c>
      <c r="P171" s="69">
        <f t="shared" si="21"/>
        <v>50290.046000000002</v>
      </c>
      <c r="Q171" s="66">
        <f t="shared" si="22"/>
        <v>6823.0295566502464</v>
      </c>
      <c r="R171" s="27">
        <v>11080.6</v>
      </c>
      <c r="S171" s="28">
        <v>0.624</v>
      </c>
      <c r="T171" s="57">
        <v>67958.2</v>
      </c>
      <c r="U171" s="76">
        <f t="shared" si="23"/>
        <v>167</v>
      </c>
    </row>
    <row r="172" spans="3:21" x14ac:dyDescent="0.2">
      <c r="C172" s="17">
        <v>168</v>
      </c>
      <c r="D172" s="18" t="s">
        <v>199</v>
      </c>
      <c r="E172" s="19" t="s">
        <v>7</v>
      </c>
      <c r="F172" s="20">
        <v>47300</v>
      </c>
      <c r="G172" s="72">
        <v>210</v>
      </c>
      <c r="H172" s="68">
        <f>I172/(1+J172)</f>
        <v>48558.966074313408</v>
      </c>
      <c r="I172" s="25">
        <v>60116</v>
      </c>
      <c r="J172" s="26">
        <v>0.23799999999999999</v>
      </c>
      <c r="K172" s="69">
        <f t="shared" si="16"/>
        <v>1202.32</v>
      </c>
      <c r="L172" s="69">
        <f t="shared" si="17"/>
        <v>61318.32</v>
      </c>
      <c r="M172" s="69">
        <f t="shared" si="18"/>
        <v>0</v>
      </c>
      <c r="N172" s="70">
        <f t="shared" si="19"/>
        <v>0</v>
      </c>
      <c r="O172" s="69">
        <f t="shared" si="20"/>
        <v>900</v>
      </c>
      <c r="P172" s="69">
        <f t="shared" si="21"/>
        <v>60418.32</v>
      </c>
      <c r="Q172" s="66">
        <f t="shared" si="22"/>
        <v>827.96688132474708</v>
      </c>
      <c r="R172" s="27">
        <v>900</v>
      </c>
      <c r="S172" s="28">
        <v>8.6999999999999994E-2</v>
      </c>
      <c r="T172" s="57">
        <v>30901</v>
      </c>
      <c r="U172" s="76">
        <f t="shared" si="23"/>
        <v>168</v>
      </c>
    </row>
    <row r="173" spans="3:21" x14ac:dyDescent="0.2">
      <c r="C173" s="17">
        <v>169</v>
      </c>
      <c r="D173" s="18" t="s">
        <v>200</v>
      </c>
      <c r="E173" s="19" t="s">
        <v>9</v>
      </c>
      <c r="F173" s="20">
        <v>128600</v>
      </c>
      <c r="G173" s="72">
        <v>194</v>
      </c>
      <c r="H173" s="68">
        <f>I173/(1+J173)</f>
        <v>51841.14088159032</v>
      </c>
      <c r="I173" s="25">
        <v>59980.2</v>
      </c>
      <c r="J173" s="26">
        <v>0.157</v>
      </c>
      <c r="K173" s="69">
        <f t="shared" si="16"/>
        <v>1199.604</v>
      </c>
      <c r="L173" s="69">
        <f t="shared" si="17"/>
        <v>61179.803999999996</v>
      </c>
      <c r="M173" s="69">
        <f t="shared" si="18"/>
        <v>0</v>
      </c>
      <c r="N173" s="70">
        <f t="shared" si="19"/>
        <v>0</v>
      </c>
      <c r="O173" s="69">
        <f t="shared" si="20"/>
        <v>884.4</v>
      </c>
      <c r="P173" s="69">
        <f t="shared" si="21"/>
        <v>60295.403999999995</v>
      </c>
      <c r="Q173" s="66">
        <f t="shared" si="22"/>
        <v>689.85959438377529</v>
      </c>
      <c r="R173" s="27">
        <v>884.4</v>
      </c>
      <c r="S173" s="28">
        <v>0.28199999999999997</v>
      </c>
      <c r="T173" s="57">
        <v>49823.4</v>
      </c>
      <c r="U173" s="76">
        <f t="shared" si="23"/>
        <v>169</v>
      </c>
    </row>
    <row r="174" spans="3:21" x14ac:dyDescent="0.2">
      <c r="C174" s="17">
        <v>170</v>
      </c>
      <c r="D174" s="18" t="s">
        <v>201</v>
      </c>
      <c r="E174" s="19" t="s">
        <v>7</v>
      </c>
      <c r="F174" s="20">
        <v>201000</v>
      </c>
      <c r="G174" s="72">
        <v>176</v>
      </c>
      <c r="H174" s="68">
        <f>I174/(1+J174)</f>
        <v>55133.58070500927</v>
      </c>
      <c r="I174" s="25">
        <v>59434</v>
      </c>
      <c r="J174" s="26">
        <v>7.8E-2</v>
      </c>
      <c r="K174" s="69">
        <f t="shared" si="16"/>
        <v>1188.68</v>
      </c>
      <c r="L174" s="69">
        <f t="shared" si="17"/>
        <v>60622.68</v>
      </c>
      <c r="M174" s="69">
        <f t="shared" si="18"/>
        <v>0</v>
      </c>
      <c r="N174" s="70">
        <f t="shared" si="19"/>
        <v>0</v>
      </c>
      <c r="O174" s="69">
        <f t="shared" si="20"/>
        <v>12598</v>
      </c>
      <c r="P174" s="69">
        <f t="shared" si="21"/>
        <v>48024.68</v>
      </c>
      <c r="Q174" s="66">
        <f t="shared" si="22"/>
        <v>8979.3300071275844</v>
      </c>
      <c r="R174" s="27">
        <v>12598</v>
      </c>
      <c r="S174" s="28">
        <v>0.40300000000000002</v>
      </c>
      <c r="T174" s="57">
        <v>98598</v>
      </c>
      <c r="U174" s="76">
        <f t="shared" si="23"/>
        <v>170</v>
      </c>
    </row>
    <row r="175" spans="3:21" x14ac:dyDescent="0.2">
      <c r="C175" s="17">
        <v>171</v>
      </c>
      <c r="D175" s="18" t="s">
        <v>202</v>
      </c>
      <c r="E175" s="19" t="s">
        <v>30</v>
      </c>
      <c r="F175" s="20">
        <v>33784</v>
      </c>
      <c r="G175" s="72">
        <v>184</v>
      </c>
      <c r="H175" s="68">
        <f>I175/(1+J175)</f>
        <v>53258.273381294959</v>
      </c>
      <c r="I175" s="25">
        <v>59223.199999999997</v>
      </c>
      <c r="J175" s="26">
        <v>0.112</v>
      </c>
      <c r="K175" s="69">
        <f t="shared" si="16"/>
        <v>1184.4639999999999</v>
      </c>
      <c r="L175" s="69">
        <f t="shared" si="17"/>
        <v>60407.663999999997</v>
      </c>
      <c r="M175" s="69">
        <f t="shared" si="18"/>
        <v>0</v>
      </c>
      <c r="N175" s="70">
        <f t="shared" si="19"/>
        <v>0</v>
      </c>
      <c r="O175" s="69">
        <f t="shared" si="20"/>
        <v>1556.1</v>
      </c>
      <c r="P175" s="69">
        <f t="shared" si="21"/>
        <v>58851.563999999998</v>
      </c>
      <c r="Q175" s="66">
        <f t="shared" si="22"/>
        <v>2439.0282131661438</v>
      </c>
      <c r="R175" s="27">
        <v>1556.1</v>
      </c>
      <c r="S175" s="28">
        <v>-0.36199999999999999</v>
      </c>
      <c r="T175" s="57">
        <v>70607.7</v>
      </c>
      <c r="U175" s="76">
        <f t="shared" si="23"/>
        <v>171</v>
      </c>
    </row>
    <row r="176" spans="3:21" x14ac:dyDescent="0.2">
      <c r="C176" s="17">
        <v>172</v>
      </c>
      <c r="D176" s="18" t="s">
        <v>203</v>
      </c>
      <c r="E176" s="19" t="s">
        <v>7</v>
      </c>
      <c r="F176" s="20">
        <v>67000</v>
      </c>
      <c r="G176" s="72">
        <v>174</v>
      </c>
      <c r="H176" s="68">
        <f>I176/(1+J176)</f>
        <v>55350.895381715367</v>
      </c>
      <c r="I176" s="25">
        <v>58727.3</v>
      </c>
      <c r="J176" s="26">
        <v>6.0999999999999999E-2</v>
      </c>
      <c r="K176" s="69">
        <f t="shared" si="16"/>
        <v>1174.546</v>
      </c>
      <c r="L176" s="69">
        <f t="shared" si="17"/>
        <v>59901.846000000005</v>
      </c>
      <c r="M176" s="69">
        <f t="shared" si="18"/>
        <v>0</v>
      </c>
      <c r="N176" s="70">
        <f t="shared" si="19"/>
        <v>0</v>
      </c>
      <c r="O176" s="69">
        <f t="shared" si="20"/>
        <v>1430.8</v>
      </c>
      <c r="P176" s="69">
        <f t="shared" si="21"/>
        <v>58471.046000000002</v>
      </c>
      <c r="Q176" s="66">
        <f t="shared" si="22"/>
        <v>1142.811501597444</v>
      </c>
      <c r="R176" s="27">
        <v>1430.8</v>
      </c>
      <c r="S176" s="28">
        <v>0.252</v>
      </c>
      <c r="T176" s="57">
        <v>18070.400000000001</v>
      </c>
      <c r="U176" s="76">
        <f t="shared" si="23"/>
        <v>172</v>
      </c>
    </row>
    <row r="177" spans="3:21" x14ac:dyDescent="0.2">
      <c r="C177" s="17">
        <v>173</v>
      </c>
      <c r="D177" s="18" t="s">
        <v>204</v>
      </c>
      <c r="E177" s="19" t="s">
        <v>7</v>
      </c>
      <c r="F177" s="20">
        <v>55000</v>
      </c>
      <c r="G177" s="72">
        <v>190</v>
      </c>
      <c r="H177" s="68">
        <f>I177/(1+J177)</f>
        <v>52067.67586821015</v>
      </c>
      <c r="I177" s="25">
        <v>58472</v>
      </c>
      <c r="J177" s="26">
        <v>0.123</v>
      </c>
      <c r="K177" s="69">
        <f t="shared" si="16"/>
        <v>1169.44</v>
      </c>
      <c r="L177" s="69">
        <f t="shared" si="17"/>
        <v>59641.440000000002</v>
      </c>
      <c r="M177" s="69">
        <f t="shared" si="18"/>
        <v>0</v>
      </c>
      <c r="N177" s="70">
        <f t="shared" si="19"/>
        <v>0</v>
      </c>
      <c r="O177" s="69">
        <f t="shared" si="20"/>
        <v>5327</v>
      </c>
      <c r="P177" s="69">
        <f t="shared" si="21"/>
        <v>54314.44</v>
      </c>
      <c r="Q177" s="66">
        <f t="shared" si="22"/>
        <v>2525.841631104789</v>
      </c>
      <c r="R177" s="27">
        <v>5327</v>
      </c>
      <c r="S177" s="28">
        <v>1.109</v>
      </c>
      <c r="T177" s="57">
        <v>34622</v>
      </c>
      <c r="U177" s="76">
        <f t="shared" si="23"/>
        <v>173</v>
      </c>
    </row>
    <row r="178" spans="3:21" x14ac:dyDescent="0.2">
      <c r="C178" s="17">
        <v>174</v>
      </c>
      <c r="D178" s="18" t="s">
        <v>205</v>
      </c>
      <c r="E178" s="19" t="s">
        <v>37</v>
      </c>
      <c r="F178" s="20">
        <v>140250</v>
      </c>
      <c r="G178" s="72">
        <v>121</v>
      </c>
      <c r="H178" s="68">
        <f>I178/(1+J178)</f>
        <v>69928.143712574849</v>
      </c>
      <c r="I178" s="25">
        <v>58390</v>
      </c>
      <c r="J178" s="26">
        <v>-0.16500000000000001</v>
      </c>
      <c r="K178" s="69">
        <f t="shared" si="16"/>
        <v>1167.8</v>
      </c>
      <c r="L178" s="69">
        <f t="shared" si="17"/>
        <v>59557.8</v>
      </c>
      <c r="M178" s="69">
        <f t="shared" si="18"/>
        <v>0</v>
      </c>
      <c r="N178" s="70">
        <f t="shared" si="19"/>
        <v>0</v>
      </c>
      <c r="O178" s="69">
        <f t="shared" si="20"/>
        <v>4560.2</v>
      </c>
      <c r="P178" s="69">
        <f t="shared" si="21"/>
        <v>54997.600000000006</v>
      </c>
      <c r="Q178" s="66">
        <f t="shared" si="22"/>
        <v>3162.4133148404994</v>
      </c>
      <c r="R178" s="27">
        <v>4560.2</v>
      </c>
      <c r="S178" s="28">
        <v>0.442</v>
      </c>
      <c r="T178" s="57">
        <v>1496676.2</v>
      </c>
      <c r="U178" s="76">
        <f t="shared" si="23"/>
        <v>174</v>
      </c>
    </row>
    <row r="179" spans="3:21" x14ac:dyDescent="0.2">
      <c r="C179" s="17">
        <v>175</v>
      </c>
      <c r="D179" s="18" t="s">
        <v>206</v>
      </c>
      <c r="E179" s="19" t="s">
        <v>207</v>
      </c>
      <c r="F179" s="20">
        <v>31569</v>
      </c>
      <c r="G179" s="72">
        <v>253</v>
      </c>
      <c r="H179" s="68">
        <f>I179/(1+J179)</f>
        <v>42945.589325426241</v>
      </c>
      <c r="I179" s="25">
        <v>57933.599999999999</v>
      </c>
      <c r="J179" s="26">
        <v>0.34899999999999998</v>
      </c>
      <c r="K179" s="69">
        <f t="shared" si="16"/>
        <v>1158.672</v>
      </c>
      <c r="L179" s="69">
        <f t="shared" si="17"/>
        <v>59092.271999999997</v>
      </c>
      <c r="M179" s="69">
        <f t="shared" si="18"/>
        <v>0</v>
      </c>
      <c r="N179" s="70">
        <f t="shared" si="19"/>
        <v>0</v>
      </c>
      <c r="O179" s="69">
        <f t="shared" si="20"/>
        <v>2526.8000000000002</v>
      </c>
      <c r="P179" s="69">
        <f t="shared" si="21"/>
        <v>56565.471999999994</v>
      </c>
      <c r="Q179" s="66">
        <f t="shared" si="22"/>
        <v>2539.497487437186</v>
      </c>
      <c r="R179" s="27">
        <v>2526.8000000000002</v>
      </c>
      <c r="S179" s="28">
        <v>-5.0000000000000001E-3</v>
      </c>
      <c r="T179" s="57">
        <v>64718.5</v>
      </c>
      <c r="U179" s="76">
        <f t="shared" si="23"/>
        <v>175</v>
      </c>
    </row>
    <row r="180" spans="3:21" x14ac:dyDescent="0.2">
      <c r="C180" s="17">
        <v>176</v>
      </c>
      <c r="D180" s="18" t="s">
        <v>208</v>
      </c>
      <c r="E180" s="19" t="s">
        <v>108</v>
      </c>
      <c r="F180" s="20">
        <v>120138</v>
      </c>
      <c r="G180" s="72">
        <v>164</v>
      </c>
      <c r="H180" s="68">
        <f>I180/(1+J180)</f>
        <v>58638.673469387759</v>
      </c>
      <c r="I180" s="25">
        <v>57465.9</v>
      </c>
      <c r="J180" s="26">
        <v>-0.02</v>
      </c>
      <c r="K180" s="69">
        <f t="shared" si="16"/>
        <v>1149.318</v>
      </c>
      <c r="L180" s="69">
        <f t="shared" si="17"/>
        <v>58615.218000000001</v>
      </c>
      <c r="M180" s="69">
        <f t="shared" si="18"/>
        <v>0</v>
      </c>
      <c r="N180" s="70">
        <f t="shared" si="19"/>
        <v>0</v>
      </c>
      <c r="O180" s="69">
        <f t="shared" si="20"/>
        <v>3931.1</v>
      </c>
      <c r="P180" s="69">
        <f t="shared" si="21"/>
        <v>54684.118000000002</v>
      </c>
      <c r="Q180" s="66">
        <f t="shared" si="22"/>
        <v>3531.9856244384546</v>
      </c>
      <c r="R180" s="27">
        <v>3931.1</v>
      </c>
      <c r="S180" s="28">
        <v>0.113</v>
      </c>
      <c r="T180" s="57">
        <v>130355.7</v>
      </c>
      <c r="U180" s="76">
        <f t="shared" si="23"/>
        <v>176</v>
      </c>
    </row>
    <row r="181" spans="3:21" x14ac:dyDescent="0.2">
      <c r="C181" s="17">
        <v>177</v>
      </c>
      <c r="D181" s="18" t="s">
        <v>209</v>
      </c>
      <c r="E181" s="19" t="s">
        <v>9</v>
      </c>
      <c r="F181" s="20">
        <v>131387</v>
      </c>
      <c r="G181" s="72">
        <v>353</v>
      </c>
      <c r="H181" s="68">
        <f>I181/(1+J181)</f>
        <v>33572.759226713533</v>
      </c>
      <c r="I181" s="25">
        <v>57308.7</v>
      </c>
      <c r="J181" s="26">
        <v>0.70699999999999996</v>
      </c>
      <c r="K181" s="69">
        <f t="shared" si="16"/>
        <v>1146.174</v>
      </c>
      <c r="L181" s="69">
        <f t="shared" si="17"/>
        <v>58454.873999999996</v>
      </c>
      <c r="M181" s="69">
        <f t="shared" si="18"/>
        <v>0</v>
      </c>
      <c r="N181" s="70">
        <f t="shared" si="19"/>
        <v>0</v>
      </c>
      <c r="O181" s="69">
        <f t="shared" si="20"/>
        <v>5233.5</v>
      </c>
      <c r="P181" s="69">
        <f t="shared" si="21"/>
        <v>53221.373999999996</v>
      </c>
      <c r="Q181" s="66">
        <f t="shared" si="22"/>
        <v>3856.6691230655861</v>
      </c>
      <c r="R181" s="27">
        <v>5233.5</v>
      </c>
      <c r="S181" s="28">
        <v>0.35699999999999998</v>
      </c>
      <c r="T181" s="57">
        <v>237367.5</v>
      </c>
      <c r="U181" s="76">
        <f t="shared" si="23"/>
        <v>177</v>
      </c>
    </row>
    <row r="182" spans="3:21" x14ac:dyDescent="0.2">
      <c r="C182" s="17">
        <v>178</v>
      </c>
      <c r="D182" s="18" t="s">
        <v>210</v>
      </c>
      <c r="E182" s="19" t="s">
        <v>24</v>
      </c>
      <c r="F182" s="20">
        <v>41086</v>
      </c>
      <c r="G182" s="72">
        <v>186</v>
      </c>
      <c r="H182" s="68">
        <f>I182/(1+J182)</f>
        <v>52786.149584487539</v>
      </c>
      <c r="I182" s="25">
        <v>57167.4</v>
      </c>
      <c r="J182" s="26">
        <v>8.3000000000000004E-2</v>
      </c>
      <c r="K182" s="69">
        <f t="shared" si="16"/>
        <v>1143.348</v>
      </c>
      <c r="L182" s="69">
        <f t="shared" si="17"/>
        <v>58310.748</v>
      </c>
      <c r="M182" s="69">
        <f t="shared" si="18"/>
        <v>0</v>
      </c>
      <c r="N182" s="70">
        <f t="shared" si="19"/>
        <v>0</v>
      </c>
      <c r="O182" s="69">
        <f t="shared" si="20"/>
        <v>2096.1</v>
      </c>
      <c r="P182" s="69">
        <f t="shared" si="21"/>
        <v>56214.648000000001</v>
      </c>
      <c r="Q182" s="66">
        <f t="shared" si="22"/>
        <v>2871.3698630136987</v>
      </c>
      <c r="R182" s="27">
        <v>2096.1</v>
      </c>
      <c r="S182" s="28">
        <v>-0.27</v>
      </c>
      <c r="T182" s="57">
        <v>115274.2</v>
      </c>
      <c r="U182" s="76">
        <f t="shared" si="23"/>
        <v>178</v>
      </c>
    </row>
    <row r="183" spans="3:21" x14ac:dyDescent="0.2">
      <c r="C183" s="17">
        <v>179</v>
      </c>
      <c r="D183" s="18" t="s">
        <v>211</v>
      </c>
      <c r="E183" s="19" t="s">
        <v>7</v>
      </c>
      <c r="F183" s="20">
        <v>41600</v>
      </c>
      <c r="G183" s="72">
        <v>183</v>
      </c>
      <c r="H183" s="68">
        <f>I183/(1+J183)</f>
        <v>53792.060491493379</v>
      </c>
      <c r="I183" s="25">
        <v>56912</v>
      </c>
      <c r="J183" s="26">
        <v>5.8000000000000003E-2</v>
      </c>
      <c r="K183" s="69">
        <f t="shared" si="16"/>
        <v>1138.24</v>
      </c>
      <c r="L183" s="69">
        <f t="shared" si="17"/>
        <v>58050.239999999998</v>
      </c>
      <c r="M183" s="69">
        <f t="shared" si="18"/>
        <v>0</v>
      </c>
      <c r="N183" s="70">
        <f t="shared" si="19"/>
        <v>0</v>
      </c>
      <c r="O183" s="69">
        <f t="shared" si="20"/>
        <v>1683</v>
      </c>
      <c r="P183" s="69">
        <f t="shared" si="21"/>
        <v>56367.24</v>
      </c>
      <c r="Q183" s="66">
        <f t="shared" si="22"/>
        <v>2449.7816593886459</v>
      </c>
      <c r="R183" s="27">
        <v>1683</v>
      </c>
      <c r="S183" s="28">
        <v>-0.313</v>
      </c>
      <c r="T183" s="57">
        <v>25413</v>
      </c>
      <c r="U183" s="76">
        <f t="shared" si="23"/>
        <v>179</v>
      </c>
    </row>
    <row r="184" spans="3:21" x14ac:dyDescent="0.2">
      <c r="C184" s="17">
        <v>180</v>
      </c>
      <c r="D184" s="18" t="s">
        <v>212</v>
      </c>
      <c r="E184" s="19" t="s">
        <v>213</v>
      </c>
      <c r="F184" s="20">
        <v>100750</v>
      </c>
      <c r="G184" s="72">
        <v>272</v>
      </c>
      <c r="H184" s="68">
        <f>I184/(1+J184)</f>
        <v>40783.764367816097</v>
      </c>
      <c r="I184" s="25">
        <v>56771</v>
      </c>
      <c r="J184" s="26">
        <v>0.39200000000000002</v>
      </c>
      <c r="K184" s="69">
        <f t="shared" si="16"/>
        <v>1135.42</v>
      </c>
      <c r="L184" s="69">
        <f t="shared" si="17"/>
        <v>57906.42</v>
      </c>
      <c r="M184" s="69">
        <f t="shared" si="18"/>
        <v>0</v>
      </c>
      <c r="N184" s="70">
        <f t="shared" si="19"/>
        <v>0</v>
      </c>
      <c r="O184" s="69">
        <f t="shared" si="20"/>
        <v>3584</v>
      </c>
      <c r="P184" s="69">
        <f t="shared" si="21"/>
        <v>54322.42</v>
      </c>
      <c r="Q184" s="66">
        <f t="shared" si="22"/>
        <v>1462.2603019175847</v>
      </c>
      <c r="R184" s="27">
        <v>3584</v>
      </c>
      <c r="S184" s="28">
        <v>1.4510000000000001</v>
      </c>
      <c r="T184" s="57">
        <v>256281</v>
      </c>
      <c r="U184" s="76">
        <f t="shared" si="23"/>
        <v>180</v>
      </c>
    </row>
    <row r="185" spans="3:21" x14ac:dyDescent="0.2">
      <c r="C185" s="17">
        <v>181</v>
      </c>
      <c r="D185" s="18" t="s">
        <v>214</v>
      </c>
      <c r="E185" s="19" t="s">
        <v>9</v>
      </c>
      <c r="F185" s="20">
        <v>81350</v>
      </c>
      <c r="G185" s="72">
        <v>235</v>
      </c>
      <c r="H185" s="68">
        <f>I185/(1+J185)</f>
        <v>45578.751013787507</v>
      </c>
      <c r="I185" s="25">
        <v>56198.6</v>
      </c>
      <c r="J185" s="26">
        <v>0.23300000000000001</v>
      </c>
      <c r="K185" s="69">
        <f t="shared" si="16"/>
        <v>1123.972</v>
      </c>
      <c r="L185" s="69">
        <f t="shared" si="17"/>
        <v>57322.572</v>
      </c>
      <c r="M185" s="69">
        <f t="shared" si="18"/>
        <v>0</v>
      </c>
      <c r="N185" s="70">
        <f t="shared" si="19"/>
        <v>0</v>
      </c>
      <c r="O185" s="69">
        <f t="shared" si="20"/>
        <v>582.9</v>
      </c>
      <c r="P185" s="69">
        <f t="shared" si="21"/>
        <v>56739.671999999999</v>
      </c>
      <c r="Q185" s="66">
        <f t="shared" si="22"/>
        <v>1015.5052264808361</v>
      </c>
      <c r="R185" s="27">
        <v>582.9</v>
      </c>
      <c r="S185" s="28">
        <v>-0.42599999999999999</v>
      </c>
      <c r="T185" s="57">
        <v>22400.3</v>
      </c>
      <c r="U185" s="76">
        <f t="shared" si="23"/>
        <v>181</v>
      </c>
    </row>
    <row r="186" spans="3:21" x14ac:dyDescent="0.2">
      <c r="C186" s="17">
        <v>182</v>
      </c>
      <c r="D186" s="18" t="s">
        <v>215</v>
      </c>
      <c r="E186" s="19" t="s">
        <v>9</v>
      </c>
      <c r="F186" s="20">
        <v>101958</v>
      </c>
      <c r="G186" s="72">
        <v>300</v>
      </c>
      <c r="H186" s="68">
        <f>I186/(1+J186)</f>
        <v>37758.708809683922</v>
      </c>
      <c r="I186" s="25">
        <v>56147.199999999997</v>
      </c>
      <c r="J186" s="26">
        <v>0.48699999999999999</v>
      </c>
      <c r="K186" s="69">
        <f t="shared" si="16"/>
        <v>1122.944</v>
      </c>
      <c r="L186" s="69">
        <f t="shared" si="17"/>
        <v>57270.144</v>
      </c>
      <c r="M186" s="69">
        <f t="shared" si="18"/>
        <v>0</v>
      </c>
      <c r="N186" s="70">
        <f t="shared" si="19"/>
        <v>0</v>
      </c>
      <c r="O186" s="69">
        <f t="shared" si="20"/>
        <v>13094.4</v>
      </c>
      <c r="P186" s="69">
        <f t="shared" si="21"/>
        <v>44175.743999999999</v>
      </c>
      <c r="Q186" s="66">
        <f t="shared" si="22"/>
        <v>9670.9010339734104</v>
      </c>
      <c r="R186" s="27">
        <v>13094.4</v>
      </c>
      <c r="S186" s="28">
        <v>0.35399999999999998</v>
      </c>
      <c r="T186" s="57">
        <v>143608.20000000001</v>
      </c>
      <c r="U186" s="76">
        <f t="shared" si="23"/>
        <v>182</v>
      </c>
    </row>
    <row r="187" spans="3:21" x14ac:dyDescent="0.2">
      <c r="C187" s="17">
        <v>183</v>
      </c>
      <c r="D187" s="18" t="s">
        <v>216</v>
      </c>
      <c r="E187" s="19" t="s">
        <v>22</v>
      </c>
      <c r="F187" s="20">
        <v>58441</v>
      </c>
      <c r="G187" s="72">
        <v>214</v>
      </c>
      <c r="H187" s="68">
        <f>I187/(1+J187)</f>
        <v>47836.635354397949</v>
      </c>
      <c r="I187" s="25">
        <v>56016.7</v>
      </c>
      <c r="J187" s="26">
        <v>0.17100000000000001</v>
      </c>
      <c r="K187" s="69">
        <f t="shared" si="16"/>
        <v>1120.3340000000001</v>
      </c>
      <c r="L187" s="69">
        <f t="shared" si="17"/>
        <v>57137.034</v>
      </c>
      <c r="M187" s="69">
        <f t="shared" si="18"/>
        <v>0</v>
      </c>
      <c r="N187" s="70">
        <f t="shared" si="19"/>
        <v>0</v>
      </c>
      <c r="O187" s="69">
        <f t="shared" si="20"/>
        <v>465</v>
      </c>
      <c r="P187" s="69">
        <f t="shared" si="21"/>
        <v>56672.034</v>
      </c>
      <c r="Q187" s="66">
        <f t="shared" si="22"/>
        <v>2193.3962264150946</v>
      </c>
      <c r="R187" s="27">
        <v>465</v>
      </c>
      <c r="S187" s="28">
        <v>-0.78800000000000003</v>
      </c>
      <c r="T187" s="57">
        <v>91563.4</v>
      </c>
      <c r="U187" s="76">
        <f t="shared" si="23"/>
        <v>183</v>
      </c>
    </row>
    <row r="188" spans="3:21" x14ac:dyDescent="0.2">
      <c r="C188" s="17">
        <v>184</v>
      </c>
      <c r="D188" s="18" t="s">
        <v>217</v>
      </c>
      <c r="E188" s="19" t="s">
        <v>7</v>
      </c>
      <c r="F188" s="20">
        <v>35587</v>
      </c>
      <c r="G188" s="72">
        <v>274</v>
      </c>
      <c r="H188" s="68">
        <f>I188/(1+J188)</f>
        <v>40639.010189228524</v>
      </c>
      <c r="I188" s="25">
        <v>55838</v>
      </c>
      <c r="J188" s="26">
        <v>0.374</v>
      </c>
      <c r="K188" s="69">
        <f t="shared" si="16"/>
        <v>1116.76</v>
      </c>
      <c r="L188" s="69">
        <f t="shared" si="17"/>
        <v>56954.76</v>
      </c>
      <c r="M188" s="69">
        <f t="shared" si="18"/>
        <v>0</v>
      </c>
      <c r="N188" s="70">
        <f t="shared" si="19"/>
        <v>0</v>
      </c>
      <c r="O188" s="69">
        <f t="shared" si="20"/>
        <v>22112</v>
      </c>
      <c r="P188" s="69">
        <f t="shared" si="21"/>
        <v>34842.76</v>
      </c>
      <c r="Q188" s="66">
        <f t="shared" si="22"/>
        <v>15930.835734870318</v>
      </c>
      <c r="R188" s="27">
        <v>22112</v>
      </c>
      <c r="S188" s="28">
        <v>0.38800000000000001</v>
      </c>
      <c r="T188" s="57">
        <v>97334</v>
      </c>
      <c r="U188" s="76">
        <f t="shared" si="23"/>
        <v>184</v>
      </c>
    </row>
    <row r="189" spans="3:21" x14ac:dyDescent="0.2">
      <c r="C189" s="17">
        <v>185</v>
      </c>
      <c r="D189" s="18" t="s">
        <v>218</v>
      </c>
      <c r="E189" s="19" t="s">
        <v>30</v>
      </c>
      <c r="F189" s="20">
        <v>72600</v>
      </c>
      <c r="G189" s="72">
        <v>178</v>
      </c>
      <c r="H189" s="68">
        <f>I189/(1+J189)</f>
        <v>54291.528724440126</v>
      </c>
      <c r="I189" s="25">
        <v>55757.4</v>
      </c>
      <c r="J189" s="26">
        <v>2.7E-2</v>
      </c>
      <c r="K189" s="69">
        <f t="shared" si="16"/>
        <v>1115.1480000000001</v>
      </c>
      <c r="L189" s="69">
        <f t="shared" si="17"/>
        <v>56872.548000000003</v>
      </c>
      <c r="M189" s="69">
        <f t="shared" si="18"/>
        <v>0</v>
      </c>
      <c r="N189" s="70">
        <f t="shared" si="19"/>
        <v>0</v>
      </c>
      <c r="O189" s="69">
        <f t="shared" si="20"/>
        <v>1127.2</v>
      </c>
      <c r="P189" s="69">
        <f t="shared" si="21"/>
        <v>55745.348000000005</v>
      </c>
      <c r="Q189" s="66">
        <f t="shared" si="22"/>
        <v>1527.3712737127373</v>
      </c>
      <c r="R189" s="27">
        <v>1127.2</v>
      </c>
      <c r="S189" s="28">
        <v>-0.26200000000000001</v>
      </c>
      <c r="T189" s="57">
        <v>39731.5</v>
      </c>
      <c r="U189" s="76">
        <f t="shared" si="23"/>
        <v>185</v>
      </c>
    </row>
    <row r="190" spans="3:21" x14ac:dyDescent="0.2">
      <c r="C190" s="17">
        <v>186</v>
      </c>
      <c r="D190" s="18" t="s">
        <v>219</v>
      </c>
      <c r="E190" s="19" t="s">
        <v>24</v>
      </c>
      <c r="F190" s="20">
        <v>115878</v>
      </c>
      <c r="G190" s="72">
        <v>198</v>
      </c>
      <c r="H190" s="68">
        <f>I190/(1+J190)</f>
        <v>51545.050878815913</v>
      </c>
      <c r="I190" s="25">
        <v>55720.2</v>
      </c>
      <c r="J190" s="26">
        <v>8.1000000000000003E-2</v>
      </c>
      <c r="K190" s="69">
        <f t="shared" si="16"/>
        <v>1114.404</v>
      </c>
      <c r="L190" s="69">
        <f t="shared" si="17"/>
        <v>56834.603999999999</v>
      </c>
      <c r="M190" s="69">
        <f t="shared" si="18"/>
        <v>0</v>
      </c>
      <c r="N190" s="70">
        <f t="shared" si="19"/>
        <v>0</v>
      </c>
      <c r="O190" s="69">
        <f t="shared" si="20"/>
        <v>2265.3000000000002</v>
      </c>
      <c r="P190" s="69">
        <f t="shared" si="21"/>
        <v>54569.303999999996</v>
      </c>
      <c r="Q190" s="66">
        <f t="shared" si="22"/>
        <v>1632.0605187319886</v>
      </c>
      <c r="R190" s="27">
        <v>2265.3000000000002</v>
      </c>
      <c r="S190" s="28">
        <v>0.38800000000000001</v>
      </c>
      <c r="T190" s="57">
        <v>72734.5</v>
      </c>
      <c r="U190" s="76">
        <f t="shared" si="23"/>
        <v>186</v>
      </c>
    </row>
    <row r="191" spans="3:21" x14ac:dyDescent="0.2">
      <c r="C191" s="17">
        <v>187</v>
      </c>
      <c r="D191" s="18" t="s">
        <v>220</v>
      </c>
      <c r="E191" s="19" t="s">
        <v>37</v>
      </c>
      <c r="F191" s="20">
        <v>141914</v>
      </c>
      <c r="G191" s="72">
        <v>208</v>
      </c>
      <c r="H191" s="68">
        <f>I191/(1+J191)</f>
        <v>49209.795191451471</v>
      </c>
      <c r="I191" s="25">
        <v>55262.6</v>
      </c>
      <c r="J191" s="26">
        <v>0.123</v>
      </c>
      <c r="K191" s="69">
        <f t="shared" si="16"/>
        <v>1105.252</v>
      </c>
      <c r="L191" s="69">
        <f t="shared" si="17"/>
        <v>56367.851999999999</v>
      </c>
      <c r="M191" s="69">
        <f t="shared" si="18"/>
        <v>0</v>
      </c>
      <c r="N191" s="70">
        <f t="shared" si="19"/>
        <v>0</v>
      </c>
      <c r="O191" s="69">
        <f t="shared" si="20"/>
        <v>3037.8</v>
      </c>
      <c r="P191" s="69">
        <f t="shared" si="21"/>
        <v>53330.051999999996</v>
      </c>
      <c r="Q191" s="66">
        <f t="shared" si="22"/>
        <v>2525.1870324189526</v>
      </c>
      <c r="R191" s="27">
        <v>3037.8</v>
      </c>
      <c r="S191" s="28">
        <v>0.20300000000000001</v>
      </c>
      <c r="T191" s="57">
        <v>88320.8</v>
      </c>
      <c r="U191" s="76">
        <f t="shared" si="23"/>
        <v>187</v>
      </c>
    </row>
    <row r="192" spans="3:21" x14ac:dyDescent="0.2">
      <c r="C192" s="17">
        <v>188</v>
      </c>
      <c r="D192" s="18" t="s">
        <v>221</v>
      </c>
      <c r="E192" s="19" t="s">
        <v>9</v>
      </c>
      <c r="F192" s="20">
        <v>74590</v>
      </c>
      <c r="G192" s="72">
        <v>213</v>
      </c>
      <c r="H192" s="68">
        <f>I192/(1+J192)</f>
        <v>47798.177083333336</v>
      </c>
      <c r="I192" s="25">
        <v>55063.5</v>
      </c>
      <c r="J192" s="26">
        <v>0.152</v>
      </c>
      <c r="K192" s="69">
        <f t="shared" si="16"/>
        <v>1101.27</v>
      </c>
      <c r="L192" s="69">
        <f t="shared" si="17"/>
        <v>56164.77</v>
      </c>
      <c r="M192" s="69">
        <f t="shared" si="18"/>
        <v>0</v>
      </c>
      <c r="N192" s="70">
        <f t="shared" si="19"/>
        <v>0</v>
      </c>
      <c r="O192" s="69">
        <f t="shared" si="20"/>
        <v>12179</v>
      </c>
      <c r="P192" s="69">
        <f t="shared" si="21"/>
        <v>43985.77</v>
      </c>
      <c r="Q192" s="66">
        <f t="shared" si="22"/>
        <v>10382.779198635975</v>
      </c>
      <c r="R192" s="27">
        <v>12179</v>
      </c>
      <c r="S192" s="28">
        <v>0.17299999999999999</v>
      </c>
      <c r="T192" s="57">
        <v>982526</v>
      </c>
      <c r="U192" s="76">
        <f t="shared" si="23"/>
        <v>188</v>
      </c>
    </row>
    <row r="193" spans="3:21" x14ac:dyDescent="0.2">
      <c r="C193" s="17">
        <v>189</v>
      </c>
      <c r="D193" s="18" t="s">
        <v>222</v>
      </c>
      <c r="E193" s="19" t="s">
        <v>9</v>
      </c>
      <c r="F193" s="20">
        <v>113474</v>
      </c>
      <c r="G193" s="72">
        <v>202</v>
      </c>
      <c r="H193" s="68">
        <f>I193/(1+J193)</f>
        <v>50308.226691042044</v>
      </c>
      <c r="I193" s="25">
        <v>55037.2</v>
      </c>
      <c r="J193" s="26">
        <v>9.4E-2</v>
      </c>
      <c r="K193" s="69">
        <f t="shared" si="16"/>
        <v>1100.7439999999999</v>
      </c>
      <c r="L193" s="69">
        <f t="shared" si="17"/>
        <v>56137.943999999996</v>
      </c>
      <c r="M193" s="69">
        <f t="shared" si="18"/>
        <v>0</v>
      </c>
      <c r="N193" s="70">
        <f t="shared" si="19"/>
        <v>0</v>
      </c>
      <c r="O193" s="69">
        <f t="shared" si="20"/>
        <v>885.5</v>
      </c>
      <c r="P193" s="69">
        <f t="shared" si="21"/>
        <v>55252.443999999996</v>
      </c>
      <c r="Q193" s="66">
        <f t="shared" si="22"/>
        <v>989.38547486033519</v>
      </c>
      <c r="R193" s="27">
        <v>885.5</v>
      </c>
      <c r="S193" s="28">
        <v>-0.105</v>
      </c>
      <c r="T193" s="57">
        <v>42549.7</v>
      </c>
      <c r="U193" s="76">
        <f t="shared" si="23"/>
        <v>189</v>
      </c>
    </row>
    <row r="194" spans="3:21" x14ac:dyDescent="0.2">
      <c r="C194" s="17">
        <v>190</v>
      </c>
      <c r="D194" s="18" t="s">
        <v>223</v>
      </c>
      <c r="E194" s="19" t="s">
        <v>7</v>
      </c>
      <c r="F194" s="20">
        <v>104000</v>
      </c>
      <c r="G194" s="72">
        <v>238</v>
      </c>
      <c r="H194" s="68">
        <f>I194/(1+J194)</f>
        <v>45450.166112956809</v>
      </c>
      <c r="I194" s="25">
        <v>54722</v>
      </c>
      <c r="J194" s="26">
        <v>0.20399999999999999</v>
      </c>
      <c r="K194" s="69">
        <f t="shared" si="16"/>
        <v>1094.44</v>
      </c>
      <c r="L194" s="69">
        <f t="shared" si="17"/>
        <v>55816.44</v>
      </c>
      <c r="M194" s="69">
        <f t="shared" si="18"/>
        <v>0</v>
      </c>
      <c r="N194" s="70">
        <f t="shared" si="19"/>
        <v>0</v>
      </c>
      <c r="O194" s="69">
        <f t="shared" si="20"/>
        <v>6147</v>
      </c>
      <c r="P194" s="69">
        <f t="shared" si="21"/>
        <v>49669.440000000002</v>
      </c>
      <c r="Q194" s="66">
        <f t="shared" si="22"/>
        <v>753.9555991659513</v>
      </c>
      <c r="R194" s="27">
        <v>6147</v>
      </c>
      <c r="S194" s="28">
        <v>7.1529999999999996</v>
      </c>
      <c r="T194" s="57">
        <v>78509</v>
      </c>
      <c r="U194" s="76">
        <f t="shared" si="23"/>
        <v>190</v>
      </c>
    </row>
    <row r="195" spans="3:21" x14ac:dyDescent="0.2">
      <c r="C195" s="17">
        <v>191</v>
      </c>
      <c r="D195" s="18" t="s">
        <v>224</v>
      </c>
      <c r="E195" s="19" t="s">
        <v>96</v>
      </c>
      <c r="F195" s="20">
        <v>100335</v>
      </c>
      <c r="G195" s="72">
        <v>133</v>
      </c>
      <c r="H195" s="68">
        <f>I195/(1+J195)</f>
        <v>66257.57575757576</v>
      </c>
      <c r="I195" s="25">
        <v>54662.5</v>
      </c>
      <c r="J195" s="26">
        <v>-0.17499999999999999</v>
      </c>
      <c r="K195" s="69">
        <f t="shared" si="16"/>
        <v>1093.25</v>
      </c>
      <c r="L195" s="69">
        <f t="shared" si="17"/>
        <v>55755.75</v>
      </c>
      <c r="M195" s="69">
        <f t="shared" si="18"/>
        <v>0</v>
      </c>
      <c r="N195" s="70">
        <f t="shared" si="19"/>
        <v>0</v>
      </c>
      <c r="O195" s="69">
        <f t="shared" si="20"/>
        <v>6814.8</v>
      </c>
      <c r="P195" s="69">
        <f t="shared" si="21"/>
        <v>48940.95</v>
      </c>
      <c r="Q195" s="66">
        <f t="shared" si="22"/>
        <v>7488.7912087912091</v>
      </c>
      <c r="R195" s="27">
        <v>6814.8</v>
      </c>
      <c r="S195" s="28">
        <v>-0.09</v>
      </c>
      <c r="T195" s="57">
        <v>400690.8</v>
      </c>
      <c r="U195" s="76">
        <f t="shared" si="23"/>
        <v>191</v>
      </c>
    </row>
    <row r="196" spans="3:21" x14ac:dyDescent="0.2">
      <c r="C196" s="17">
        <v>192</v>
      </c>
      <c r="D196" s="18" t="s">
        <v>225</v>
      </c>
      <c r="E196" s="19" t="s">
        <v>226</v>
      </c>
      <c r="F196" s="20">
        <v>172603</v>
      </c>
      <c r="G196" s="72">
        <v>170</v>
      </c>
      <c r="H196" s="68">
        <f>I196/(1+J196)</f>
        <v>56424.586776859505</v>
      </c>
      <c r="I196" s="25">
        <v>54619</v>
      </c>
      <c r="J196" s="26">
        <v>-3.2000000000000001E-2</v>
      </c>
      <c r="K196" s="69">
        <f t="shared" si="16"/>
        <v>1092.3800000000001</v>
      </c>
      <c r="L196" s="69">
        <f t="shared" si="17"/>
        <v>55711.38</v>
      </c>
      <c r="M196" s="69">
        <f t="shared" si="18"/>
        <v>0</v>
      </c>
      <c r="N196" s="70">
        <f t="shared" si="19"/>
        <v>0</v>
      </c>
      <c r="O196" s="69">
        <f t="shared" si="20"/>
        <v>4368</v>
      </c>
      <c r="P196" s="69">
        <f t="shared" si="21"/>
        <v>51343.38</v>
      </c>
      <c r="Q196" s="66">
        <f t="shared" si="22"/>
        <v>7999.9999999999991</v>
      </c>
      <c r="R196" s="27">
        <v>4368</v>
      </c>
      <c r="S196" s="28">
        <v>-0.45400000000000001</v>
      </c>
      <c r="T196" s="57">
        <v>232103</v>
      </c>
      <c r="U196" s="76">
        <f t="shared" si="23"/>
        <v>192</v>
      </c>
    </row>
    <row r="197" spans="3:21" x14ac:dyDescent="0.2">
      <c r="C197" s="17">
        <v>193</v>
      </c>
      <c r="D197" s="18" t="s">
        <v>227</v>
      </c>
      <c r="E197" s="19" t="s">
        <v>30</v>
      </c>
      <c r="F197" s="20">
        <v>46377</v>
      </c>
      <c r="G197" s="72">
        <v>188</v>
      </c>
      <c r="H197" s="68">
        <f>I197/(1+J197)</f>
        <v>52469.134615384617</v>
      </c>
      <c r="I197" s="25">
        <v>54567.9</v>
      </c>
      <c r="J197" s="26">
        <v>0.04</v>
      </c>
      <c r="K197" s="69">
        <f t="shared" si="16"/>
        <v>1091.3579999999999</v>
      </c>
      <c r="L197" s="69">
        <f t="shared" si="17"/>
        <v>55659.258000000002</v>
      </c>
      <c r="M197" s="69">
        <f t="shared" si="18"/>
        <v>0</v>
      </c>
      <c r="N197" s="70">
        <f t="shared" si="19"/>
        <v>0</v>
      </c>
      <c r="O197" s="69">
        <f t="shared" si="20"/>
        <v>-1194.9000000000001</v>
      </c>
      <c r="P197" s="69">
        <f t="shared" si="21"/>
        <v>56854.158000000003</v>
      </c>
      <c r="Q197" s="66">
        <f t="shared" si="22"/>
        <v>1148.9423076923078</v>
      </c>
      <c r="R197" s="27">
        <v>-1194.9000000000001</v>
      </c>
      <c r="S197" s="28">
        <v>-2.04</v>
      </c>
      <c r="T197" s="57">
        <v>166038.39999999999</v>
      </c>
      <c r="U197" s="76">
        <f t="shared" si="23"/>
        <v>193</v>
      </c>
    </row>
    <row r="198" spans="3:21" x14ac:dyDescent="0.2">
      <c r="C198" s="17">
        <v>194</v>
      </c>
      <c r="D198" s="18" t="s">
        <v>228</v>
      </c>
      <c r="E198" s="19" t="s">
        <v>7</v>
      </c>
      <c r="F198" s="20">
        <v>11768</v>
      </c>
      <c r="G198" s="72">
        <v>217</v>
      </c>
      <c r="H198" s="68">
        <f>I198/(1+J198)</f>
        <v>47500.872600349045</v>
      </c>
      <c r="I198" s="25">
        <v>54436</v>
      </c>
      <c r="J198" s="26">
        <v>0.14599999999999999</v>
      </c>
      <c r="K198" s="69">
        <f t="shared" ref="K198:K261" si="24">I198*0.02</f>
        <v>1088.72</v>
      </c>
      <c r="L198" s="69">
        <f t="shared" ref="L198:L261" si="25">I198+K198</f>
        <v>55524.72</v>
      </c>
      <c r="M198" s="69">
        <f t="shared" ref="M198:M261" si="26">IF(I198&gt;166000, I198*0.04,0)</f>
        <v>0</v>
      </c>
      <c r="N198" s="70">
        <f t="shared" ref="N198:N261" si="27">(O198-R198)/ABS(R198)</f>
        <v>0</v>
      </c>
      <c r="O198" s="69">
        <f t="shared" ref="O198:O261" si="28">R198+M198</f>
        <v>1694</v>
      </c>
      <c r="P198" s="69">
        <f t="shared" ref="P198:P261" si="29">L198-O198</f>
        <v>53830.720000000001</v>
      </c>
      <c r="Q198" s="66">
        <f t="shared" ref="Q198:Q261" si="30">R198/(1+S198)</f>
        <v>953.82882882882882</v>
      </c>
      <c r="R198" s="27">
        <v>1694</v>
      </c>
      <c r="S198" s="28">
        <v>0.77600000000000002</v>
      </c>
      <c r="T198" s="57">
        <v>88246</v>
      </c>
      <c r="U198" s="76">
        <f t="shared" ref="U198:U261" si="31">IF(ISNUMBER(L198),_xlfn.RANK.EQ(L198,$L$5:$L$504),"")</f>
        <v>194</v>
      </c>
    </row>
    <row r="199" spans="3:21" x14ac:dyDescent="0.2">
      <c r="C199" s="17">
        <v>195</v>
      </c>
      <c r="D199" s="18" t="s">
        <v>229</v>
      </c>
      <c r="E199" s="19" t="s">
        <v>230</v>
      </c>
      <c r="F199" s="20">
        <v>217000</v>
      </c>
      <c r="G199" s="72">
        <v>195</v>
      </c>
      <c r="H199" s="68">
        <f>I199/(1+J199)</f>
        <v>51611.185468451244</v>
      </c>
      <c r="I199" s="25">
        <v>53985.3</v>
      </c>
      <c r="J199" s="26">
        <v>4.5999999999999999E-2</v>
      </c>
      <c r="K199" s="69">
        <f t="shared" si="24"/>
        <v>1079.7060000000001</v>
      </c>
      <c r="L199" s="69">
        <f t="shared" si="25"/>
        <v>55065.006000000001</v>
      </c>
      <c r="M199" s="69">
        <f t="shared" si="26"/>
        <v>0</v>
      </c>
      <c r="N199" s="70">
        <f t="shared" si="27"/>
        <v>0</v>
      </c>
      <c r="O199" s="69">
        <f t="shared" si="28"/>
        <v>927.4</v>
      </c>
      <c r="P199" s="69">
        <f t="shared" si="29"/>
        <v>54137.606</v>
      </c>
      <c r="Q199" s="66">
        <f t="shared" si="30"/>
        <v>2166.8224299065419</v>
      </c>
      <c r="R199" s="27">
        <v>927.4</v>
      </c>
      <c r="S199" s="28">
        <v>-0.57199999999999995</v>
      </c>
      <c r="T199" s="57">
        <v>27282.400000000001</v>
      </c>
      <c r="U199" s="76">
        <f t="shared" si="31"/>
        <v>195</v>
      </c>
    </row>
    <row r="200" spans="3:21" x14ac:dyDescent="0.2">
      <c r="C200" s="17">
        <v>196</v>
      </c>
      <c r="D200" s="18" t="s">
        <v>231</v>
      </c>
      <c r="E200" s="19" t="s">
        <v>119</v>
      </c>
      <c r="F200" s="20">
        <v>194431</v>
      </c>
      <c r="G200" s="72">
        <v>180</v>
      </c>
      <c r="H200" s="68">
        <f>I200/(1+J200)</f>
        <v>54031.63163163163</v>
      </c>
      <c r="I200" s="25">
        <v>53977.599999999999</v>
      </c>
      <c r="J200" s="26">
        <v>-1E-3</v>
      </c>
      <c r="K200" s="69">
        <f t="shared" si="24"/>
        <v>1079.5519999999999</v>
      </c>
      <c r="L200" s="69">
        <f t="shared" si="25"/>
        <v>55057.152000000002</v>
      </c>
      <c r="M200" s="69">
        <f t="shared" si="26"/>
        <v>0</v>
      </c>
      <c r="N200" s="70">
        <f t="shared" si="27"/>
        <v>0</v>
      </c>
      <c r="O200" s="69">
        <f t="shared" si="28"/>
        <v>2733</v>
      </c>
      <c r="P200" s="69">
        <f t="shared" si="29"/>
        <v>52324.152000000002</v>
      </c>
      <c r="Q200" s="66">
        <f t="shared" si="30"/>
        <v>1550.1985252410664</v>
      </c>
      <c r="R200" s="27">
        <v>2733</v>
      </c>
      <c r="S200" s="28">
        <v>0.76300000000000001</v>
      </c>
      <c r="T200" s="57">
        <v>72580</v>
      </c>
      <c r="U200" s="76">
        <f t="shared" si="31"/>
        <v>196</v>
      </c>
    </row>
    <row r="201" spans="3:21" x14ac:dyDescent="0.2">
      <c r="C201" s="17">
        <v>197</v>
      </c>
      <c r="D201" s="18" t="s">
        <v>232</v>
      </c>
      <c r="E201" s="19" t="s">
        <v>7</v>
      </c>
      <c r="F201" s="20">
        <v>105000</v>
      </c>
      <c r="G201" s="72">
        <v>200</v>
      </c>
      <c r="H201" s="68">
        <f>I201/(1+J201)</f>
        <v>51056.030389363725</v>
      </c>
      <c r="I201" s="25">
        <v>53762</v>
      </c>
      <c r="J201" s="26">
        <v>5.2999999999999999E-2</v>
      </c>
      <c r="K201" s="69">
        <f t="shared" si="24"/>
        <v>1075.24</v>
      </c>
      <c r="L201" s="69">
        <f t="shared" si="25"/>
        <v>54837.24</v>
      </c>
      <c r="M201" s="69">
        <f t="shared" si="26"/>
        <v>0</v>
      </c>
      <c r="N201" s="70">
        <f t="shared" si="27"/>
        <v>0</v>
      </c>
      <c r="O201" s="69">
        <f t="shared" si="28"/>
        <v>5046</v>
      </c>
      <c r="P201" s="69">
        <f t="shared" si="29"/>
        <v>49791.24</v>
      </c>
      <c r="Q201" s="66">
        <f t="shared" si="30"/>
        <v>2002.3809523809523</v>
      </c>
      <c r="R201" s="27">
        <v>5046</v>
      </c>
      <c r="S201" s="28">
        <v>1.52</v>
      </c>
      <c r="T201" s="57">
        <v>44876</v>
      </c>
      <c r="U201" s="76">
        <f t="shared" si="31"/>
        <v>197</v>
      </c>
    </row>
    <row r="202" spans="3:21" x14ac:dyDescent="0.2">
      <c r="C202" s="17">
        <v>198</v>
      </c>
      <c r="D202" s="18" t="s">
        <v>233</v>
      </c>
      <c r="E202" s="19" t="s">
        <v>7</v>
      </c>
      <c r="F202" s="20">
        <v>92400</v>
      </c>
      <c r="G202" s="72">
        <v>187</v>
      </c>
      <c r="H202" s="68">
        <f>I202/(1+J202)</f>
        <v>52543.584720861902</v>
      </c>
      <c r="I202" s="25">
        <v>53647</v>
      </c>
      <c r="J202" s="26">
        <v>2.1000000000000001E-2</v>
      </c>
      <c r="K202" s="69">
        <f t="shared" si="24"/>
        <v>1072.94</v>
      </c>
      <c r="L202" s="69">
        <f t="shared" si="25"/>
        <v>54719.94</v>
      </c>
      <c r="M202" s="69">
        <f t="shared" si="26"/>
        <v>0</v>
      </c>
      <c r="N202" s="70">
        <f t="shared" si="27"/>
        <v>0</v>
      </c>
      <c r="O202" s="69">
        <f t="shared" si="28"/>
        <v>11153</v>
      </c>
      <c r="P202" s="69">
        <f t="shared" si="29"/>
        <v>43566.94</v>
      </c>
      <c r="Q202" s="66">
        <f t="shared" si="30"/>
        <v>21325.047801147226</v>
      </c>
      <c r="R202" s="27">
        <v>11153</v>
      </c>
      <c r="S202" s="28">
        <v>-0.47699999999999998</v>
      </c>
      <c r="T202" s="57">
        <v>159422</v>
      </c>
      <c r="U202" s="76">
        <f t="shared" si="31"/>
        <v>198</v>
      </c>
    </row>
    <row r="203" spans="3:21" x14ac:dyDescent="0.2">
      <c r="C203" s="17">
        <v>199</v>
      </c>
      <c r="D203" s="18" t="s">
        <v>234</v>
      </c>
      <c r="E203" s="19" t="s">
        <v>9</v>
      </c>
      <c r="F203" s="20">
        <v>107741</v>
      </c>
      <c r="G203" s="72">
        <v>220</v>
      </c>
      <c r="H203" s="68">
        <f>I203/(1+J203)</f>
        <v>47325.176678445227</v>
      </c>
      <c r="I203" s="25">
        <v>53572.1</v>
      </c>
      <c r="J203" s="26">
        <v>0.13200000000000001</v>
      </c>
      <c r="K203" s="69">
        <f t="shared" si="24"/>
        <v>1071.442</v>
      </c>
      <c r="L203" s="69">
        <f t="shared" si="25"/>
        <v>54643.542000000001</v>
      </c>
      <c r="M203" s="69">
        <f t="shared" si="26"/>
        <v>0</v>
      </c>
      <c r="N203" s="70">
        <f t="shared" si="27"/>
        <v>0</v>
      </c>
      <c r="O203" s="69">
        <f t="shared" si="28"/>
        <v>2724.1</v>
      </c>
      <c r="P203" s="69">
        <f t="shared" si="29"/>
        <v>51919.442000000003</v>
      </c>
      <c r="Q203" s="66">
        <f t="shared" si="30"/>
        <v>2168.8694267515921</v>
      </c>
      <c r="R203" s="27">
        <v>2724.1</v>
      </c>
      <c r="S203" s="28">
        <v>0.25600000000000001</v>
      </c>
      <c r="T203" s="57">
        <v>194584.5</v>
      </c>
      <c r="U203" s="76">
        <f t="shared" si="31"/>
        <v>199</v>
      </c>
    </row>
    <row r="204" spans="3:21" x14ac:dyDescent="0.2">
      <c r="C204" s="17">
        <v>200</v>
      </c>
      <c r="D204" s="18" t="s">
        <v>235</v>
      </c>
      <c r="E204" s="19" t="s">
        <v>108</v>
      </c>
      <c r="F204" s="20">
        <v>22735</v>
      </c>
      <c r="G204" s="72">
        <v>262</v>
      </c>
      <c r="H204" s="68">
        <f>I204/(1+J204)</f>
        <v>41870.86614173228</v>
      </c>
      <c r="I204" s="25">
        <v>53176</v>
      </c>
      <c r="J204" s="26">
        <v>0.27</v>
      </c>
      <c r="K204" s="69">
        <f t="shared" si="24"/>
        <v>1063.52</v>
      </c>
      <c r="L204" s="69">
        <f t="shared" si="25"/>
        <v>54239.519999999997</v>
      </c>
      <c r="M204" s="69">
        <f t="shared" si="26"/>
        <v>0</v>
      </c>
      <c r="N204" s="70">
        <f t="shared" si="27"/>
        <v>0</v>
      </c>
      <c r="O204" s="69">
        <f t="shared" si="28"/>
        <v>2762.8</v>
      </c>
      <c r="P204" s="69">
        <f t="shared" si="29"/>
        <v>51476.719999999994</v>
      </c>
      <c r="Q204" s="66">
        <f t="shared" si="30"/>
        <v>2389.9653979238756</v>
      </c>
      <c r="R204" s="27">
        <v>2762.8</v>
      </c>
      <c r="S204" s="28">
        <v>0.156</v>
      </c>
      <c r="T204" s="57">
        <v>69469.3</v>
      </c>
      <c r="U204" s="76">
        <f t="shared" si="31"/>
        <v>200</v>
      </c>
    </row>
    <row r="205" spans="3:21" x14ac:dyDescent="0.2">
      <c r="C205" s="17">
        <v>201</v>
      </c>
      <c r="D205" s="18" t="s">
        <v>236</v>
      </c>
      <c r="E205" s="19" t="s">
        <v>32</v>
      </c>
      <c r="F205" s="20">
        <v>125161</v>
      </c>
      <c r="G205" s="72">
        <v>203</v>
      </c>
      <c r="H205" s="68">
        <f>I205/(1+J205)</f>
        <v>50156.603773584902</v>
      </c>
      <c r="I205" s="25">
        <v>53166</v>
      </c>
      <c r="J205" s="26">
        <v>0.06</v>
      </c>
      <c r="K205" s="69">
        <f t="shared" si="24"/>
        <v>1063.32</v>
      </c>
      <c r="L205" s="69">
        <f t="shared" si="25"/>
        <v>54229.32</v>
      </c>
      <c r="M205" s="69">
        <f t="shared" si="26"/>
        <v>0</v>
      </c>
      <c r="N205" s="70">
        <f t="shared" si="27"/>
        <v>0</v>
      </c>
      <c r="O205" s="69">
        <f t="shared" si="28"/>
        <v>12611</v>
      </c>
      <c r="P205" s="69">
        <f t="shared" si="29"/>
        <v>41618.32</v>
      </c>
      <c r="Q205" s="66">
        <f t="shared" si="30"/>
        <v>7703.7263286499692</v>
      </c>
      <c r="R205" s="27">
        <v>12611</v>
      </c>
      <c r="S205" s="28">
        <v>0.63700000000000001</v>
      </c>
      <c r="T205" s="57">
        <v>145563</v>
      </c>
      <c r="U205" s="76">
        <f t="shared" si="31"/>
        <v>201</v>
      </c>
    </row>
    <row r="206" spans="3:21" x14ac:dyDescent="0.2">
      <c r="C206" s="17">
        <v>202</v>
      </c>
      <c r="D206" s="18" t="s">
        <v>237</v>
      </c>
      <c r="E206" s="19" t="s">
        <v>9</v>
      </c>
      <c r="F206" s="20">
        <v>39091</v>
      </c>
      <c r="G206" s="72">
        <v>252</v>
      </c>
      <c r="H206" s="68">
        <f>I206/(1+J206)</f>
        <v>42967.318663406681</v>
      </c>
      <c r="I206" s="25">
        <v>52720.9</v>
      </c>
      <c r="J206" s="26">
        <v>0.22700000000000001</v>
      </c>
      <c r="K206" s="69">
        <f t="shared" si="24"/>
        <v>1054.4180000000001</v>
      </c>
      <c r="L206" s="69">
        <f t="shared" si="25"/>
        <v>53775.317999999999</v>
      </c>
      <c r="M206" s="69">
        <f t="shared" si="26"/>
        <v>0</v>
      </c>
      <c r="N206" s="70">
        <f t="shared" si="27"/>
        <v>0</v>
      </c>
      <c r="O206" s="69">
        <f t="shared" si="28"/>
        <v>1719.6</v>
      </c>
      <c r="P206" s="69">
        <f t="shared" si="29"/>
        <v>52055.718000000001</v>
      </c>
      <c r="Q206" s="66">
        <f t="shared" si="30"/>
        <v>1337.1695178849143</v>
      </c>
      <c r="R206" s="27">
        <v>1719.6</v>
      </c>
      <c r="S206" s="28">
        <v>0.28599999999999998</v>
      </c>
      <c r="T206" s="57">
        <v>150974.5</v>
      </c>
      <c r="U206" s="76">
        <f t="shared" si="31"/>
        <v>202</v>
      </c>
    </row>
    <row r="207" spans="3:21" x14ac:dyDescent="0.2">
      <c r="C207" s="17">
        <v>203</v>
      </c>
      <c r="D207" s="18" t="s">
        <v>238</v>
      </c>
      <c r="E207" s="19" t="s">
        <v>9</v>
      </c>
      <c r="F207" s="20">
        <v>207958</v>
      </c>
      <c r="G207" s="72">
        <v>243</v>
      </c>
      <c r="H207" s="68">
        <f>I207/(1+J207)</f>
        <v>44698.895497026337</v>
      </c>
      <c r="I207" s="25">
        <v>52610.6</v>
      </c>
      <c r="J207" s="26">
        <v>0.17699999999999999</v>
      </c>
      <c r="K207" s="69">
        <f t="shared" si="24"/>
        <v>1052.212</v>
      </c>
      <c r="L207" s="69">
        <f t="shared" si="25"/>
        <v>53662.811999999998</v>
      </c>
      <c r="M207" s="69">
        <f t="shared" si="26"/>
        <v>0</v>
      </c>
      <c r="N207" s="70">
        <f t="shared" si="27"/>
        <v>0</v>
      </c>
      <c r="O207" s="69">
        <f t="shared" si="28"/>
        <v>69.400000000000006</v>
      </c>
      <c r="P207" s="69">
        <f t="shared" si="29"/>
        <v>53593.411999999997</v>
      </c>
      <c r="Q207" s="66">
        <f t="shared" si="30"/>
        <v>15.209292132369054</v>
      </c>
      <c r="R207" s="27">
        <v>69.400000000000006</v>
      </c>
      <c r="S207" s="28">
        <v>3.5630000000000002</v>
      </c>
      <c r="T207" s="57">
        <v>84608.2</v>
      </c>
      <c r="U207" s="76">
        <f t="shared" si="31"/>
        <v>203</v>
      </c>
    </row>
    <row r="208" spans="3:21" x14ac:dyDescent="0.2">
      <c r="C208" s="17">
        <v>204</v>
      </c>
      <c r="D208" s="18" t="s">
        <v>239</v>
      </c>
      <c r="E208" s="19" t="s">
        <v>7</v>
      </c>
      <c r="F208" s="20">
        <v>36600</v>
      </c>
      <c r="G208" s="72">
        <v>259</v>
      </c>
      <c r="H208" s="68">
        <f>I208/(1+J208)</f>
        <v>42259.050683829446</v>
      </c>
      <c r="I208" s="25">
        <v>52528</v>
      </c>
      <c r="J208" s="26">
        <v>0.24299999999999999</v>
      </c>
      <c r="K208" s="69">
        <f t="shared" si="24"/>
        <v>1050.56</v>
      </c>
      <c r="L208" s="69">
        <f t="shared" si="25"/>
        <v>53578.559999999998</v>
      </c>
      <c r="M208" s="69">
        <f t="shared" si="26"/>
        <v>0</v>
      </c>
      <c r="N208" s="70">
        <f t="shared" si="27"/>
        <v>0</v>
      </c>
      <c r="O208" s="69">
        <f t="shared" si="28"/>
        <v>10459</v>
      </c>
      <c r="P208" s="69">
        <f t="shared" si="29"/>
        <v>43119.56</v>
      </c>
      <c r="Q208" s="66">
        <f t="shared" si="30"/>
        <v>4286.4754098360654</v>
      </c>
      <c r="R208" s="27">
        <v>10459</v>
      </c>
      <c r="S208" s="28">
        <v>1.44</v>
      </c>
      <c r="T208" s="57">
        <v>931796</v>
      </c>
      <c r="U208" s="76">
        <f t="shared" si="31"/>
        <v>204</v>
      </c>
    </row>
    <row r="209" spans="3:21" x14ac:dyDescent="0.2">
      <c r="C209" s="17">
        <v>205</v>
      </c>
      <c r="D209" s="18" t="s">
        <v>240</v>
      </c>
      <c r="E209" s="19" t="s">
        <v>22</v>
      </c>
      <c r="F209" s="20">
        <v>243226</v>
      </c>
      <c r="G209" s="72">
        <v>206</v>
      </c>
      <c r="H209" s="68">
        <f>I209/(1+J209)</f>
        <v>49625.662878787873</v>
      </c>
      <c r="I209" s="25">
        <v>52404.7</v>
      </c>
      <c r="J209" s="26">
        <v>5.6000000000000001E-2</v>
      </c>
      <c r="K209" s="69">
        <f t="shared" si="24"/>
        <v>1048.0940000000001</v>
      </c>
      <c r="L209" s="69">
        <f t="shared" si="25"/>
        <v>53452.793999999994</v>
      </c>
      <c r="M209" s="69">
        <f t="shared" si="26"/>
        <v>0</v>
      </c>
      <c r="N209" s="70">
        <f t="shared" si="27"/>
        <v>0</v>
      </c>
      <c r="O209" s="69">
        <f t="shared" si="28"/>
        <v>3419.3</v>
      </c>
      <c r="P209" s="69">
        <f t="shared" si="29"/>
        <v>50033.493999999992</v>
      </c>
      <c r="Q209" s="66">
        <f t="shared" si="30"/>
        <v>3365.4527559055118</v>
      </c>
      <c r="R209" s="27">
        <v>3419.3</v>
      </c>
      <c r="S209" s="28">
        <v>1.6E-2</v>
      </c>
      <c r="T209" s="57">
        <v>46229.1</v>
      </c>
      <c r="U209" s="76">
        <f t="shared" si="31"/>
        <v>205</v>
      </c>
    </row>
    <row r="210" spans="3:21" x14ac:dyDescent="0.2">
      <c r="C210" s="17">
        <v>206</v>
      </c>
      <c r="D210" s="18" t="s">
        <v>241</v>
      </c>
      <c r="E210" s="19" t="s">
        <v>37</v>
      </c>
      <c r="F210" s="20">
        <v>211233</v>
      </c>
      <c r="G210" s="72">
        <v>226</v>
      </c>
      <c r="H210" s="68">
        <f>I210/(1+J210)</f>
        <v>46282.228116710874</v>
      </c>
      <c r="I210" s="25">
        <v>52345.2</v>
      </c>
      <c r="J210" s="26">
        <v>0.13100000000000001</v>
      </c>
      <c r="K210" s="69">
        <f t="shared" si="24"/>
        <v>1046.904</v>
      </c>
      <c r="L210" s="69">
        <f t="shared" si="25"/>
        <v>53392.103999999999</v>
      </c>
      <c r="M210" s="69">
        <f t="shared" si="26"/>
        <v>0</v>
      </c>
      <c r="N210" s="70">
        <f t="shared" si="27"/>
        <v>0</v>
      </c>
      <c r="O210" s="69">
        <f t="shared" si="28"/>
        <v>3520.4</v>
      </c>
      <c r="P210" s="69">
        <f t="shared" si="29"/>
        <v>49871.703999999998</v>
      </c>
      <c r="Q210" s="66">
        <f t="shared" si="30"/>
        <v>3096.2181178540018</v>
      </c>
      <c r="R210" s="27">
        <v>3520.4</v>
      </c>
      <c r="S210" s="28">
        <v>0.13700000000000001</v>
      </c>
      <c r="T210" s="57">
        <v>86133.1</v>
      </c>
      <c r="U210" s="76">
        <f t="shared" si="31"/>
        <v>206</v>
      </c>
    </row>
    <row r="211" spans="3:21" x14ac:dyDescent="0.2">
      <c r="C211" s="17">
        <v>207</v>
      </c>
      <c r="D211" s="18" t="s">
        <v>242</v>
      </c>
      <c r="E211" s="19" t="s">
        <v>37</v>
      </c>
      <c r="F211" s="20">
        <v>218923</v>
      </c>
      <c r="G211" s="72">
        <v>196</v>
      </c>
      <c r="H211" s="68">
        <f>I211/(1+J211)</f>
        <v>51601.184600197441</v>
      </c>
      <c r="I211" s="25">
        <v>52272</v>
      </c>
      <c r="J211" s="26">
        <v>1.2999999999999999E-2</v>
      </c>
      <c r="K211" s="69">
        <f t="shared" si="24"/>
        <v>1045.44</v>
      </c>
      <c r="L211" s="69">
        <f t="shared" si="25"/>
        <v>53317.440000000002</v>
      </c>
      <c r="M211" s="69">
        <f t="shared" si="26"/>
        <v>0</v>
      </c>
      <c r="N211" s="70">
        <f t="shared" si="27"/>
        <v>0</v>
      </c>
      <c r="O211" s="69">
        <f t="shared" si="28"/>
        <v>-208.9</v>
      </c>
      <c r="P211" s="69">
        <f t="shared" si="29"/>
        <v>53526.340000000004</v>
      </c>
      <c r="Q211" s="66" t="e">
        <f t="shared" si="30"/>
        <v>#VALUE!</v>
      </c>
      <c r="R211" s="27">
        <v>-208.9</v>
      </c>
      <c r="S211" s="28" t="s">
        <v>13</v>
      </c>
      <c r="T211" s="57">
        <v>45172.5</v>
      </c>
      <c r="U211" s="76">
        <f t="shared" si="31"/>
        <v>207</v>
      </c>
    </row>
    <row r="212" spans="3:21" x14ac:dyDescent="0.2">
      <c r="C212" s="17">
        <v>208</v>
      </c>
      <c r="D212" s="18" t="s">
        <v>243</v>
      </c>
      <c r="E212" s="19" t="s">
        <v>22</v>
      </c>
      <c r="F212" s="20">
        <v>318528</v>
      </c>
      <c r="G212" s="72">
        <v>211</v>
      </c>
      <c r="H212" s="68">
        <f>I212/(1+J212)</f>
        <v>48107.400555041626</v>
      </c>
      <c r="I212" s="25">
        <v>52004.1</v>
      </c>
      <c r="J212" s="26">
        <v>8.1000000000000003E-2</v>
      </c>
      <c r="K212" s="69">
        <f t="shared" si="24"/>
        <v>1040.0819999999999</v>
      </c>
      <c r="L212" s="69">
        <f t="shared" si="25"/>
        <v>53044.182000000001</v>
      </c>
      <c r="M212" s="69">
        <f t="shared" si="26"/>
        <v>0</v>
      </c>
      <c r="N212" s="70">
        <f t="shared" si="27"/>
        <v>0</v>
      </c>
      <c r="O212" s="69">
        <f t="shared" si="28"/>
        <v>623.1</v>
      </c>
      <c r="P212" s="69">
        <f t="shared" si="29"/>
        <v>52421.082000000002</v>
      </c>
      <c r="Q212" s="66">
        <f t="shared" si="30"/>
        <v>839.75741239892182</v>
      </c>
      <c r="R212" s="27">
        <v>623.1</v>
      </c>
      <c r="S212" s="28">
        <v>-0.25800000000000001</v>
      </c>
      <c r="T212" s="57">
        <v>66896.399999999994</v>
      </c>
      <c r="U212" s="76">
        <f t="shared" si="31"/>
        <v>208</v>
      </c>
    </row>
    <row r="213" spans="3:21" x14ac:dyDescent="0.2">
      <c r="C213" s="17">
        <v>209</v>
      </c>
      <c r="D213" s="18" t="s">
        <v>244</v>
      </c>
      <c r="E213" s="19" t="s">
        <v>24</v>
      </c>
      <c r="F213" s="20">
        <v>86659</v>
      </c>
      <c r="G213" s="72">
        <v>192</v>
      </c>
      <c r="H213" s="68">
        <f>I213/(1+J213)</f>
        <v>52040.241448692155</v>
      </c>
      <c r="I213" s="25">
        <v>51728</v>
      </c>
      <c r="J213" s="26">
        <v>-6.0000000000000001E-3</v>
      </c>
      <c r="K213" s="69">
        <f t="shared" si="24"/>
        <v>1034.56</v>
      </c>
      <c r="L213" s="69">
        <f t="shared" si="25"/>
        <v>52762.559999999998</v>
      </c>
      <c r="M213" s="69">
        <f t="shared" si="26"/>
        <v>0</v>
      </c>
      <c r="N213" s="70">
        <f t="shared" si="27"/>
        <v>0</v>
      </c>
      <c r="O213" s="69">
        <f t="shared" si="28"/>
        <v>6554.1</v>
      </c>
      <c r="P213" s="69">
        <f t="shared" si="29"/>
        <v>46208.46</v>
      </c>
      <c r="Q213" s="66">
        <f t="shared" si="30"/>
        <v>6626.9969666329634</v>
      </c>
      <c r="R213" s="27">
        <v>6554.1</v>
      </c>
      <c r="S213" s="28">
        <v>-1.0999999999999999E-2</v>
      </c>
      <c r="T213" s="57">
        <v>1840238.1</v>
      </c>
      <c r="U213" s="76">
        <f t="shared" si="31"/>
        <v>209</v>
      </c>
    </row>
    <row r="214" spans="3:21" x14ac:dyDescent="0.2">
      <c r="C214" s="17">
        <v>210</v>
      </c>
      <c r="D214" s="18" t="s">
        <v>245</v>
      </c>
      <c r="E214" s="19" t="s">
        <v>213</v>
      </c>
      <c r="F214" s="20">
        <v>130000</v>
      </c>
      <c r="G214" s="72">
        <v>299</v>
      </c>
      <c r="H214" s="68">
        <f>I214/(1+J214)</f>
        <v>37901.474926253693</v>
      </c>
      <c r="I214" s="25">
        <v>51394.400000000001</v>
      </c>
      <c r="J214" s="26">
        <v>0.35599999999999998</v>
      </c>
      <c r="K214" s="69">
        <f t="shared" si="24"/>
        <v>1027.8880000000001</v>
      </c>
      <c r="L214" s="69">
        <f t="shared" si="25"/>
        <v>52422.288</v>
      </c>
      <c r="M214" s="69">
        <f t="shared" si="26"/>
        <v>0</v>
      </c>
      <c r="N214" s="70">
        <f t="shared" si="27"/>
        <v>0</v>
      </c>
      <c r="O214" s="69">
        <f t="shared" si="28"/>
        <v>1673.6</v>
      </c>
      <c r="P214" s="69">
        <f t="shared" si="29"/>
        <v>50748.688000000002</v>
      </c>
      <c r="Q214" s="66">
        <f t="shared" si="30"/>
        <v>1209.2485549132948</v>
      </c>
      <c r="R214" s="27">
        <v>1673.6</v>
      </c>
      <c r="S214" s="28">
        <v>0.38400000000000001</v>
      </c>
      <c r="T214" s="57">
        <v>23140.6</v>
      </c>
      <c r="U214" s="76">
        <f t="shared" si="31"/>
        <v>210</v>
      </c>
    </row>
    <row r="215" spans="3:21" x14ac:dyDescent="0.2">
      <c r="C215" s="17">
        <v>211</v>
      </c>
      <c r="D215" s="18" t="s">
        <v>246</v>
      </c>
      <c r="E215" s="19" t="s">
        <v>9</v>
      </c>
      <c r="F215" s="20">
        <v>160064</v>
      </c>
      <c r="G215" s="72">
        <v>234</v>
      </c>
      <c r="H215" s="68">
        <f>I215/(1+J215)</f>
        <v>45632.769367764915</v>
      </c>
      <c r="I215" s="25">
        <v>51245.599999999999</v>
      </c>
      <c r="J215" s="26">
        <v>0.123</v>
      </c>
      <c r="K215" s="69">
        <f t="shared" si="24"/>
        <v>1024.912</v>
      </c>
      <c r="L215" s="69">
        <f t="shared" si="25"/>
        <v>52270.511999999995</v>
      </c>
      <c r="M215" s="69">
        <f t="shared" si="26"/>
        <v>0</v>
      </c>
      <c r="N215" s="70">
        <f t="shared" si="27"/>
        <v>0</v>
      </c>
      <c r="O215" s="69">
        <f t="shared" si="28"/>
        <v>573</v>
      </c>
      <c r="P215" s="69">
        <f t="shared" si="29"/>
        <v>51697.511999999995</v>
      </c>
      <c r="Q215" s="66">
        <f t="shared" si="30"/>
        <v>489.32536293766009</v>
      </c>
      <c r="R215" s="27">
        <v>573</v>
      </c>
      <c r="S215" s="28">
        <v>0.17100000000000001</v>
      </c>
      <c r="T215" s="57">
        <v>43756.6</v>
      </c>
      <c r="U215" s="76">
        <f t="shared" si="31"/>
        <v>211</v>
      </c>
    </row>
    <row r="216" spans="3:21" x14ac:dyDescent="0.2">
      <c r="C216" s="17">
        <v>212</v>
      </c>
      <c r="D216" s="18" t="s">
        <v>247</v>
      </c>
      <c r="E216" s="19" t="s">
        <v>9</v>
      </c>
      <c r="F216" s="20">
        <v>57000</v>
      </c>
      <c r="G216" s="72">
        <v>240</v>
      </c>
      <c r="H216" s="68">
        <f>I216/(1+J216)</f>
        <v>45367.022222222222</v>
      </c>
      <c r="I216" s="25">
        <v>51037.9</v>
      </c>
      <c r="J216" s="26">
        <v>0.125</v>
      </c>
      <c r="K216" s="69">
        <f t="shared" si="24"/>
        <v>1020.758</v>
      </c>
      <c r="L216" s="69">
        <f t="shared" si="25"/>
        <v>52058.658000000003</v>
      </c>
      <c r="M216" s="69">
        <f t="shared" si="26"/>
        <v>0</v>
      </c>
      <c r="N216" s="70">
        <f t="shared" si="27"/>
        <v>0</v>
      </c>
      <c r="O216" s="69">
        <f t="shared" si="28"/>
        <v>596.29999999999995</v>
      </c>
      <c r="P216" s="69">
        <f t="shared" si="29"/>
        <v>51462.358</v>
      </c>
      <c r="Q216" s="66" t="e">
        <f t="shared" si="30"/>
        <v>#VALUE!</v>
      </c>
      <c r="R216" s="27">
        <v>596.29999999999995</v>
      </c>
      <c r="S216" s="28" t="s">
        <v>13</v>
      </c>
      <c r="T216" s="57">
        <v>29988.5</v>
      </c>
      <c r="U216" s="76">
        <f t="shared" si="31"/>
        <v>212</v>
      </c>
    </row>
    <row r="217" spans="3:21" x14ac:dyDescent="0.2">
      <c r="C217" s="17">
        <v>213</v>
      </c>
      <c r="D217" s="18" t="s">
        <v>248</v>
      </c>
      <c r="E217" s="19" t="s">
        <v>9</v>
      </c>
      <c r="F217" s="20">
        <v>59659</v>
      </c>
      <c r="G217" s="72">
        <v>237</v>
      </c>
      <c r="H217" s="68">
        <f>I217/(1+J217)</f>
        <v>45487.421944692243</v>
      </c>
      <c r="I217" s="25">
        <v>50991.4</v>
      </c>
      <c r="J217" s="26">
        <v>0.121</v>
      </c>
      <c r="K217" s="69">
        <f t="shared" si="24"/>
        <v>1019.8280000000001</v>
      </c>
      <c r="L217" s="69">
        <f t="shared" si="25"/>
        <v>52011.228000000003</v>
      </c>
      <c r="M217" s="69">
        <f t="shared" si="26"/>
        <v>0</v>
      </c>
      <c r="N217" s="70">
        <f t="shared" si="27"/>
        <v>0</v>
      </c>
      <c r="O217" s="69">
        <f t="shared" si="28"/>
        <v>9164.5</v>
      </c>
      <c r="P217" s="69">
        <f t="shared" si="29"/>
        <v>42846.728000000003</v>
      </c>
      <c r="Q217" s="66">
        <f t="shared" si="30"/>
        <v>8462.1421975992616</v>
      </c>
      <c r="R217" s="27">
        <v>9164.5</v>
      </c>
      <c r="S217" s="28">
        <v>8.3000000000000004E-2</v>
      </c>
      <c r="T217" s="57">
        <v>977563.4</v>
      </c>
      <c r="U217" s="76">
        <f t="shared" si="31"/>
        <v>213</v>
      </c>
    </row>
    <row r="218" spans="3:21" x14ac:dyDescent="0.2">
      <c r="C218" s="17">
        <v>214</v>
      </c>
      <c r="D218" s="18" t="s">
        <v>249</v>
      </c>
      <c r="E218" s="19" t="s">
        <v>9</v>
      </c>
      <c r="F218" s="20">
        <v>118656</v>
      </c>
      <c r="G218" s="72">
        <v>239</v>
      </c>
      <c r="H218" s="68">
        <f>I218/(1+J218)</f>
        <v>45383.778966131911</v>
      </c>
      <c r="I218" s="25">
        <v>50920.6</v>
      </c>
      <c r="J218" s="26">
        <v>0.122</v>
      </c>
      <c r="K218" s="69">
        <f t="shared" si="24"/>
        <v>1018.412</v>
      </c>
      <c r="L218" s="69">
        <f t="shared" si="25"/>
        <v>51939.011999999995</v>
      </c>
      <c r="M218" s="69">
        <f t="shared" si="26"/>
        <v>0</v>
      </c>
      <c r="N218" s="70">
        <f t="shared" si="27"/>
        <v>0</v>
      </c>
      <c r="O218" s="69">
        <f t="shared" si="28"/>
        <v>-77.8</v>
      </c>
      <c r="P218" s="69">
        <f t="shared" si="29"/>
        <v>52016.811999999998</v>
      </c>
      <c r="Q218" s="66" t="e">
        <f t="shared" si="30"/>
        <v>#VALUE!</v>
      </c>
      <c r="R218" s="27">
        <v>-77.8</v>
      </c>
      <c r="S218" s="28" t="s">
        <v>13</v>
      </c>
      <c r="T218" s="57">
        <v>63725.2</v>
      </c>
      <c r="U218" s="76">
        <f t="shared" si="31"/>
        <v>214</v>
      </c>
    </row>
    <row r="219" spans="3:21" x14ac:dyDescent="0.2">
      <c r="C219" s="17">
        <v>215</v>
      </c>
      <c r="D219" s="18" t="s">
        <v>250</v>
      </c>
      <c r="E219" s="19" t="s">
        <v>22</v>
      </c>
      <c r="F219" s="20">
        <v>161096</v>
      </c>
      <c r="G219" s="72">
        <v>218</v>
      </c>
      <c r="H219" s="68">
        <f>I219/(1+J219)</f>
        <v>47396.178937558252</v>
      </c>
      <c r="I219" s="25">
        <v>50856.1</v>
      </c>
      <c r="J219" s="26">
        <v>7.2999999999999995E-2</v>
      </c>
      <c r="K219" s="69">
        <f t="shared" si="24"/>
        <v>1017.122</v>
      </c>
      <c r="L219" s="69">
        <f t="shared" si="25"/>
        <v>51873.222000000002</v>
      </c>
      <c r="M219" s="69">
        <f t="shared" si="26"/>
        <v>0</v>
      </c>
      <c r="N219" s="70">
        <f t="shared" si="27"/>
        <v>0</v>
      </c>
      <c r="O219" s="69">
        <f t="shared" si="28"/>
        <v>9.5</v>
      </c>
      <c r="P219" s="69">
        <f t="shared" si="29"/>
        <v>51863.722000000002</v>
      </c>
      <c r="Q219" s="66" t="e">
        <f t="shared" si="30"/>
        <v>#VALUE!</v>
      </c>
      <c r="R219" s="27">
        <v>9.5</v>
      </c>
      <c r="S219" s="28" t="s">
        <v>13</v>
      </c>
      <c r="T219" s="57">
        <v>39334.300000000003</v>
      </c>
      <c r="U219" s="76">
        <f t="shared" si="31"/>
        <v>215</v>
      </c>
    </row>
    <row r="220" spans="3:21" x14ac:dyDescent="0.2">
      <c r="C220" s="17">
        <v>216</v>
      </c>
      <c r="D220" s="18" t="s">
        <v>251</v>
      </c>
      <c r="E220" s="19" t="s">
        <v>9</v>
      </c>
      <c r="F220" s="20">
        <v>55692</v>
      </c>
      <c r="G220" s="72">
        <v>227</v>
      </c>
      <c r="H220" s="68">
        <f>I220/(1+J220)</f>
        <v>46287.271062271058</v>
      </c>
      <c r="I220" s="25">
        <v>50545.7</v>
      </c>
      <c r="J220" s="26">
        <v>9.1999999999999998E-2</v>
      </c>
      <c r="K220" s="69">
        <f t="shared" si="24"/>
        <v>1010.914</v>
      </c>
      <c r="L220" s="69">
        <f t="shared" si="25"/>
        <v>51556.613999999994</v>
      </c>
      <c r="M220" s="69">
        <f t="shared" si="26"/>
        <v>0</v>
      </c>
      <c r="N220" s="70">
        <f t="shared" si="27"/>
        <v>0</v>
      </c>
      <c r="O220" s="69">
        <f t="shared" si="28"/>
        <v>8453</v>
      </c>
      <c r="P220" s="69">
        <f t="shared" si="29"/>
        <v>43103.613999999994</v>
      </c>
      <c r="Q220" s="66">
        <f t="shared" si="30"/>
        <v>8027.5403608736951</v>
      </c>
      <c r="R220" s="27">
        <v>8453</v>
      </c>
      <c r="S220" s="28">
        <v>5.2999999999999999E-2</v>
      </c>
      <c r="T220" s="57">
        <v>916091</v>
      </c>
      <c r="U220" s="76">
        <f t="shared" si="31"/>
        <v>216</v>
      </c>
    </row>
    <row r="221" spans="3:21" x14ac:dyDescent="0.2">
      <c r="C221" s="17">
        <v>217</v>
      </c>
      <c r="D221" s="18" t="s">
        <v>252</v>
      </c>
      <c r="E221" s="19" t="s">
        <v>19</v>
      </c>
      <c r="F221" s="20">
        <v>98996</v>
      </c>
      <c r="G221" s="72">
        <v>158</v>
      </c>
      <c r="H221" s="68">
        <f>I221/(1+J221)</f>
        <v>59872.511848341237</v>
      </c>
      <c r="I221" s="25">
        <v>50532.4</v>
      </c>
      <c r="J221" s="26">
        <v>-0.156</v>
      </c>
      <c r="K221" s="69">
        <f t="shared" si="24"/>
        <v>1010.648</v>
      </c>
      <c r="L221" s="69">
        <f t="shared" si="25"/>
        <v>51543.048000000003</v>
      </c>
      <c r="M221" s="69">
        <f t="shared" si="26"/>
        <v>0</v>
      </c>
      <c r="N221" s="70">
        <f t="shared" si="27"/>
        <v>0</v>
      </c>
      <c r="O221" s="69">
        <f t="shared" si="28"/>
        <v>-9281.1</v>
      </c>
      <c r="P221" s="69">
        <f t="shared" si="29"/>
        <v>60824.148000000001</v>
      </c>
      <c r="Q221" s="66">
        <f t="shared" si="30"/>
        <v>2849.585508136322</v>
      </c>
      <c r="R221" s="27">
        <v>-9281.1</v>
      </c>
      <c r="S221" s="28">
        <v>-4.2569999999999997</v>
      </c>
      <c r="T221" s="57">
        <v>160391.20000000001</v>
      </c>
      <c r="U221" s="76">
        <f t="shared" si="31"/>
        <v>217</v>
      </c>
    </row>
    <row r="222" spans="3:21" x14ac:dyDescent="0.2">
      <c r="C222" s="17">
        <v>218</v>
      </c>
      <c r="D222" s="18" t="s">
        <v>253</v>
      </c>
      <c r="E222" s="19" t="s">
        <v>7</v>
      </c>
      <c r="F222" s="20">
        <v>60348</v>
      </c>
      <c r="G222" s="72">
        <v>249</v>
      </c>
      <c r="H222" s="68">
        <f>I222/(1+J222)</f>
        <v>43646.086956521744</v>
      </c>
      <c r="I222" s="25">
        <v>50193</v>
      </c>
      <c r="J222" s="26">
        <v>0.15</v>
      </c>
      <c r="K222" s="69">
        <f t="shared" si="24"/>
        <v>1003.86</v>
      </c>
      <c r="L222" s="69">
        <f t="shared" si="25"/>
        <v>51196.86</v>
      </c>
      <c r="M222" s="69">
        <f t="shared" si="26"/>
        <v>0</v>
      </c>
      <c r="N222" s="70">
        <f t="shared" si="27"/>
        <v>0</v>
      </c>
      <c r="O222" s="69">
        <f t="shared" si="28"/>
        <v>8748</v>
      </c>
      <c r="P222" s="69">
        <f t="shared" si="29"/>
        <v>42448.86</v>
      </c>
      <c r="Q222" s="66">
        <f t="shared" si="30"/>
        <v>6108.9385474860337</v>
      </c>
      <c r="R222" s="27">
        <v>8748</v>
      </c>
      <c r="S222" s="28">
        <v>0.432</v>
      </c>
      <c r="T222" s="57">
        <v>853531</v>
      </c>
      <c r="U222" s="76">
        <f t="shared" si="31"/>
        <v>218</v>
      </c>
    </row>
    <row r="223" spans="3:21" x14ac:dyDescent="0.2">
      <c r="C223" s="17">
        <v>219</v>
      </c>
      <c r="D223" s="18" t="s">
        <v>254</v>
      </c>
      <c r="E223" s="19" t="s">
        <v>96</v>
      </c>
      <c r="F223" s="20">
        <v>230086</v>
      </c>
      <c r="G223" s="72">
        <v>199</v>
      </c>
      <c r="H223" s="68">
        <f>I223/(1+J223)</f>
        <v>51141.666666666664</v>
      </c>
      <c r="I223" s="25">
        <v>49709.7</v>
      </c>
      <c r="J223" s="26">
        <v>-2.8000000000000001E-2</v>
      </c>
      <c r="K223" s="69">
        <f t="shared" si="24"/>
        <v>994.19399999999996</v>
      </c>
      <c r="L223" s="69">
        <f t="shared" si="25"/>
        <v>50703.894</v>
      </c>
      <c r="M223" s="69">
        <f t="shared" si="26"/>
        <v>0</v>
      </c>
      <c r="N223" s="70">
        <f t="shared" si="27"/>
        <v>0</v>
      </c>
      <c r="O223" s="69">
        <f t="shared" si="28"/>
        <v>6.9</v>
      </c>
      <c r="P223" s="69">
        <f t="shared" si="29"/>
        <v>50696.993999999999</v>
      </c>
      <c r="Q223" s="66">
        <f t="shared" si="30"/>
        <v>168.29268292682912</v>
      </c>
      <c r="R223" s="27">
        <v>6.9</v>
      </c>
      <c r="S223" s="28">
        <v>-0.95899999999999996</v>
      </c>
      <c r="T223" s="57">
        <v>29454.7</v>
      </c>
      <c r="U223" s="76">
        <f t="shared" si="31"/>
        <v>219</v>
      </c>
    </row>
    <row r="224" spans="3:21" x14ac:dyDescent="0.2">
      <c r="C224" s="17">
        <v>220</v>
      </c>
      <c r="D224" s="18" t="s">
        <v>255</v>
      </c>
      <c r="E224" s="19" t="s">
        <v>9</v>
      </c>
      <c r="F224" s="20">
        <v>124846</v>
      </c>
      <c r="G224" s="72">
        <v>267</v>
      </c>
      <c r="H224" s="68">
        <f>I224/(1+J224)</f>
        <v>41181.923714759541</v>
      </c>
      <c r="I224" s="25">
        <v>49665.4</v>
      </c>
      <c r="J224" s="26">
        <v>0.20599999999999999</v>
      </c>
      <c r="K224" s="69">
        <f t="shared" si="24"/>
        <v>993.30800000000011</v>
      </c>
      <c r="L224" s="69">
        <f t="shared" si="25"/>
        <v>50658.707999999999</v>
      </c>
      <c r="M224" s="69">
        <f t="shared" si="26"/>
        <v>0</v>
      </c>
      <c r="N224" s="70">
        <f t="shared" si="27"/>
        <v>0</v>
      </c>
      <c r="O224" s="69">
        <f t="shared" si="28"/>
        <v>1969.3</v>
      </c>
      <c r="P224" s="69">
        <f t="shared" si="29"/>
        <v>48689.407999999996</v>
      </c>
      <c r="Q224" s="66">
        <f t="shared" si="30"/>
        <v>1820.0554528650646</v>
      </c>
      <c r="R224" s="27">
        <v>1969.3</v>
      </c>
      <c r="S224" s="28">
        <v>8.2000000000000003E-2</v>
      </c>
      <c r="T224" s="57">
        <v>48564.800000000003</v>
      </c>
      <c r="U224" s="76">
        <f t="shared" si="31"/>
        <v>220</v>
      </c>
    </row>
    <row r="225" spans="3:21" x14ac:dyDescent="0.2">
      <c r="C225" s="17">
        <v>221</v>
      </c>
      <c r="D225" s="18" t="s">
        <v>256</v>
      </c>
      <c r="E225" s="19" t="s">
        <v>96</v>
      </c>
      <c r="F225" s="20">
        <v>86772</v>
      </c>
      <c r="G225" s="72">
        <v>166</v>
      </c>
      <c r="H225" s="68">
        <f>I225/(1+J225)</f>
        <v>58094.028103044504</v>
      </c>
      <c r="I225" s="25">
        <v>49612.3</v>
      </c>
      <c r="J225" s="26">
        <v>-0.14599999999999999</v>
      </c>
      <c r="K225" s="69">
        <f t="shared" si="24"/>
        <v>992.24600000000009</v>
      </c>
      <c r="L225" s="69">
        <f t="shared" si="25"/>
        <v>50604.546000000002</v>
      </c>
      <c r="M225" s="69">
        <f t="shared" si="26"/>
        <v>0</v>
      </c>
      <c r="N225" s="70">
        <f t="shared" si="27"/>
        <v>0</v>
      </c>
      <c r="O225" s="69">
        <f t="shared" si="28"/>
        <v>4537.5</v>
      </c>
      <c r="P225" s="69">
        <f t="shared" si="29"/>
        <v>46067.046000000002</v>
      </c>
      <c r="Q225" s="66">
        <f t="shared" si="30"/>
        <v>5350.8254716981137</v>
      </c>
      <c r="R225" s="27">
        <v>4537.5</v>
      </c>
      <c r="S225" s="28">
        <v>-0.152</v>
      </c>
      <c r="T225" s="57">
        <v>336888.4</v>
      </c>
      <c r="U225" s="76">
        <f t="shared" si="31"/>
        <v>221</v>
      </c>
    </row>
    <row r="226" spans="3:21" x14ac:dyDescent="0.2">
      <c r="C226" s="17">
        <v>222</v>
      </c>
      <c r="D226" s="18" t="s">
        <v>257</v>
      </c>
      <c r="E226" s="19" t="s">
        <v>24</v>
      </c>
      <c r="F226" s="20">
        <v>41467</v>
      </c>
      <c r="G226" s="72">
        <v>221</v>
      </c>
      <c r="H226" s="68">
        <f>I226/(1+J226)</f>
        <v>47112.630579297249</v>
      </c>
      <c r="I226" s="25">
        <v>49609.599999999999</v>
      </c>
      <c r="J226" s="26">
        <v>5.2999999999999999E-2</v>
      </c>
      <c r="K226" s="69">
        <f t="shared" si="24"/>
        <v>992.19200000000001</v>
      </c>
      <c r="L226" s="69">
        <f t="shared" si="25"/>
        <v>50601.792000000001</v>
      </c>
      <c r="M226" s="69">
        <f t="shared" si="26"/>
        <v>0</v>
      </c>
      <c r="N226" s="70">
        <f t="shared" si="27"/>
        <v>0</v>
      </c>
      <c r="O226" s="69">
        <f t="shared" si="28"/>
        <v>1738</v>
      </c>
      <c r="P226" s="69">
        <f t="shared" si="29"/>
        <v>48863.792000000001</v>
      </c>
      <c r="Q226" s="66">
        <f t="shared" si="30"/>
        <v>1390.4</v>
      </c>
      <c r="R226" s="27">
        <v>1738</v>
      </c>
      <c r="S226" s="28">
        <v>0.25</v>
      </c>
      <c r="T226" s="57">
        <v>209022.7</v>
      </c>
      <c r="U226" s="76">
        <f t="shared" si="31"/>
        <v>222</v>
      </c>
    </row>
    <row r="227" spans="3:21" x14ac:dyDescent="0.2">
      <c r="C227" s="17">
        <v>223</v>
      </c>
      <c r="D227" s="18" t="s">
        <v>258</v>
      </c>
      <c r="E227" s="19" t="s">
        <v>37</v>
      </c>
      <c r="F227" s="20">
        <v>100245</v>
      </c>
      <c r="G227" s="72">
        <v>151</v>
      </c>
      <c r="H227" s="68">
        <f>I227/(1+J227)</f>
        <v>61147.283950617282</v>
      </c>
      <c r="I227" s="25">
        <v>49529.3</v>
      </c>
      <c r="J227" s="26">
        <v>-0.19</v>
      </c>
      <c r="K227" s="69">
        <f t="shared" si="24"/>
        <v>990.58600000000013</v>
      </c>
      <c r="L227" s="69">
        <f t="shared" si="25"/>
        <v>50519.886000000006</v>
      </c>
      <c r="M227" s="69">
        <f t="shared" si="26"/>
        <v>0</v>
      </c>
      <c r="N227" s="70">
        <f t="shared" si="27"/>
        <v>0</v>
      </c>
      <c r="O227" s="69">
        <f t="shared" si="28"/>
        <v>3571.2</v>
      </c>
      <c r="P227" s="69">
        <f t="shared" si="29"/>
        <v>46948.686000000009</v>
      </c>
      <c r="Q227" s="66">
        <f t="shared" si="30"/>
        <v>3407.6335877862593</v>
      </c>
      <c r="R227" s="27">
        <v>3571.2</v>
      </c>
      <c r="S227" s="28">
        <v>4.8000000000000001E-2</v>
      </c>
      <c r="T227" s="57">
        <v>1456097.4</v>
      </c>
      <c r="U227" s="76">
        <f t="shared" si="31"/>
        <v>223</v>
      </c>
    </row>
    <row r="228" spans="3:21" x14ac:dyDescent="0.2">
      <c r="C228" s="17">
        <v>224</v>
      </c>
      <c r="D228" s="18" t="s">
        <v>259</v>
      </c>
      <c r="E228" s="19" t="s">
        <v>24</v>
      </c>
      <c r="F228" s="20">
        <v>40848</v>
      </c>
      <c r="G228" s="72">
        <v>209</v>
      </c>
      <c r="H228" s="68">
        <f>I228/(1+J228)</f>
        <v>48713.708086785009</v>
      </c>
      <c r="I228" s="25">
        <v>49395.7</v>
      </c>
      <c r="J228" s="26">
        <v>1.4E-2</v>
      </c>
      <c r="K228" s="69">
        <f t="shared" si="24"/>
        <v>987.91399999999999</v>
      </c>
      <c r="L228" s="69">
        <f t="shared" si="25"/>
        <v>50383.613999999994</v>
      </c>
      <c r="M228" s="69">
        <f t="shared" si="26"/>
        <v>0</v>
      </c>
      <c r="N228" s="70">
        <f t="shared" si="27"/>
        <v>0</v>
      </c>
      <c r="O228" s="69">
        <f t="shared" si="28"/>
        <v>2476.5</v>
      </c>
      <c r="P228" s="69">
        <f t="shared" si="29"/>
        <v>47907.113999999994</v>
      </c>
      <c r="Q228" s="66">
        <f t="shared" si="30"/>
        <v>2563.6645962732919</v>
      </c>
      <c r="R228" s="27">
        <v>2476.5</v>
      </c>
      <c r="S228" s="28">
        <v>-3.4000000000000002E-2</v>
      </c>
      <c r="T228" s="57">
        <v>203590.9</v>
      </c>
      <c r="U228" s="76">
        <f t="shared" si="31"/>
        <v>224</v>
      </c>
    </row>
    <row r="229" spans="3:21" x14ac:dyDescent="0.2">
      <c r="C229" s="17">
        <v>225</v>
      </c>
      <c r="D229" s="18" t="s">
        <v>260</v>
      </c>
      <c r="E229" s="19" t="s">
        <v>7</v>
      </c>
      <c r="F229" s="20">
        <v>74200</v>
      </c>
      <c r="G229" s="72">
        <v>212</v>
      </c>
      <c r="H229" s="68">
        <f>I229/(1+J229)</f>
        <v>47986.381322957197</v>
      </c>
      <c r="I229" s="25">
        <v>49330</v>
      </c>
      <c r="J229" s="26">
        <v>2.8000000000000001E-2</v>
      </c>
      <c r="K229" s="69">
        <f t="shared" si="24"/>
        <v>986.6</v>
      </c>
      <c r="L229" s="69">
        <f t="shared" si="25"/>
        <v>50316.6</v>
      </c>
      <c r="M229" s="69">
        <f t="shared" si="26"/>
        <v>0</v>
      </c>
      <c r="N229" s="70">
        <f t="shared" si="27"/>
        <v>0</v>
      </c>
      <c r="O229" s="69">
        <f t="shared" si="28"/>
        <v>110</v>
      </c>
      <c r="P229" s="69">
        <f t="shared" si="29"/>
        <v>50206.6</v>
      </c>
      <c r="Q229" s="66">
        <f t="shared" si="30"/>
        <v>9999.9999999999909</v>
      </c>
      <c r="R229" s="27">
        <v>110</v>
      </c>
      <c r="S229" s="28">
        <v>-0.98899999999999999</v>
      </c>
      <c r="T229" s="57">
        <v>108784</v>
      </c>
      <c r="U229" s="76">
        <f t="shared" si="31"/>
        <v>225</v>
      </c>
    </row>
    <row r="230" spans="3:21" x14ac:dyDescent="0.2">
      <c r="C230" s="17">
        <v>226</v>
      </c>
      <c r="D230" s="18" t="s">
        <v>261</v>
      </c>
      <c r="E230" s="19" t="s">
        <v>37</v>
      </c>
      <c r="F230" s="20">
        <v>181001</v>
      </c>
      <c r="G230" s="72">
        <v>231</v>
      </c>
      <c r="H230" s="68">
        <f>I230/(1+J230)</f>
        <v>45989.179104477611</v>
      </c>
      <c r="I230" s="25">
        <v>49300.4</v>
      </c>
      <c r="J230" s="26">
        <v>7.1999999999999995E-2</v>
      </c>
      <c r="K230" s="69">
        <f t="shared" si="24"/>
        <v>986.00800000000004</v>
      </c>
      <c r="L230" s="69">
        <f t="shared" si="25"/>
        <v>50286.408000000003</v>
      </c>
      <c r="M230" s="69">
        <f t="shared" si="26"/>
        <v>0</v>
      </c>
      <c r="N230" s="70">
        <f t="shared" si="27"/>
        <v>0</v>
      </c>
      <c r="O230" s="69">
        <f t="shared" si="28"/>
        <v>495.7</v>
      </c>
      <c r="P230" s="69">
        <f t="shared" si="29"/>
        <v>49790.708000000006</v>
      </c>
      <c r="Q230" s="66">
        <f t="shared" si="30"/>
        <v>1764.0569395017792</v>
      </c>
      <c r="R230" s="27">
        <v>495.7</v>
      </c>
      <c r="S230" s="28">
        <v>-0.71899999999999997</v>
      </c>
      <c r="T230" s="57">
        <v>50340</v>
      </c>
      <c r="U230" s="76">
        <f t="shared" si="31"/>
        <v>226</v>
      </c>
    </row>
    <row r="231" spans="3:21" x14ac:dyDescent="0.2">
      <c r="C231" s="17">
        <v>227</v>
      </c>
      <c r="D231" s="18" t="s">
        <v>262</v>
      </c>
      <c r="E231" s="19" t="s">
        <v>30</v>
      </c>
      <c r="F231" s="20">
        <v>52578</v>
      </c>
      <c r="G231" s="72">
        <v>219</v>
      </c>
      <c r="H231" s="68">
        <f>I231/(1+J231)</f>
        <v>47344.615384615383</v>
      </c>
      <c r="I231" s="25">
        <v>49238.400000000001</v>
      </c>
      <c r="J231" s="26">
        <v>0.04</v>
      </c>
      <c r="K231" s="69">
        <f t="shared" si="24"/>
        <v>984.76800000000003</v>
      </c>
      <c r="L231" s="69">
        <f t="shared" si="25"/>
        <v>50223.168000000005</v>
      </c>
      <c r="M231" s="69">
        <f t="shared" si="26"/>
        <v>0</v>
      </c>
      <c r="N231" s="70">
        <f t="shared" si="27"/>
        <v>0</v>
      </c>
      <c r="O231" s="69">
        <f t="shared" si="28"/>
        <v>1050.7</v>
      </c>
      <c r="P231" s="69">
        <f t="shared" si="29"/>
        <v>49172.468000000008</v>
      </c>
      <c r="Q231" s="66">
        <f t="shared" si="30"/>
        <v>856.31621841890785</v>
      </c>
      <c r="R231" s="27">
        <v>1050.7</v>
      </c>
      <c r="S231" s="28">
        <v>0.22700000000000001</v>
      </c>
      <c r="T231" s="57">
        <v>46416.2</v>
      </c>
      <c r="U231" s="76">
        <f t="shared" si="31"/>
        <v>227</v>
      </c>
    </row>
    <row r="232" spans="3:21" x14ac:dyDescent="0.2">
      <c r="C232" s="17">
        <v>228</v>
      </c>
      <c r="D232" s="18" t="s">
        <v>263</v>
      </c>
      <c r="E232" s="19" t="s">
        <v>37</v>
      </c>
      <c r="F232" s="20">
        <v>150711</v>
      </c>
      <c r="G232" s="72">
        <v>225</v>
      </c>
      <c r="H232" s="68">
        <f>I232/(1+J232)</f>
        <v>46334.440227703984</v>
      </c>
      <c r="I232" s="25">
        <v>48836.5</v>
      </c>
      <c r="J232" s="26">
        <v>5.3999999999999999E-2</v>
      </c>
      <c r="K232" s="69">
        <f t="shared" si="24"/>
        <v>976.73</v>
      </c>
      <c r="L232" s="69">
        <f t="shared" si="25"/>
        <v>49813.23</v>
      </c>
      <c r="M232" s="69">
        <f t="shared" si="26"/>
        <v>0</v>
      </c>
      <c r="N232" s="70">
        <f t="shared" si="27"/>
        <v>0</v>
      </c>
      <c r="O232" s="69">
        <f t="shared" si="28"/>
        <v>2306</v>
      </c>
      <c r="P232" s="69">
        <f t="shared" si="29"/>
        <v>47507.23</v>
      </c>
      <c r="Q232" s="66">
        <f t="shared" si="30"/>
        <v>2149.1146318732526</v>
      </c>
      <c r="R232" s="27">
        <v>2306</v>
      </c>
      <c r="S232" s="28">
        <v>7.2999999999999995E-2</v>
      </c>
      <c r="T232" s="57">
        <v>110404.7</v>
      </c>
      <c r="U232" s="76">
        <f t="shared" si="31"/>
        <v>228</v>
      </c>
    </row>
    <row r="233" spans="3:21" x14ac:dyDescent="0.2">
      <c r="C233" s="17">
        <v>229</v>
      </c>
      <c r="D233" s="18" t="s">
        <v>264</v>
      </c>
      <c r="E233" s="19" t="s">
        <v>7</v>
      </c>
      <c r="F233" s="20">
        <v>73800</v>
      </c>
      <c r="G233" s="72">
        <v>263</v>
      </c>
      <c r="H233" s="68">
        <f>I233/(1+J233)</f>
        <v>41616.766467065863</v>
      </c>
      <c r="I233" s="25">
        <v>48650</v>
      </c>
      <c r="J233" s="26">
        <v>0.16900000000000001</v>
      </c>
      <c r="K233" s="69">
        <f t="shared" si="24"/>
        <v>973</v>
      </c>
      <c r="L233" s="69">
        <f t="shared" si="25"/>
        <v>49623</v>
      </c>
      <c r="M233" s="69">
        <f t="shared" si="26"/>
        <v>0</v>
      </c>
      <c r="N233" s="70">
        <f t="shared" si="27"/>
        <v>0</v>
      </c>
      <c r="O233" s="69">
        <f t="shared" si="28"/>
        <v>2637</v>
      </c>
      <c r="P233" s="69">
        <f t="shared" si="29"/>
        <v>46986</v>
      </c>
      <c r="Q233" s="66">
        <f t="shared" si="30"/>
        <v>2236.6412213740459</v>
      </c>
      <c r="R233" s="27">
        <v>2637</v>
      </c>
      <c r="S233" s="28">
        <v>0.17899999999999999</v>
      </c>
      <c r="T233" s="57">
        <v>153226</v>
      </c>
      <c r="U233" s="76">
        <f t="shared" si="31"/>
        <v>229</v>
      </c>
    </row>
    <row r="234" spans="3:21" x14ac:dyDescent="0.2">
      <c r="C234" s="17">
        <v>230</v>
      </c>
      <c r="D234" s="18" t="s">
        <v>265</v>
      </c>
      <c r="E234" s="19" t="s">
        <v>24</v>
      </c>
      <c r="F234" s="20">
        <v>171992</v>
      </c>
      <c r="G234" s="72">
        <v>229</v>
      </c>
      <c r="H234" s="68">
        <f>I234/(1+J234)</f>
        <v>46108.674928503337</v>
      </c>
      <c r="I234" s="25">
        <v>48368</v>
      </c>
      <c r="J234" s="26">
        <v>4.9000000000000002E-2</v>
      </c>
      <c r="K234" s="69">
        <f t="shared" si="24"/>
        <v>967.36</v>
      </c>
      <c r="L234" s="69">
        <f t="shared" si="25"/>
        <v>49335.360000000001</v>
      </c>
      <c r="M234" s="69">
        <f t="shared" si="26"/>
        <v>0</v>
      </c>
      <c r="N234" s="70">
        <f t="shared" si="27"/>
        <v>0</v>
      </c>
      <c r="O234" s="69">
        <f t="shared" si="28"/>
        <v>2295.6</v>
      </c>
      <c r="P234" s="69">
        <f t="shared" si="29"/>
        <v>47039.76</v>
      </c>
      <c r="Q234" s="66">
        <f t="shared" si="30"/>
        <v>2894.8297604035306</v>
      </c>
      <c r="R234" s="27">
        <v>2295.6</v>
      </c>
      <c r="S234" s="28">
        <v>-0.20699999999999999</v>
      </c>
      <c r="T234" s="57">
        <v>52339.5</v>
      </c>
      <c r="U234" s="76">
        <f t="shared" si="31"/>
        <v>230</v>
      </c>
    </row>
    <row r="235" spans="3:21" x14ac:dyDescent="0.2">
      <c r="C235" s="17">
        <v>231</v>
      </c>
      <c r="D235" s="18" t="s">
        <v>266</v>
      </c>
      <c r="E235" s="19" t="s">
        <v>24</v>
      </c>
      <c r="F235" s="20">
        <v>65662</v>
      </c>
      <c r="G235" s="72">
        <v>250</v>
      </c>
      <c r="H235" s="68">
        <f>I235/(1+J235)</f>
        <v>43579.819004524885</v>
      </c>
      <c r="I235" s="25">
        <v>48155.7</v>
      </c>
      <c r="J235" s="26">
        <v>0.105</v>
      </c>
      <c r="K235" s="69">
        <f t="shared" si="24"/>
        <v>963.11399999999992</v>
      </c>
      <c r="L235" s="69">
        <f t="shared" si="25"/>
        <v>49118.813999999998</v>
      </c>
      <c r="M235" s="69">
        <f t="shared" si="26"/>
        <v>0</v>
      </c>
      <c r="N235" s="70">
        <f t="shared" si="27"/>
        <v>0</v>
      </c>
      <c r="O235" s="69">
        <f t="shared" si="28"/>
        <v>2890.9</v>
      </c>
      <c r="P235" s="69">
        <f t="shared" si="29"/>
        <v>46227.913999999997</v>
      </c>
      <c r="Q235" s="66">
        <f t="shared" si="30"/>
        <v>2785.0674373795759</v>
      </c>
      <c r="R235" s="27">
        <v>2890.9</v>
      </c>
      <c r="S235" s="28">
        <v>3.7999999999999999E-2</v>
      </c>
      <c r="T235" s="57">
        <v>71532.7</v>
      </c>
      <c r="U235" s="76">
        <f t="shared" si="31"/>
        <v>231</v>
      </c>
    </row>
    <row r="236" spans="3:21" x14ac:dyDescent="0.2">
      <c r="C236" s="17">
        <v>232</v>
      </c>
      <c r="D236" s="18" t="s">
        <v>267</v>
      </c>
      <c r="E236" s="19" t="s">
        <v>9</v>
      </c>
      <c r="F236" s="20">
        <v>58338</v>
      </c>
      <c r="G236" s="72">
        <v>251</v>
      </c>
      <c r="H236" s="68">
        <f>I236/(1+J236)</f>
        <v>43304.422382671481</v>
      </c>
      <c r="I236" s="25">
        <v>47981.3</v>
      </c>
      <c r="J236" s="26">
        <v>0.108</v>
      </c>
      <c r="K236" s="69">
        <f t="shared" si="24"/>
        <v>959.62600000000009</v>
      </c>
      <c r="L236" s="69">
        <f t="shared" si="25"/>
        <v>48940.925999999999</v>
      </c>
      <c r="M236" s="69">
        <f t="shared" si="26"/>
        <v>0</v>
      </c>
      <c r="N236" s="70">
        <f t="shared" si="27"/>
        <v>0</v>
      </c>
      <c r="O236" s="69">
        <f t="shared" si="28"/>
        <v>7608.4</v>
      </c>
      <c r="P236" s="69">
        <f t="shared" si="29"/>
        <v>41332.525999999998</v>
      </c>
      <c r="Q236" s="66">
        <f t="shared" si="30"/>
        <v>7372.4806201550382</v>
      </c>
      <c r="R236" s="27">
        <v>7608.4</v>
      </c>
      <c r="S236" s="28">
        <v>3.2000000000000001E-2</v>
      </c>
      <c r="T236" s="57">
        <v>873155.3</v>
      </c>
      <c r="U236" s="76">
        <f t="shared" si="31"/>
        <v>232</v>
      </c>
    </row>
    <row r="237" spans="3:21" x14ac:dyDescent="0.2">
      <c r="C237" s="17">
        <v>233</v>
      </c>
      <c r="D237" s="18" t="s">
        <v>268</v>
      </c>
      <c r="E237" s="19" t="s">
        <v>230</v>
      </c>
      <c r="F237" s="20">
        <v>201522</v>
      </c>
      <c r="G237" s="72">
        <v>228</v>
      </c>
      <c r="H237" s="68">
        <f>I237/(1+J237)</f>
        <v>46179.633204633203</v>
      </c>
      <c r="I237" s="25">
        <v>47842.1</v>
      </c>
      <c r="J237" s="26">
        <v>3.5999999999999997E-2</v>
      </c>
      <c r="K237" s="69">
        <f t="shared" si="24"/>
        <v>956.84199999999998</v>
      </c>
      <c r="L237" s="69">
        <f t="shared" si="25"/>
        <v>48798.941999999995</v>
      </c>
      <c r="M237" s="69">
        <f t="shared" si="26"/>
        <v>0</v>
      </c>
      <c r="N237" s="70">
        <f t="shared" si="27"/>
        <v>0</v>
      </c>
      <c r="O237" s="69">
        <f t="shared" si="28"/>
        <v>1335.7</v>
      </c>
      <c r="P237" s="69">
        <f t="shared" si="29"/>
        <v>47463.241999999998</v>
      </c>
      <c r="Q237" s="66">
        <f t="shared" si="30"/>
        <v>1156.4502164502164</v>
      </c>
      <c r="R237" s="27">
        <v>1335.7</v>
      </c>
      <c r="S237" s="28">
        <v>0.155</v>
      </c>
      <c r="T237" s="57">
        <v>17402.3</v>
      </c>
      <c r="U237" s="76">
        <f t="shared" si="31"/>
        <v>233</v>
      </c>
    </row>
    <row r="238" spans="3:21" x14ac:dyDescent="0.2">
      <c r="C238" s="17">
        <v>234</v>
      </c>
      <c r="D238" s="18" t="s">
        <v>269</v>
      </c>
      <c r="E238" s="19" t="s">
        <v>108</v>
      </c>
      <c r="F238" s="20">
        <v>125627</v>
      </c>
      <c r="G238" s="72">
        <v>224</v>
      </c>
      <c r="H238" s="68">
        <f>I238/(1+J238)</f>
        <v>46492.1875</v>
      </c>
      <c r="I238" s="25">
        <v>47608</v>
      </c>
      <c r="J238" s="26">
        <v>2.4E-2</v>
      </c>
      <c r="K238" s="69">
        <f t="shared" si="24"/>
        <v>952.16</v>
      </c>
      <c r="L238" s="69">
        <f t="shared" si="25"/>
        <v>48560.160000000003</v>
      </c>
      <c r="M238" s="69">
        <f t="shared" si="26"/>
        <v>0</v>
      </c>
      <c r="N238" s="70">
        <f t="shared" si="27"/>
        <v>0</v>
      </c>
      <c r="O238" s="69">
        <f t="shared" si="28"/>
        <v>6283.2</v>
      </c>
      <c r="P238" s="69">
        <f t="shared" si="29"/>
        <v>42276.960000000006</v>
      </c>
      <c r="Q238" s="66">
        <f t="shared" si="30"/>
        <v>3966.6666666666665</v>
      </c>
      <c r="R238" s="27">
        <v>6283.2</v>
      </c>
      <c r="S238" s="28">
        <v>0.58399999999999996</v>
      </c>
      <c r="T238" s="57">
        <v>773455.5</v>
      </c>
      <c r="U238" s="76">
        <f t="shared" si="31"/>
        <v>234</v>
      </c>
    </row>
    <row r="239" spans="3:21" x14ac:dyDescent="0.2">
      <c r="C239" s="17">
        <v>235</v>
      </c>
      <c r="D239" s="18" t="s">
        <v>270</v>
      </c>
      <c r="E239" s="19" t="s">
        <v>7</v>
      </c>
      <c r="F239" s="20">
        <v>49600</v>
      </c>
      <c r="G239" s="72">
        <v>207</v>
      </c>
      <c r="H239" s="68">
        <f>I239/(1+J239)</f>
        <v>49518.286311389762</v>
      </c>
      <c r="I239" s="25">
        <v>47389</v>
      </c>
      <c r="J239" s="26">
        <v>-4.2999999999999997E-2</v>
      </c>
      <c r="K239" s="69">
        <f t="shared" si="24"/>
        <v>947.78</v>
      </c>
      <c r="L239" s="69">
        <f t="shared" si="25"/>
        <v>48336.78</v>
      </c>
      <c r="M239" s="69">
        <f t="shared" si="26"/>
        <v>0</v>
      </c>
      <c r="N239" s="70">
        <f t="shared" si="27"/>
        <v>0</v>
      </c>
      <c r="O239" s="69">
        <f t="shared" si="28"/>
        <v>-6</v>
      </c>
      <c r="P239" s="69">
        <f t="shared" si="29"/>
        <v>48342.78</v>
      </c>
      <c r="Q239" s="66" t="e">
        <f t="shared" si="30"/>
        <v>#VALUE!</v>
      </c>
      <c r="R239" s="27">
        <v>-6</v>
      </c>
      <c r="S239" s="28" t="s">
        <v>13</v>
      </c>
      <c r="T239" s="57">
        <v>491984</v>
      </c>
      <c r="U239" s="76">
        <f t="shared" si="31"/>
        <v>235</v>
      </c>
    </row>
    <row r="240" spans="3:21" x14ac:dyDescent="0.2">
      <c r="C240" s="17">
        <v>236</v>
      </c>
      <c r="D240" s="18" t="s">
        <v>271</v>
      </c>
      <c r="E240" s="19" t="s">
        <v>131</v>
      </c>
      <c r="F240" s="20">
        <v>257252</v>
      </c>
      <c r="G240" s="72">
        <v>216</v>
      </c>
      <c r="H240" s="68">
        <f>I240/(1+J240)</f>
        <v>47571.428571428572</v>
      </c>
      <c r="I240" s="25">
        <v>47286</v>
      </c>
      <c r="J240" s="26">
        <v>-6.0000000000000001E-3</v>
      </c>
      <c r="K240" s="69">
        <f t="shared" si="24"/>
        <v>945.72</v>
      </c>
      <c r="L240" s="69">
        <f t="shared" si="25"/>
        <v>48231.72</v>
      </c>
      <c r="M240" s="69">
        <f t="shared" si="26"/>
        <v>0</v>
      </c>
      <c r="N240" s="70">
        <f t="shared" si="27"/>
        <v>0</v>
      </c>
      <c r="O240" s="69">
        <f t="shared" si="28"/>
        <v>328.8</v>
      </c>
      <c r="P240" s="69">
        <f t="shared" si="29"/>
        <v>47902.92</v>
      </c>
      <c r="Q240" s="66" t="e">
        <f t="shared" si="30"/>
        <v>#VALUE!</v>
      </c>
      <c r="R240" s="27">
        <v>328.8</v>
      </c>
      <c r="S240" s="28" t="s">
        <v>13</v>
      </c>
      <c r="T240" s="57">
        <v>561369.59999999998</v>
      </c>
      <c r="U240" s="76">
        <f t="shared" si="31"/>
        <v>236</v>
      </c>
    </row>
    <row r="241" spans="3:21" x14ac:dyDescent="0.2">
      <c r="C241" s="17">
        <v>237</v>
      </c>
      <c r="D241" s="18" t="s">
        <v>272</v>
      </c>
      <c r="E241" s="19" t="s">
        <v>9</v>
      </c>
      <c r="F241" s="20">
        <v>54309</v>
      </c>
      <c r="G241" s="72">
        <v>331</v>
      </c>
      <c r="H241" s="68">
        <f>I241/(1+J241)</f>
        <v>35173.139880952382</v>
      </c>
      <c r="I241" s="25">
        <v>47272.7</v>
      </c>
      <c r="J241" s="26">
        <v>0.34399999999999997</v>
      </c>
      <c r="K241" s="69">
        <f t="shared" si="24"/>
        <v>945.45399999999995</v>
      </c>
      <c r="L241" s="69">
        <f t="shared" si="25"/>
        <v>48218.153999999995</v>
      </c>
      <c r="M241" s="69">
        <f t="shared" si="26"/>
        <v>0</v>
      </c>
      <c r="N241" s="70">
        <f t="shared" si="27"/>
        <v>0</v>
      </c>
      <c r="O241" s="69">
        <f t="shared" si="28"/>
        <v>11900.6</v>
      </c>
      <c r="P241" s="69">
        <f t="shared" si="29"/>
        <v>36317.553999999996</v>
      </c>
      <c r="Q241" s="66">
        <f t="shared" si="30"/>
        <v>10578.311111111112</v>
      </c>
      <c r="R241" s="27">
        <v>11900.6</v>
      </c>
      <c r="S241" s="28">
        <v>0.125</v>
      </c>
      <c r="T241" s="57">
        <v>105382</v>
      </c>
      <c r="U241" s="76">
        <f t="shared" si="31"/>
        <v>237</v>
      </c>
    </row>
    <row r="242" spans="3:21" x14ac:dyDescent="0.2">
      <c r="C242" s="17">
        <v>238</v>
      </c>
      <c r="D242" s="18" t="s">
        <v>273</v>
      </c>
      <c r="E242" s="19" t="s">
        <v>32</v>
      </c>
      <c r="F242" s="20">
        <v>52267</v>
      </c>
      <c r="G242" s="72">
        <v>142</v>
      </c>
      <c r="H242" s="68">
        <f>I242/(1+J242)</f>
        <v>63929.539295392955</v>
      </c>
      <c r="I242" s="25">
        <v>47180</v>
      </c>
      <c r="J242" s="26">
        <v>-0.26200000000000001</v>
      </c>
      <c r="K242" s="69">
        <f t="shared" si="24"/>
        <v>943.6</v>
      </c>
      <c r="L242" s="69">
        <f t="shared" si="25"/>
        <v>48123.6</v>
      </c>
      <c r="M242" s="69">
        <f t="shared" si="26"/>
        <v>0</v>
      </c>
      <c r="N242" s="70">
        <f t="shared" si="27"/>
        <v>0</v>
      </c>
      <c r="O242" s="69">
        <f t="shared" si="28"/>
        <v>3716</v>
      </c>
      <c r="P242" s="69">
        <f t="shared" si="29"/>
        <v>44407.6</v>
      </c>
      <c r="Q242" s="66">
        <f t="shared" si="30"/>
        <v>3004.0420371867417</v>
      </c>
      <c r="R242" s="27">
        <v>3716</v>
      </c>
      <c r="S242" s="28">
        <v>0.23699999999999999</v>
      </c>
      <c r="T242" s="57">
        <v>395342</v>
      </c>
      <c r="U242" s="76">
        <f t="shared" si="31"/>
        <v>238</v>
      </c>
    </row>
    <row r="243" spans="3:21" x14ac:dyDescent="0.2">
      <c r="C243" s="17">
        <v>239</v>
      </c>
      <c r="D243" s="18" t="s">
        <v>274</v>
      </c>
      <c r="E243" s="19" t="s">
        <v>22</v>
      </c>
      <c r="F243" s="20">
        <v>91737</v>
      </c>
      <c r="G243" s="72">
        <v>223</v>
      </c>
      <c r="H243" s="68">
        <f>I243/(1+J243)</f>
        <v>46504.455445544554</v>
      </c>
      <c r="I243" s="25">
        <v>46969.5</v>
      </c>
      <c r="J243" s="26">
        <v>0.01</v>
      </c>
      <c r="K243" s="69">
        <f t="shared" si="24"/>
        <v>939.39</v>
      </c>
      <c r="L243" s="69">
        <f t="shared" si="25"/>
        <v>47908.89</v>
      </c>
      <c r="M243" s="69">
        <f t="shared" si="26"/>
        <v>0</v>
      </c>
      <c r="N243" s="70">
        <f t="shared" si="27"/>
        <v>0</v>
      </c>
      <c r="O243" s="69">
        <f t="shared" si="28"/>
        <v>315.10000000000002</v>
      </c>
      <c r="P243" s="69">
        <f t="shared" si="29"/>
        <v>47593.79</v>
      </c>
      <c r="Q243" s="66" t="e">
        <f t="shared" si="30"/>
        <v>#VALUE!</v>
      </c>
      <c r="R243" s="27">
        <v>315.10000000000002</v>
      </c>
      <c r="S243" s="28" t="s">
        <v>13</v>
      </c>
      <c r="T243" s="57">
        <v>1540920.6</v>
      </c>
      <c r="U243" s="76">
        <f t="shared" si="31"/>
        <v>239</v>
      </c>
    </row>
    <row r="244" spans="3:21" x14ac:dyDescent="0.2">
      <c r="C244" s="17">
        <v>240</v>
      </c>
      <c r="D244" s="18" t="s">
        <v>275</v>
      </c>
      <c r="E244" s="19" t="s">
        <v>22</v>
      </c>
      <c r="F244" s="20">
        <v>116998</v>
      </c>
      <c r="G244" s="72">
        <v>193</v>
      </c>
      <c r="H244" s="68">
        <f>I244/(1+J244)</f>
        <v>51909</v>
      </c>
      <c r="I244" s="25">
        <v>46718.1</v>
      </c>
      <c r="J244" s="26">
        <v>-0.1</v>
      </c>
      <c r="K244" s="69">
        <f t="shared" si="24"/>
        <v>934.36199999999997</v>
      </c>
      <c r="L244" s="69">
        <f t="shared" si="25"/>
        <v>47652.462</v>
      </c>
      <c r="M244" s="69">
        <f t="shared" si="26"/>
        <v>0</v>
      </c>
      <c r="N244" s="70">
        <f t="shared" si="27"/>
        <v>0</v>
      </c>
      <c r="O244" s="69">
        <f t="shared" si="28"/>
        <v>2000.4</v>
      </c>
      <c r="P244" s="69">
        <f t="shared" si="29"/>
        <v>45652.061999999998</v>
      </c>
      <c r="Q244" s="66">
        <f t="shared" si="30"/>
        <v>8266.1157024793392</v>
      </c>
      <c r="R244" s="27">
        <v>2000.4</v>
      </c>
      <c r="S244" s="28">
        <v>-0.75800000000000001</v>
      </c>
      <c r="T244" s="57">
        <v>144343.79999999999</v>
      </c>
      <c r="U244" s="76">
        <f t="shared" si="31"/>
        <v>240</v>
      </c>
    </row>
    <row r="245" spans="3:21" x14ac:dyDescent="0.2">
      <c r="C245" s="17">
        <v>241</v>
      </c>
      <c r="D245" s="18" t="s">
        <v>276</v>
      </c>
      <c r="E245" s="19" t="s">
        <v>7</v>
      </c>
      <c r="F245" s="20">
        <v>229000</v>
      </c>
      <c r="G245" s="72">
        <v>215</v>
      </c>
      <c r="H245" s="68">
        <f>I245/(1+J245)</f>
        <v>47629.591836734697</v>
      </c>
      <c r="I245" s="25">
        <v>46677</v>
      </c>
      <c r="J245" s="26">
        <v>-0.02</v>
      </c>
      <c r="K245" s="69">
        <f t="shared" si="24"/>
        <v>933.54</v>
      </c>
      <c r="L245" s="69">
        <f t="shared" si="25"/>
        <v>47610.54</v>
      </c>
      <c r="M245" s="69">
        <f t="shared" si="26"/>
        <v>0</v>
      </c>
      <c r="N245" s="70">
        <f t="shared" si="27"/>
        <v>0</v>
      </c>
      <c r="O245" s="69">
        <f t="shared" si="28"/>
        <v>3787</v>
      </c>
      <c r="P245" s="69">
        <f t="shared" si="29"/>
        <v>43823.54</v>
      </c>
      <c r="Q245" s="66">
        <f t="shared" si="30"/>
        <v>2215.9157401989469</v>
      </c>
      <c r="R245" s="27">
        <v>3787</v>
      </c>
      <c r="S245" s="28">
        <v>0.70899999999999996</v>
      </c>
      <c r="T245" s="57">
        <v>39207</v>
      </c>
      <c r="U245" s="76">
        <f t="shared" si="31"/>
        <v>241</v>
      </c>
    </row>
    <row r="246" spans="3:21" x14ac:dyDescent="0.2">
      <c r="C246" s="17">
        <v>242</v>
      </c>
      <c r="D246" s="18" t="s">
        <v>277</v>
      </c>
      <c r="E246" s="19" t="s">
        <v>9</v>
      </c>
      <c r="F246" s="20">
        <v>97527</v>
      </c>
      <c r="G246" s="72">
        <v>312</v>
      </c>
      <c r="H246" s="68">
        <f>I246/(1+J246)</f>
        <v>36995.276220976775</v>
      </c>
      <c r="I246" s="25">
        <v>46207.1</v>
      </c>
      <c r="J246" s="26">
        <v>0.249</v>
      </c>
      <c r="K246" s="69">
        <f t="shared" si="24"/>
        <v>924.14199999999994</v>
      </c>
      <c r="L246" s="69">
        <f t="shared" si="25"/>
        <v>47131.241999999998</v>
      </c>
      <c r="M246" s="69">
        <f t="shared" si="26"/>
        <v>0</v>
      </c>
      <c r="N246" s="70">
        <f t="shared" si="27"/>
        <v>0</v>
      </c>
      <c r="O246" s="69">
        <f t="shared" si="28"/>
        <v>1495.9</v>
      </c>
      <c r="P246" s="69">
        <f t="shared" si="29"/>
        <v>45635.341999999997</v>
      </c>
      <c r="Q246" s="66">
        <f t="shared" si="30"/>
        <v>1152.4653312788907</v>
      </c>
      <c r="R246" s="27">
        <v>1495.9</v>
      </c>
      <c r="S246" s="28">
        <v>0.29799999999999999</v>
      </c>
      <c r="T246" s="57">
        <v>158364.29999999999</v>
      </c>
      <c r="U246" s="76">
        <f t="shared" si="31"/>
        <v>242</v>
      </c>
    </row>
    <row r="247" spans="3:21" x14ac:dyDescent="0.2">
      <c r="C247" s="17">
        <v>243</v>
      </c>
      <c r="D247" s="18" t="s">
        <v>278</v>
      </c>
      <c r="E247" s="19" t="s">
        <v>9</v>
      </c>
      <c r="F247" s="20">
        <v>165274</v>
      </c>
      <c r="G247" s="72">
        <v>245</v>
      </c>
      <c r="H247" s="68">
        <f>I247/(1+J247)</f>
        <v>44426.204238921004</v>
      </c>
      <c r="I247" s="25">
        <v>46114.400000000001</v>
      </c>
      <c r="J247" s="26">
        <v>3.7999999999999999E-2</v>
      </c>
      <c r="K247" s="69">
        <f t="shared" si="24"/>
        <v>922.28800000000001</v>
      </c>
      <c r="L247" s="69">
        <f t="shared" si="25"/>
        <v>47036.688000000002</v>
      </c>
      <c r="M247" s="69">
        <f t="shared" si="26"/>
        <v>0</v>
      </c>
      <c r="N247" s="70">
        <f t="shared" si="27"/>
        <v>0</v>
      </c>
      <c r="O247" s="69">
        <f t="shared" si="28"/>
        <v>930.2</v>
      </c>
      <c r="P247" s="69">
        <f t="shared" si="29"/>
        <v>46106.488000000005</v>
      </c>
      <c r="Q247" s="66">
        <f t="shared" si="30"/>
        <v>716.64098613251156</v>
      </c>
      <c r="R247" s="27">
        <v>930.2</v>
      </c>
      <c r="S247" s="28">
        <v>0.29799999999999999</v>
      </c>
      <c r="T247" s="57">
        <v>73372.600000000006</v>
      </c>
      <c r="U247" s="76">
        <f t="shared" si="31"/>
        <v>243</v>
      </c>
    </row>
    <row r="248" spans="3:21" x14ac:dyDescent="0.2">
      <c r="C248" s="17">
        <v>244</v>
      </c>
      <c r="D248" s="18" t="s">
        <v>279</v>
      </c>
      <c r="E248" s="19" t="s">
        <v>9</v>
      </c>
      <c r="F248" s="20">
        <v>115281</v>
      </c>
      <c r="G248" s="72">
        <v>280</v>
      </c>
      <c r="H248" s="68">
        <f>I248/(1+J248)</f>
        <v>39970.147954743254</v>
      </c>
      <c r="I248" s="25">
        <v>45925.7</v>
      </c>
      <c r="J248" s="26">
        <v>0.14899999999999999</v>
      </c>
      <c r="K248" s="69">
        <f t="shared" si="24"/>
        <v>918.51400000000001</v>
      </c>
      <c r="L248" s="69">
        <f t="shared" si="25"/>
        <v>46844.214</v>
      </c>
      <c r="M248" s="69">
        <f t="shared" si="26"/>
        <v>0</v>
      </c>
      <c r="N248" s="70">
        <f t="shared" si="27"/>
        <v>0</v>
      </c>
      <c r="O248" s="69">
        <f t="shared" si="28"/>
        <v>4468.7</v>
      </c>
      <c r="P248" s="69">
        <f t="shared" si="29"/>
        <v>42375.514000000003</v>
      </c>
      <c r="Q248" s="66">
        <f t="shared" si="30"/>
        <v>4040.415913200723</v>
      </c>
      <c r="R248" s="27">
        <v>4468.7</v>
      </c>
      <c r="S248" s="28">
        <v>0.106</v>
      </c>
      <c r="T248" s="57">
        <v>203620.6</v>
      </c>
      <c r="U248" s="76">
        <f t="shared" si="31"/>
        <v>244</v>
      </c>
    </row>
    <row r="249" spans="3:21" x14ac:dyDescent="0.2">
      <c r="C249" s="17">
        <v>245</v>
      </c>
      <c r="D249" s="18" t="s">
        <v>280</v>
      </c>
      <c r="E249" s="19" t="s">
        <v>24</v>
      </c>
      <c r="F249" s="20">
        <v>41996</v>
      </c>
      <c r="G249" s="72">
        <v>236</v>
      </c>
      <c r="H249" s="68">
        <f>I249/(1+J249)</f>
        <v>45502.284011916592</v>
      </c>
      <c r="I249" s="25">
        <v>45820.800000000003</v>
      </c>
      <c r="J249" s="26">
        <v>7.0000000000000001E-3</v>
      </c>
      <c r="K249" s="69">
        <f t="shared" si="24"/>
        <v>916.41600000000005</v>
      </c>
      <c r="L249" s="69">
        <f t="shared" si="25"/>
        <v>46737.216</v>
      </c>
      <c r="M249" s="69">
        <f t="shared" si="26"/>
        <v>0</v>
      </c>
      <c r="N249" s="70">
        <f t="shared" si="27"/>
        <v>0</v>
      </c>
      <c r="O249" s="69">
        <f t="shared" si="28"/>
        <v>5570.9</v>
      </c>
      <c r="P249" s="69">
        <f t="shared" si="29"/>
        <v>41166.315999999999</v>
      </c>
      <c r="Q249" s="66">
        <f t="shared" si="30"/>
        <v>5167.8107606679032</v>
      </c>
      <c r="R249" s="27">
        <v>5570.9</v>
      </c>
      <c r="S249" s="28">
        <v>7.8E-2</v>
      </c>
      <c r="T249" s="57">
        <v>66236.7</v>
      </c>
      <c r="U249" s="76">
        <f t="shared" si="31"/>
        <v>245</v>
      </c>
    </row>
    <row r="250" spans="3:21" x14ac:dyDescent="0.2">
      <c r="C250" s="17">
        <v>246</v>
      </c>
      <c r="D250" s="18" t="s">
        <v>281</v>
      </c>
      <c r="E250" s="19" t="s">
        <v>230</v>
      </c>
      <c r="F250" s="20">
        <v>27161</v>
      </c>
      <c r="G250" s="72">
        <v>296</v>
      </c>
      <c r="H250" s="68">
        <f>I250/(1+J250)</f>
        <v>38269.841269841265</v>
      </c>
      <c r="I250" s="25">
        <v>45809</v>
      </c>
      <c r="J250" s="26">
        <v>0.19700000000000001</v>
      </c>
      <c r="K250" s="69">
        <f t="shared" si="24"/>
        <v>916.18000000000006</v>
      </c>
      <c r="L250" s="69">
        <f t="shared" si="25"/>
        <v>46725.18</v>
      </c>
      <c r="M250" s="69">
        <f t="shared" si="26"/>
        <v>0</v>
      </c>
      <c r="N250" s="70">
        <f t="shared" si="27"/>
        <v>0</v>
      </c>
      <c r="O250" s="69">
        <f t="shared" si="28"/>
        <v>3705</v>
      </c>
      <c r="P250" s="69">
        <f t="shared" si="29"/>
        <v>43020.18</v>
      </c>
      <c r="Q250" s="66">
        <f t="shared" si="30"/>
        <v>5890.3020667726551</v>
      </c>
      <c r="R250" s="27">
        <v>3705</v>
      </c>
      <c r="S250" s="28">
        <v>-0.371</v>
      </c>
      <c r="T250" s="57">
        <v>111993</v>
      </c>
      <c r="U250" s="76">
        <f t="shared" si="31"/>
        <v>246</v>
      </c>
    </row>
    <row r="251" spans="3:21" x14ac:dyDescent="0.2">
      <c r="C251" s="17">
        <v>247</v>
      </c>
      <c r="D251" s="18" t="s">
        <v>282</v>
      </c>
      <c r="E251" s="19" t="s">
        <v>7</v>
      </c>
      <c r="F251" s="20">
        <v>31000</v>
      </c>
      <c r="G251" s="72">
        <v>233</v>
      </c>
      <c r="H251" s="68">
        <f>I251/(1+J251)</f>
        <v>45788.788788788792</v>
      </c>
      <c r="I251" s="25">
        <v>45743</v>
      </c>
      <c r="J251" s="26">
        <v>-1E-3</v>
      </c>
      <c r="K251" s="69">
        <f t="shared" si="24"/>
        <v>914.86</v>
      </c>
      <c r="L251" s="69">
        <f t="shared" si="25"/>
        <v>46657.86</v>
      </c>
      <c r="M251" s="69">
        <f t="shared" si="26"/>
        <v>0</v>
      </c>
      <c r="N251" s="70">
        <f t="shared" si="27"/>
        <v>0</v>
      </c>
      <c r="O251" s="69">
        <f t="shared" si="28"/>
        <v>267</v>
      </c>
      <c r="P251" s="69">
        <f t="shared" si="29"/>
        <v>46390.86</v>
      </c>
      <c r="Q251" s="66">
        <f t="shared" si="30"/>
        <v>159.97603355302576</v>
      </c>
      <c r="R251" s="27">
        <v>267</v>
      </c>
      <c r="S251" s="28">
        <v>0.66900000000000004</v>
      </c>
      <c r="T251" s="57">
        <v>19425</v>
      </c>
      <c r="U251" s="76">
        <f t="shared" si="31"/>
        <v>247</v>
      </c>
    </row>
    <row r="252" spans="3:21" x14ac:dyDescent="0.2">
      <c r="C252" s="17">
        <v>248</v>
      </c>
      <c r="D252" s="18" t="s">
        <v>283</v>
      </c>
      <c r="E252" s="19" t="s">
        <v>37</v>
      </c>
      <c r="F252" s="20">
        <v>5243</v>
      </c>
      <c r="G252" s="72">
        <v>201</v>
      </c>
      <c r="H252" s="68">
        <f>I252/(1+J252)</f>
        <v>50738.05803571429</v>
      </c>
      <c r="I252" s="25">
        <v>45461.3</v>
      </c>
      <c r="J252" s="26">
        <v>-0.104</v>
      </c>
      <c r="K252" s="69">
        <f t="shared" si="24"/>
        <v>909.22600000000011</v>
      </c>
      <c r="L252" s="69">
        <f t="shared" si="25"/>
        <v>46370.526000000005</v>
      </c>
      <c r="M252" s="69">
        <f t="shared" si="26"/>
        <v>0</v>
      </c>
      <c r="N252" s="70">
        <f t="shared" si="27"/>
        <v>0</v>
      </c>
      <c r="O252" s="69">
        <f t="shared" si="28"/>
        <v>1612.9</v>
      </c>
      <c r="P252" s="69">
        <f t="shared" si="29"/>
        <v>44757.626000000004</v>
      </c>
      <c r="Q252" s="66">
        <f t="shared" si="30"/>
        <v>1447.8456014362657</v>
      </c>
      <c r="R252" s="27">
        <v>1612.9</v>
      </c>
      <c r="S252" s="28">
        <v>0.114</v>
      </c>
      <c r="T252" s="57">
        <v>474944.3</v>
      </c>
      <c r="U252" s="76">
        <f t="shared" si="31"/>
        <v>248</v>
      </c>
    </row>
    <row r="253" spans="3:21" x14ac:dyDescent="0.2">
      <c r="C253" s="17">
        <v>249</v>
      </c>
      <c r="D253" s="18" t="s">
        <v>284</v>
      </c>
      <c r="E253" s="19" t="s">
        <v>9</v>
      </c>
      <c r="F253" s="20">
        <v>20142</v>
      </c>
      <c r="G253" s="72">
        <v>270</v>
      </c>
      <c r="H253" s="68">
        <f>I253/(1+J253)</f>
        <v>40932.432432432426</v>
      </c>
      <c r="I253" s="25">
        <v>45435</v>
      </c>
      <c r="J253" s="26">
        <v>0.11</v>
      </c>
      <c r="K253" s="69">
        <f t="shared" si="24"/>
        <v>908.7</v>
      </c>
      <c r="L253" s="69">
        <f t="shared" si="25"/>
        <v>46343.7</v>
      </c>
      <c r="M253" s="69">
        <f t="shared" si="26"/>
        <v>0</v>
      </c>
      <c r="N253" s="70">
        <f t="shared" si="27"/>
        <v>0</v>
      </c>
      <c r="O253" s="69">
        <f t="shared" si="28"/>
        <v>362.4</v>
      </c>
      <c r="P253" s="69">
        <f t="shared" si="29"/>
        <v>45981.299999999996</v>
      </c>
      <c r="Q253" s="66">
        <f t="shared" si="30"/>
        <v>330.65693430656927</v>
      </c>
      <c r="R253" s="27">
        <v>362.4</v>
      </c>
      <c r="S253" s="28">
        <v>9.6000000000000002E-2</v>
      </c>
      <c r="T253" s="57">
        <v>12533.7</v>
      </c>
      <c r="U253" s="76">
        <f t="shared" si="31"/>
        <v>249</v>
      </c>
    </row>
    <row r="254" spans="3:21" x14ac:dyDescent="0.2">
      <c r="C254" s="17">
        <v>250</v>
      </c>
      <c r="D254" s="18" t="s">
        <v>285</v>
      </c>
      <c r="E254" s="19" t="s">
        <v>9</v>
      </c>
      <c r="F254" s="20">
        <v>147099</v>
      </c>
      <c r="G254" s="72">
        <v>256</v>
      </c>
      <c r="H254" s="68">
        <f>I254/(1+J254)</f>
        <v>42651.643192488264</v>
      </c>
      <c r="I254" s="25">
        <v>45424</v>
      </c>
      <c r="J254" s="26">
        <v>6.5000000000000002E-2</v>
      </c>
      <c r="K254" s="69">
        <f t="shared" si="24"/>
        <v>908.48</v>
      </c>
      <c r="L254" s="69">
        <f t="shared" si="25"/>
        <v>46332.480000000003</v>
      </c>
      <c r="M254" s="69">
        <f t="shared" si="26"/>
        <v>0</v>
      </c>
      <c r="N254" s="70">
        <f t="shared" si="27"/>
        <v>0</v>
      </c>
      <c r="O254" s="69">
        <f t="shared" si="28"/>
        <v>487.8</v>
      </c>
      <c r="P254" s="69">
        <f t="shared" si="29"/>
        <v>45844.68</v>
      </c>
      <c r="Q254" s="66">
        <f t="shared" si="30"/>
        <v>471.76015473887816</v>
      </c>
      <c r="R254" s="27">
        <v>487.8</v>
      </c>
      <c r="S254" s="28">
        <v>3.4000000000000002E-2</v>
      </c>
      <c r="T254" s="57">
        <v>57450.7</v>
      </c>
      <c r="U254" s="76">
        <f t="shared" si="31"/>
        <v>250</v>
      </c>
    </row>
    <row r="255" spans="3:21" x14ac:dyDescent="0.2">
      <c r="C255" s="17">
        <v>251</v>
      </c>
      <c r="D255" s="18" t="s">
        <v>286</v>
      </c>
      <c r="E255" s="19" t="s">
        <v>9</v>
      </c>
      <c r="F255" s="20">
        <v>124965</v>
      </c>
      <c r="G255" s="72">
        <v>222</v>
      </c>
      <c r="H255" s="68">
        <f>I255/(1+J255)</f>
        <v>46691.15226337449</v>
      </c>
      <c r="I255" s="25">
        <v>45383.8</v>
      </c>
      <c r="J255" s="26">
        <v>-2.8000000000000001E-2</v>
      </c>
      <c r="K255" s="69">
        <f t="shared" si="24"/>
        <v>907.67600000000004</v>
      </c>
      <c r="L255" s="69">
        <f t="shared" si="25"/>
        <v>46291.476000000002</v>
      </c>
      <c r="M255" s="69">
        <f t="shared" si="26"/>
        <v>0</v>
      </c>
      <c r="N255" s="70">
        <f t="shared" si="27"/>
        <v>0</v>
      </c>
      <c r="O255" s="69">
        <f t="shared" si="28"/>
        <v>112.7</v>
      </c>
      <c r="P255" s="69">
        <f t="shared" si="29"/>
        <v>46178.776000000005</v>
      </c>
      <c r="Q255" s="66" t="e">
        <f t="shared" si="30"/>
        <v>#VALUE!</v>
      </c>
      <c r="R255" s="27">
        <v>112.7</v>
      </c>
      <c r="S255" s="28" t="s">
        <v>13</v>
      </c>
      <c r="T255" s="57">
        <v>93408.3</v>
      </c>
      <c r="U255" s="76">
        <f t="shared" si="31"/>
        <v>251</v>
      </c>
    </row>
    <row r="256" spans="3:21" x14ac:dyDescent="0.2">
      <c r="C256" s="17">
        <v>252</v>
      </c>
      <c r="D256" s="18" t="s">
        <v>287</v>
      </c>
      <c r="E256" s="19" t="s">
        <v>16</v>
      </c>
      <c r="F256" s="20">
        <v>33000</v>
      </c>
      <c r="G256" s="72">
        <v>281</v>
      </c>
      <c r="H256" s="68">
        <f>I256/(1+J256)</f>
        <v>39943.666961913201</v>
      </c>
      <c r="I256" s="25">
        <v>45096.4</v>
      </c>
      <c r="J256" s="26">
        <v>0.129</v>
      </c>
      <c r="K256" s="69">
        <f t="shared" si="24"/>
        <v>901.928</v>
      </c>
      <c r="L256" s="69">
        <f t="shared" si="25"/>
        <v>45998.328000000001</v>
      </c>
      <c r="M256" s="69">
        <f t="shared" si="26"/>
        <v>0</v>
      </c>
      <c r="N256" s="70">
        <f t="shared" si="27"/>
        <v>0</v>
      </c>
      <c r="O256" s="69">
        <f t="shared" si="28"/>
        <v>5738.3</v>
      </c>
      <c r="P256" s="69">
        <f t="shared" si="29"/>
        <v>40260.027999999998</v>
      </c>
      <c r="Q256" s="66">
        <f t="shared" si="30"/>
        <v>4912.928082191781</v>
      </c>
      <c r="R256" s="27">
        <v>5738.3</v>
      </c>
      <c r="S256" s="28">
        <v>0.16800000000000001</v>
      </c>
      <c r="T256" s="57">
        <v>85231.2</v>
      </c>
      <c r="U256" s="76">
        <f t="shared" si="31"/>
        <v>252</v>
      </c>
    </row>
    <row r="257" spans="3:21" x14ac:dyDescent="0.2">
      <c r="C257" s="17">
        <v>253</v>
      </c>
      <c r="D257" s="18" t="s">
        <v>288</v>
      </c>
      <c r="E257" s="19" t="s">
        <v>289</v>
      </c>
      <c r="F257" s="20">
        <v>98652</v>
      </c>
      <c r="G257" s="72">
        <v>286</v>
      </c>
      <c r="H257" s="68">
        <f>I257/(1+J257)</f>
        <v>39161.149825783978</v>
      </c>
      <c r="I257" s="25">
        <v>44957</v>
      </c>
      <c r="J257" s="26">
        <v>0.14799999999999999</v>
      </c>
      <c r="K257" s="69">
        <f t="shared" si="24"/>
        <v>899.14</v>
      </c>
      <c r="L257" s="69">
        <f t="shared" si="25"/>
        <v>45856.14</v>
      </c>
      <c r="M257" s="69">
        <f t="shared" si="26"/>
        <v>0</v>
      </c>
      <c r="N257" s="70">
        <f t="shared" si="27"/>
        <v>0</v>
      </c>
      <c r="O257" s="69">
        <f t="shared" si="28"/>
        <v>2863.9</v>
      </c>
      <c r="P257" s="69">
        <f t="shared" si="29"/>
        <v>42992.24</v>
      </c>
      <c r="Q257" s="66">
        <f t="shared" si="30"/>
        <v>2456.1749571183536</v>
      </c>
      <c r="R257" s="27">
        <v>2863.9</v>
      </c>
      <c r="S257" s="28">
        <v>0.16600000000000001</v>
      </c>
      <c r="T257" s="57">
        <v>53558.6</v>
      </c>
      <c r="U257" s="76">
        <f t="shared" si="31"/>
        <v>253</v>
      </c>
    </row>
    <row r="258" spans="3:21" x14ac:dyDescent="0.2">
      <c r="C258" s="17">
        <v>254</v>
      </c>
      <c r="D258" s="18" t="s">
        <v>290</v>
      </c>
      <c r="E258" s="19" t="s">
        <v>9</v>
      </c>
      <c r="F258" s="20">
        <v>104300</v>
      </c>
      <c r="G258" s="72">
        <v>332</v>
      </c>
      <c r="H258" s="68">
        <f>I258/(1+J258)</f>
        <v>35115.402658326821</v>
      </c>
      <c r="I258" s="25">
        <v>44912.6</v>
      </c>
      <c r="J258" s="26">
        <v>0.27900000000000003</v>
      </c>
      <c r="K258" s="69">
        <f t="shared" si="24"/>
        <v>898.25199999999995</v>
      </c>
      <c r="L258" s="69">
        <f t="shared" si="25"/>
        <v>45810.851999999999</v>
      </c>
      <c r="M258" s="69">
        <f t="shared" si="26"/>
        <v>0</v>
      </c>
      <c r="N258" s="70">
        <f t="shared" si="27"/>
        <v>0</v>
      </c>
      <c r="O258" s="69">
        <f t="shared" si="28"/>
        <v>5105.7</v>
      </c>
      <c r="P258" s="69">
        <f t="shared" si="29"/>
        <v>40705.152000000002</v>
      </c>
      <c r="Q258" s="66">
        <f t="shared" si="30"/>
        <v>4150.9756097560976</v>
      </c>
      <c r="R258" s="27">
        <v>5105.7</v>
      </c>
      <c r="S258" s="28">
        <v>0.23</v>
      </c>
      <c r="T258" s="57">
        <v>222652.2</v>
      </c>
      <c r="U258" s="76">
        <f t="shared" si="31"/>
        <v>254</v>
      </c>
    </row>
    <row r="259" spans="3:21" x14ac:dyDescent="0.2">
      <c r="C259" s="17">
        <v>255</v>
      </c>
      <c r="D259" s="18" t="s">
        <v>291</v>
      </c>
      <c r="E259" s="19" t="s">
        <v>63</v>
      </c>
      <c r="F259" s="20">
        <v>293752</v>
      </c>
      <c r="G259" s="72">
        <v>205</v>
      </c>
      <c r="H259" s="68">
        <f>I259/(1+J259)</f>
        <v>49721.373200442969</v>
      </c>
      <c r="I259" s="25">
        <v>44898.400000000001</v>
      </c>
      <c r="J259" s="26">
        <v>-9.7000000000000003E-2</v>
      </c>
      <c r="K259" s="69">
        <f t="shared" si="24"/>
        <v>897.96800000000007</v>
      </c>
      <c r="L259" s="69">
        <f t="shared" si="25"/>
        <v>45796.368000000002</v>
      </c>
      <c r="M259" s="69">
        <f t="shared" si="26"/>
        <v>0</v>
      </c>
      <c r="N259" s="70">
        <f t="shared" si="27"/>
        <v>0</v>
      </c>
      <c r="O259" s="69">
        <f t="shared" si="28"/>
        <v>13268.5</v>
      </c>
      <c r="P259" s="69">
        <f t="shared" si="29"/>
        <v>32527.868000000002</v>
      </c>
      <c r="Q259" s="66">
        <f t="shared" si="30"/>
        <v>12869.544131910767</v>
      </c>
      <c r="R259" s="27">
        <v>13268.5</v>
      </c>
      <c r="S259" s="28">
        <v>3.1E-2</v>
      </c>
      <c r="T259" s="57">
        <v>450270</v>
      </c>
      <c r="U259" s="76">
        <f t="shared" si="31"/>
        <v>255</v>
      </c>
    </row>
    <row r="260" spans="3:21" x14ac:dyDescent="0.2">
      <c r="C260" s="17">
        <v>256</v>
      </c>
      <c r="D260" s="18" t="s">
        <v>292</v>
      </c>
      <c r="E260" s="19" t="s">
        <v>213</v>
      </c>
      <c r="F260" s="20">
        <v>81870</v>
      </c>
      <c r="G260" s="72">
        <v>292</v>
      </c>
      <c r="H260" s="68">
        <f>I260/(1+J260)</f>
        <v>38556.006914433885</v>
      </c>
      <c r="I260" s="25">
        <v>44609.3</v>
      </c>
      <c r="J260" s="26">
        <v>0.157</v>
      </c>
      <c r="K260" s="69">
        <f t="shared" si="24"/>
        <v>892.18600000000004</v>
      </c>
      <c r="L260" s="69">
        <f t="shared" si="25"/>
        <v>45501.486000000004</v>
      </c>
      <c r="M260" s="69">
        <f t="shared" si="26"/>
        <v>0</v>
      </c>
      <c r="N260" s="70">
        <f t="shared" si="27"/>
        <v>0</v>
      </c>
      <c r="O260" s="69">
        <f t="shared" si="28"/>
        <v>9635.7999999999993</v>
      </c>
      <c r="P260" s="69">
        <f t="shared" si="29"/>
        <v>35865.686000000002</v>
      </c>
      <c r="Q260" s="66">
        <f t="shared" si="30"/>
        <v>8735.9927470534894</v>
      </c>
      <c r="R260" s="27">
        <v>9635.7999999999993</v>
      </c>
      <c r="S260" s="28">
        <v>0.10299999999999999</v>
      </c>
      <c r="T260" s="57">
        <v>1016475.5</v>
      </c>
      <c r="U260" s="76">
        <f t="shared" si="31"/>
        <v>256</v>
      </c>
    </row>
    <row r="261" spans="3:21" x14ac:dyDescent="0.2">
      <c r="C261" s="17">
        <v>257</v>
      </c>
      <c r="D261" s="18" t="s">
        <v>293</v>
      </c>
      <c r="E261" s="19" t="s">
        <v>7</v>
      </c>
      <c r="F261" s="20">
        <v>128900</v>
      </c>
      <c r="G261" s="72">
        <v>260</v>
      </c>
      <c r="H261" s="68">
        <f>I261/(1+J261)</f>
        <v>42218.957345971568</v>
      </c>
      <c r="I261" s="25">
        <v>44541</v>
      </c>
      <c r="J261" s="26">
        <v>5.5E-2</v>
      </c>
      <c r="K261" s="69">
        <f t="shared" si="24"/>
        <v>890.82</v>
      </c>
      <c r="L261" s="69">
        <f t="shared" si="25"/>
        <v>45431.82</v>
      </c>
      <c r="M261" s="69">
        <f t="shared" si="26"/>
        <v>0</v>
      </c>
      <c r="N261" s="70">
        <f t="shared" si="27"/>
        <v>0</v>
      </c>
      <c r="O261" s="69">
        <f t="shared" si="28"/>
        <v>1412</v>
      </c>
      <c r="P261" s="69">
        <f t="shared" si="29"/>
        <v>44019.82</v>
      </c>
      <c r="Q261" s="66">
        <f t="shared" si="30"/>
        <v>1918.4782608695652</v>
      </c>
      <c r="R261" s="27">
        <v>1412</v>
      </c>
      <c r="S261" s="28">
        <v>-0.26400000000000001</v>
      </c>
      <c r="T261" s="57">
        <v>60580</v>
      </c>
      <c r="U261" s="76">
        <f t="shared" si="31"/>
        <v>257</v>
      </c>
    </row>
    <row r="262" spans="3:21" x14ac:dyDescent="0.2">
      <c r="C262" s="17">
        <v>258</v>
      </c>
      <c r="D262" s="18" t="s">
        <v>294</v>
      </c>
      <c r="E262" s="19" t="s">
        <v>40</v>
      </c>
      <c r="F262" s="20">
        <v>90000</v>
      </c>
      <c r="G262" s="72">
        <v>248</v>
      </c>
      <c r="H262" s="68">
        <f>I262/(1+J262)</f>
        <v>43840.098522167485</v>
      </c>
      <c r="I262" s="25">
        <v>44497.7</v>
      </c>
      <c r="J262" s="26">
        <v>1.4999999999999999E-2</v>
      </c>
      <c r="K262" s="69">
        <f t="shared" ref="K262:K325" si="32">I262*0.02</f>
        <v>889.95399999999995</v>
      </c>
      <c r="L262" s="69">
        <f t="shared" ref="L262:L325" si="33">I262+K262</f>
        <v>45387.653999999995</v>
      </c>
      <c r="M262" s="69">
        <f t="shared" ref="M262:M325" si="34">IF(I262&gt;166000, I262*0.04,0)</f>
        <v>0</v>
      </c>
      <c r="N262" s="70">
        <f t="shared" ref="N262:N325" si="35">(O262-R262)/ABS(R262)</f>
        <v>0</v>
      </c>
      <c r="O262" s="69">
        <f t="shared" ref="O262:O325" si="36">R262+M262</f>
        <v>1128</v>
      </c>
      <c r="P262" s="69">
        <f t="shared" ref="P262:P325" si="37">L262-O262</f>
        <v>44259.653999999995</v>
      </c>
      <c r="Q262" s="66">
        <f t="shared" ref="Q262:Q325" si="38">R262/(1+S262)</f>
        <v>1219.4594594594594</v>
      </c>
      <c r="R262" s="27">
        <v>1128</v>
      </c>
      <c r="S262" s="28">
        <v>-7.4999999999999997E-2</v>
      </c>
      <c r="T262" s="57">
        <v>45679.9</v>
      </c>
      <c r="U262" s="76">
        <f t="shared" ref="U262:U325" si="39">IF(ISNUMBER(L262),_xlfn.RANK.EQ(L262,$L$5:$L$504),"")</f>
        <v>258</v>
      </c>
    </row>
    <row r="263" spans="3:21" x14ac:dyDescent="0.2">
      <c r="C263" s="17">
        <v>259</v>
      </c>
      <c r="D263" s="18" t="s">
        <v>295</v>
      </c>
      <c r="E263" s="19" t="s">
        <v>42</v>
      </c>
      <c r="F263" s="20">
        <v>156477</v>
      </c>
      <c r="G263" s="72">
        <v>285</v>
      </c>
      <c r="H263" s="68">
        <f>I263/(1+J263)</f>
        <v>39235.039717563988</v>
      </c>
      <c r="I263" s="25">
        <v>44453.3</v>
      </c>
      <c r="J263" s="26">
        <v>0.13300000000000001</v>
      </c>
      <c r="K263" s="69">
        <f t="shared" si="32"/>
        <v>889.06600000000003</v>
      </c>
      <c r="L263" s="69">
        <f t="shared" si="33"/>
        <v>45342.366000000002</v>
      </c>
      <c r="M263" s="69">
        <f t="shared" si="34"/>
        <v>0</v>
      </c>
      <c r="N263" s="70">
        <f t="shared" si="35"/>
        <v>0</v>
      </c>
      <c r="O263" s="69">
        <f t="shared" si="36"/>
        <v>368.7</v>
      </c>
      <c r="P263" s="69">
        <f t="shared" si="37"/>
        <v>44973.666000000005</v>
      </c>
      <c r="Q263" s="66">
        <f t="shared" si="38"/>
        <v>482.5916230366492</v>
      </c>
      <c r="R263" s="27">
        <v>368.7</v>
      </c>
      <c r="S263" s="28">
        <v>-0.23599999999999999</v>
      </c>
      <c r="T263" s="57">
        <v>19011.900000000001</v>
      </c>
      <c r="U263" s="76">
        <f t="shared" si="39"/>
        <v>259</v>
      </c>
    </row>
    <row r="264" spans="3:21" x14ac:dyDescent="0.2">
      <c r="C264" s="17">
        <v>260</v>
      </c>
      <c r="D264" s="18" t="s">
        <v>296</v>
      </c>
      <c r="E264" s="19" t="s">
        <v>7</v>
      </c>
      <c r="F264" s="20">
        <v>88680</v>
      </c>
      <c r="G264" s="72">
        <v>266</v>
      </c>
      <c r="H264" s="68">
        <f>I264/(1+J264)</f>
        <v>41260.909935004645</v>
      </c>
      <c r="I264" s="25">
        <v>44438</v>
      </c>
      <c r="J264" s="26">
        <v>7.6999999999999999E-2</v>
      </c>
      <c r="K264" s="69">
        <f t="shared" si="32"/>
        <v>888.76</v>
      </c>
      <c r="L264" s="69">
        <f t="shared" si="33"/>
        <v>45326.76</v>
      </c>
      <c r="M264" s="69">
        <f t="shared" si="34"/>
        <v>0</v>
      </c>
      <c r="N264" s="70">
        <f t="shared" si="35"/>
        <v>0</v>
      </c>
      <c r="O264" s="69">
        <f t="shared" si="36"/>
        <v>3935</v>
      </c>
      <c r="P264" s="69">
        <f t="shared" si="37"/>
        <v>41391.760000000002</v>
      </c>
      <c r="Q264" s="66">
        <f t="shared" si="38"/>
        <v>3577.272727272727</v>
      </c>
      <c r="R264" s="27">
        <v>3935</v>
      </c>
      <c r="S264" s="28">
        <v>0.1</v>
      </c>
      <c r="T264" s="57">
        <v>60266</v>
      </c>
      <c r="U264" s="76">
        <f t="shared" si="39"/>
        <v>260</v>
      </c>
    </row>
    <row r="265" spans="3:21" x14ac:dyDescent="0.2">
      <c r="C265" s="17">
        <v>261</v>
      </c>
      <c r="D265" s="18" t="s">
        <v>297</v>
      </c>
      <c r="E265" s="19" t="s">
        <v>30</v>
      </c>
      <c r="F265" s="20">
        <v>58070</v>
      </c>
      <c r="G265" s="72">
        <v>244</v>
      </c>
      <c r="H265" s="68">
        <f>I265/(1+J265)</f>
        <v>44570.42253521127</v>
      </c>
      <c r="I265" s="25">
        <v>44303</v>
      </c>
      <c r="J265" s="26">
        <v>-6.0000000000000001E-3</v>
      </c>
      <c r="K265" s="69">
        <f t="shared" si="32"/>
        <v>886.06000000000006</v>
      </c>
      <c r="L265" s="69">
        <f t="shared" si="33"/>
        <v>45189.06</v>
      </c>
      <c r="M265" s="69">
        <f t="shared" si="34"/>
        <v>0</v>
      </c>
      <c r="N265" s="70">
        <f t="shared" si="35"/>
        <v>0</v>
      </c>
      <c r="O265" s="69">
        <f t="shared" si="36"/>
        <v>425.8</v>
      </c>
      <c r="P265" s="69">
        <f t="shared" si="37"/>
        <v>44763.259999999995</v>
      </c>
      <c r="Q265" s="66">
        <f t="shared" si="38"/>
        <v>358.71946082561078</v>
      </c>
      <c r="R265" s="27">
        <v>425.8</v>
      </c>
      <c r="S265" s="28">
        <v>0.187</v>
      </c>
      <c r="T265" s="57">
        <v>151966.1</v>
      </c>
      <c r="U265" s="76">
        <f t="shared" si="39"/>
        <v>261</v>
      </c>
    </row>
    <row r="266" spans="3:21" x14ac:dyDescent="0.2">
      <c r="C266" s="17">
        <v>262</v>
      </c>
      <c r="D266" s="18" t="s">
        <v>298</v>
      </c>
      <c r="E266" s="19" t="s">
        <v>9</v>
      </c>
      <c r="F266" s="20">
        <v>246299</v>
      </c>
      <c r="G266" s="72">
        <v>273</v>
      </c>
      <c r="H266" s="68">
        <f>I266/(1+J266)</f>
        <v>40679.370952821468</v>
      </c>
      <c r="I266" s="25">
        <v>43974.400000000001</v>
      </c>
      <c r="J266" s="26">
        <v>8.1000000000000003E-2</v>
      </c>
      <c r="K266" s="69">
        <f t="shared" si="32"/>
        <v>879.48800000000006</v>
      </c>
      <c r="L266" s="69">
        <f t="shared" si="33"/>
        <v>44853.887999999999</v>
      </c>
      <c r="M266" s="69">
        <f t="shared" si="34"/>
        <v>0</v>
      </c>
      <c r="N266" s="70">
        <f t="shared" si="35"/>
        <v>0</v>
      </c>
      <c r="O266" s="69">
        <f t="shared" si="36"/>
        <v>616.9</v>
      </c>
      <c r="P266" s="69">
        <f t="shared" si="37"/>
        <v>44236.987999999998</v>
      </c>
      <c r="Q266" s="66">
        <f t="shared" si="38"/>
        <v>63.006843019099165</v>
      </c>
      <c r="R266" s="27">
        <v>616.9</v>
      </c>
      <c r="S266" s="28">
        <v>8.7910000000000004</v>
      </c>
      <c r="T266" s="57">
        <v>78908.5</v>
      </c>
      <c r="U266" s="76">
        <f t="shared" si="39"/>
        <v>262</v>
      </c>
    </row>
    <row r="267" spans="3:21" x14ac:dyDescent="0.2">
      <c r="C267" s="17">
        <v>263</v>
      </c>
      <c r="D267" s="18" t="s">
        <v>299</v>
      </c>
      <c r="E267" s="19" t="s">
        <v>9</v>
      </c>
      <c r="F267" s="20">
        <v>136016</v>
      </c>
      <c r="G267" s="72">
        <v>288</v>
      </c>
      <c r="H267" s="68">
        <f>I267/(1+J267)</f>
        <v>38881.294326241128</v>
      </c>
      <c r="I267" s="25">
        <v>43858.1</v>
      </c>
      <c r="J267" s="26">
        <v>0.128</v>
      </c>
      <c r="K267" s="69">
        <f t="shared" si="32"/>
        <v>877.16200000000003</v>
      </c>
      <c r="L267" s="69">
        <f t="shared" si="33"/>
        <v>44735.261999999995</v>
      </c>
      <c r="M267" s="69">
        <f t="shared" si="34"/>
        <v>0</v>
      </c>
      <c r="N267" s="70">
        <f t="shared" si="35"/>
        <v>0</v>
      </c>
      <c r="O267" s="69">
        <f t="shared" si="36"/>
        <v>306.5</v>
      </c>
      <c r="P267" s="69">
        <f t="shared" si="37"/>
        <v>44428.761999999995</v>
      </c>
      <c r="Q267" s="66">
        <f t="shared" si="38"/>
        <v>166.8481219379423</v>
      </c>
      <c r="R267" s="27">
        <v>306.5</v>
      </c>
      <c r="S267" s="28">
        <v>0.83699999999999997</v>
      </c>
      <c r="T267" s="57">
        <v>53958.1</v>
      </c>
      <c r="U267" s="76">
        <f t="shared" si="39"/>
        <v>263</v>
      </c>
    </row>
    <row r="268" spans="3:21" x14ac:dyDescent="0.2">
      <c r="C268" s="17">
        <v>264</v>
      </c>
      <c r="D268" s="18" t="s">
        <v>300</v>
      </c>
      <c r="E268" s="19" t="s">
        <v>7</v>
      </c>
      <c r="F268" s="20">
        <v>98000</v>
      </c>
      <c r="G268" s="72">
        <v>264</v>
      </c>
      <c r="H268" s="68">
        <f>I268/(1+J268)</f>
        <v>41595.805529075311</v>
      </c>
      <c r="I268" s="25">
        <v>43634</v>
      </c>
      <c r="J268" s="26">
        <v>4.9000000000000002E-2</v>
      </c>
      <c r="K268" s="69">
        <f t="shared" si="32"/>
        <v>872.68000000000006</v>
      </c>
      <c r="L268" s="69">
        <f t="shared" si="33"/>
        <v>44506.68</v>
      </c>
      <c r="M268" s="69">
        <f t="shared" si="34"/>
        <v>0</v>
      </c>
      <c r="N268" s="70">
        <f t="shared" si="35"/>
        <v>0</v>
      </c>
      <c r="O268" s="69">
        <f t="shared" si="36"/>
        <v>1230</v>
      </c>
      <c r="P268" s="69">
        <f t="shared" si="37"/>
        <v>43276.68</v>
      </c>
      <c r="Q268" s="66">
        <f t="shared" si="38"/>
        <v>9919.354838709678</v>
      </c>
      <c r="R268" s="27">
        <v>1230</v>
      </c>
      <c r="S268" s="28">
        <v>-0.876</v>
      </c>
      <c r="T268" s="57">
        <v>146130</v>
      </c>
      <c r="U268" s="76">
        <f t="shared" si="39"/>
        <v>264</v>
      </c>
    </row>
    <row r="269" spans="3:21" x14ac:dyDescent="0.2">
      <c r="C269" s="17">
        <v>265</v>
      </c>
      <c r="D269" s="18" t="s">
        <v>301</v>
      </c>
      <c r="E269" s="19" t="s">
        <v>131</v>
      </c>
      <c r="F269" s="20">
        <v>81090</v>
      </c>
      <c r="G269" s="72">
        <v>232</v>
      </c>
      <c r="H269" s="68">
        <f>I269/(1+J269)</f>
        <v>45845.636172450053</v>
      </c>
      <c r="I269" s="25">
        <v>43599.199999999997</v>
      </c>
      <c r="J269" s="26">
        <v>-4.9000000000000002E-2</v>
      </c>
      <c r="K269" s="69">
        <f t="shared" si="32"/>
        <v>871.98399999999992</v>
      </c>
      <c r="L269" s="69">
        <f t="shared" si="33"/>
        <v>44471.183999999994</v>
      </c>
      <c r="M269" s="69">
        <f t="shared" si="34"/>
        <v>0</v>
      </c>
      <c r="N269" s="70">
        <f t="shared" si="35"/>
        <v>0</v>
      </c>
      <c r="O269" s="69">
        <f t="shared" si="36"/>
        <v>-4122</v>
      </c>
      <c r="P269" s="69">
        <f t="shared" si="37"/>
        <v>48593.183999999994</v>
      </c>
      <c r="Q269" s="66">
        <f t="shared" si="38"/>
        <v>1394.4519621109607</v>
      </c>
      <c r="R269" s="27">
        <v>-4122</v>
      </c>
      <c r="S269" s="28">
        <v>-3.956</v>
      </c>
      <c r="T269" s="57">
        <v>44349</v>
      </c>
      <c r="U269" s="76">
        <f t="shared" si="39"/>
        <v>265</v>
      </c>
    </row>
    <row r="270" spans="3:21" x14ac:dyDescent="0.2">
      <c r="C270" s="17">
        <v>266</v>
      </c>
      <c r="D270" s="18" t="s">
        <v>302</v>
      </c>
      <c r="E270" s="19" t="s">
        <v>22</v>
      </c>
      <c r="F270" s="20">
        <v>148969</v>
      </c>
      <c r="G270" s="72">
        <v>268</v>
      </c>
      <c r="H270" s="68">
        <f>I270/(1+J270)</f>
        <v>41076.720075400568</v>
      </c>
      <c r="I270" s="25">
        <v>43582.400000000001</v>
      </c>
      <c r="J270" s="26">
        <v>6.0999999999999999E-2</v>
      </c>
      <c r="K270" s="69">
        <f t="shared" si="32"/>
        <v>871.64800000000002</v>
      </c>
      <c r="L270" s="69">
        <f t="shared" si="33"/>
        <v>44454.048000000003</v>
      </c>
      <c r="M270" s="69">
        <f t="shared" si="34"/>
        <v>0</v>
      </c>
      <c r="N270" s="70">
        <f t="shared" si="35"/>
        <v>0</v>
      </c>
      <c r="O270" s="69">
        <f t="shared" si="36"/>
        <v>1064.5</v>
      </c>
      <c r="P270" s="69">
        <f t="shared" si="37"/>
        <v>43389.548000000003</v>
      </c>
      <c r="Q270" s="66">
        <f t="shared" si="38"/>
        <v>1222.158438576349</v>
      </c>
      <c r="R270" s="27">
        <v>1064.5</v>
      </c>
      <c r="S270" s="28">
        <v>-0.129</v>
      </c>
      <c r="T270" s="57">
        <v>30897.599999999999</v>
      </c>
      <c r="U270" s="76">
        <f t="shared" si="39"/>
        <v>266</v>
      </c>
    </row>
    <row r="271" spans="3:21" x14ac:dyDescent="0.2">
      <c r="C271" s="17">
        <v>267</v>
      </c>
      <c r="D271" s="18" t="s">
        <v>303</v>
      </c>
      <c r="E271" s="19" t="s">
        <v>22</v>
      </c>
      <c r="F271" s="20">
        <v>132293</v>
      </c>
      <c r="G271" s="72">
        <v>269</v>
      </c>
      <c r="H271" s="68">
        <f>I271/(1+J271)</f>
        <v>40967.4835061263</v>
      </c>
      <c r="I271" s="25">
        <v>43466.5</v>
      </c>
      <c r="J271" s="26">
        <v>6.0999999999999999E-2</v>
      </c>
      <c r="K271" s="69">
        <f t="shared" si="32"/>
        <v>869.33</v>
      </c>
      <c r="L271" s="69">
        <f t="shared" si="33"/>
        <v>44335.83</v>
      </c>
      <c r="M271" s="69">
        <f t="shared" si="34"/>
        <v>0</v>
      </c>
      <c r="N271" s="70">
        <f t="shared" si="35"/>
        <v>0</v>
      </c>
      <c r="O271" s="69">
        <f t="shared" si="36"/>
        <v>409.3</v>
      </c>
      <c r="P271" s="69">
        <f t="shared" si="37"/>
        <v>43926.53</v>
      </c>
      <c r="Q271" s="66">
        <f t="shared" si="38"/>
        <v>358.40630472854644</v>
      </c>
      <c r="R271" s="27">
        <v>409.3</v>
      </c>
      <c r="S271" s="28">
        <v>0.14199999999999999</v>
      </c>
      <c r="T271" s="57">
        <v>17702.099999999999</v>
      </c>
      <c r="U271" s="76">
        <f t="shared" si="39"/>
        <v>267</v>
      </c>
    </row>
    <row r="272" spans="3:21" x14ac:dyDescent="0.2">
      <c r="C272" s="17">
        <v>268</v>
      </c>
      <c r="D272" s="18" t="s">
        <v>304</v>
      </c>
      <c r="E272" s="19" t="s">
        <v>7</v>
      </c>
      <c r="F272" s="20">
        <v>11388</v>
      </c>
      <c r="G272" s="72">
        <v>258</v>
      </c>
      <c r="H272" s="68">
        <f>I272/(1+J272)</f>
        <v>42283.64167478092</v>
      </c>
      <c r="I272" s="25">
        <v>43425.3</v>
      </c>
      <c r="J272" s="26">
        <v>2.7E-2</v>
      </c>
      <c r="K272" s="69">
        <f t="shared" si="32"/>
        <v>868.50600000000009</v>
      </c>
      <c r="L272" s="69">
        <f t="shared" si="33"/>
        <v>44293.806000000004</v>
      </c>
      <c r="M272" s="69">
        <f t="shared" si="34"/>
        <v>0</v>
      </c>
      <c r="N272" s="70">
        <f t="shared" si="35"/>
        <v>0</v>
      </c>
      <c r="O272" s="69">
        <f t="shared" si="36"/>
        <v>880</v>
      </c>
      <c r="P272" s="69">
        <f t="shared" si="37"/>
        <v>43413.806000000004</v>
      </c>
      <c r="Q272" s="66">
        <f t="shared" si="38"/>
        <v>1868.3651804670915</v>
      </c>
      <c r="R272" s="27">
        <v>880</v>
      </c>
      <c r="S272" s="28">
        <v>-0.52900000000000003</v>
      </c>
      <c r="T272" s="57">
        <v>311449.3</v>
      </c>
      <c r="U272" s="76">
        <f t="shared" si="39"/>
        <v>268</v>
      </c>
    </row>
    <row r="273" spans="3:21" x14ac:dyDescent="0.2">
      <c r="C273" s="17">
        <v>269</v>
      </c>
      <c r="D273" s="18" t="s">
        <v>305</v>
      </c>
      <c r="E273" s="19" t="s">
        <v>96</v>
      </c>
      <c r="F273" s="20">
        <v>96889</v>
      </c>
      <c r="G273" s="72">
        <v>175</v>
      </c>
      <c r="H273" s="68">
        <f>I273/(1+J273)</f>
        <v>55271.556122448979</v>
      </c>
      <c r="I273" s="25">
        <v>43332.9</v>
      </c>
      <c r="J273" s="26">
        <v>-0.216</v>
      </c>
      <c r="K273" s="69">
        <f t="shared" si="32"/>
        <v>866.65800000000002</v>
      </c>
      <c r="L273" s="69">
        <f t="shared" si="33"/>
        <v>44199.558000000005</v>
      </c>
      <c r="M273" s="69">
        <f t="shared" si="34"/>
        <v>0</v>
      </c>
      <c r="N273" s="70">
        <f t="shared" si="35"/>
        <v>0</v>
      </c>
      <c r="O273" s="69">
        <f t="shared" si="36"/>
        <v>3782.9</v>
      </c>
      <c r="P273" s="69">
        <f t="shared" si="37"/>
        <v>40416.658000000003</v>
      </c>
      <c r="Q273" s="66">
        <f t="shared" si="38"/>
        <v>3330.0176056338028</v>
      </c>
      <c r="R273" s="27">
        <v>3782.9</v>
      </c>
      <c r="S273" s="28">
        <v>0.13600000000000001</v>
      </c>
      <c r="T273" s="57">
        <v>360361.1</v>
      </c>
      <c r="U273" s="76">
        <f t="shared" si="39"/>
        <v>269</v>
      </c>
    </row>
    <row r="274" spans="3:21" x14ac:dyDescent="0.2">
      <c r="C274" s="17">
        <v>270</v>
      </c>
      <c r="D274" s="18" t="s">
        <v>306</v>
      </c>
      <c r="E274" s="19" t="s">
        <v>7</v>
      </c>
      <c r="F274" s="20">
        <v>59000</v>
      </c>
      <c r="G274" s="72">
        <v>327</v>
      </c>
      <c r="H274" s="68">
        <f>I274/(1+J274)</f>
        <v>35592.927631578947</v>
      </c>
      <c r="I274" s="25">
        <v>43281</v>
      </c>
      <c r="J274" s="26">
        <v>0.216</v>
      </c>
      <c r="K274" s="69">
        <f t="shared" si="32"/>
        <v>865.62</v>
      </c>
      <c r="L274" s="69">
        <f t="shared" si="33"/>
        <v>44146.62</v>
      </c>
      <c r="M274" s="69">
        <f t="shared" si="34"/>
        <v>0</v>
      </c>
      <c r="N274" s="70">
        <f t="shared" si="35"/>
        <v>0</v>
      </c>
      <c r="O274" s="69">
        <f t="shared" si="36"/>
        <v>6921</v>
      </c>
      <c r="P274" s="69">
        <f t="shared" si="37"/>
        <v>37225.620000000003</v>
      </c>
      <c r="Q274" s="66">
        <f t="shared" si="38"/>
        <v>2735.573122529644</v>
      </c>
      <c r="R274" s="27">
        <v>6921</v>
      </c>
      <c r="S274" s="28">
        <v>1.53</v>
      </c>
      <c r="T274" s="57">
        <v>188602</v>
      </c>
      <c r="U274" s="76">
        <f t="shared" si="39"/>
        <v>270</v>
      </c>
    </row>
    <row r="275" spans="3:21" x14ac:dyDescent="0.2">
      <c r="C275" s="17">
        <v>271</v>
      </c>
      <c r="D275" s="18" t="s">
        <v>307</v>
      </c>
      <c r="E275" s="19" t="s">
        <v>7</v>
      </c>
      <c r="F275" s="20">
        <v>30472</v>
      </c>
      <c r="G275" s="72">
        <v>247</v>
      </c>
      <c r="H275" s="68">
        <f>I275/(1+J275)</f>
        <v>43928.934010152283</v>
      </c>
      <c r="I275" s="25">
        <v>43270</v>
      </c>
      <c r="J275" s="26">
        <v>-1.4999999999999999E-2</v>
      </c>
      <c r="K275" s="69">
        <f t="shared" si="32"/>
        <v>865.4</v>
      </c>
      <c r="L275" s="69">
        <f t="shared" si="33"/>
        <v>44135.4</v>
      </c>
      <c r="M275" s="69">
        <f t="shared" si="34"/>
        <v>0</v>
      </c>
      <c r="N275" s="70">
        <f t="shared" si="35"/>
        <v>0</v>
      </c>
      <c r="O275" s="69">
        <f t="shared" si="36"/>
        <v>512.6</v>
      </c>
      <c r="P275" s="69">
        <f t="shared" si="37"/>
        <v>43622.8</v>
      </c>
      <c r="Q275" s="66">
        <f t="shared" si="38"/>
        <v>246.56084656084661</v>
      </c>
      <c r="R275" s="27">
        <v>512.6</v>
      </c>
      <c r="S275" s="28">
        <v>1.079</v>
      </c>
      <c r="T275" s="57">
        <v>214141.9</v>
      </c>
      <c r="U275" s="76">
        <f t="shared" si="39"/>
        <v>271</v>
      </c>
    </row>
    <row r="276" spans="3:21" x14ac:dyDescent="0.2">
      <c r="C276" s="17">
        <v>272</v>
      </c>
      <c r="D276" s="18" t="s">
        <v>308</v>
      </c>
      <c r="E276" s="19" t="s">
        <v>108</v>
      </c>
      <c r="F276" s="20">
        <v>195461</v>
      </c>
      <c r="G276" s="72">
        <v>284</v>
      </c>
      <c r="H276" s="68">
        <f>I276/(1+J276)</f>
        <v>39330.181818181809</v>
      </c>
      <c r="I276" s="25">
        <v>43263.199999999997</v>
      </c>
      <c r="J276" s="26">
        <v>0.1</v>
      </c>
      <c r="K276" s="69">
        <f t="shared" si="32"/>
        <v>865.26400000000001</v>
      </c>
      <c r="L276" s="69">
        <f t="shared" si="33"/>
        <v>44128.464</v>
      </c>
      <c r="M276" s="69">
        <f t="shared" si="34"/>
        <v>0</v>
      </c>
      <c r="N276" s="70">
        <f t="shared" si="35"/>
        <v>0</v>
      </c>
      <c r="O276" s="69">
        <f t="shared" si="36"/>
        <v>1079.9000000000001</v>
      </c>
      <c r="P276" s="69">
        <f t="shared" si="37"/>
        <v>43048.563999999998</v>
      </c>
      <c r="Q276" s="66">
        <f t="shared" si="38"/>
        <v>903.68200836820085</v>
      </c>
      <c r="R276" s="27">
        <v>1079.9000000000001</v>
      </c>
      <c r="S276" s="28">
        <v>0.19500000000000001</v>
      </c>
      <c r="T276" s="57">
        <v>39199.599999999999</v>
      </c>
      <c r="U276" s="76">
        <f t="shared" si="39"/>
        <v>272</v>
      </c>
    </row>
    <row r="277" spans="3:21" x14ac:dyDescent="0.2">
      <c r="C277" s="17">
        <v>273</v>
      </c>
      <c r="D277" s="18" t="s">
        <v>309</v>
      </c>
      <c r="E277" s="19" t="s">
        <v>9</v>
      </c>
      <c r="F277" s="20">
        <v>106044</v>
      </c>
      <c r="G277" s="72">
        <v>185</v>
      </c>
      <c r="H277" s="68">
        <f>I277/(1+J277)</f>
        <v>53228.217821782178</v>
      </c>
      <c r="I277" s="25">
        <v>43008.4</v>
      </c>
      <c r="J277" s="26">
        <v>-0.192</v>
      </c>
      <c r="K277" s="69">
        <f t="shared" si="32"/>
        <v>860.16800000000001</v>
      </c>
      <c r="L277" s="69">
        <f t="shared" si="33"/>
        <v>43868.567999999999</v>
      </c>
      <c r="M277" s="69">
        <f t="shared" si="34"/>
        <v>0</v>
      </c>
      <c r="N277" s="70">
        <f t="shared" si="35"/>
        <v>0</v>
      </c>
      <c r="O277" s="69">
        <f t="shared" si="36"/>
        <v>852.6</v>
      </c>
      <c r="P277" s="69">
        <f t="shared" si="37"/>
        <v>43015.968000000001</v>
      </c>
      <c r="Q277" s="66">
        <f t="shared" si="38"/>
        <v>1270.6408345752607</v>
      </c>
      <c r="R277" s="27">
        <v>852.6</v>
      </c>
      <c r="S277" s="28">
        <v>-0.32900000000000001</v>
      </c>
      <c r="T277" s="57">
        <v>35359.199999999997</v>
      </c>
      <c r="U277" s="76">
        <f t="shared" si="39"/>
        <v>273</v>
      </c>
    </row>
    <row r="278" spans="3:21" x14ac:dyDescent="0.2">
      <c r="C278" s="17">
        <v>274</v>
      </c>
      <c r="D278" s="18" t="s">
        <v>310</v>
      </c>
      <c r="E278" s="19" t="s">
        <v>32</v>
      </c>
      <c r="F278" s="20">
        <v>66888</v>
      </c>
      <c r="G278" s="72">
        <v>306</v>
      </c>
      <c r="H278" s="68">
        <f>I278/(1+J278)</f>
        <v>39925.650557620815</v>
      </c>
      <c r="I278" s="25">
        <v>42960</v>
      </c>
      <c r="J278" s="26">
        <v>7.5999999999999998E-2</v>
      </c>
      <c r="K278" s="69">
        <f t="shared" si="32"/>
        <v>859.2</v>
      </c>
      <c r="L278" s="69">
        <f t="shared" si="33"/>
        <v>43819.199999999997</v>
      </c>
      <c r="M278" s="69">
        <f t="shared" si="34"/>
        <v>0</v>
      </c>
      <c r="N278" s="70">
        <f t="shared" si="35"/>
        <v>0</v>
      </c>
      <c r="O278" s="69">
        <f t="shared" si="36"/>
        <v>4516</v>
      </c>
      <c r="P278" s="69">
        <f t="shared" si="37"/>
        <v>39303.199999999997</v>
      </c>
      <c r="Q278" s="66">
        <f t="shared" si="38"/>
        <v>1069.8886519782043</v>
      </c>
      <c r="R278" s="27">
        <v>4516</v>
      </c>
      <c r="S278" s="28">
        <v>3.2210000000000001</v>
      </c>
      <c r="T278" s="57">
        <v>958489</v>
      </c>
      <c r="U278" s="76">
        <f t="shared" si="39"/>
        <v>274</v>
      </c>
    </row>
    <row r="279" spans="3:21" x14ac:dyDescent="0.2">
      <c r="C279" s="17">
        <v>275</v>
      </c>
      <c r="D279" s="18" t="s">
        <v>311</v>
      </c>
      <c r="E279" s="19" t="s">
        <v>131</v>
      </c>
      <c r="F279" s="20">
        <v>12865</v>
      </c>
      <c r="G279" s="72">
        <v>314</v>
      </c>
      <c r="H279" s="68">
        <f>I279/(1+J279)</f>
        <v>36854.592274678107</v>
      </c>
      <c r="I279" s="25">
        <v>42935.6</v>
      </c>
      <c r="J279" s="26">
        <v>0.16500000000000001</v>
      </c>
      <c r="K279" s="69">
        <f t="shared" si="32"/>
        <v>858.71199999999999</v>
      </c>
      <c r="L279" s="69">
        <f t="shared" si="33"/>
        <v>43794.311999999998</v>
      </c>
      <c r="M279" s="69">
        <f t="shared" si="34"/>
        <v>0</v>
      </c>
      <c r="N279" s="70">
        <f t="shared" si="35"/>
        <v>0</v>
      </c>
      <c r="O279" s="69">
        <f t="shared" si="36"/>
        <v>1115.7</v>
      </c>
      <c r="P279" s="69">
        <f t="shared" si="37"/>
        <v>42678.612000000001</v>
      </c>
      <c r="Q279" s="66">
        <f t="shared" si="38"/>
        <v>1398.1203007518798</v>
      </c>
      <c r="R279" s="27">
        <v>1115.7</v>
      </c>
      <c r="S279" s="28">
        <v>-0.20200000000000001</v>
      </c>
      <c r="T279" s="57">
        <v>19768.3</v>
      </c>
      <c r="U279" s="76">
        <f t="shared" si="39"/>
        <v>275</v>
      </c>
    </row>
    <row r="280" spans="3:21" x14ac:dyDescent="0.2">
      <c r="C280" s="17">
        <v>276</v>
      </c>
      <c r="D280" s="18" t="s">
        <v>312</v>
      </c>
      <c r="E280" s="19" t="s">
        <v>7</v>
      </c>
      <c r="F280" s="20">
        <v>125000</v>
      </c>
      <c r="G280" s="72">
        <v>261</v>
      </c>
      <c r="H280" s="68">
        <f>I280/(1+J280)</f>
        <v>42162.241887905606</v>
      </c>
      <c r="I280" s="25">
        <v>42879</v>
      </c>
      <c r="J280" s="26">
        <v>1.7000000000000001E-2</v>
      </c>
      <c r="K280" s="69">
        <f t="shared" si="32"/>
        <v>857.58</v>
      </c>
      <c r="L280" s="69">
        <f t="shared" si="33"/>
        <v>43736.58</v>
      </c>
      <c r="M280" s="69">
        <f t="shared" si="34"/>
        <v>0</v>
      </c>
      <c r="N280" s="70">
        <f t="shared" si="35"/>
        <v>0</v>
      </c>
      <c r="O280" s="69">
        <f t="shared" si="36"/>
        <v>1464</v>
      </c>
      <c r="P280" s="69">
        <f t="shared" si="37"/>
        <v>42272.58</v>
      </c>
      <c r="Q280" s="66">
        <f t="shared" si="38"/>
        <v>1000</v>
      </c>
      <c r="R280" s="27">
        <v>1464</v>
      </c>
      <c r="S280" s="28">
        <v>0.46400000000000002</v>
      </c>
      <c r="T280" s="57">
        <v>12901</v>
      </c>
      <c r="U280" s="76">
        <f t="shared" si="39"/>
        <v>276</v>
      </c>
    </row>
    <row r="281" spans="3:21" x14ac:dyDescent="0.2">
      <c r="C281" s="17">
        <v>277</v>
      </c>
      <c r="D281" s="18" t="s">
        <v>313</v>
      </c>
      <c r="E281" s="19" t="s">
        <v>9</v>
      </c>
      <c r="F281" s="20">
        <v>24016</v>
      </c>
      <c r="G281" s="72">
        <v>362</v>
      </c>
      <c r="H281" s="68">
        <f>I281/(1+J281)</f>
        <v>32590.617848970254</v>
      </c>
      <c r="I281" s="25">
        <v>42726.3</v>
      </c>
      <c r="J281" s="26">
        <v>0.311</v>
      </c>
      <c r="K281" s="69">
        <f t="shared" si="32"/>
        <v>854.52600000000007</v>
      </c>
      <c r="L281" s="69">
        <f t="shared" si="33"/>
        <v>43580.826000000001</v>
      </c>
      <c r="M281" s="69">
        <f t="shared" si="34"/>
        <v>0</v>
      </c>
      <c r="N281" s="70">
        <f t="shared" si="35"/>
        <v>0</v>
      </c>
      <c r="O281" s="69">
        <f t="shared" si="36"/>
        <v>631.29999999999995</v>
      </c>
      <c r="P281" s="69">
        <f t="shared" si="37"/>
        <v>42949.525999999998</v>
      </c>
      <c r="Q281" s="66">
        <f t="shared" si="38"/>
        <v>305.12324794586755</v>
      </c>
      <c r="R281" s="27">
        <v>631.29999999999995</v>
      </c>
      <c r="S281" s="28">
        <v>1.069</v>
      </c>
      <c r="T281" s="57">
        <v>36868</v>
      </c>
      <c r="U281" s="76">
        <f t="shared" si="39"/>
        <v>277</v>
      </c>
    </row>
    <row r="282" spans="3:21" x14ac:dyDescent="0.2">
      <c r="C282" s="17">
        <v>278</v>
      </c>
      <c r="D282" s="18" t="s">
        <v>314</v>
      </c>
      <c r="E282" s="19" t="s">
        <v>7</v>
      </c>
      <c r="F282" s="20">
        <v>50000</v>
      </c>
      <c r="G282" s="72">
        <v>255</v>
      </c>
      <c r="H282" s="68">
        <f>I282/(1+J282)</f>
        <v>42685</v>
      </c>
      <c r="I282" s="25">
        <v>42685</v>
      </c>
      <c r="J282" s="26">
        <v>0</v>
      </c>
      <c r="K282" s="69">
        <f t="shared" si="32"/>
        <v>853.7</v>
      </c>
      <c r="L282" s="69">
        <f t="shared" si="33"/>
        <v>43538.7</v>
      </c>
      <c r="M282" s="69">
        <f t="shared" si="34"/>
        <v>0</v>
      </c>
      <c r="N282" s="70">
        <f t="shared" si="35"/>
        <v>0</v>
      </c>
      <c r="O282" s="69">
        <f t="shared" si="36"/>
        <v>2160</v>
      </c>
      <c r="P282" s="69">
        <f t="shared" si="37"/>
        <v>41378.699999999997</v>
      </c>
      <c r="Q282" s="66">
        <f t="shared" si="38"/>
        <v>16.999976388921681</v>
      </c>
      <c r="R282" s="27">
        <v>2160</v>
      </c>
      <c r="S282" s="28">
        <v>126.059</v>
      </c>
      <c r="T282" s="57">
        <v>125989</v>
      </c>
      <c r="U282" s="76">
        <f t="shared" si="39"/>
        <v>278</v>
      </c>
    </row>
    <row r="283" spans="3:21" x14ac:dyDescent="0.2">
      <c r="C283" s="17">
        <v>279</v>
      </c>
      <c r="D283" s="18" t="s">
        <v>315</v>
      </c>
      <c r="E283" s="19" t="s">
        <v>9</v>
      </c>
      <c r="F283" s="20">
        <v>111397</v>
      </c>
      <c r="G283" s="72">
        <v>335</v>
      </c>
      <c r="H283" s="68">
        <f>I283/(1+J283)</f>
        <v>34668.592351505285</v>
      </c>
      <c r="I283" s="25">
        <v>42607.7</v>
      </c>
      <c r="J283" s="26">
        <v>0.22900000000000001</v>
      </c>
      <c r="K283" s="69">
        <f t="shared" si="32"/>
        <v>852.154</v>
      </c>
      <c r="L283" s="69">
        <f t="shared" si="33"/>
        <v>43459.853999999999</v>
      </c>
      <c r="M283" s="69">
        <f t="shared" si="34"/>
        <v>0</v>
      </c>
      <c r="N283" s="70">
        <f t="shared" si="35"/>
        <v>0</v>
      </c>
      <c r="O283" s="69">
        <f t="shared" si="36"/>
        <v>1554.5</v>
      </c>
      <c r="P283" s="69">
        <f t="shared" si="37"/>
        <v>41905.353999999999</v>
      </c>
      <c r="Q283" s="66">
        <f t="shared" si="38"/>
        <v>1404.2457091237579</v>
      </c>
      <c r="R283" s="27">
        <v>1554.5</v>
      </c>
      <c r="S283" s="28">
        <v>0.107</v>
      </c>
      <c r="T283" s="57">
        <v>117702</v>
      </c>
      <c r="U283" s="76">
        <f t="shared" si="39"/>
        <v>279</v>
      </c>
    </row>
    <row r="284" spans="3:21" x14ac:dyDescent="0.2">
      <c r="C284" s="17">
        <v>280</v>
      </c>
      <c r="D284" s="18" t="s">
        <v>316</v>
      </c>
      <c r="E284" s="19" t="s">
        <v>9</v>
      </c>
      <c r="F284" s="20">
        <v>469000</v>
      </c>
      <c r="G284" s="72">
        <v>283</v>
      </c>
      <c r="H284" s="68">
        <f>I284/(1+J284)</f>
        <v>39449.907235621518</v>
      </c>
      <c r="I284" s="25">
        <v>42527</v>
      </c>
      <c r="J284" s="26">
        <v>7.8E-2</v>
      </c>
      <c r="K284" s="69">
        <f t="shared" si="32"/>
        <v>850.54</v>
      </c>
      <c r="L284" s="69">
        <f t="shared" si="33"/>
        <v>43377.54</v>
      </c>
      <c r="M284" s="69">
        <f t="shared" si="34"/>
        <v>0</v>
      </c>
      <c r="N284" s="70">
        <f t="shared" si="35"/>
        <v>0</v>
      </c>
      <c r="O284" s="69">
        <f t="shared" si="36"/>
        <v>1732</v>
      </c>
      <c r="P284" s="69">
        <f t="shared" si="37"/>
        <v>41645.54</v>
      </c>
      <c r="Q284" s="66">
        <f t="shared" si="38"/>
        <v>3781.6593886462883</v>
      </c>
      <c r="R284" s="27">
        <v>1732</v>
      </c>
      <c r="S284" s="28">
        <v>-0.54200000000000004</v>
      </c>
      <c r="T284" s="57">
        <v>86258</v>
      </c>
      <c r="U284" s="76">
        <f t="shared" si="39"/>
        <v>280</v>
      </c>
    </row>
    <row r="285" spans="3:21" x14ac:dyDescent="0.2">
      <c r="C285" s="17">
        <v>281</v>
      </c>
      <c r="D285" s="18" t="s">
        <v>317</v>
      </c>
      <c r="E285" s="19" t="s">
        <v>9</v>
      </c>
      <c r="F285" s="20">
        <v>120095</v>
      </c>
      <c r="G285" s="72">
        <v>294</v>
      </c>
      <c r="H285" s="68">
        <f>I285/(1+J285)</f>
        <v>38492.558983666058</v>
      </c>
      <c r="I285" s="25">
        <v>42418.8</v>
      </c>
      <c r="J285" s="26">
        <v>0.10199999999999999</v>
      </c>
      <c r="K285" s="69">
        <f t="shared" si="32"/>
        <v>848.37600000000009</v>
      </c>
      <c r="L285" s="69">
        <f t="shared" si="33"/>
        <v>43267.175999999999</v>
      </c>
      <c r="M285" s="69">
        <f t="shared" si="34"/>
        <v>0</v>
      </c>
      <c r="N285" s="70">
        <f t="shared" si="35"/>
        <v>0</v>
      </c>
      <c r="O285" s="69">
        <f t="shared" si="36"/>
        <v>90.8</v>
      </c>
      <c r="P285" s="69">
        <f t="shared" si="37"/>
        <v>43176.375999999997</v>
      </c>
      <c r="Q285" s="66">
        <f t="shared" si="38"/>
        <v>73.641524736415235</v>
      </c>
      <c r="R285" s="27">
        <v>90.8</v>
      </c>
      <c r="S285" s="28">
        <v>0.23300000000000001</v>
      </c>
      <c r="T285" s="57">
        <v>72966</v>
      </c>
      <c r="U285" s="76">
        <f t="shared" si="39"/>
        <v>281</v>
      </c>
    </row>
    <row r="286" spans="3:21" x14ac:dyDescent="0.2">
      <c r="C286" s="17">
        <v>282</v>
      </c>
      <c r="D286" s="18" t="s">
        <v>318</v>
      </c>
      <c r="E286" s="19" t="s">
        <v>22</v>
      </c>
      <c r="F286" s="20">
        <v>20780</v>
      </c>
      <c r="G286" s="72">
        <v>291</v>
      </c>
      <c r="H286" s="68">
        <f>I286/(1+J286)</f>
        <v>38607.012750455367</v>
      </c>
      <c r="I286" s="25">
        <v>42390.5</v>
      </c>
      <c r="J286" s="26">
        <v>9.8000000000000004E-2</v>
      </c>
      <c r="K286" s="69">
        <f t="shared" si="32"/>
        <v>847.81000000000006</v>
      </c>
      <c r="L286" s="69">
        <f t="shared" si="33"/>
        <v>43238.31</v>
      </c>
      <c r="M286" s="69">
        <f t="shared" si="34"/>
        <v>0</v>
      </c>
      <c r="N286" s="70">
        <f t="shared" si="35"/>
        <v>0</v>
      </c>
      <c r="O286" s="69">
        <f t="shared" si="36"/>
        <v>829.7</v>
      </c>
      <c r="P286" s="69">
        <f t="shared" si="37"/>
        <v>42408.61</v>
      </c>
      <c r="Q286" s="66">
        <f t="shared" si="38"/>
        <v>757.71689497716898</v>
      </c>
      <c r="R286" s="27">
        <v>829.7</v>
      </c>
      <c r="S286" s="28">
        <v>9.5000000000000001E-2</v>
      </c>
      <c r="T286" s="57">
        <v>186170.7</v>
      </c>
      <c r="U286" s="76">
        <f t="shared" si="39"/>
        <v>282</v>
      </c>
    </row>
    <row r="287" spans="3:21" x14ac:dyDescent="0.2">
      <c r="C287" s="17">
        <v>283</v>
      </c>
      <c r="D287" s="18" t="s">
        <v>319</v>
      </c>
      <c r="E287" s="19" t="s">
        <v>9</v>
      </c>
      <c r="F287" s="20">
        <v>13181</v>
      </c>
      <c r="G287" s="72">
        <v>371</v>
      </c>
      <c r="H287" s="68">
        <f>I287/(1+J287)</f>
        <v>31953.921568627451</v>
      </c>
      <c r="I287" s="25">
        <v>42370.9</v>
      </c>
      <c r="J287" s="26">
        <v>0.32600000000000001</v>
      </c>
      <c r="K287" s="69">
        <f t="shared" si="32"/>
        <v>847.41800000000001</v>
      </c>
      <c r="L287" s="69">
        <f t="shared" si="33"/>
        <v>43218.317999999999</v>
      </c>
      <c r="M287" s="69">
        <f t="shared" si="34"/>
        <v>0</v>
      </c>
      <c r="N287" s="70">
        <f t="shared" si="35"/>
        <v>0</v>
      </c>
      <c r="O287" s="69">
        <f t="shared" si="36"/>
        <v>476.2</v>
      </c>
      <c r="P287" s="69">
        <f t="shared" si="37"/>
        <v>42742.118000000002</v>
      </c>
      <c r="Q287" s="66">
        <f t="shared" si="38"/>
        <v>401.51770657672853</v>
      </c>
      <c r="R287" s="27">
        <v>476.2</v>
      </c>
      <c r="S287" s="28">
        <v>0.186</v>
      </c>
      <c r="T287" s="57">
        <v>8054.1</v>
      </c>
      <c r="U287" s="76">
        <f t="shared" si="39"/>
        <v>283</v>
      </c>
    </row>
    <row r="288" spans="3:21" x14ac:dyDescent="0.2">
      <c r="C288" s="17">
        <v>284</v>
      </c>
      <c r="D288" s="18" t="s">
        <v>320</v>
      </c>
      <c r="E288" s="19" t="s">
        <v>22</v>
      </c>
      <c r="F288" s="20">
        <v>115882</v>
      </c>
      <c r="G288" s="72">
        <v>277</v>
      </c>
      <c r="H288" s="68">
        <f>I288/(1+J288)</f>
        <v>40096.682464454978</v>
      </c>
      <c r="I288" s="25">
        <v>42302</v>
      </c>
      <c r="J288" s="26">
        <v>5.5E-2</v>
      </c>
      <c r="K288" s="69">
        <f t="shared" si="32"/>
        <v>846.04</v>
      </c>
      <c r="L288" s="69">
        <f t="shared" si="33"/>
        <v>43148.04</v>
      </c>
      <c r="M288" s="69">
        <f t="shared" si="34"/>
        <v>0</v>
      </c>
      <c r="N288" s="70">
        <f t="shared" si="35"/>
        <v>0</v>
      </c>
      <c r="O288" s="69">
        <f t="shared" si="36"/>
        <v>2552.6999999999998</v>
      </c>
      <c r="P288" s="69">
        <f t="shared" si="37"/>
        <v>40595.340000000004</v>
      </c>
      <c r="Q288" s="66">
        <f t="shared" si="38"/>
        <v>2664.6137787056368</v>
      </c>
      <c r="R288" s="27">
        <v>2552.6999999999998</v>
      </c>
      <c r="S288" s="28">
        <v>-4.2000000000000003E-2</v>
      </c>
      <c r="T288" s="57">
        <v>43677.5</v>
      </c>
      <c r="U288" s="76">
        <f t="shared" si="39"/>
        <v>284</v>
      </c>
    </row>
    <row r="289" spans="3:21" x14ac:dyDescent="0.2">
      <c r="C289" s="17">
        <v>285</v>
      </c>
      <c r="D289" s="18" t="s">
        <v>321</v>
      </c>
      <c r="E289" s="19" t="s">
        <v>7</v>
      </c>
      <c r="F289" s="20">
        <v>69000</v>
      </c>
      <c r="G289" s="72">
        <v>276</v>
      </c>
      <c r="H289" s="68">
        <f>I289/(1+J289)</f>
        <v>40127.134724857686</v>
      </c>
      <c r="I289" s="25">
        <v>42294</v>
      </c>
      <c r="J289" s="26">
        <v>5.3999999999999999E-2</v>
      </c>
      <c r="K289" s="69">
        <f t="shared" si="32"/>
        <v>845.88</v>
      </c>
      <c r="L289" s="69">
        <f t="shared" si="33"/>
        <v>43139.88</v>
      </c>
      <c r="M289" s="69">
        <f t="shared" si="34"/>
        <v>0</v>
      </c>
      <c r="N289" s="70">
        <f t="shared" si="35"/>
        <v>0</v>
      </c>
      <c r="O289" s="69">
        <f t="shared" si="36"/>
        <v>6220</v>
      </c>
      <c r="P289" s="69">
        <f t="shared" si="37"/>
        <v>36919.879999999997</v>
      </c>
      <c r="Q289" s="66">
        <f t="shared" si="38"/>
        <v>2394.1493456505004</v>
      </c>
      <c r="R289" s="27">
        <v>6220</v>
      </c>
      <c r="S289" s="28">
        <v>1.5980000000000001</v>
      </c>
      <c r="T289" s="57">
        <v>82637</v>
      </c>
      <c r="U289" s="76">
        <f t="shared" si="39"/>
        <v>285</v>
      </c>
    </row>
    <row r="290" spans="3:21" x14ac:dyDescent="0.2">
      <c r="C290" s="17">
        <v>286</v>
      </c>
      <c r="D290" s="18" t="s">
        <v>322</v>
      </c>
      <c r="E290" s="19" t="s">
        <v>9</v>
      </c>
      <c r="F290" s="20">
        <v>136031</v>
      </c>
      <c r="G290" s="72">
        <v>289</v>
      </c>
      <c r="H290" s="68">
        <f>I290/(1+J290)</f>
        <v>38861.121323529413</v>
      </c>
      <c r="I290" s="25">
        <v>42280.9</v>
      </c>
      <c r="J290" s="26">
        <v>8.7999999999999995E-2</v>
      </c>
      <c r="K290" s="69">
        <f t="shared" si="32"/>
        <v>845.61800000000005</v>
      </c>
      <c r="L290" s="69">
        <f t="shared" si="33"/>
        <v>43126.518000000004</v>
      </c>
      <c r="M290" s="69">
        <f t="shared" si="34"/>
        <v>0</v>
      </c>
      <c r="N290" s="70">
        <f t="shared" si="35"/>
        <v>0</v>
      </c>
      <c r="O290" s="69">
        <f t="shared" si="36"/>
        <v>8.9</v>
      </c>
      <c r="P290" s="69">
        <f t="shared" si="37"/>
        <v>43117.618000000002</v>
      </c>
      <c r="Q290" s="66">
        <f t="shared" si="38"/>
        <v>217.07317073170714</v>
      </c>
      <c r="R290" s="27">
        <v>8.9</v>
      </c>
      <c r="S290" s="28">
        <v>-0.95899999999999996</v>
      </c>
      <c r="T290" s="57">
        <v>156327.20000000001</v>
      </c>
      <c r="U290" s="76">
        <f t="shared" si="39"/>
        <v>286</v>
      </c>
    </row>
    <row r="291" spans="3:21" x14ac:dyDescent="0.2">
      <c r="C291" s="17">
        <v>287</v>
      </c>
      <c r="D291" s="18" t="s">
        <v>323</v>
      </c>
      <c r="E291" s="19" t="s">
        <v>37</v>
      </c>
      <c r="F291" s="20">
        <v>129275</v>
      </c>
      <c r="G291" s="72">
        <v>307</v>
      </c>
      <c r="H291" s="68">
        <f>I291/(1+J291)</f>
        <v>37260.777385159003</v>
      </c>
      <c r="I291" s="25">
        <v>42179.199999999997</v>
      </c>
      <c r="J291" s="26">
        <v>0.13200000000000001</v>
      </c>
      <c r="K291" s="69">
        <f t="shared" si="32"/>
        <v>843.58399999999995</v>
      </c>
      <c r="L291" s="69">
        <f t="shared" si="33"/>
        <v>43022.784</v>
      </c>
      <c r="M291" s="69">
        <f t="shared" si="34"/>
        <v>0</v>
      </c>
      <c r="N291" s="70">
        <f t="shared" si="35"/>
        <v>0</v>
      </c>
      <c r="O291" s="69">
        <f t="shared" si="36"/>
        <v>1547.2</v>
      </c>
      <c r="P291" s="69">
        <f t="shared" si="37"/>
        <v>41475.584000000003</v>
      </c>
      <c r="Q291" s="66">
        <f t="shared" si="38"/>
        <v>1223.083003952569</v>
      </c>
      <c r="R291" s="27">
        <v>1547.2</v>
      </c>
      <c r="S291" s="28">
        <v>0.26500000000000001</v>
      </c>
      <c r="T291" s="57">
        <v>43084.2</v>
      </c>
      <c r="U291" s="76">
        <f t="shared" si="39"/>
        <v>287</v>
      </c>
    </row>
    <row r="292" spans="3:21" x14ac:dyDescent="0.2">
      <c r="C292" s="17">
        <v>288</v>
      </c>
      <c r="D292" s="18" t="s">
        <v>324</v>
      </c>
      <c r="E292" s="19" t="s">
        <v>37</v>
      </c>
      <c r="F292" s="20">
        <v>104226</v>
      </c>
      <c r="G292" s="72">
        <v>271</v>
      </c>
      <c r="H292" s="68">
        <f>I292/(1+J292)</f>
        <v>40799.321705426359</v>
      </c>
      <c r="I292" s="25">
        <v>42104.9</v>
      </c>
      <c r="J292" s="26">
        <v>3.2000000000000001E-2</v>
      </c>
      <c r="K292" s="69">
        <f t="shared" si="32"/>
        <v>842.09800000000007</v>
      </c>
      <c r="L292" s="69">
        <f t="shared" si="33"/>
        <v>42946.998</v>
      </c>
      <c r="M292" s="69">
        <f t="shared" si="34"/>
        <v>0</v>
      </c>
      <c r="N292" s="70">
        <f t="shared" si="35"/>
        <v>0</v>
      </c>
      <c r="O292" s="69">
        <f t="shared" si="36"/>
        <v>5081.8</v>
      </c>
      <c r="P292" s="69">
        <f t="shared" si="37"/>
        <v>37865.197999999997</v>
      </c>
      <c r="Q292" s="66">
        <f t="shared" si="38"/>
        <v>9498.6915887850482</v>
      </c>
      <c r="R292" s="27">
        <v>5081.8</v>
      </c>
      <c r="S292" s="28">
        <v>-0.46500000000000002</v>
      </c>
      <c r="T292" s="57">
        <v>127339.3</v>
      </c>
      <c r="U292" s="76">
        <f t="shared" si="39"/>
        <v>288</v>
      </c>
    </row>
    <row r="293" spans="3:21" x14ac:dyDescent="0.2">
      <c r="C293" s="17">
        <v>289</v>
      </c>
      <c r="D293" s="18" t="s">
        <v>325</v>
      </c>
      <c r="E293" s="19" t="s">
        <v>9</v>
      </c>
      <c r="F293" s="20">
        <v>70000</v>
      </c>
      <c r="G293" s="72">
        <v>322</v>
      </c>
      <c r="H293" s="68">
        <f>I293/(1+J293)</f>
        <v>35825.235243798117</v>
      </c>
      <c r="I293" s="25">
        <v>41879.699999999997</v>
      </c>
      <c r="J293" s="26">
        <v>0.16900000000000001</v>
      </c>
      <c r="K293" s="69">
        <f t="shared" si="32"/>
        <v>837.59399999999994</v>
      </c>
      <c r="L293" s="69">
        <f t="shared" si="33"/>
        <v>42717.293999999994</v>
      </c>
      <c r="M293" s="69">
        <f t="shared" si="34"/>
        <v>0</v>
      </c>
      <c r="N293" s="70">
        <f t="shared" si="35"/>
        <v>0</v>
      </c>
      <c r="O293" s="69">
        <f t="shared" si="36"/>
        <v>1890.8</v>
      </c>
      <c r="P293" s="69">
        <f t="shared" si="37"/>
        <v>40826.493999999992</v>
      </c>
      <c r="Q293" s="66">
        <f t="shared" si="38"/>
        <v>1894.5891783567133</v>
      </c>
      <c r="R293" s="27">
        <v>1890.8</v>
      </c>
      <c r="S293" s="28">
        <v>-2E-3</v>
      </c>
      <c r="T293" s="57">
        <v>696969.9</v>
      </c>
      <c r="U293" s="76">
        <f t="shared" si="39"/>
        <v>289</v>
      </c>
    </row>
    <row r="294" spans="3:21" x14ac:dyDescent="0.2">
      <c r="C294" s="17">
        <v>290</v>
      </c>
      <c r="D294" s="18" t="s">
        <v>326</v>
      </c>
      <c r="E294" s="19" t="s">
        <v>7</v>
      </c>
      <c r="F294" s="20">
        <v>114000</v>
      </c>
      <c r="G294" s="72">
        <v>275</v>
      </c>
      <c r="H294" s="68">
        <f>I294/(1+J294)</f>
        <v>40545.101842871001</v>
      </c>
      <c r="I294" s="25">
        <v>41802</v>
      </c>
      <c r="J294" s="26">
        <v>3.1E-2</v>
      </c>
      <c r="K294" s="69">
        <f t="shared" si="32"/>
        <v>836.04</v>
      </c>
      <c r="L294" s="69">
        <f t="shared" si="33"/>
        <v>42638.04</v>
      </c>
      <c r="M294" s="69">
        <f t="shared" si="34"/>
        <v>0</v>
      </c>
      <c r="N294" s="70">
        <f t="shared" si="35"/>
        <v>0</v>
      </c>
      <c r="O294" s="69">
        <f t="shared" si="36"/>
        <v>6765</v>
      </c>
      <c r="P294" s="69">
        <f t="shared" si="37"/>
        <v>35873.040000000001</v>
      </c>
      <c r="Q294" s="66">
        <f t="shared" si="38"/>
        <v>1654.8434442270059</v>
      </c>
      <c r="R294" s="27">
        <v>6765</v>
      </c>
      <c r="S294" s="28">
        <v>3.0880000000000001</v>
      </c>
      <c r="T294" s="57">
        <v>57773</v>
      </c>
      <c r="U294" s="76">
        <f t="shared" si="39"/>
        <v>290</v>
      </c>
    </row>
    <row r="295" spans="3:21" x14ac:dyDescent="0.2">
      <c r="C295" s="17">
        <v>291</v>
      </c>
      <c r="D295" s="18" t="s">
        <v>327</v>
      </c>
      <c r="E295" s="19" t="s">
        <v>9</v>
      </c>
      <c r="F295" s="20">
        <v>23159</v>
      </c>
      <c r="G295" s="72">
        <v>360</v>
      </c>
      <c r="H295" s="68">
        <f>I295/(1+J295)</f>
        <v>32913.026211278797</v>
      </c>
      <c r="I295" s="25">
        <v>41437.5</v>
      </c>
      <c r="J295" s="26">
        <v>0.25900000000000001</v>
      </c>
      <c r="K295" s="69">
        <f t="shared" si="32"/>
        <v>828.75</v>
      </c>
      <c r="L295" s="69">
        <f t="shared" si="33"/>
        <v>42266.25</v>
      </c>
      <c r="M295" s="69">
        <f t="shared" si="34"/>
        <v>0</v>
      </c>
      <c r="N295" s="70">
        <f t="shared" si="35"/>
        <v>0</v>
      </c>
      <c r="O295" s="69">
        <f t="shared" si="36"/>
        <v>62.8</v>
      </c>
      <c r="P295" s="69">
        <f t="shared" si="37"/>
        <v>42203.45</v>
      </c>
      <c r="Q295" s="66">
        <f t="shared" si="38"/>
        <v>106.44067796610167</v>
      </c>
      <c r="R295" s="27">
        <v>62.8</v>
      </c>
      <c r="S295" s="28">
        <v>-0.41</v>
      </c>
      <c r="T295" s="57">
        <v>15123.3</v>
      </c>
      <c r="U295" s="76">
        <f t="shared" si="39"/>
        <v>291</v>
      </c>
    </row>
    <row r="296" spans="3:21" x14ac:dyDescent="0.2">
      <c r="C296" s="17">
        <v>292</v>
      </c>
      <c r="D296" s="18" t="s">
        <v>328</v>
      </c>
      <c r="E296" s="19" t="s">
        <v>108</v>
      </c>
      <c r="F296" s="20">
        <v>33216</v>
      </c>
      <c r="G296" s="72">
        <v>330</v>
      </c>
      <c r="H296" s="68">
        <f>I296/(1+J296)</f>
        <v>35230.127659574471</v>
      </c>
      <c r="I296" s="25">
        <v>41395.4</v>
      </c>
      <c r="J296" s="26">
        <v>0.17499999999999999</v>
      </c>
      <c r="K296" s="69">
        <f t="shared" si="32"/>
        <v>827.90800000000002</v>
      </c>
      <c r="L296" s="69">
        <f t="shared" si="33"/>
        <v>42223.308000000005</v>
      </c>
      <c r="M296" s="69">
        <f t="shared" si="34"/>
        <v>0</v>
      </c>
      <c r="N296" s="70">
        <f t="shared" si="35"/>
        <v>0</v>
      </c>
      <c r="O296" s="69">
        <f t="shared" si="36"/>
        <v>3557.1</v>
      </c>
      <c r="P296" s="69">
        <f t="shared" si="37"/>
        <v>38666.208000000006</v>
      </c>
      <c r="Q296" s="66">
        <f t="shared" si="38"/>
        <v>3161.8666666666668</v>
      </c>
      <c r="R296" s="27">
        <v>3557.1</v>
      </c>
      <c r="S296" s="28">
        <v>0.125</v>
      </c>
      <c r="T296" s="57">
        <v>129202.3</v>
      </c>
      <c r="U296" s="76">
        <f t="shared" si="39"/>
        <v>292</v>
      </c>
    </row>
    <row r="297" spans="3:21" x14ac:dyDescent="0.2">
      <c r="C297" s="17">
        <v>293</v>
      </c>
      <c r="D297" s="18" t="s">
        <v>329</v>
      </c>
      <c r="E297" s="19" t="s">
        <v>7</v>
      </c>
      <c r="F297" s="20">
        <v>92000</v>
      </c>
      <c r="G297" s="72">
        <v>301</v>
      </c>
      <c r="H297" s="68">
        <f>I297/(1+J297)</f>
        <v>37719.634703196345</v>
      </c>
      <c r="I297" s="25">
        <v>41303</v>
      </c>
      <c r="J297" s="26">
        <v>9.5000000000000001E-2</v>
      </c>
      <c r="K297" s="69">
        <f t="shared" si="32"/>
        <v>826.06000000000006</v>
      </c>
      <c r="L297" s="69">
        <f t="shared" si="33"/>
        <v>42129.06</v>
      </c>
      <c r="M297" s="69">
        <f t="shared" si="34"/>
        <v>0</v>
      </c>
      <c r="N297" s="70">
        <f t="shared" si="35"/>
        <v>0</v>
      </c>
      <c r="O297" s="69">
        <f t="shared" si="36"/>
        <v>2129</v>
      </c>
      <c r="P297" s="69">
        <f t="shared" si="37"/>
        <v>40000.06</v>
      </c>
      <c r="Q297" s="66">
        <f t="shared" si="38"/>
        <v>2131.131131131131</v>
      </c>
      <c r="R297" s="27">
        <v>2129</v>
      </c>
      <c r="S297" s="28">
        <v>-1E-3</v>
      </c>
      <c r="T297" s="57">
        <v>44792</v>
      </c>
      <c r="U297" s="76">
        <f t="shared" si="39"/>
        <v>293</v>
      </c>
    </row>
    <row r="298" spans="3:21" x14ac:dyDescent="0.2">
      <c r="C298" s="17">
        <v>294</v>
      </c>
      <c r="D298" s="18" t="s">
        <v>330</v>
      </c>
      <c r="E298" s="19" t="s">
        <v>331</v>
      </c>
      <c r="F298" s="20">
        <v>84404</v>
      </c>
      <c r="G298" s="72">
        <v>305</v>
      </c>
      <c r="H298" s="68">
        <f>I298/(1+J298)</f>
        <v>37505.454545454544</v>
      </c>
      <c r="I298" s="25">
        <v>41256</v>
      </c>
      <c r="J298" s="26">
        <v>0.1</v>
      </c>
      <c r="K298" s="69">
        <f t="shared" si="32"/>
        <v>825.12</v>
      </c>
      <c r="L298" s="69">
        <f t="shared" si="33"/>
        <v>42081.120000000003</v>
      </c>
      <c r="M298" s="69">
        <f t="shared" si="34"/>
        <v>0</v>
      </c>
      <c r="N298" s="70">
        <f t="shared" si="35"/>
        <v>0</v>
      </c>
      <c r="O298" s="69">
        <f t="shared" si="36"/>
        <v>3169</v>
      </c>
      <c r="P298" s="69">
        <f t="shared" si="37"/>
        <v>38912.120000000003</v>
      </c>
      <c r="Q298" s="66" t="e">
        <f t="shared" si="38"/>
        <v>#VALUE!</v>
      </c>
      <c r="R298" s="27">
        <v>3169</v>
      </c>
      <c r="S298" s="28" t="s">
        <v>13</v>
      </c>
      <c r="T298" s="57">
        <v>56636</v>
      </c>
      <c r="U298" s="76">
        <f t="shared" si="39"/>
        <v>294</v>
      </c>
    </row>
    <row r="299" spans="3:21" x14ac:dyDescent="0.2">
      <c r="C299" s="17">
        <v>295</v>
      </c>
      <c r="D299" s="18" t="s">
        <v>332</v>
      </c>
      <c r="E299" s="19" t="s">
        <v>213</v>
      </c>
      <c r="F299" s="20">
        <v>84383</v>
      </c>
      <c r="G299" s="72">
        <v>337</v>
      </c>
      <c r="H299" s="68">
        <f>I299/(1+J299)</f>
        <v>34504.773869346733</v>
      </c>
      <c r="I299" s="25">
        <v>41198.699999999997</v>
      </c>
      <c r="J299" s="26">
        <v>0.19400000000000001</v>
      </c>
      <c r="K299" s="69">
        <f t="shared" si="32"/>
        <v>823.97399999999993</v>
      </c>
      <c r="L299" s="69">
        <f t="shared" si="33"/>
        <v>42022.673999999999</v>
      </c>
      <c r="M299" s="69">
        <f t="shared" si="34"/>
        <v>0</v>
      </c>
      <c r="N299" s="70">
        <f t="shared" si="35"/>
        <v>0</v>
      </c>
      <c r="O299" s="69">
        <f t="shared" si="36"/>
        <v>8751.5</v>
      </c>
      <c r="P299" s="69">
        <f t="shared" si="37"/>
        <v>33271.173999999999</v>
      </c>
      <c r="Q299" s="66">
        <f t="shared" si="38"/>
        <v>7948.6830154405088</v>
      </c>
      <c r="R299" s="27">
        <v>8751.5</v>
      </c>
      <c r="S299" s="28">
        <v>0.10100000000000001</v>
      </c>
      <c r="T299" s="57">
        <v>1016604.2</v>
      </c>
      <c r="U299" s="76">
        <f t="shared" si="39"/>
        <v>295</v>
      </c>
    </row>
    <row r="300" spans="3:21" x14ac:dyDescent="0.2">
      <c r="C300" s="17">
        <v>296</v>
      </c>
      <c r="D300" s="18" t="s">
        <v>333</v>
      </c>
      <c r="E300" s="19" t="s">
        <v>19</v>
      </c>
      <c r="F300" s="20">
        <v>95490</v>
      </c>
      <c r="G300" s="72">
        <v>290</v>
      </c>
      <c r="H300" s="68">
        <f>I300/(1+J300)</f>
        <v>38854.914933837426</v>
      </c>
      <c r="I300" s="25">
        <v>41108.5</v>
      </c>
      <c r="J300" s="26">
        <v>5.8000000000000003E-2</v>
      </c>
      <c r="K300" s="69">
        <f t="shared" si="32"/>
        <v>822.17000000000007</v>
      </c>
      <c r="L300" s="69">
        <f t="shared" si="33"/>
        <v>41930.67</v>
      </c>
      <c r="M300" s="69">
        <f t="shared" si="34"/>
        <v>0</v>
      </c>
      <c r="N300" s="70">
        <f t="shared" si="35"/>
        <v>0</v>
      </c>
      <c r="O300" s="69">
        <f t="shared" si="36"/>
        <v>4832.3</v>
      </c>
      <c r="P300" s="69">
        <f t="shared" si="37"/>
        <v>37098.369999999995</v>
      </c>
      <c r="Q300" s="66">
        <f t="shared" si="38"/>
        <v>1972.3673469387754</v>
      </c>
      <c r="R300" s="27">
        <v>4832.3</v>
      </c>
      <c r="S300" s="28">
        <v>1.45</v>
      </c>
      <c r="T300" s="57">
        <v>73941.2</v>
      </c>
      <c r="U300" s="76">
        <f t="shared" si="39"/>
        <v>296</v>
      </c>
    </row>
    <row r="301" spans="3:21" x14ac:dyDescent="0.2">
      <c r="C301" s="17">
        <v>297</v>
      </c>
      <c r="D301" s="18" t="s">
        <v>334</v>
      </c>
      <c r="E301" s="19" t="s">
        <v>7</v>
      </c>
      <c r="F301" s="20">
        <v>17643</v>
      </c>
      <c r="G301" s="72">
        <v>319</v>
      </c>
      <c r="H301" s="68">
        <f>I301/(1+J301)</f>
        <v>36010.614035087718</v>
      </c>
      <c r="I301" s="25">
        <v>41052.1</v>
      </c>
      <c r="J301" s="26">
        <v>0.14000000000000001</v>
      </c>
      <c r="K301" s="69">
        <f t="shared" si="32"/>
        <v>821.04200000000003</v>
      </c>
      <c r="L301" s="69">
        <f t="shared" si="33"/>
        <v>41873.142</v>
      </c>
      <c r="M301" s="69">
        <f t="shared" si="34"/>
        <v>0</v>
      </c>
      <c r="N301" s="70">
        <f t="shared" si="35"/>
        <v>0</v>
      </c>
      <c r="O301" s="69">
        <f t="shared" si="36"/>
        <v>1560.5</v>
      </c>
      <c r="P301" s="69">
        <f t="shared" si="37"/>
        <v>40312.642</v>
      </c>
      <c r="Q301" s="66">
        <f t="shared" si="38"/>
        <v>1049.4283792871552</v>
      </c>
      <c r="R301" s="27">
        <v>1560.5</v>
      </c>
      <c r="S301" s="28">
        <v>0.48699999999999999</v>
      </c>
      <c r="T301" s="57">
        <v>568190.19999999995</v>
      </c>
      <c r="U301" s="76">
        <f t="shared" si="39"/>
        <v>297</v>
      </c>
    </row>
    <row r="302" spans="3:21" x14ac:dyDescent="0.2">
      <c r="C302" s="17">
        <v>298</v>
      </c>
      <c r="D302" s="18" t="s">
        <v>335</v>
      </c>
      <c r="E302" s="19" t="s">
        <v>336</v>
      </c>
      <c r="F302" s="20">
        <v>459000</v>
      </c>
      <c r="G302" s="72">
        <v>316</v>
      </c>
      <c r="H302" s="68">
        <f>I302/(1+J302)</f>
        <v>36765.022421524664</v>
      </c>
      <c r="I302" s="25">
        <v>40993</v>
      </c>
      <c r="J302" s="26">
        <v>0.115</v>
      </c>
      <c r="K302" s="69">
        <f t="shared" si="32"/>
        <v>819.86</v>
      </c>
      <c r="L302" s="69">
        <f t="shared" si="33"/>
        <v>41812.86</v>
      </c>
      <c r="M302" s="69">
        <f t="shared" si="34"/>
        <v>0</v>
      </c>
      <c r="N302" s="70">
        <f t="shared" si="35"/>
        <v>0</v>
      </c>
      <c r="O302" s="69">
        <f t="shared" si="36"/>
        <v>4059.9</v>
      </c>
      <c r="P302" s="69">
        <f t="shared" si="37"/>
        <v>37752.959999999999</v>
      </c>
      <c r="Q302" s="66">
        <f t="shared" si="38"/>
        <v>3446.4346349745333</v>
      </c>
      <c r="R302" s="27">
        <v>4059.9</v>
      </c>
      <c r="S302" s="28">
        <v>0.17799999999999999</v>
      </c>
      <c r="T302" s="57">
        <v>24449.1</v>
      </c>
      <c r="U302" s="76">
        <f t="shared" si="39"/>
        <v>298</v>
      </c>
    </row>
    <row r="303" spans="3:21" x14ac:dyDescent="0.2">
      <c r="C303" s="17">
        <v>299</v>
      </c>
      <c r="D303" s="18" t="s">
        <v>337</v>
      </c>
      <c r="E303" s="19" t="s">
        <v>213</v>
      </c>
      <c r="F303" s="20">
        <v>174000</v>
      </c>
      <c r="G303" s="72">
        <v>287</v>
      </c>
      <c r="H303" s="68">
        <f>I303/(1+J303)</f>
        <v>38957.061068702285</v>
      </c>
      <c r="I303" s="25">
        <v>40827</v>
      </c>
      <c r="J303" s="26">
        <v>4.8000000000000001E-2</v>
      </c>
      <c r="K303" s="69">
        <f t="shared" si="32"/>
        <v>816.54</v>
      </c>
      <c r="L303" s="69">
        <f t="shared" si="33"/>
        <v>41643.54</v>
      </c>
      <c r="M303" s="69">
        <f t="shared" si="34"/>
        <v>0</v>
      </c>
      <c r="N303" s="70">
        <f t="shared" si="35"/>
        <v>0</v>
      </c>
      <c r="O303" s="69">
        <f t="shared" si="36"/>
        <v>2296</v>
      </c>
      <c r="P303" s="69">
        <f t="shared" si="37"/>
        <v>39347.54</v>
      </c>
      <c r="Q303" s="66">
        <f t="shared" si="38"/>
        <v>2205.5715658021136</v>
      </c>
      <c r="R303" s="27">
        <v>2296</v>
      </c>
      <c r="S303" s="28">
        <v>4.1000000000000002E-2</v>
      </c>
      <c r="T303" s="57">
        <v>25945</v>
      </c>
      <c r="U303" s="76">
        <f t="shared" si="39"/>
        <v>299</v>
      </c>
    </row>
    <row r="304" spans="3:21" x14ac:dyDescent="0.2">
      <c r="C304" s="17">
        <v>300</v>
      </c>
      <c r="D304" s="18" t="s">
        <v>338</v>
      </c>
      <c r="E304" s="19" t="s">
        <v>24</v>
      </c>
      <c r="F304" s="20">
        <v>145817</v>
      </c>
      <c r="G304" s="72">
        <v>279</v>
      </c>
      <c r="H304" s="68">
        <f>I304/(1+J304)</f>
        <v>40005.986261040234</v>
      </c>
      <c r="I304" s="25">
        <v>40766.1</v>
      </c>
      <c r="J304" s="26">
        <v>1.9E-2</v>
      </c>
      <c r="K304" s="69">
        <f t="shared" si="32"/>
        <v>815.322</v>
      </c>
      <c r="L304" s="69">
        <f t="shared" si="33"/>
        <v>41581.421999999999</v>
      </c>
      <c r="M304" s="69">
        <f t="shared" si="34"/>
        <v>0</v>
      </c>
      <c r="N304" s="70">
        <f t="shared" si="35"/>
        <v>0</v>
      </c>
      <c r="O304" s="69">
        <f t="shared" si="36"/>
        <v>2044.2</v>
      </c>
      <c r="P304" s="69">
        <f t="shared" si="37"/>
        <v>39537.222000000002</v>
      </c>
      <c r="Q304" s="66">
        <f t="shared" si="38"/>
        <v>2454.0216086434575</v>
      </c>
      <c r="R304" s="27">
        <v>2044.2</v>
      </c>
      <c r="S304" s="28">
        <v>-0.16700000000000001</v>
      </c>
      <c r="T304" s="57">
        <v>39362.199999999997</v>
      </c>
      <c r="U304" s="76">
        <f t="shared" si="39"/>
        <v>300</v>
      </c>
    </row>
    <row r="305" spans="3:21" x14ac:dyDescent="0.2">
      <c r="C305" s="17">
        <v>301</v>
      </c>
      <c r="D305" s="18" t="s">
        <v>339</v>
      </c>
      <c r="E305" s="19" t="s">
        <v>9</v>
      </c>
      <c r="F305" s="20">
        <v>31547</v>
      </c>
      <c r="G305" s="72">
        <v>361</v>
      </c>
      <c r="H305" s="68">
        <f>I305/(1+J305)</f>
        <v>32722.061191626413</v>
      </c>
      <c r="I305" s="25">
        <v>40640.800000000003</v>
      </c>
      <c r="J305" s="26">
        <v>0.24199999999999999</v>
      </c>
      <c r="K305" s="69">
        <f t="shared" si="32"/>
        <v>812.81600000000003</v>
      </c>
      <c r="L305" s="69">
        <f t="shared" si="33"/>
        <v>41453.616000000002</v>
      </c>
      <c r="M305" s="69">
        <f t="shared" si="34"/>
        <v>0</v>
      </c>
      <c r="N305" s="70">
        <f t="shared" si="35"/>
        <v>0</v>
      </c>
      <c r="O305" s="69">
        <f t="shared" si="36"/>
        <v>844.7</v>
      </c>
      <c r="P305" s="69">
        <f t="shared" si="37"/>
        <v>40608.916000000005</v>
      </c>
      <c r="Q305" s="66">
        <f t="shared" si="38"/>
        <v>1067.8887484197219</v>
      </c>
      <c r="R305" s="27">
        <v>844.7</v>
      </c>
      <c r="S305" s="28">
        <v>-0.20899999999999999</v>
      </c>
      <c r="T305" s="57">
        <v>20932.8</v>
      </c>
      <c r="U305" s="76">
        <f t="shared" si="39"/>
        <v>301</v>
      </c>
    </row>
    <row r="306" spans="3:21" x14ac:dyDescent="0.2">
      <c r="C306" s="17">
        <v>302</v>
      </c>
      <c r="D306" s="18" t="s">
        <v>340</v>
      </c>
      <c r="E306" s="19" t="s">
        <v>11</v>
      </c>
      <c r="F306" s="20">
        <v>16785</v>
      </c>
      <c r="G306" s="72">
        <v>173</v>
      </c>
      <c r="H306" s="68">
        <f>I306/(1+J306)</f>
        <v>55424.863387978141</v>
      </c>
      <c r="I306" s="25">
        <v>40571</v>
      </c>
      <c r="J306" s="26">
        <v>-0.26800000000000002</v>
      </c>
      <c r="K306" s="69">
        <f t="shared" si="32"/>
        <v>811.42000000000007</v>
      </c>
      <c r="L306" s="69">
        <f t="shared" si="33"/>
        <v>41382.42</v>
      </c>
      <c r="M306" s="69">
        <f t="shared" si="34"/>
        <v>0</v>
      </c>
      <c r="N306" s="70">
        <f t="shared" si="35"/>
        <v>0</v>
      </c>
      <c r="O306" s="69">
        <f t="shared" si="36"/>
        <v>355</v>
      </c>
      <c r="P306" s="69">
        <f t="shared" si="37"/>
        <v>41027.42</v>
      </c>
      <c r="Q306" s="66">
        <f t="shared" si="38"/>
        <v>316.96428571428567</v>
      </c>
      <c r="R306" s="27">
        <v>355</v>
      </c>
      <c r="S306" s="28">
        <v>0.12</v>
      </c>
      <c r="T306" s="57">
        <v>18440</v>
      </c>
      <c r="U306" s="76">
        <f t="shared" si="39"/>
        <v>302</v>
      </c>
    </row>
    <row r="307" spans="3:21" x14ac:dyDescent="0.2">
      <c r="C307" s="17">
        <v>303</v>
      </c>
      <c r="D307" s="18" t="s">
        <v>341</v>
      </c>
      <c r="E307" s="19" t="s">
        <v>19</v>
      </c>
      <c r="F307" s="20">
        <v>47458</v>
      </c>
      <c r="G307" s="72">
        <v>278</v>
      </c>
      <c r="H307" s="68">
        <f>I307/(1+J307)</f>
        <v>40041.501976284584</v>
      </c>
      <c r="I307" s="25">
        <v>40522</v>
      </c>
      <c r="J307" s="26">
        <v>1.2E-2</v>
      </c>
      <c r="K307" s="69">
        <f t="shared" si="32"/>
        <v>810.44</v>
      </c>
      <c r="L307" s="69">
        <f t="shared" si="33"/>
        <v>41332.44</v>
      </c>
      <c r="M307" s="69">
        <f t="shared" si="34"/>
        <v>0</v>
      </c>
      <c r="N307" s="70">
        <f t="shared" si="35"/>
        <v>0</v>
      </c>
      <c r="O307" s="69">
        <f t="shared" si="36"/>
        <v>13638</v>
      </c>
      <c r="P307" s="69">
        <f t="shared" si="37"/>
        <v>27694.440000000002</v>
      </c>
      <c r="Q307" s="66">
        <f t="shared" si="38"/>
        <v>8764.78149100257</v>
      </c>
      <c r="R307" s="27">
        <v>13638</v>
      </c>
      <c r="S307" s="28">
        <v>0.55600000000000005</v>
      </c>
      <c r="T307" s="57">
        <v>90949</v>
      </c>
      <c r="U307" s="76">
        <f t="shared" si="39"/>
        <v>303</v>
      </c>
    </row>
    <row r="308" spans="3:21" x14ac:dyDescent="0.2">
      <c r="C308" s="17">
        <v>304</v>
      </c>
      <c r="D308" s="18" t="s">
        <v>342</v>
      </c>
      <c r="E308" s="19" t="s">
        <v>22</v>
      </c>
      <c r="F308" s="20">
        <v>376000</v>
      </c>
      <c r="G308" s="72">
        <v>310</v>
      </c>
      <c r="H308" s="68">
        <f>I308/(1+J308)</f>
        <v>37113.944954128434</v>
      </c>
      <c r="I308" s="25">
        <v>40454.199999999997</v>
      </c>
      <c r="J308" s="26">
        <v>0.09</v>
      </c>
      <c r="K308" s="69">
        <f t="shared" si="32"/>
        <v>809.08399999999995</v>
      </c>
      <c r="L308" s="69">
        <f t="shared" si="33"/>
        <v>41263.284</v>
      </c>
      <c r="M308" s="69">
        <f t="shared" si="34"/>
        <v>0</v>
      </c>
      <c r="N308" s="70">
        <f t="shared" si="35"/>
        <v>0</v>
      </c>
      <c r="O308" s="69">
        <f t="shared" si="36"/>
        <v>380</v>
      </c>
      <c r="P308" s="69">
        <f t="shared" si="37"/>
        <v>40883.284</v>
      </c>
      <c r="Q308" s="66">
        <f t="shared" si="38"/>
        <v>345.14078110808356</v>
      </c>
      <c r="R308" s="27">
        <v>380</v>
      </c>
      <c r="S308" s="28">
        <v>0.10100000000000001</v>
      </c>
      <c r="T308" s="57">
        <v>8322.9</v>
      </c>
      <c r="U308" s="76">
        <f t="shared" si="39"/>
        <v>304</v>
      </c>
    </row>
    <row r="309" spans="3:21" x14ac:dyDescent="0.2">
      <c r="C309" s="17">
        <v>305</v>
      </c>
      <c r="D309" s="18" t="s">
        <v>343</v>
      </c>
      <c r="E309" s="19" t="s">
        <v>96</v>
      </c>
      <c r="F309" s="20">
        <v>84952</v>
      </c>
      <c r="G309" s="72" t="s">
        <v>17</v>
      </c>
      <c r="H309" s="68">
        <f>I309/(1+J309)</f>
        <v>54452.638700947224</v>
      </c>
      <c r="I309" s="25">
        <v>40240.5</v>
      </c>
      <c r="J309" s="26">
        <v>-0.26100000000000001</v>
      </c>
      <c r="K309" s="69">
        <f t="shared" si="32"/>
        <v>804.81000000000006</v>
      </c>
      <c r="L309" s="69">
        <f t="shared" si="33"/>
        <v>41045.31</v>
      </c>
      <c r="M309" s="69">
        <f t="shared" si="34"/>
        <v>0</v>
      </c>
      <c r="N309" s="70">
        <f t="shared" si="35"/>
        <v>0</v>
      </c>
      <c r="O309" s="69">
        <f t="shared" si="36"/>
        <v>2833.3</v>
      </c>
      <c r="P309" s="69">
        <f t="shared" si="37"/>
        <v>38212.009999999995</v>
      </c>
      <c r="Q309" s="66">
        <f t="shared" si="38"/>
        <v>3918.8105117565701</v>
      </c>
      <c r="R309" s="27">
        <v>2833.3</v>
      </c>
      <c r="S309" s="28">
        <v>-0.27700000000000002</v>
      </c>
      <c r="T309" s="57">
        <v>326182.5</v>
      </c>
      <c r="U309" s="76">
        <f t="shared" si="39"/>
        <v>305</v>
      </c>
    </row>
    <row r="310" spans="3:21" x14ac:dyDescent="0.2">
      <c r="C310" s="17">
        <v>306</v>
      </c>
      <c r="D310" s="18" t="s">
        <v>344</v>
      </c>
      <c r="E310" s="19" t="s">
        <v>7</v>
      </c>
      <c r="F310" s="20">
        <v>121000</v>
      </c>
      <c r="G310" s="72">
        <v>297</v>
      </c>
      <c r="H310" s="68">
        <f>I310/(1+J310)</f>
        <v>38254.059216809939</v>
      </c>
      <c r="I310" s="25">
        <v>40052</v>
      </c>
      <c r="J310" s="26">
        <v>4.7E-2</v>
      </c>
      <c r="K310" s="69">
        <f t="shared" si="32"/>
        <v>801.04</v>
      </c>
      <c r="L310" s="69">
        <f t="shared" si="33"/>
        <v>40853.040000000001</v>
      </c>
      <c r="M310" s="69">
        <f t="shared" si="34"/>
        <v>0</v>
      </c>
      <c r="N310" s="70">
        <f t="shared" si="35"/>
        <v>0</v>
      </c>
      <c r="O310" s="69">
        <f t="shared" si="36"/>
        <v>3024</v>
      </c>
      <c r="P310" s="69">
        <f t="shared" si="37"/>
        <v>37829.040000000001</v>
      </c>
      <c r="Q310" s="66">
        <f t="shared" si="38"/>
        <v>1773.6070381231671</v>
      </c>
      <c r="R310" s="27">
        <v>3024</v>
      </c>
      <c r="S310" s="28">
        <v>0.70499999999999996</v>
      </c>
      <c r="T310" s="57">
        <v>29109</v>
      </c>
      <c r="U310" s="76">
        <f t="shared" si="39"/>
        <v>306</v>
      </c>
    </row>
    <row r="311" spans="3:21" x14ac:dyDescent="0.2">
      <c r="C311" s="17">
        <v>307</v>
      </c>
      <c r="D311" s="18" t="s">
        <v>345</v>
      </c>
      <c r="E311" s="19" t="s">
        <v>7</v>
      </c>
      <c r="F311" s="20">
        <v>137000</v>
      </c>
      <c r="G311" s="72">
        <v>302</v>
      </c>
      <c r="H311" s="68">
        <f>I311/(1+J311)</f>
        <v>37718.75</v>
      </c>
      <c r="I311" s="25">
        <v>39831</v>
      </c>
      <c r="J311" s="26">
        <v>5.6000000000000001E-2</v>
      </c>
      <c r="K311" s="69">
        <f t="shared" si="32"/>
        <v>796.62</v>
      </c>
      <c r="L311" s="69">
        <f t="shared" si="33"/>
        <v>40627.620000000003</v>
      </c>
      <c r="M311" s="69">
        <f t="shared" si="34"/>
        <v>0</v>
      </c>
      <c r="N311" s="70">
        <f t="shared" si="35"/>
        <v>0</v>
      </c>
      <c r="O311" s="69">
        <f t="shared" si="36"/>
        <v>3825</v>
      </c>
      <c r="P311" s="69">
        <f t="shared" si="37"/>
        <v>36802.620000000003</v>
      </c>
      <c r="Q311" s="66">
        <f t="shared" si="38"/>
        <v>9329.2682926829257</v>
      </c>
      <c r="R311" s="27">
        <v>3825</v>
      </c>
      <c r="S311" s="28">
        <v>-0.59</v>
      </c>
      <c r="T311" s="57">
        <v>137264</v>
      </c>
      <c r="U311" s="76">
        <f t="shared" si="39"/>
        <v>307</v>
      </c>
    </row>
    <row r="312" spans="3:21" x14ac:dyDescent="0.2">
      <c r="C312" s="17">
        <v>308</v>
      </c>
      <c r="D312" s="18" t="s">
        <v>346</v>
      </c>
      <c r="E312" s="19" t="s">
        <v>7</v>
      </c>
      <c r="F312" s="20">
        <v>45420</v>
      </c>
      <c r="G312" s="72">
        <v>293</v>
      </c>
      <c r="H312" s="68">
        <f>I312/(1+J312)</f>
        <v>38505.802707930365</v>
      </c>
      <c r="I312" s="25">
        <v>39815</v>
      </c>
      <c r="J312" s="26">
        <v>3.4000000000000002E-2</v>
      </c>
      <c r="K312" s="69">
        <f t="shared" si="32"/>
        <v>796.30000000000007</v>
      </c>
      <c r="L312" s="69">
        <f t="shared" si="33"/>
        <v>40611.300000000003</v>
      </c>
      <c r="M312" s="69">
        <f t="shared" si="34"/>
        <v>0</v>
      </c>
      <c r="N312" s="70">
        <f t="shared" si="35"/>
        <v>0</v>
      </c>
      <c r="O312" s="69">
        <f t="shared" si="36"/>
        <v>2252</v>
      </c>
      <c r="P312" s="69">
        <f t="shared" si="37"/>
        <v>38359.300000000003</v>
      </c>
      <c r="Q312" s="66">
        <f t="shared" si="38"/>
        <v>3189.8016997167142</v>
      </c>
      <c r="R312" s="27">
        <v>2252</v>
      </c>
      <c r="S312" s="28">
        <v>-0.29399999999999998</v>
      </c>
      <c r="T312" s="57">
        <v>112249</v>
      </c>
      <c r="U312" s="76">
        <f t="shared" si="39"/>
        <v>308</v>
      </c>
    </row>
    <row r="313" spans="3:21" x14ac:dyDescent="0.2">
      <c r="C313" s="17">
        <v>309</v>
      </c>
      <c r="D313" s="18" t="s">
        <v>347</v>
      </c>
      <c r="E313" s="19" t="s">
        <v>7</v>
      </c>
      <c r="F313" s="20">
        <v>5000</v>
      </c>
      <c r="G313" s="72">
        <v>351</v>
      </c>
      <c r="H313" s="68">
        <f>I313/(1+J313)</f>
        <v>33686.694915254244</v>
      </c>
      <c r="I313" s="25">
        <v>39750.300000000003</v>
      </c>
      <c r="J313" s="26">
        <v>0.18</v>
      </c>
      <c r="K313" s="69">
        <f t="shared" si="32"/>
        <v>795.00600000000009</v>
      </c>
      <c r="L313" s="69">
        <f t="shared" si="33"/>
        <v>40545.306000000004</v>
      </c>
      <c r="M313" s="69">
        <f t="shared" si="34"/>
        <v>0</v>
      </c>
      <c r="N313" s="70">
        <f t="shared" si="35"/>
        <v>0</v>
      </c>
      <c r="O313" s="69">
        <f t="shared" si="36"/>
        <v>127.7</v>
      </c>
      <c r="P313" s="69">
        <f t="shared" si="37"/>
        <v>40417.606000000007</v>
      </c>
      <c r="Q313" s="66" t="e">
        <f t="shared" si="38"/>
        <v>#VALUE!</v>
      </c>
      <c r="R313" s="27">
        <v>127.7</v>
      </c>
      <c r="S313" s="28" t="s">
        <v>13</v>
      </c>
      <c r="T313" s="57">
        <v>5676.9</v>
      </c>
      <c r="U313" s="76">
        <f t="shared" si="39"/>
        <v>309</v>
      </c>
    </row>
    <row r="314" spans="3:21" x14ac:dyDescent="0.2">
      <c r="C314" s="17">
        <v>310</v>
      </c>
      <c r="D314" s="18" t="s">
        <v>348</v>
      </c>
      <c r="E314" s="19" t="s">
        <v>11</v>
      </c>
      <c r="F314" s="20">
        <v>53768</v>
      </c>
      <c r="G314" s="72">
        <v>171</v>
      </c>
      <c r="H314" s="68">
        <f>I314/(1+J314)</f>
        <v>56327.453769559026</v>
      </c>
      <c r="I314" s="25">
        <v>39598.199999999997</v>
      </c>
      <c r="J314" s="26">
        <v>-0.29699999999999999</v>
      </c>
      <c r="K314" s="69">
        <f t="shared" si="32"/>
        <v>791.96399999999994</v>
      </c>
      <c r="L314" s="69">
        <f t="shared" si="33"/>
        <v>40390.163999999997</v>
      </c>
      <c r="M314" s="69">
        <f t="shared" si="34"/>
        <v>0</v>
      </c>
      <c r="N314" s="70">
        <f t="shared" si="35"/>
        <v>0</v>
      </c>
      <c r="O314" s="69">
        <f t="shared" si="36"/>
        <v>5618.8</v>
      </c>
      <c r="P314" s="69">
        <f t="shared" si="37"/>
        <v>34771.363999999994</v>
      </c>
      <c r="Q314" s="66">
        <f t="shared" si="38"/>
        <v>6160.9649122807014</v>
      </c>
      <c r="R314" s="27">
        <v>5618.8</v>
      </c>
      <c r="S314" s="28">
        <v>-8.7999999999999995E-2</v>
      </c>
      <c r="T314" s="57">
        <v>1011101.2</v>
      </c>
      <c r="U314" s="76">
        <f t="shared" si="39"/>
        <v>310</v>
      </c>
    </row>
    <row r="315" spans="3:21" x14ac:dyDescent="0.2">
      <c r="C315" s="17">
        <v>311</v>
      </c>
      <c r="D315" s="18" t="s">
        <v>349</v>
      </c>
      <c r="E315" s="19" t="s">
        <v>19</v>
      </c>
      <c r="F315" s="20">
        <v>31780</v>
      </c>
      <c r="G315" s="72">
        <v>318</v>
      </c>
      <c r="H315" s="68">
        <f>I315/(1+J315)</f>
        <v>36093.618960802189</v>
      </c>
      <c r="I315" s="25">
        <v>39594.699999999997</v>
      </c>
      <c r="J315" s="26">
        <v>9.7000000000000003E-2</v>
      </c>
      <c r="K315" s="69">
        <f t="shared" si="32"/>
        <v>791.89400000000001</v>
      </c>
      <c r="L315" s="69">
        <f t="shared" si="33"/>
        <v>40386.593999999997</v>
      </c>
      <c r="M315" s="69">
        <f t="shared" si="34"/>
        <v>0</v>
      </c>
      <c r="N315" s="70">
        <f t="shared" si="35"/>
        <v>0</v>
      </c>
      <c r="O315" s="69">
        <f t="shared" si="36"/>
        <v>244.1</v>
      </c>
      <c r="P315" s="69">
        <f t="shared" si="37"/>
        <v>40142.493999999999</v>
      </c>
      <c r="Q315" s="66">
        <f t="shared" si="38"/>
        <v>428.99824253075576</v>
      </c>
      <c r="R315" s="27">
        <v>244.1</v>
      </c>
      <c r="S315" s="28">
        <v>-0.43099999999999999</v>
      </c>
      <c r="T315" s="57">
        <v>26177.3</v>
      </c>
      <c r="U315" s="76">
        <f t="shared" si="39"/>
        <v>311</v>
      </c>
    </row>
    <row r="316" spans="3:21" x14ac:dyDescent="0.2">
      <c r="C316" s="17">
        <v>312</v>
      </c>
      <c r="D316" s="18" t="s">
        <v>350</v>
      </c>
      <c r="E316" s="19" t="s">
        <v>9</v>
      </c>
      <c r="F316" s="20">
        <v>114765</v>
      </c>
      <c r="G316" s="72">
        <v>323</v>
      </c>
      <c r="H316" s="68">
        <f>I316/(1+J316)</f>
        <v>35788.065099457497</v>
      </c>
      <c r="I316" s="25">
        <v>39581.599999999999</v>
      </c>
      <c r="J316" s="26">
        <v>0.106</v>
      </c>
      <c r="K316" s="69">
        <f t="shared" si="32"/>
        <v>791.63199999999995</v>
      </c>
      <c r="L316" s="69">
        <f t="shared" si="33"/>
        <v>40373.231999999996</v>
      </c>
      <c r="M316" s="69">
        <f t="shared" si="34"/>
        <v>0</v>
      </c>
      <c r="N316" s="70">
        <f t="shared" si="35"/>
        <v>0</v>
      </c>
      <c r="O316" s="69">
        <f t="shared" si="36"/>
        <v>3058.5</v>
      </c>
      <c r="P316" s="69">
        <f t="shared" si="37"/>
        <v>37314.731999999996</v>
      </c>
      <c r="Q316" s="66">
        <f t="shared" si="38"/>
        <v>2557.274247491639</v>
      </c>
      <c r="R316" s="27">
        <v>3058.5</v>
      </c>
      <c r="S316" s="28">
        <v>0.19600000000000001</v>
      </c>
      <c r="T316" s="57">
        <v>38408.5</v>
      </c>
      <c r="U316" s="76">
        <f t="shared" si="39"/>
        <v>312</v>
      </c>
    </row>
    <row r="317" spans="3:21" x14ac:dyDescent="0.2">
      <c r="C317" s="17">
        <v>313</v>
      </c>
      <c r="D317" s="18" t="s">
        <v>351</v>
      </c>
      <c r="E317" s="19" t="s">
        <v>22</v>
      </c>
      <c r="F317" s="20">
        <v>276750</v>
      </c>
      <c r="G317" s="72">
        <v>298</v>
      </c>
      <c r="H317" s="68">
        <f>I317/(1+J317)</f>
        <v>38195.945945945947</v>
      </c>
      <c r="I317" s="25">
        <v>39571</v>
      </c>
      <c r="J317" s="26">
        <v>3.5999999999999997E-2</v>
      </c>
      <c r="K317" s="69">
        <f t="shared" si="32"/>
        <v>791.42000000000007</v>
      </c>
      <c r="L317" s="69">
        <f t="shared" si="33"/>
        <v>40362.42</v>
      </c>
      <c r="M317" s="69">
        <f t="shared" si="34"/>
        <v>0</v>
      </c>
      <c r="N317" s="70">
        <f t="shared" si="35"/>
        <v>0</v>
      </c>
      <c r="O317" s="69">
        <f t="shared" si="36"/>
        <v>2392.1999999999998</v>
      </c>
      <c r="P317" s="69">
        <f t="shared" si="37"/>
        <v>37970.22</v>
      </c>
      <c r="Q317" s="66">
        <f t="shared" si="38"/>
        <v>2044.6153846153845</v>
      </c>
      <c r="R317" s="27">
        <v>2392.1999999999998</v>
      </c>
      <c r="S317" s="28">
        <v>0.17</v>
      </c>
      <c r="T317" s="57">
        <v>64811.5</v>
      </c>
      <c r="U317" s="76">
        <f t="shared" si="39"/>
        <v>313</v>
      </c>
    </row>
    <row r="318" spans="3:21" x14ac:dyDescent="0.2">
      <c r="C318" s="17">
        <v>314</v>
      </c>
      <c r="D318" s="18" t="s">
        <v>352</v>
      </c>
      <c r="E318" s="19" t="s">
        <v>7</v>
      </c>
      <c r="F318" s="20">
        <v>9844</v>
      </c>
      <c r="G318" s="72">
        <v>357</v>
      </c>
      <c r="H318" s="68">
        <f>I318/(1+J318)</f>
        <v>33504.436860068257</v>
      </c>
      <c r="I318" s="25">
        <v>39267.199999999997</v>
      </c>
      <c r="J318" s="26">
        <v>0.17199999999999999</v>
      </c>
      <c r="K318" s="69">
        <f t="shared" si="32"/>
        <v>785.34399999999994</v>
      </c>
      <c r="L318" s="69">
        <f t="shared" si="33"/>
        <v>40052.543999999994</v>
      </c>
      <c r="M318" s="69">
        <f t="shared" si="34"/>
        <v>0</v>
      </c>
      <c r="N318" s="70">
        <f t="shared" si="35"/>
        <v>0</v>
      </c>
      <c r="O318" s="69">
        <f t="shared" si="36"/>
        <v>397.9</v>
      </c>
      <c r="P318" s="69">
        <f t="shared" si="37"/>
        <v>39654.643999999993</v>
      </c>
      <c r="Q318" s="66">
        <f t="shared" si="38"/>
        <v>512.75773195876286</v>
      </c>
      <c r="R318" s="27">
        <v>397.9</v>
      </c>
      <c r="S318" s="28">
        <v>-0.224</v>
      </c>
      <c r="T318" s="57">
        <v>265812.59999999998</v>
      </c>
      <c r="U318" s="76">
        <f t="shared" si="39"/>
        <v>314</v>
      </c>
    </row>
    <row r="319" spans="3:21" x14ac:dyDescent="0.2">
      <c r="C319" s="17">
        <v>315</v>
      </c>
      <c r="D319" s="18" t="s">
        <v>353</v>
      </c>
      <c r="E319" s="19" t="s">
        <v>44</v>
      </c>
      <c r="F319" s="20">
        <v>92117</v>
      </c>
      <c r="G319" s="72">
        <v>324</v>
      </c>
      <c r="H319" s="68">
        <f>I319/(1+J319)</f>
        <v>35760.622710622709</v>
      </c>
      <c r="I319" s="25">
        <v>39050.6</v>
      </c>
      <c r="J319" s="26">
        <v>9.1999999999999998E-2</v>
      </c>
      <c r="K319" s="69">
        <f t="shared" si="32"/>
        <v>781.01199999999994</v>
      </c>
      <c r="L319" s="69">
        <f t="shared" si="33"/>
        <v>39831.612000000001</v>
      </c>
      <c r="M319" s="69">
        <f t="shared" si="34"/>
        <v>0</v>
      </c>
      <c r="N319" s="70">
        <f t="shared" si="35"/>
        <v>0</v>
      </c>
      <c r="O319" s="69">
        <f t="shared" si="36"/>
        <v>4779.7</v>
      </c>
      <c r="P319" s="69">
        <f t="shared" si="37"/>
        <v>35051.912000000004</v>
      </c>
      <c r="Q319" s="66">
        <f t="shared" si="38"/>
        <v>8240.8620689655163</v>
      </c>
      <c r="R319" s="27">
        <v>4779.7</v>
      </c>
      <c r="S319" s="28">
        <v>-0.42</v>
      </c>
      <c r="T319" s="57">
        <v>900365.1</v>
      </c>
      <c r="U319" s="76">
        <f t="shared" si="39"/>
        <v>315</v>
      </c>
    </row>
    <row r="320" spans="3:21" x14ac:dyDescent="0.2">
      <c r="C320" s="17">
        <v>316</v>
      </c>
      <c r="D320" s="18" t="s">
        <v>354</v>
      </c>
      <c r="E320" s="19" t="s">
        <v>11</v>
      </c>
      <c r="F320" s="20">
        <v>19450</v>
      </c>
      <c r="G320" s="72">
        <v>338</v>
      </c>
      <c r="H320" s="68">
        <f>I320/(1+J320)</f>
        <v>34486.295313881521</v>
      </c>
      <c r="I320" s="25">
        <v>39004</v>
      </c>
      <c r="J320" s="26">
        <v>0.13100000000000001</v>
      </c>
      <c r="K320" s="69">
        <f t="shared" si="32"/>
        <v>780.08</v>
      </c>
      <c r="L320" s="69">
        <f t="shared" si="33"/>
        <v>39784.080000000002</v>
      </c>
      <c r="M320" s="69">
        <f t="shared" si="34"/>
        <v>0</v>
      </c>
      <c r="N320" s="70">
        <f t="shared" si="35"/>
        <v>0</v>
      </c>
      <c r="O320" s="69">
        <f t="shared" si="36"/>
        <v>4688</v>
      </c>
      <c r="P320" s="69">
        <f t="shared" si="37"/>
        <v>35096.080000000002</v>
      </c>
      <c r="Q320" s="66">
        <f t="shared" si="38"/>
        <v>4878.2518210197713</v>
      </c>
      <c r="R320" s="27">
        <v>4688</v>
      </c>
      <c r="S320" s="28">
        <v>-3.9E-2</v>
      </c>
      <c r="T320" s="57">
        <v>28278</v>
      </c>
      <c r="U320" s="76">
        <f t="shared" si="39"/>
        <v>316</v>
      </c>
    </row>
    <row r="321" spans="3:21" x14ac:dyDescent="0.2">
      <c r="C321" s="17">
        <v>317</v>
      </c>
      <c r="D321" s="18" t="s">
        <v>355</v>
      </c>
      <c r="E321" s="19" t="s">
        <v>7</v>
      </c>
      <c r="F321" s="20">
        <v>270000</v>
      </c>
      <c r="G321" s="72">
        <v>321</v>
      </c>
      <c r="H321" s="68">
        <f>I321/(1+J321)</f>
        <v>35853.633854645814</v>
      </c>
      <c r="I321" s="25">
        <v>38972.9</v>
      </c>
      <c r="J321" s="26">
        <v>8.6999999999999994E-2</v>
      </c>
      <c r="K321" s="69">
        <f t="shared" si="32"/>
        <v>779.45800000000008</v>
      </c>
      <c r="L321" s="69">
        <f t="shared" si="33"/>
        <v>39752.358</v>
      </c>
      <c r="M321" s="69">
        <f t="shared" si="34"/>
        <v>0</v>
      </c>
      <c r="N321" s="70">
        <f t="shared" si="35"/>
        <v>0</v>
      </c>
      <c r="O321" s="69">
        <f t="shared" si="36"/>
        <v>3059.8</v>
      </c>
      <c r="P321" s="69">
        <f t="shared" si="37"/>
        <v>36692.557999999997</v>
      </c>
      <c r="Q321" s="66">
        <f t="shared" si="38"/>
        <v>2608.5251491901108</v>
      </c>
      <c r="R321" s="27">
        <v>3059.8</v>
      </c>
      <c r="S321" s="28">
        <v>0.17299999999999999</v>
      </c>
      <c r="T321" s="57">
        <v>14326</v>
      </c>
      <c r="U321" s="76">
        <f t="shared" si="39"/>
        <v>317</v>
      </c>
    </row>
    <row r="322" spans="3:21" x14ac:dyDescent="0.2">
      <c r="C322" s="17">
        <v>318</v>
      </c>
      <c r="D322" s="18" t="s">
        <v>356</v>
      </c>
      <c r="E322" s="19" t="s">
        <v>9</v>
      </c>
      <c r="F322" s="20">
        <v>104668</v>
      </c>
      <c r="G322" s="72">
        <v>399</v>
      </c>
      <c r="H322" s="68">
        <f>I322/(1+J322)</f>
        <v>29482.410917361642</v>
      </c>
      <c r="I322" s="25">
        <v>38887.300000000003</v>
      </c>
      <c r="J322" s="26">
        <v>0.31900000000000001</v>
      </c>
      <c r="K322" s="69">
        <f t="shared" si="32"/>
        <v>777.74600000000009</v>
      </c>
      <c r="L322" s="69">
        <f t="shared" si="33"/>
        <v>39665.046000000002</v>
      </c>
      <c r="M322" s="69">
        <f t="shared" si="34"/>
        <v>0</v>
      </c>
      <c r="N322" s="70">
        <f t="shared" si="35"/>
        <v>0</v>
      </c>
      <c r="O322" s="69">
        <f t="shared" si="36"/>
        <v>-258</v>
      </c>
      <c r="P322" s="69">
        <f t="shared" si="37"/>
        <v>39923.046000000002</v>
      </c>
      <c r="Q322" s="66" t="e">
        <f t="shared" si="38"/>
        <v>#VALUE!</v>
      </c>
      <c r="R322" s="27">
        <v>-258</v>
      </c>
      <c r="S322" s="28" t="s">
        <v>13</v>
      </c>
      <c r="T322" s="57">
        <v>44774.8</v>
      </c>
      <c r="U322" s="76">
        <f t="shared" si="39"/>
        <v>318</v>
      </c>
    </row>
    <row r="323" spans="3:21" x14ac:dyDescent="0.2">
      <c r="C323" s="17">
        <v>319</v>
      </c>
      <c r="D323" s="18" t="s">
        <v>357</v>
      </c>
      <c r="E323" s="19" t="s">
        <v>7</v>
      </c>
      <c r="F323" s="20">
        <v>10800</v>
      </c>
      <c r="G323" s="72">
        <v>363</v>
      </c>
      <c r="H323" s="68">
        <f>I323/(1+J323)</f>
        <v>32571.068124474346</v>
      </c>
      <c r="I323" s="25">
        <v>38727</v>
      </c>
      <c r="J323" s="26">
        <v>0.189</v>
      </c>
      <c r="K323" s="69">
        <f t="shared" si="32"/>
        <v>774.54</v>
      </c>
      <c r="L323" s="69">
        <f t="shared" si="33"/>
        <v>39501.54</v>
      </c>
      <c r="M323" s="69">
        <f t="shared" si="34"/>
        <v>0</v>
      </c>
      <c r="N323" s="70">
        <f t="shared" si="35"/>
        <v>0</v>
      </c>
      <c r="O323" s="69">
        <f t="shared" si="36"/>
        <v>6257</v>
      </c>
      <c r="P323" s="69">
        <f t="shared" si="37"/>
        <v>33244.54</v>
      </c>
      <c r="Q323" s="66" t="e">
        <f t="shared" si="38"/>
        <v>#VALUE!</v>
      </c>
      <c r="R323" s="27">
        <v>6257</v>
      </c>
      <c r="S323" s="28" t="s">
        <v>13</v>
      </c>
      <c r="T323" s="57">
        <v>69980</v>
      </c>
      <c r="U323" s="76">
        <f t="shared" si="39"/>
        <v>319</v>
      </c>
    </row>
    <row r="324" spans="3:21" x14ac:dyDescent="0.2">
      <c r="C324" s="17">
        <v>320</v>
      </c>
      <c r="D324" s="18" t="s">
        <v>358</v>
      </c>
      <c r="E324" s="19" t="s">
        <v>19</v>
      </c>
      <c r="F324" s="20">
        <v>83500</v>
      </c>
      <c r="G324" s="72">
        <v>336</v>
      </c>
      <c r="H324" s="68">
        <f>I324/(1+J324)</f>
        <v>34516.050495942291</v>
      </c>
      <c r="I324" s="25">
        <v>38278.300000000003</v>
      </c>
      <c r="J324" s="26">
        <v>0.109</v>
      </c>
      <c r="K324" s="69">
        <f t="shared" si="32"/>
        <v>765.56600000000003</v>
      </c>
      <c r="L324" s="69">
        <f t="shared" si="33"/>
        <v>39043.866000000002</v>
      </c>
      <c r="M324" s="69">
        <f t="shared" si="34"/>
        <v>0</v>
      </c>
      <c r="N324" s="70">
        <f t="shared" si="35"/>
        <v>0</v>
      </c>
      <c r="O324" s="69">
        <f t="shared" si="36"/>
        <v>2862.3</v>
      </c>
      <c r="P324" s="69">
        <f t="shared" si="37"/>
        <v>36181.565999999999</v>
      </c>
      <c r="Q324" s="66" t="e">
        <f t="shared" si="38"/>
        <v>#VALUE!</v>
      </c>
      <c r="R324" s="27">
        <v>2862.3</v>
      </c>
      <c r="S324" s="28" t="s">
        <v>13</v>
      </c>
      <c r="T324" s="57">
        <v>1443122.6</v>
      </c>
      <c r="U324" s="76">
        <f t="shared" si="39"/>
        <v>320</v>
      </c>
    </row>
    <row r="325" spans="3:21" x14ac:dyDescent="0.2">
      <c r="C325" s="17">
        <v>321</v>
      </c>
      <c r="D325" s="18" t="s">
        <v>359</v>
      </c>
      <c r="E325" s="19" t="s">
        <v>19</v>
      </c>
      <c r="F325" s="20">
        <v>116400</v>
      </c>
      <c r="G325" s="72">
        <v>303</v>
      </c>
      <c r="H325" s="68">
        <f>I325/(1+J325)</f>
        <v>37724.479682854319</v>
      </c>
      <c r="I325" s="25">
        <v>38064</v>
      </c>
      <c r="J325" s="26">
        <v>8.9999999999999993E-3</v>
      </c>
      <c r="K325" s="69">
        <f t="shared" si="32"/>
        <v>761.28</v>
      </c>
      <c r="L325" s="69">
        <f t="shared" si="33"/>
        <v>38825.279999999999</v>
      </c>
      <c r="M325" s="69">
        <f t="shared" si="34"/>
        <v>0</v>
      </c>
      <c r="N325" s="70">
        <f t="shared" si="35"/>
        <v>0</v>
      </c>
      <c r="O325" s="69">
        <f t="shared" si="36"/>
        <v>287.39999999999998</v>
      </c>
      <c r="P325" s="69">
        <f t="shared" si="37"/>
        <v>38537.879999999997</v>
      </c>
      <c r="Q325" s="66">
        <f t="shared" si="38"/>
        <v>409.40170940170941</v>
      </c>
      <c r="R325" s="27">
        <v>287.39999999999998</v>
      </c>
      <c r="S325" s="28">
        <v>-0.29799999999999999</v>
      </c>
      <c r="T325" s="57">
        <v>30669.200000000001</v>
      </c>
      <c r="U325" s="76">
        <f t="shared" si="39"/>
        <v>321</v>
      </c>
    </row>
    <row r="326" spans="3:21" x14ac:dyDescent="0.2">
      <c r="C326" s="17">
        <v>322</v>
      </c>
      <c r="D326" s="18" t="s">
        <v>360</v>
      </c>
      <c r="E326" s="19" t="s">
        <v>9</v>
      </c>
      <c r="F326" s="20">
        <v>146346</v>
      </c>
      <c r="G326" s="72">
        <v>346</v>
      </c>
      <c r="H326" s="68">
        <f>I326/(1+J326)</f>
        <v>34086.228622862291</v>
      </c>
      <c r="I326" s="25">
        <v>37869.800000000003</v>
      </c>
      <c r="J326" s="26">
        <v>0.111</v>
      </c>
      <c r="K326" s="69">
        <f t="shared" ref="K326:K389" si="40">I326*0.02</f>
        <v>757.39600000000007</v>
      </c>
      <c r="L326" s="69">
        <f t="shared" ref="L326:L389" si="41">I326+K326</f>
        <v>38627.196000000004</v>
      </c>
      <c r="M326" s="69">
        <f t="shared" ref="M326:M389" si="42">IF(I326&gt;166000, I326*0.04,0)</f>
        <v>0</v>
      </c>
      <c r="N326" s="70">
        <f t="shared" ref="N326:N389" si="43">(O326-R326)/ABS(R326)</f>
        <v>0</v>
      </c>
      <c r="O326" s="69">
        <f t="shared" ref="O326:O389" si="44">R326+M326</f>
        <v>1846.4</v>
      </c>
      <c r="P326" s="69">
        <f t="shared" ref="P326:P389" si="45">L326-O326</f>
        <v>36780.796000000002</v>
      </c>
      <c r="Q326" s="66">
        <f t="shared" ref="Q326:Q389" si="46">R326/(1+S326)</f>
        <v>1606.9625761531768</v>
      </c>
      <c r="R326" s="27">
        <v>1846.4</v>
      </c>
      <c r="S326" s="28">
        <v>0.14899999999999999</v>
      </c>
      <c r="T326" s="57">
        <v>47048.1</v>
      </c>
      <c r="U326" s="76">
        <f t="shared" ref="U326:U389" si="47">IF(ISNUMBER(L326),_xlfn.RANK.EQ(L326,$L$5:$L$504),"")</f>
        <v>322</v>
      </c>
    </row>
    <row r="327" spans="3:21" x14ac:dyDescent="0.2">
      <c r="C327" s="17">
        <v>323</v>
      </c>
      <c r="D327" s="18" t="s">
        <v>361</v>
      </c>
      <c r="E327" s="19" t="s">
        <v>9</v>
      </c>
      <c r="F327" s="20">
        <v>179788</v>
      </c>
      <c r="G327" s="72">
        <v>343</v>
      </c>
      <c r="H327" s="68">
        <f>I327/(1+J327)</f>
        <v>34266.666666666664</v>
      </c>
      <c r="I327" s="25">
        <v>37727.599999999999</v>
      </c>
      <c r="J327" s="26">
        <v>0.10100000000000001</v>
      </c>
      <c r="K327" s="69">
        <f t="shared" si="40"/>
        <v>754.55200000000002</v>
      </c>
      <c r="L327" s="69">
        <f t="shared" si="41"/>
        <v>38482.152000000002</v>
      </c>
      <c r="M327" s="69">
        <f t="shared" si="42"/>
        <v>0</v>
      </c>
      <c r="N327" s="70">
        <f t="shared" si="43"/>
        <v>0</v>
      </c>
      <c r="O327" s="69">
        <f t="shared" si="44"/>
        <v>2463.6999999999998</v>
      </c>
      <c r="P327" s="69">
        <f t="shared" si="45"/>
        <v>36018.452000000005</v>
      </c>
      <c r="Q327" s="66">
        <f t="shared" si="46"/>
        <v>2225.5645889792231</v>
      </c>
      <c r="R327" s="27">
        <v>2463.6999999999998</v>
      </c>
      <c r="S327" s="28">
        <v>0.107</v>
      </c>
      <c r="T327" s="57">
        <v>63496.800000000003</v>
      </c>
      <c r="U327" s="76">
        <f t="shared" si="47"/>
        <v>323</v>
      </c>
    </row>
    <row r="328" spans="3:21" x14ac:dyDescent="0.2">
      <c r="C328" s="17">
        <v>324</v>
      </c>
      <c r="D328" s="18" t="s">
        <v>362</v>
      </c>
      <c r="E328" s="19" t="s">
        <v>24</v>
      </c>
      <c r="F328" s="20">
        <v>42950</v>
      </c>
      <c r="G328" s="72">
        <v>309</v>
      </c>
      <c r="H328" s="68">
        <f>I328/(1+J328)</f>
        <v>37165.418719211826</v>
      </c>
      <c r="I328" s="25">
        <v>37722.9</v>
      </c>
      <c r="J328" s="26">
        <v>1.4999999999999999E-2</v>
      </c>
      <c r="K328" s="69">
        <f t="shared" si="40"/>
        <v>754.45800000000008</v>
      </c>
      <c r="L328" s="69">
        <f t="shared" si="41"/>
        <v>38477.358</v>
      </c>
      <c r="M328" s="69">
        <f t="shared" si="42"/>
        <v>0</v>
      </c>
      <c r="N328" s="70">
        <f t="shared" si="43"/>
        <v>0</v>
      </c>
      <c r="O328" s="69">
        <f t="shared" si="44"/>
        <v>2070.6</v>
      </c>
      <c r="P328" s="69">
        <f t="shared" si="45"/>
        <v>36406.758000000002</v>
      </c>
      <c r="Q328" s="66">
        <f t="shared" si="46"/>
        <v>2390.9930715935334</v>
      </c>
      <c r="R328" s="27">
        <v>2070.6</v>
      </c>
      <c r="S328" s="28">
        <v>-0.13400000000000001</v>
      </c>
      <c r="T328" s="57">
        <v>380597.4</v>
      </c>
      <c r="U328" s="76">
        <f t="shared" si="47"/>
        <v>324</v>
      </c>
    </row>
    <row r="329" spans="3:21" x14ac:dyDescent="0.2">
      <c r="C329" s="17">
        <v>325</v>
      </c>
      <c r="D329" s="18" t="s">
        <v>363</v>
      </c>
      <c r="E329" s="19" t="s">
        <v>213</v>
      </c>
      <c r="F329" s="20">
        <v>197000</v>
      </c>
      <c r="G329" s="72">
        <v>308</v>
      </c>
      <c r="H329" s="68">
        <f>I329/(1+J329)</f>
        <v>37214.299900695143</v>
      </c>
      <c r="I329" s="25">
        <v>37474.800000000003</v>
      </c>
      <c r="J329" s="26">
        <v>7.0000000000000001E-3</v>
      </c>
      <c r="K329" s="69">
        <f t="shared" si="40"/>
        <v>749.49600000000009</v>
      </c>
      <c r="L329" s="69">
        <f t="shared" si="41"/>
        <v>38224.296000000002</v>
      </c>
      <c r="M329" s="69">
        <f t="shared" si="42"/>
        <v>0</v>
      </c>
      <c r="N329" s="70">
        <f t="shared" si="43"/>
        <v>0</v>
      </c>
      <c r="O329" s="69">
        <f t="shared" si="44"/>
        <v>442.9</v>
      </c>
      <c r="P329" s="69">
        <f t="shared" si="45"/>
        <v>37781.396000000001</v>
      </c>
      <c r="Q329" s="66">
        <f t="shared" si="46"/>
        <v>585.07265521796558</v>
      </c>
      <c r="R329" s="27">
        <v>442.9</v>
      </c>
      <c r="S329" s="28">
        <v>-0.24299999999999999</v>
      </c>
      <c r="T329" s="57">
        <v>32084.1</v>
      </c>
      <c r="U329" s="76">
        <f t="shared" si="47"/>
        <v>325</v>
      </c>
    </row>
    <row r="330" spans="3:21" x14ac:dyDescent="0.2">
      <c r="C330" s="17">
        <v>326</v>
      </c>
      <c r="D330" s="18" t="s">
        <v>364</v>
      </c>
      <c r="E330" s="19" t="s">
        <v>37</v>
      </c>
      <c r="F330" s="20">
        <v>203865</v>
      </c>
      <c r="G330" s="72">
        <v>320</v>
      </c>
      <c r="H330" s="68">
        <f>I330/(1+J330)</f>
        <v>35881.861804222652</v>
      </c>
      <c r="I330" s="25">
        <v>37388.9</v>
      </c>
      <c r="J330" s="26">
        <v>4.2000000000000003E-2</v>
      </c>
      <c r="K330" s="69">
        <f t="shared" si="40"/>
        <v>747.77800000000002</v>
      </c>
      <c r="L330" s="69">
        <f t="shared" si="41"/>
        <v>38136.678</v>
      </c>
      <c r="M330" s="69">
        <f t="shared" si="42"/>
        <v>0</v>
      </c>
      <c r="N330" s="70">
        <f t="shared" si="43"/>
        <v>0</v>
      </c>
      <c r="O330" s="69">
        <f t="shared" si="44"/>
        <v>5313.1</v>
      </c>
      <c r="P330" s="69">
        <f t="shared" si="45"/>
        <v>32823.578000000001</v>
      </c>
      <c r="Q330" s="66">
        <f t="shared" si="46"/>
        <v>1280.5736322005303</v>
      </c>
      <c r="R330" s="27">
        <v>5313.1</v>
      </c>
      <c r="S330" s="28">
        <v>3.149</v>
      </c>
      <c r="T330" s="57">
        <v>48482.6</v>
      </c>
      <c r="U330" s="76">
        <f t="shared" si="47"/>
        <v>326</v>
      </c>
    </row>
    <row r="331" spans="3:21" x14ac:dyDescent="0.2">
      <c r="C331" s="17">
        <v>327</v>
      </c>
      <c r="D331" s="18" t="s">
        <v>365</v>
      </c>
      <c r="E331" s="19" t="s">
        <v>24</v>
      </c>
      <c r="F331" s="20">
        <v>44947</v>
      </c>
      <c r="G331" s="72">
        <v>342</v>
      </c>
      <c r="H331" s="68">
        <f>I331/(1+J331)</f>
        <v>34254.078826764431</v>
      </c>
      <c r="I331" s="25">
        <v>37371.199999999997</v>
      </c>
      <c r="J331" s="26">
        <v>9.0999999999999998E-2</v>
      </c>
      <c r="K331" s="69">
        <f t="shared" si="40"/>
        <v>747.42399999999998</v>
      </c>
      <c r="L331" s="69">
        <f t="shared" si="41"/>
        <v>38118.623999999996</v>
      </c>
      <c r="M331" s="69">
        <f t="shared" si="42"/>
        <v>0</v>
      </c>
      <c r="N331" s="70">
        <f t="shared" si="43"/>
        <v>0</v>
      </c>
      <c r="O331" s="69">
        <f t="shared" si="44"/>
        <v>2141.5</v>
      </c>
      <c r="P331" s="69">
        <f t="shared" si="45"/>
        <v>35977.123999999996</v>
      </c>
      <c r="Q331" s="66">
        <f t="shared" si="46"/>
        <v>2132.9681274900399</v>
      </c>
      <c r="R331" s="27">
        <v>2141.5</v>
      </c>
      <c r="S331" s="28">
        <v>4.0000000000000001E-3</v>
      </c>
      <c r="T331" s="57">
        <v>39161.800000000003</v>
      </c>
      <c r="U331" s="76">
        <f t="shared" si="47"/>
        <v>327</v>
      </c>
    </row>
    <row r="332" spans="3:21" x14ac:dyDescent="0.2">
      <c r="C332" s="17">
        <v>328</v>
      </c>
      <c r="D332" s="18" t="s">
        <v>366</v>
      </c>
      <c r="E332" s="19" t="s">
        <v>32</v>
      </c>
      <c r="F332" s="20">
        <v>146600</v>
      </c>
      <c r="G332" s="72">
        <v>341</v>
      </c>
      <c r="H332" s="68">
        <f>I332/(1+J332)</f>
        <v>34306.703397612488</v>
      </c>
      <c r="I332" s="25">
        <v>37360</v>
      </c>
      <c r="J332" s="26">
        <v>8.8999999999999996E-2</v>
      </c>
      <c r="K332" s="69">
        <f t="shared" si="40"/>
        <v>747.2</v>
      </c>
      <c r="L332" s="69">
        <f t="shared" si="41"/>
        <v>38107.199999999997</v>
      </c>
      <c r="M332" s="69">
        <f t="shared" si="42"/>
        <v>0</v>
      </c>
      <c r="N332" s="70">
        <f t="shared" si="43"/>
        <v>0</v>
      </c>
      <c r="O332" s="69">
        <f t="shared" si="44"/>
        <v>2173</v>
      </c>
      <c r="P332" s="69">
        <f t="shared" si="45"/>
        <v>35934.199999999997</v>
      </c>
      <c r="Q332" s="66">
        <f t="shared" si="46"/>
        <v>2212.8309572301428</v>
      </c>
      <c r="R332" s="27">
        <v>2173</v>
      </c>
      <c r="S332" s="28">
        <v>-1.7999999999999999E-2</v>
      </c>
      <c r="T332" s="57">
        <v>44441</v>
      </c>
      <c r="U332" s="76">
        <f t="shared" si="47"/>
        <v>328</v>
      </c>
    </row>
    <row r="333" spans="3:21" x14ac:dyDescent="0.2">
      <c r="C333" s="17">
        <v>329</v>
      </c>
      <c r="D333" s="18" t="s">
        <v>367</v>
      </c>
      <c r="E333" s="19" t="s">
        <v>7</v>
      </c>
      <c r="F333" s="20">
        <v>74413</v>
      </c>
      <c r="G333" s="72">
        <v>394</v>
      </c>
      <c r="H333" s="68">
        <f>I333/(1+J333)</f>
        <v>29743.391719745221</v>
      </c>
      <c r="I333" s="25">
        <v>37357.699999999997</v>
      </c>
      <c r="J333" s="26">
        <v>0.25600000000000001</v>
      </c>
      <c r="K333" s="69">
        <f t="shared" si="40"/>
        <v>747.154</v>
      </c>
      <c r="L333" s="69">
        <f t="shared" si="41"/>
        <v>38104.853999999999</v>
      </c>
      <c r="M333" s="69">
        <f t="shared" si="42"/>
        <v>0</v>
      </c>
      <c r="N333" s="70">
        <f t="shared" si="43"/>
        <v>0</v>
      </c>
      <c r="O333" s="69">
        <f t="shared" si="44"/>
        <v>2368.4</v>
      </c>
      <c r="P333" s="69">
        <f t="shared" si="45"/>
        <v>35736.453999999998</v>
      </c>
      <c r="Q333" s="66">
        <f t="shared" si="46"/>
        <v>2158.9790337283503</v>
      </c>
      <c r="R333" s="27">
        <v>2368.4</v>
      </c>
      <c r="S333" s="28">
        <v>9.7000000000000003E-2</v>
      </c>
      <c r="T333" s="57">
        <v>70108</v>
      </c>
      <c r="U333" s="76">
        <f t="shared" si="47"/>
        <v>329</v>
      </c>
    </row>
    <row r="334" spans="3:21" x14ac:dyDescent="0.2">
      <c r="C334" s="17">
        <v>330</v>
      </c>
      <c r="D334" s="18" t="s">
        <v>368</v>
      </c>
      <c r="E334" s="19" t="s">
        <v>7</v>
      </c>
      <c r="F334" s="20">
        <v>14000</v>
      </c>
      <c r="G334" s="72">
        <v>315</v>
      </c>
      <c r="H334" s="68">
        <f>I334/(1+J334)</f>
        <v>36761.105626850942</v>
      </c>
      <c r="I334" s="25">
        <v>37239</v>
      </c>
      <c r="J334" s="26">
        <v>1.2999999999999999E-2</v>
      </c>
      <c r="K334" s="69">
        <f t="shared" si="40"/>
        <v>744.78</v>
      </c>
      <c r="L334" s="69">
        <f t="shared" si="41"/>
        <v>37983.78</v>
      </c>
      <c r="M334" s="69">
        <f t="shared" si="42"/>
        <v>0</v>
      </c>
      <c r="N334" s="70">
        <f t="shared" si="43"/>
        <v>0</v>
      </c>
      <c r="O334" s="69">
        <f t="shared" si="44"/>
        <v>340.6</v>
      </c>
      <c r="P334" s="69">
        <f t="shared" si="45"/>
        <v>37643.18</v>
      </c>
      <c r="Q334" s="66">
        <f t="shared" si="46"/>
        <v>116.64383561643837</v>
      </c>
      <c r="R334" s="27">
        <v>340.6</v>
      </c>
      <c r="S334" s="28">
        <v>1.92</v>
      </c>
      <c r="T334" s="57">
        <v>12986.6</v>
      </c>
      <c r="U334" s="76">
        <f t="shared" si="47"/>
        <v>330</v>
      </c>
    </row>
    <row r="335" spans="3:21" x14ac:dyDescent="0.2">
      <c r="C335" s="17">
        <v>331</v>
      </c>
      <c r="D335" s="18" t="s">
        <v>369</v>
      </c>
      <c r="E335" s="19" t="s">
        <v>213</v>
      </c>
      <c r="F335" s="20">
        <v>30000</v>
      </c>
      <c r="G335" s="72">
        <v>282</v>
      </c>
      <c r="H335" s="68">
        <f>I335/(1+J335)</f>
        <v>39481.063829787236</v>
      </c>
      <c r="I335" s="25">
        <v>37112.199999999997</v>
      </c>
      <c r="J335" s="26">
        <v>-0.06</v>
      </c>
      <c r="K335" s="69">
        <f t="shared" si="40"/>
        <v>742.24399999999991</v>
      </c>
      <c r="L335" s="69">
        <f t="shared" si="41"/>
        <v>37854.443999999996</v>
      </c>
      <c r="M335" s="69">
        <f t="shared" si="42"/>
        <v>0</v>
      </c>
      <c r="N335" s="70">
        <f t="shared" si="43"/>
        <v>0</v>
      </c>
      <c r="O335" s="69">
        <f t="shared" si="44"/>
        <v>1033.2</v>
      </c>
      <c r="P335" s="69">
        <f t="shared" si="45"/>
        <v>36821.243999999999</v>
      </c>
      <c r="Q335" s="66">
        <f t="shared" si="46"/>
        <v>1031.1377245508982</v>
      </c>
      <c r="R335" s="27">
        <v>1033.2</v>
      </c>
      <c r="S335" s="28">
        <v>2E-3</v>
      </c>
      <c r="T335" s="57">
        <v>331211.90000000002</v>
      </c>
      <c r="U335" s="76">
        <f t="shared" si="47"/>
        <v>331</v>
      </c>
    </row>
    <row r="336" spans="3:21" x14ac:dyDescent="0.2">
      <c r="C336" s="17">
        <v>332</v>
      </c>
      <c r="D336" s="18" t="s">
        <v>370</v>
      </c>
      <c r="E336" s="19" t="s">
        <v>32</v>
      </c>
      <c r="F336" s="20">
        <v>14943</v>
      </c>
      <c r="G336" s="72">
        <v>257</v>
      </c>
      <c r="H336" s="68">
        <f>I336/(1+J336)</f>
        <v>42485.091743119265</v>
      </c>
      <c r="I336" s="25">
        <v>37047</v>
      </c>
      <c r="J336" s="26">
        <v>-0.128</v>
      </c>
      <c r="K336" s="69">
        <f t="shared" si="40"/>
        <v>740.94</v>
      </c>
      <c r="L336" s="69">
        <f t="shared" si="41"/>
        <v>37787.94</v>
      </c>
      <c r="M336" s="69">
        <f t="shared" si="42"/>
        <v>0</v>
      </c>
      <c r="N336" s="70">
        <f t="shared" si="43"/>
        <v>0</v>
      </c>
      <c r="O336" s="69">
        <f t="shared" si="44"/>
        <v>462</v>
      </c>
      <c r="P336" s="69">
        <f t="shared" si="45"/>
        <v>37325.94</v>
      </c>
      <c r="Q336" s="66">
        <f t="shared" si="46"/>
        <v>397.93281653746772</v>
      </c>
      <c r="R336" s="27">
        <v>462</v>
      </c>
      <c r="S336" s="28">
        <v>0.161</v>
      </c>
      <c r="T336" s="57">
        <v>207570</v>
      </c>
      <c r="U336" s="76">
        <f t="shared" si="47"/>
        <v>332</v>
      </c>
    </row>
    <row r="337" spans="3:21" x14ac:dyDescent="0.2">
      <c r="C337" s="17">
        <v>333</v>
      </c>
      <c r="D337" s="18" t="s">
        <v>371</v>
      </c>
      <c r="E337" s="19" t="s">
        <v>9</v>
      </c>
      <c r="F337" s="20">
        <v>130455</v>
      </c>
      <c r="G337" s="72">
        <v>427</v>
      </c>
      <c r="H337" s="68">
        <f>I337/(1+J337)</f>
        <v>27801.951951951949</v>
      </c>
      <c r="I337" s="25">
        <v>37032.199999999997</v>
      </c>
      <c r="J337" s="26">
        <v>0.33200000000000002</v>
      </c>
      <c r="K337" s="69">
        <f t="shared" si="40"/>
        <v>740.64400000000001</v>
      </c>
      <c r="L337" s="69">
        <f t="shared" si="41"/>
        <v>37772.843999999997</v>
      </c>
      <c r="M337" s="69">
        <f t="shared" si="42"/>
        <v>0</v>
      </c>
      <c r="N337" s="70">
        <f t="shared" si="43"/>
        <v>0</v>
      </c>
      <c r="O337" s="69">
        <f t="shared" si="44"/>
        <v>2014.8</v>
      </c>
      <c r="P337" s="69">
        <f t="shared" si="45"/>
        <v>35758.043999999994</v>
      </c>
      <c r="Q337" s="66">
        <f t="shared" si="46"/>
        <v>623.19826786266617</v>
      </c>
      <c r="R337" s="27">
        <v>2014.8</v>
      </c>
      <c r="S337" s="28">
        <v>2.2330000000000001</v>
      </c>
      <c r="T337" s="57">
        <v>29052.7</v>
      </c>
      <c r="U337" s="76">
        <f t="shared" si="47"/>
        <v>333</v>
      </c>
    </row>
    <row r="338" spans="3:21" x14ac:dyDescent="0.2">
      <c r="C338" s="17">
        <v>334</v>
      </c>
      <c r="D338" s="18" t="s">
        <v>372</v>
      </c>
      <c r="E338" s="19" t="s">
        <v>24</v>
      </c>
      <c r="F338" s="20">
        <v>80744</v>
      </c>
      <c r="G338" s="72">
        <v>311</v>
      </c>
      <c r="H338" s="68">
        <f>I338/(1+J338)</f>
        <v>36894.182547642929</v>
      </c>
      <c r="I338" s="25">
        <v>36783.5</v>
      </c>
      <c r="J338" s="26">
        <v>-3.0000000000000001E-3</v>
      </c>
      <c r="K338" s="69">
        <f t="shared" si="40"/>
        <v>735.67</v>
      </c>
      <c r="L338" s="69">
        <f t="shared" si="41"/>
        <v>37519.17</v>
      </c>
      <c r="M338" s="69">
        <f t="shared" si="42"/>
        <v>0</v>
      </c>
      <c r="N338" s="70">
        <f t="shared" si="43"/>
        <v>0</v>
      </c>
      <c r="O338" s="69">
        <f t="shared" si="44"/>
        <v>914.1</v>
      </c>
      <c r="P338" s="69">
        <f t="shared" si="45"/>
        <v>36605.07</v>
      </c>
      <c r="Q338" s="66" t="e">
        <f t="shared" si="46"/>
        <v>#VALUE!</v>
      </c>
      <c r="R338" s="27">
        <v>914.1</v>
      </c>
      <c r="S338" s="28" t="s">
        <v>13</v>
      </c>
      <c r="T338" s="57">
        <v>46469</v>
      </c>
      <c r="U338" s="76">
        <f t="shared" si="47"/>
        <v>334</v>
      </c>
    </row>
    <row r="339" spans="3:21" x14ac:dyDescent="0.2">
      <c r="C339" s="17">
        <v>335</v>
      </c>
      <c r="D339" s="18" t="s">
        <v>373</v>
      </c>
      <c r="E339" s="19" t="s">
        <v>30</v>
      </c>
      <c r="F339" s="20">
        <v>33000</v>
      </c>
      <c r="G339" s="72">
        <v>442</v>
      </c>
      <c r="H339" s="68">
        <f>I339/(1+J339)</f>
        <v>26639.927536231884</v>
      </c>
      <c r="I339" s="25">
        <v>36763.1</v>
      </c>
      <c r="J339" s="26">
        <v>0.38</v>
      </c>
      <c r="K339" s="69">
        <f t="shared" si="40"/>
        <v>735.26199999999994</v>
      </c>
      <c r="L339" s="69">
        <f t="shared" si="41"/>
        <v>37498.362000000001</v>
      </c>
      <c r="M339" s="69">
        <f t="shared" si="42"/>
        <v>0</v>
      </c>
      <c r="N339" s="70">
        <f t="shared" si="43"/>
        <v>0</v>
      </c>
      <c r="O339" s="69">
        <f t="shared" si="44"/>
        <v>14125.4</v>
      </c>
      <c r="P339" s="69">
        <f t="shared" si="45"/>
        <v>23372.962</v>
      </c>
      <c r="Q339" s="66">
        <f t="shared" si="46"/>
        <v>9416.9333333333325</v>
      </c>
      <c r="R339" s="27">
        <v>14125.4</v>
      </c>
      <c r="S339" s="28">
        <v>0.5</v>
      </c>
      <c r="T339" s="57">
        <v>57056.9</v>
      </c>
      <c r="U339" s="76">
        <f t="shared" si="47"/>
        <v>335</v>
      </c>
    </row>
    <row r="340" spans="3:21" x14ac:dyDescent="0.2">
      <c r="C340" s="17">
        <v>336</v>
      </c>
      <c r="D340" s="18" t="s">
        <v>374</v>
      </c>
      <c r="E340" s="19" t="s">
        <v>96</v>
      </c>
      <c r="F340" s="20">
        <v>70270</v>
      </c>
      <c r="G340" s="72">
        <v>325</v>
      </c>
      <c r="H340" s="68">
        <f>I340/(1+J340)</f>
        <v>35696.498054474709</v>
      </c>
      <c r="I340" s="25">
        <v>36696</v>
      </c>
      <c r="J340" s="26">
        <v>2.8000000000000001E-2</v>
      </c>
      <c r="K340" s="69">
        <f t="shared" si="40"/>
        <v>733.92</v>
      </c>
      <c r="L340" s="69">
        <f t="shared" si="41"/>
        <v>37429.919999999998</v>
      </c>
      <c r="M340" s="69">
        <f t="shared" si="42"/>
        <v>0</v>
      </c>
      <c r="N340" s="70">
        <f t="shared" si="43"/>
        <v>0</v>
      </c>
      <c r="O340" s="69">
        <f t="shared" si="44"/>
        <v>6860</v>
      </c>
      <c r="P340" s="69">
        <f t="shared" si="45"/>
        <v>30569.919999999998</v>
      </c>
      <c r="Q340" s="66">
        <f t="shared" si="46"/>
        <v>5505.6179775280898</v>
      </c>
      <c r="R340" s="27">
        <v>6860</v>
      </c>
      <c r="S340" s="28">
        <v>0.246</v>
      </c>
      <c r="T340" s="57">
        <v>88190</v>
      </c>
      <c r="U340" s="76">
        <f t="shared" si="47"/>
        <v>336</v>
      </c>
    </row>
    <row r="341" spans="3:21" x14ac:dyDescent="0.2">
      <c r="C341" s="17">
        <v>337</v>
      </c>
      <c r="D341" s="18" t="s">
        <v>375</v>
      </c>
      <c r="E341" s="19" t="s">
        <v>7</v>
      </c>
      <c r="F341" s="20">
        <v>7000</v>
      </c>
      <c r="G341" s="72">
        <v>403</v>
      </c>
      <c r="H341" s="68">
        <f>I341/(1+J341)</f>
        <v>29250.760608486784</v>
      </c>
      <c r="I341" s="25">
        <v>36534.199999999997</v>
      </c>
      <c r="J341" s="26">
        <v>0.249</v>
      </c>
      <c r="K341" s="69">
        <f t="shared" si="40"/>
        <v>730.68399999999997</v>
      </c>
      <c r="L341" s="69">
        <f t="shared" si="41"/>
        <v>37264.883999999998</v>
      </c>
      <c r="M341" s="69">
        <f t="shared" si="42"/>
        <v>0</v>
      </c>
      <c r="N341" s="70">
        <f t="shared" si="43"/>
        <v>0</v>
      </c>
      <c r="O341" s="69">
        <f t="shared" si="44"/>
        <v>4172.3999999999996</v>
      </c>
      <c r="P341" s="69">
        <f t="shared" si="45"/>
        <v>33092.483999999997</v>
      </c>
      <c r="Q341" s="66">
        <f t="shared" si="46"/>
        <v>2798.3903420523134</v>
      </c>
      <c r="R341" s="27">
        <v>4172.3999999999996</v>
      </c>
      <c r="S341" s="28">
        <v>0.49099999999999999</v>
      </c>
      <c r="T341" s="57">
        <v>56969.8</v>
      </c>
      <c r="U341" s="76">
        <f t="shared" si="47"/>
        <v>337</v>
      </c>
    </row>
    <row r="342" spans="3:21" x14ac:dyDescent="0.2">
      <c r="C342" s="17">
        <v>338</v>
      </c>
      <c r="D342" s="18" t="s">
        <v>376</v>
      </c>
      <c r="E342" s="19" t="s">
        <v>9</v>
      </c>
      <c r="F342" s="20">
        <v>10350</v>
      </c>
      <c r="G342" s="72">
        <v>375</v>
      </c>
      <c r="H342" s="68">
        <f>I342/(1+J342)</f>
        <v>31687.239583333332</v>
      </c>
      <c r="I342" s="25">
        <v>36503.699999999997</v>
      </c>
      <c r="J342" s="26">
        <v>0.152</v>
      </c>
      <c r="K342" s="69">
        <f t="shared" si="40"/>
        <v>730.07399999999996</v>
      </c>
      <c r="L342" s="69">
        <f t="shared" si="41"/>
        <v>37233.773999999998</v>
      </c>
      <c r="M342" s="69">
        <f t="shared" si="42"/>
        <v>0</v>
      </c>
      <c r="N342" s="70">
        <f t="shared" si="43"/>
        <v>0</v>
      </c>
      <c r="O342" s="69">
        <f t="shared" si="44"/>
        <v>199.3</v>
      </c>
      <c r="P342" s="69">
        <f t="shared" si="45"/>
        <v>37034.473999999995</v>
      </c>
      <c r="Q342" s="66">
        <f t="shared" si="46"/>
        <v>147.19350073855244</v>
      </c>
      <c r="R342" s="27">
        <v>199.3</v>
      </c>
      <c r="S342" s="28">
        <v>0.35399999999999998</v>
      </c>
      <c r="T342" s="57">
        <v>16891.8</v>
      </c>
      <c r="U342" s="76">
        <f t="shared" si="47"/>
        <v>338</v>
      </c>
    </row>
    <row r="343" spans="3:21" x14ac:dyDescent="0.2">
      <c r="C343" s="17">
        <v>339</v>
      </c>
      <c r="D343" s="18" t="s">
        <v>377</v>
      </c>
      <c r="E343" s="19" t="s">
        <v>24</v>
      </c>
      <c r="F343" s="20">
        <v>119732</v>
      </c>
      <c r="G343" s="72">
        <v>329</v>
      </c>
      <c r="H343" s="68">
        <f>I343/(1+J343)</f>
        <v>35266.634429400387</v>
      </c>
      <c r="I343" s="25">
        <v>36465.699999999997</v>
      </c>
      <c r="J343" s="26">
        <v>3.4000000000000002E-2</v>
      </c>
      <c r="K343" s="69">
        <f t="shared" si="40"/>
        <v>729.31399999999996</v>
      </c>
      <c r="L343" s="69">
        <f t="shared" si="41"/>
        <v>37195.013999999996</v>
      </c>
      <c r="M343" s="69">
        <f t="shared" si="42"/>
        <v>0</v>
      </c>
      <c r="N343" s="70">
        <f t="shared" si="43"/>
        <v>0</v>
      </c>
      <c r="O343" s="69">
        <f t="shared" si="44"/>
        <v>993.2</v>
      </c>
      <c r="P343" s="69">
        <f t="shared" si="45"/>
        <v>36201.813999999998</v>
      </c>
      <c r="Q343" s="66">
        <f t="shared" si="46"/>
        <v>1214.1809290953545</v>
      </c>
      <c r="R343" s="27">
        <v>993.2</v>
      </c>
      <c r="S343" s="28">
        <v>-0.182</v>
      </c>
      <c r="T343" s="57">
        <v>33901.5</v>
      </c>
      <c r="U343" s="76">
        <f t="shared" si="47"/>
        <v>339</v>
      </c>
    </row>
    <row r="344" spans="3:21" x14ac:dyDescent="0.2">
      <c r="C344" s="17">
        <v>340</v>
      </c>
      <c r="D344" s="18" t="s">
        <v>378</v>
      </c>
      <c r="E344" s="19" t="s">
        <v>9</v>
      </c>
      <c r="F344" s="20">
        <v>31290</v>
      </c>
      <c r="G344" s="72">
        <v>364</v>
      </c>
      <c r="H344" s="68">
        <f>I344/(1+J344)</f>
        <v>32565.594280607686</v>
      </c>
      <c r="I344" s="25">
        <v>36440.9</v>
      </c>
      <c r="J344" s="26">
        <v>0.11899999999999999</v>
      </c>
      <c r="K344" s="69">
        <f t="shared" si="40"/>
        <v>728.8180000000001</v>
      </c>
      <c r="L344" s="69">
        <f t="shared" si="41"/>
        <v>37169.718000000001</v>
      </c>
      <c r="M344" s="69">
        <f t="shared" si="42"/>
        <v>0</v>
      </c>
      <c r="N344" s="70">
        <f t="shared" si="43"/>
        <v>0</v>
      </c>
      <c r="O344" s="69">
        <f t="shared" si="44"/>
        <v>1869.2</v>
      </c>
      <c r="P344" s="69">
        <f t="shared" si="45"/>
        <v>35300.518000000004</v>
      </c>
      <c r="Q344" s="66">
        <f t="shared" si="46"/>
        <v>1062.0454545454545</v>
      </c>
      <c r="R344" s="27">
        <v>1869.2</v>
      </c>
      <c r="S344" s="28">
        <v>0.76</v>
      </c>
      <c r="T344" s="57">
        <v>33173.699999999997</v>
      </c>
      <c r="U344" s="76">
        <f t="shared" si="47"/>
        <v>340</v>
      </c>
    </row>
    <row r="345" spans="3:21" x14ac:dyDescent="0.2">
      <c r="C345" s="17">
        <v>341</v>
      </c>
      <c r="D345" s="18" t="s">
        <v>379</v>
      </c>
      <c r="E345" s="19" t="s">
        <v>7</v>
      </c>
      <c r="F345" s="20">
        <v>73100</v>
      </c>
      <c r="G345" s="72">
        <v>340</v>
      </c>
      <c r="H345" s="68">
        <f>I345/(1+J345)</f>
        <v>34336.792452830188</v>
      </c>
      <c r="I345" s="25">
        <v>36397</v>
      </c>
      <c r="J345" s="26">
        <v>0.06</v>
      </c>
      <c r="K345" s="69">
        <f t="shared" si="40"/>
        <v>727.94</v>
      </c>
      <c r="L345" s="69">
        <f t="shared" si="41"/>
        <v>37124.94</v>
      </c>
      <c r="M345" s="69">
        <f t="shared" si="42"/>
        <v>0</v>
      </c>
      <c r="N345" s="70">
        <f t="shared" si="43"/>
        <v>0</v>
      </c>
      <c r="O345" s="69">
        <f t="shared" si="44"/>
        <v>1933</v>
      </c>
      <c r="P345" s="69">
        <f t="shared" si="45"/>
        <v>35191.94</v>
      </c>
      <c r="Q345" s="66">
        <f t="shared" si="46"/>
        <v>4239.0350877192986</v>
      </c>
      <c r="R345" s="27">
        <v>1933</v>
      </c>
      <c r="S345" s="28">
        <v>-0.54400000000000004</v>
      </c>
      <c r="T345" s="57">
        <v>22536</v>
      </c>
      <c r="U345" s="76">
        <f t="shared" si="47"/>
        <v>341</v>
      </c>
    </row>
    <row r="346" spans="3:21" x14ac:dyDescent="0.2">
      <c r="C346" s="17">
        <v>342</v>
      </c>
      <c r="D346" s="18" t="s">
        <v>380</v>
      </c>
      <c r="E346" s="19" t="s">
        <v>7</v>
      </c>
      <c r="F346" s="20">
        <v>202000</v>
      </c>
      <c r="G346" s="72">
        <v>334</v>
      </c>
      <c r="H346" s="68">
        <f>I346/(1+J346)</f>
        <v>34828.42105263158</v>
      </c>
      <c r="I346" s="25">
        <v>36395.699999999997</v>
      </c>
      <c r="J346" s="26">
        <v>4.4999999999999998E-2</v>
      </c>
      <c r="K346" s="69">
        <f t="shared" si="40"/>
        <v>727.91399999999999</v>
      </c>
      <c r="L346" s="69">
        <f t="shared" si="41"/>
        <v>37123.613999999994</v>
      </c>
      <c r="M346" s="69">
        <f t="shared" si="42"/>
        <v>0</v>
      </c>
      <c r="N346" s="70">
        <f t="shared" si="43"/>
        <v>0</v>
      </c>
      <c r="O346" s="69">
        <f t="shared" si="44"/>
        <v>2381.1999999999998</v>
      </c>
      <c r="P346" s="69">
        <f t="shared" si="45"/>
        <v>34742.413999999997</v>
      </c>
      <c r="Q346" s="66">
        <f t="shared" si="46"/>
        <v>2291.8190567853703</v>
      </c>
      <c r="R346" s="27">
        <v>2381.1999999999998</v>
      </c>
      <c r="S346" s="28">
        <v>3.9E-2</v>
      </c>
      <c r="T346" s="57">
        <v>18982.5</v>
      </c>
      <c r="U346" s="76">
        <f t="shared" si="47"/>
        <v>342</v>
      </c>
    </row>
    <row r="347" spans="3:21" x14ac:dyDescent="0.2">
      <c r="C347" s="17">
        <v>343</v>
      </c>
      <c r="D347" s="18" t="s">
        <v>381</v>
      </c>
      <c r="E347" s="19" t="s">
        <v>7</v>
      </c>
      <c r="F347" s="20">
        <v>105600</v>
      </c>
      <c r="G347" s="72">
        <v>383</v>
      </c>
      <c r="H347" s="68">
        <f>I347/(1+J347)</f>
        <v>30960.650128314799</v>
      </c>
      <c r="I347" s="25">
        <v>36193</v>
      </c>
      <c r="J347" s="26">
        <v>0.16900000000000001</v>
      </c>
      <c r="K347" s="69">
        <f t="shared" si="40"/>
        <v>723.86</v>
      </c>
      <c r="L347" s="69">
        <f t="shared" si="41"/>
        <v>36916.86</v>
      </c>
      <c r="M347" s="69">
        <f t="shared" si="42"/>
        <v>0</v>
      </c>
      <c r="N347" s="70">
        <f t="shared" si="43"/>
        <v>0</v>
      </c>
      <c r="O347" s="69">
        <f t="shared" si="44"/>
        <v>3345</v>
      </c>
      <c r="P347" s="69">
        <f t="shared" si="45"/>
        <v>33571.86</v>
      </c>
      <c r="Q347" s="66">
        <f t="shared" si="46"/>
        <v>2911.2271540469974</v>
      </c>
      <c r="R347" s="27">
        <v>3345</v>
      </c>
      <c r="S347" s="28">
        <v>0.14899999999999999</v>
      </c>
      <c r="T347" s="57">
        <v>45408</v>
      </c>
      <c r="U347" s="76">
        <f t="shared" si="47"/>
        <v>343</v>
      </c>
    </row>
    <row r="348" spans="3:21" x14ac:dyDescent="0.2">
      <c r="C348" s="17">
        <v>344</v>
      </c>
      <c r="D348" s="18" t="s">
        <v>382</v>
      </c>
      <c r="E348" s="19" t="s">
        <v>7</v>
      </c>
      <c r="F348" s="20">
        <v>33383</v>
      </c>
      <c r="G348" s="72">
        <v>356</v>
      </c>
      <c r="H348" s="68">
        <f>I348/(1+J348)</f>
        <v>33536.812674743713</v>
      </c>
      <c r="I348" s="25">
        <v>35985</v>
      </c>
      <c r="J348" s="26">
        <v>7.2999999999999995E-2</v>
      </c>
      <c r="K348" s="69">
        <f t="shared" si="40"/>
        <v>719.7</v>
      </c>
      <c r="L348" s="69">
        <f t="shared" si="41"/>
        <v>36704.699999999997</v>
      </c>
      <c r="M348" s="69">
        <f t="shared" si="42"/>
        <v>0</v>
      </c>
      <c r="N348" s="70">
        <f t="shared" si="43"/>
        <v>0</v>
      </c>
      <c r="O348" s="69">
        <f t="shared" si="44"/>
        <v>2010</v>
      </c>
      <c r="P348" s="69">
        <f t="shared" si="45"/>
        <v>34694.699999999997</v>
      </c>
      <c r="Q348" s="66">
        <f t="shared" si="46"/>
        <v>3771.1069418386496</v>
      </c>
      <c r="R348" s="27">
        <v>2010</v>
      </c>
      <c r="S348" s="28">
        <v>-0.46700000000000003</v>
      </c>
      <c r="T348" s="57">
        <v>119666</v>
      </c>
      <c r="U348" s="76">
        <f t="shared" si="47"/>
        <v>344</v>
      </c>
    </row>
    <row r="349" spans="3:21" x14ac:dyDescent="0.2">
      <c r="C349" s="17">
        <v>345</v>
      </c>
      <c r="D349" s="18" t="s">
        <v>383</v>
      </c>
      <c r="E349" s="19" t="s">
        <v>24</v>
      </c>
      <c r="F349" s="20">
        <v>195056</v>
      </c>
      <c r="G349" s="72">
        <v>317</v>
      </c>
      <c r="H349" s="68">
        <f>I349/(1+J349)</f>
        <v>36378.963414634149</v>
      </c>
      <c r="I349" s="25">
        <v>35796.9</v>
      </c>
      <c r="J349" s="26">
        <v>-1.6E-2</v>
      </c>
      <c r="K349" s="69">
        <f t="shared" si="40"/>
        <v>715.93799999999999</v>
      </c>
      <c r="L349" s="69">
        <f t="shared" si="41"/>
        <v>36512.838000000003</v>
      </c>
      <c r="M349" s="69">
        <f t="shared" si="42"/>
        <v>0</v>
      </c>
      <c r="N349" s="70">
        <f t="shared" si="43"/>
        <v>0</v>
      </c>
      <c r="O349" s="69">
        <f t="shared" si="44"/>
        <v>2289.5</v>
      </c>
      <c r="P349" s="69">
        <f t="shared" si="45"/>
        <v>34223.338000000003</v>
      </c>
      <c r="Q349" s="66">
        <f t="shared" si="46"/>
        <v>2157.8699340245053</v>
      </c>
      <c r="R349" s="27">
        <v>2289.5</v>
      </c>
      <c r="S349" s="28">
        <v>6.0999999999999999E-2</v>
      </c>
      <c r="T349" s="57">
        <v>44662.400000000001</v>
      </c>
      <c r="U349" s="76">
        <f t="shared" si="47"/>
        <v>345</v>
      </c>
    </row>
    <row r="350" spans="3:21" x14ac:dyDescent="0.2">
      <c r="C350" s="17">
        <v>346</v>
      </c>
      <c r="D350" s="18" t="s">
        <v>384</v>
      </c>
      <c r="E350" s="19" t="s">
        <v>213</v>
      </c>
      <c r="F350" s="20">
        <v>12000</v>
      </c>
      <c r="G350" s="72">
        <v>345</v>
      </c>
      <c r="H350" s="68">
        <f>I350/(1+J350)</f>
        <v>34211.281070745696</v>
      </c>
      <c r="I350" s="25">
        <v>35785</v>
      </c>
      <c r="J350" s="26">
        <v>4.5999999999999999E-2</v>
      </c>
      <c r="K350" s="69">
        <f t="shared" si="40"/>
        <v>715.7</v>
      </c>
      <c r="L350" s="69">
        <f t="shared" si="41"/>
        <v>36500.699999999997</v>
      </c>
      <c r="M350" s="69">
        <f t="shared" si="42"/>
        <v>0</v>
      </c>
      <c r="N350" s="70">
        <f t="shared" si="43"/>
        <v>0</v>
      </c>
      <c r="O350" s="69">
        <f t="shared" si="44"/>
        <v>2223.6999999999998</v>
      </c>
      <c r="P350" s="69">
        <f t="shared" si="45"/>
        <v>34277</v>
      </c>
      <c r="Q350" s="66">
        <f t="shared" si="46"/>
        <v>2203.8652130822597</v>
      </c>
      <c r="R350" s="27">
        <v>2223.6999999999998</v>
      </c>
      <c r="S350" s="28">
        <v>8.9999999999999993E-3</v>
      </c>
      <c r="T350" s="57">
        <v>122221</v>
      </c>
      <c r="U350" s="76">
        <f t="shared" si="47"/>
        <v>346</v>
      </c>
    </row>
    <row r="351" spans="3:21" x14ac:dyDescent="0.2">
      <c r="C351" s="17">
        <v>347</v>
      </c>
      <c r="D351" s="18" t="s">
        <v>385</v>
      </c>
      <c r="E351" s="19" t="s">
        <v>9</v>
      </c>
      <c r="F351" s="20">
        <v>112859</v>
      </c>
      <c r="G351" s="72">
        <v>359</v>
      </c>
      <c r="H351" s="68">
        <f>I351/(1+J351)</f>
        <v>33198.234200743493</v>
      </c>
      <c r="I351" s="25">
        <v>35721.300000000003</v>
      </c>
      <c r="J351" s="26">
        <v>7.5999999999999998E-2</v>
      </c>
      <c r="K351" s="69">
        <f t="shared" si="40"/>
        <v>714.42600000000004</v>
      </c>
      <c r="L351" s="69">
        <f t="shared" si="41"/>
        <v>36435.726000000002</v>
      </c>
      <c r="M351" s="69">
        <f t="shared" si="42"/>
        <v>0</v>
      </c>
      <c r="N351" s="70">
        <f t="shared" si="43"/>
        <v>0</v>
      </c>
      <c r="O351" s="69">
        <f t="shared" si="44"/>
        <v>-152.80000000000001</v>
      </c>
      <c r="P351" s="69">
        <f t="shared" si="45"/>
        <v>36588.526000000005</v>
      </c>
      <c r="Q351" s="66" t="e">
        <f t="shared" si="46"/>
        <v>#VALUE!</v>
      </c>
      <c r="R351" s="27">
        <v>-152.80000000000001</v>
      </c>
      <c r="S351" s="28" t="s">
        <v>13</v>
      </c>
      <c r="T351" s="57">
        <v>33772.300000000003</v>
      </c>
      <c r="U351" s="76">
        <f t="shared" si="47"/>
        <v>347</v>
      </c>
    </row>
    <row r="352" spans="3:21" x14ac:dyDescent="0.2">
      <c r="C352" s="17">
        <v>348</v>
      </c>
      <c r="D352" s="18" t="s">
        <v>386</v>
      </c>
      <c r="E352" s="19" t="s">
        <v>22</v>
      </c>
      <c r="F352" s="20">
        <v>43302</v>
      </c>
      <c r="G352" s="72">
        <v>254</v>
      </c>
      <c r="H352" s="68">
        <f>I352/(1+J352)</f>
        <v>42810.07194244604</v>
      </c>
      <c r="I352" s="25">
        <v>35703.599999999999</v>
      </c>
      <c r="J352" s="26">
        <v>-0.16600000000000001</v>
      </c>
      <c r="K352" s="69">
        <f t="shared" si="40"/>
        <v>714.072</v>
      </c>
      <c r="L352" s="69">
        <f t="shared" si="41"/>
        <v>36417.671999999999</v>
      </c>
      <c r="M352" s="69">
        <f t="shared" si="42"/>
        <v>0</v>
      </c>
      <c r="N352" s="70">
        <f t="shared" si="43"/>
        <v>0</v>
      </c>
      <c r="O352" s="69">
        <f t="shared" si="44"/>
        <v>3803.7</v>
      </c>
      <c r="P352" s="69">
        <f t="shared" si="45"/>
        <v>32613.971999999998</v>
      </c>
      <c r="Q352" s="66">
        <f t="shared" si="46"/>
        <v>4422.9069767441861</v>
      </c>
      <c r="R352" s="27">
        <v>3803.7</v>
      </c>
      <c r="S352" s="28">
        <v>-0.14000000000000001</v>
      </c>
      <c r="T352" s="57">
        <v>62092.3</v>
      </c>
      <c r="U352" s="76">
        <f t="shared" si="47"/>
        <v>348</v>
      </c>
    </row>
    <row r="353" spans="3:21" x14ac:dyDescent="0.2">
      <c r="C353" s="17">
        <v>349</v>
      </c>
      <c r="D353" s="18" t="s">
        <v>387</v>
      </c>
      <c r="E353" s="19" t="s">
        <v>24</v>
      </c>
      <c r="F353" s="20">
        <v>132138</v>
      </c>
      <c r="G353" s="72">
        <v>313</v>
      </c>
      <c r="H353" s="68">
        <f>I353/(1+J353)</f>
        <v>36979.149377593363</v>
      </c>
      <c r="I353" s="25">
        <v>35647.9</v>
      </c>
      <c r="J353" s="26">
        <v>-3.5999999999999997E-2</v>
      </c>
      <c r="K353" s="69">
        <f t="shared" si="40"/>
        <v>712.95800000000008</v>
      </c>
      <c r="L353" s="69">
        <f t="shared" si="41"/>
        <v>36360.858</v>
      </c>
      <c r="M353" s="69">
        <f t="shared" si="42"/>
        <v>0</v>
      </c>
      <c r="N353" s="70">
        <f t="shared" si="43"/>
        <v>0</v>
      </c>
      <c r="O353" s="69">
        <f t="shared" si="44"/>
        <v>943.1</v>
      </c>
      <c r="P353" s="69">
        <f t="shared" si="45"/>
        <v>35417.758000000002</v>
      </c>
      <c r="Q353" s="66">
        <f t="shared" si="46"/>
        <v>1528.5251215559158</v>
      </c>
      <c r="R353" s="27">
        <v>943.1</v>
      </c>
      <c r="S353" s="28">
        <v>-0.38300000000000001</v>
      </c>
      <c r="T353" s="57">
        <v>28055</v>
      </c>
      <c r="U353" s="76">
        <f t="shared" si="47"/>
        <v>349</v>
      </c>
    </row>
    <row r="354" spans="3:21" x14ac:dyDescent="0.2">
      <c r="C354" s="17">
        <v>350</v>
      </c>
      <c r="D354" s="18" t="s">
        <v>388</v>
      </c>
      <c r="E354" s="19" t="s">
        <v>24</v>
      </c>
      <c r="F354" s="20">
        <v>59132</v>
      </c>
      <c r="G354" s="72">
        <v>367</v>
      </c>
      <c r="H354" s="68">
        <f>I354/(1+J354)</f>
        <v>32129.12885662432</v>
      </c>
      <c r="I354" s="25">
        <v>35406.300000000003</v>
      </c>
      <c r="J354" s="26">
        <v>0.10199999999999999</v>
      </c>
      <c r="K354" s="69">
        <f t="shared" si="40"/>
        <v>708.12600000000009</v>
      </c>
      <c r="L354" s="69">
        <f t="shared" si="41"/>
        <v>36114.425999999999</v>
      </c>
      <c r="M354" s="69">
        <f t="shared" si="42"/>
        <v>0</v>
      </c>
      <c r="N354" s="70">
        <f t="shared" si="43"/>
        <v>0</v>
      </c>
      <c r="O354" s="69">
        <f t="shared" si="44"/>
        <v>870.9</v>
      </c>
      <c r="P354" s="69">
        <f t="shared" si="45"/>
        <v>35243.525999999998</v>
      </c>
      <c r="Q354" s="66">
        <f t="shared" si="46"/>
        <v>5214.9700598802383</v>
      </c>
      <c r="R354" s="27">
        <v>870.9</v>
      </c>
      <c r="S354" s="28">
        <v>-0.83299999999999996</v>
      </c>
      <c r="T354" s="57">
        <v>1814332.9</v>
      </c>
      <c r="U354" s="76">
        <f t="shared" si="47"/>
        <v>350</v>
      </c>
    </row>
    <row r="355" spans="3:21" x14ac:dyDescent="0.2">
      <c r="C355" s="17">
        <v>351</v>
      </c>
      <c r="D355" s="18" t="s">
        <v>389</v>
      </c>
      <c r="E355" s="19" t="s">
        <v>24</v>
      </c>
      <c r="F355" s="20">
        <v>72020</v>
      </c>
      <c r="G355" s="72">
        <v>352</v>
      </c>
      <c r="H355" s="68">
        <f>I355/(1+J355)</f>
        <v>33605.318138651477</v>
      </c>
      <c r="I355" s="25">
        <v>35386.400000000001</v>
      </c>
      <c r="J355" s="26">
        <v>5.2999999999999999E-2</v>
      </c>
      <c r="K355" s="69">
        <f t="shared" si="40"/>
        <v>707.72800000000007</v>
      </c>
      <c r="L355" s="69">
        <f t="shared" si="41"/>
        <v>36094.128000000004</v>
      </c>
      <c r="M355" s="69">
        <f t="shared" si="42"/>
        <v>0</v>
      </c>
      <c r="N355" s="70">
        <f t="shared" si="43"/>
        <v>0</v>
      </c>
      <c r="O355" s="69">
        <f t="shared" si="44"/>
        <v>1529</v>
      </c>
      <c r="P355" s="69">
        <f t="shared" si="45"/>
        <v>34565.128000000004</v>
      </c>
      <c r="Q355" s="66">
        <f t="shared" si="46"/>
        <v>1911.25</v>
      </c>
      <c r="R355" s="27">
        <v>1529</v>
      </c>
      <c r="S355" s="28">
        <v>-0.2</v>
      </c>
      <c r="T355" s="57">
        <v>50352.5</v>
      </c>
      <c r="U355" s="76">
        <f t="shared" si="47"/>
        <v>351</v>
      </c>
    </row>
    <row r="356" spans="3:21" x14ac:dyDescent="0.2">
      <c r="C356" s="17">
        <v>352</v>
      </c>
      <c r="D356" s="18" t="s">
        <v>390</v>
      </c>
      <c r="E356" s="19" t="s">
        <v>9</v>
      </c>
      <c r="F356" s="20">
        <v>300000</v>
      </c>
      <c r="G356" s="72">
        <v>374</v>
      </c>
      <c r="H356" s="68">
        <f>I356/(1+J356)</f>
        <v>31885.662759242558</v>
      </c>
      <c r="I356" s="25">
        <v>35361.199999999997</v>
      </c>
      <c r="J356" s="26">
        <v>0.109</v>
      </c>
      <c r="K356" s="69">
        <f t="shared" si="40"/>
        <v>707.22399999999993</v>
      </c>
      <c r="L356" s="69">
        <f t="shared" si="41"/>
        <v>36068.423999999999</v>
      </c>
      <c r="M356" s="69">
        <f t="shared" si="42"/>
        <v>0</v>
      </c>
      <c r="N356" s="70">
        <f t="shared" si="43"/>
        <v>0</v>
      </c>
      <c r="O356" s="69">
        <f t="shared" si="44"/>
        <v>4976.3</v>
      </c>
      <c r="P356" s="69">
        <f t="shared" si="45"/>
        <v>31092.124</v>
      </c>
      <c r="Q356" s="66">
        <f t="shared" si="46"/>
        <v>4503.4389140271496</v>
      </c>
      <c r="R356" s="27">
        <v>4976.3</v>
      </c>
      <c r="S356" s="28">
        <v>0.105</v>
      </c>
      <c r="T356" s="57">
        <v>157392.79999999999</v>
      </c>
      <c r="U356" s="76">
        <f t="shared" si="47"/>
        <v>352</v>
      </c>
    </row>
    <row r="357" spans="3:21" x14ac:dyDescent="0.2">
      <c r="C357" s="17">
        <v>353</v>
      </c>
      <c r="D357" s="18" t="s">
        <v>391</v>
      </c>
      <c r="E357" s="19" t="s">
        <v>19</v>
      </c>
      <c r="F357" s="20">
        <v>64928</v>
      </c>
      <c r="G357" s="72">
        <v>189</v>
      </c>
      <c r="H357" s="68">
        <f>I357/(1+J357)</f>
        <v>52458.184523809534</v>
      </c>
      <c r="I357" s="25">
        <v>35251.9</v>
      </c>
      <c r="J357" s="26">
        <v>-0.32800000000000001</v>
      </c>
      <c r="K357" s="69">
        <f t="shared" si="40"/>
        <v>705.03800000000001</v>
      </c>
      <c r="L357" s="69">
        <f t="shared" si="41"/>
        <v>35956.938000000002</v>
      </c>
      <c r="M357" s="69">
        <f t="shared" si="42"/>
        <v>0</v>
      </c>
      <c r="N357" s="70">
        <f t="shared" si="43"/>
        <v>0</v>
      </c>
      <c r="O357" s="69">
        <f t="shared" si="44"/>
        <v>5737.9</v>
      </c>
      <c r="P357" s="69">
        <f t="shared" si="45"/>
        <v>30219.038</v>
      </c>
      <c r="Q357" s="66">
        <f t="shared" si="46"/>
        <v>4899.9999999999991</v>
      </c>
      <c r="R357" s="27">
        <v>5737.9</v>
      </c>
      <c r="S357" s="28">
        <v>0.17100000000000001</v>
      </c>
      <c r="T357" s="57">
        <v>1015661.3</v>
      </c>
      <c r="U357" s="76">
        <f t="shared" si="47"/>
        <v>353</v>
      </c>
    </row>
    <row r="358" spans="3:21" x14ac:dyDescent="0.2">
      <c r="C358" s="17">
        <v>354</v>
      </c>
      <c r="D358" s="18" t="s">
        <v>392</v>
      </c>
      <c r="E358" s="19" t="s">
        <v>24</v>
      </c>
      <c r="F358" s="20">
        <v>9476</v>
      </c>
      <c r="G358" s="72">
        <v>398</v>
      </c>
      <c r="H358" s="68">
        <f>I358/(1+J358)</f>
        <v>29612.6582278481</v>
      </c>
      <c r="I358" s="25">
        <v>35091</v>
      </c>
      <c r="J358" s="26">
        <v>0.185</v>
      </c>
      <c r="K358" s="69">
        <f t="shared" si="40"/>
        <v>701.82</v>
      </c>
      <c r="L358" s="69">
        <f t="shared" si="41"/>
        <v>35792.82</v>
      </c>
      <c r="M358" s="69">
        <f t="shared" si="42"/>
        <v>0</v>
      </c>
      <c r="N358" s="70">
        <f t="shared" si="43"/>
        <v>0</v>
      </c>
      <c r="O358" s="69">
        <f t="shared" si="44"/>
        <v>734.6</v>
      </c>
      <c r="P358" s="69">
        <f t="shared" si="45"/>
        <v>35058.22</v>
      </c>
      <c r="Q358" s="66">
        <f t="shared" si="46"/>
        <v>1466.2674650698602</v>
      </c>
      <c r="R358" s="27">
        <v>734.6</v>
      </c>
      <c r="S358" s="28">
        <v>-0.499</v>
      </c>
      <c r="T358" s="57">
        <v>26116.400000000001</v>
      </c>
      <c r="U358" s="76">
        <f t="shared" si="47"/>
        <v>354</v>
      </c>
    </row>
    <row r="359" spans="3:21" x14ac:dyDescent="0.2">
      <c r="C359" s="17">
        <v>355</v>
      </c>
      <c r="D359" s="18" t="s">
        <v>393</v>
      </c>
      <c r="E359" s="19" t="s">
        <v>44</v>
      </c>
      <c r="F359" s="20">
        <v>132388</v>
      </c>
      <c r="G359" s="72">
        <v>304</v>
      </c>
      <c r="H359" s="68">
        <f>I359/(1+J359)</f>
        <v>37710.860215053763</v>
      </c>
      <c r="I359" s="25">
        <v>35071.1</v>
      </c>
      <c r="J359" s="26">
        <v>-7.0000000000000007E-2</v>
      </c>
      <c r="K359" s="69">
        <f t="shared" si="40"/>
        <v>701.42200000000003</v>
      </c>
      <c r="L359" s="69">
        <f t="shared" si="41"/>
        <v>35772.521999999997</v>
      </c>
      <c r="M359" s="69">
        <f t="shared" si="42"/>
        <v>0</v>
      </c>
      <c r="N359" s="70">
        <f t="shared" si="43"/>
        <v>0</v>
      </c>
      <c r="O359" s="69">
        <f t="shared" si="44"/>
        <v>1651.1</v>
      </c>
      <c r="P359" s="69">
        <f t="shared" si="45"/>
        <v>34121.421999999999</v>
      </c>
      <c r="Q359" s="66">
        <f t="shared" si="46"/>
        <v>776.62276575729072</v>
      </c>
      <c r="R359" s="27">
        <v>1651.1</v>
      </c>
      <c r="S359" s="28">
        <v>1.1259999999999999</v>
      </c>
      <c r="T359" s="57">
        <v>238753.3</v>
      </c>
      <c r="U359" s="76">
        <f t="shared" si="47"/>
        <v>355</v>
      </c>
    </row>
    <row r="360" spans="3:21" x14ac:dyDescent="0.2">
      <c r="C360" s="17">
        <v>356</v>
      </c>
      <c r="D360" s="18" t="s">
        <v>394</v>
      </c>
      <c r="E360" s="19" t="s">
        <v>24</v>
      </c>
      <c r="F360" s="20">
        <v>62083</v>
      </c>
      <c r="G360" s="72">
        <v>358</v>
      </c>
      <c r="H360" s="68">
        <f>I360/(1+J360)</f>
        <v>32743.580131209001</v>
      </c>
      <c r="I360" s="25">
        <v>34937.4</v>
      </c>
      <c r="J360" s="26">
        <v>6.7000000000000004E-2</v>
      </c>
      <c r="K360" s="69">
        <f t="shared" si="40"/>
        <v>698.74800000000005</v>
      </c>
      <c r="L360" s="69">
        <f t="shared" si="41"/>
        <v>35636.148000000001</v>
      </c>
      <c r="M360" s="69">
        <f t="shared" si="42"/>
        <v>0</v>
      </c>
      <c r="N360" s="70">
        <f t="shared" si="43"/>
        <v>0</v>
      </c>
      <c r="O360" s="69">
        <f t="shared" si="44"/>
        <v>1474.7</v>
      </c>
      <c r="P360" s="69">
        <f t="shared" si="45"/>
        <v>34161.448000000004</v>
      </c>
      <c r="Q360" s="66">
        <f t="shared" si="46"/>
        <v>881.47041243275555</v>
      </c>
      <c r="R360" s="27">
        <v>1474.7</v>
      </c>
      <c r="S360" s="28">
        <v>0.67300000000000004</v>
      </c>
      <c r="T360" s="57">
        <v>42551.7</v>
      </c>
      <c r="U360" s="76">
        <f t="shared" si="47"/>
        <v>356</v>
      </c>
    </row>
    <row r="361" spans="3:21" x14ac:dyDescent="0.2">
      <c r="C361" s="17">
        <v>357</v>
      </c>
      <c r="D361" s="18" t="s">
        <v>395</v>
      </c>
      <c r="E361" s="19" t="s">
        <v>24</v>
      </c>
      <c r="F361" s="20">
        <v>67721</v>
      </c>
      <c r="G361" s="72">
        <v>348</v>
      </c>
      <c r="H361" s="68">
        <f>I361/(1+J361)</f>
        <v>33900.87378640777</v>
      </c>
      <c r="I361" s="25">
        <v>34917.9</v>
      </c>
      <c r="J361" s="26">
        <v>0.03</v>
      </c>
      <c r="K361" s="69">
        <f t="shared" si="40"/>
        <v>698.35800000000006</v>
      </c>
      <c r="L361" s="69">
        <f t="shared" si="41"/>
        <v>35616.258000000002</v>
      </c>
      <c r="M361" s="69">
        <f t="shared" si="42"/>
        <v>0</v>
      </c>
      <c r="N361" s="70">
        <f t="shared" si="43"/>
        <v>0</v>
      </c>
      <c r="O361" s="69">
        <f t="shared" si="44"/>
        <v>1612.3</v>
      </c>
      <c r="P361" s="69">
        <f t="shared" si="45"/>
        <v>34003.957999999999</v>
      </c>
      <c r="Q361" s="66">
        <f t="shared" si="46"/>
        <v>1947.2222222222219</v>
      </c>
      <c r="R361" s="27">
        <v>1612.3</v>
      </c>
      <c r="S361" s="28">
        <v>-0.17199999999999999</v>
      </c>
      <c r="T361" s="57">
        <v>30739.8</v>
      </c>
      <c r="U361" s="76">
        <f t="shared" si="47"/>
        <v>357</v>
      </c>
    </row>
    <row r="362" spans="3:21" x14ac:dyDescent="0.2">
      <c r="C362" s="17">
        <v>358</v>
      </c>
      <c r="D362" s="18" t="s">
        <v>396</v>
      </c>
      <c r="E362" s="19" t="s">
        <v>9</v>
      </c>
      <c r="F362" s="20">
        <v>23194</v>
      </c>
      <c r="G362" s="72">
        <v>370</v>
      </c>
      <c r="H362" s="68">
        <f>I362/(1+J362)</f>
        <v>31961.503208065995</v>
      </c>
      <c r="I362" s="25">
        <v>34870</v>
      </c>
      <c r="J362" s="26">
        <v>9.0999999999999998E-2</v>
      </c>
      <c r="K362" s="69">
        <f t="shared" si="40"/>
        <v>697.4</v>
      </c>
      <c r="L362" s="69">
        <f t="shared" si="41"/>
        <v>35567.4</v>
      </c>
      <c r="M362" s="69">
        <f t="shared" si="42"/>
        <v>0</v>
      </c>
      <c r="N362" s="70">
        <f t="shared" si="43"/>
        <v>0</v>
      </c>
      <c r="O362" s="69">
        <f t="shared" si="44"/>
        <v>131.4</v>
      </c>
      <c r="P362" s="69">
        <f t="shared" si="45"/>
        <v>35436</v>
      </c>
      <c r="Q362" s="66">
        <f t="shared" si="46"/>
        <v>113.47150259067359</v>
      </c>
      <c r="R362" s="27">
        <v>131.4</v>
      </c>
      <c r="S362" s="28">
        <v>0.158</v>
      </c>
      <c r="T362" s="57">
        <v>18618.3</v>
      </c>
      <c r="U362" s="76">
        <f t="shared" si="47"/>
        <v>358</v>
      </c>
    </row>
    <row r="363" spans="3:21" x14ac:dyDescent="0.2">
      <c r="C363" s="17">
        <v>359</v>
      </c>
      <c r="D363" s="18" t="s">
        <v>397</v>
      </c>
      <c r="E363" s="19" t="s">
        <v>9</v>
      </c>
      <c r="F363" s="20">
        <v>187959</v>
      </c>
      <c r="G363" s="72">
        <v>385</v>
      </c>
      <c r="H363" s="68">
        <f>I363/(1+J363)</f>
        <v>32104.629629629628</v>
      </c>
      <c r="I363" s="25">
        <v>34673</v>
      </c>
      <c r="J363" s="26">
        <v>0.08</v>
      </c>
      <c r="K363" s="69">
        <f t="shared" si="40"/>
        <v>693.46</v>
      </c>
      <c r="L363" s="69">
        <f t="shared" si="41"/>
        <v>35366.46</v>
      </c>
      <c r="M363" s="69">
        <f t="shared" si="42"/>
        <v>0</v>
      </c>
      <c r="N363" s="70">
        <f t="shared" si="43"/>
        <v>0</v>
      </c>
      <c r="O363" s="69">
        <f t="shared" si="44"/>
        <v>486.6</v>
      </c>
      <c r="P363" s="69">
        <f t="shared" si="45"/>
        <v>34879.86</v>
      </c>
      <c r="Q363" s="66">
        <f t="shared" si="46"/>
        <v>682.46844319775596</v>
      </c>
      <c r="R363" s="27">
        <v>486.6</v>
      </c>
      <c r="S363" s="28">
        <v>-0.28699999999999998</v>
      </c>
      <c r="T363" s="57">
        <v>58038.3</v>
      </c>
      <c r="U363" s="76">
        <f t="shared" si="47"/>
        <v>359</v>
      </c>
    </row>
    <row r="364" spans="3:21" x14ac:dyDescent="0.2">
      <c r="C364" s="17">
        <v>360</v>
      </c>
      <c r="D364" s="18" t="s">
        <v>398</v>
      </c>
      <c r="E364" s="19" t="s">
        <v>32</v>
      </c>
      <c r="F364" s="20">
        <v>45680</v>
      </c>
      <c r="G364" s="72">
        <v>373</v>
      </c>
      <c r="H364" s="68">
        <f>I364/(1+J364)</f>
        <v>31892.279069767439</v>
      </c>
      <c r="I364" s="25">
        <v>34284.199999999997</v>
      </c>
      <c r="J364" s="26">
        <v>7.4999999999999997E-2</v>
      </c>
      <c r="K364" s="69">
        <f t="shared" si="40"/>
        <v>685.68399999999997</v>
      </c>
      <c r="L364" s="69">
        <f t="shared" si="41"/>
        <v>34969.883999999998</v>
      </c>
      <c r="M364" s="69">
        <f t="shared" si="42"/>
        <v>0</v>
      </c>
      <c r="N364" s="70">
        <f t="shared" si="43"/>
        <v>0</v>
      </c>
      <c r="O364" s="69">
        <f t="shared" si="44"/>
        <v>2069.9</v>
      </c>
      <c r="P364" s="69">
        <f t="shared" si="45"/>
        <v>32899.983999999997</v>
      </c>
      <c r="Q364" s="66" t="e">
        <f t="shared" si="46"/>
        <v>#VALUE!</v>
      </c>
      <c r="R364" s="27">
        <v>2069.9</v>
      </c>
      <c r="S364" s="28" t="s">
        <v>13</v>
      </c>
      <c r="T364" s="57">
        <v>780308.5</v>
      </c>
      <c r="U364" s="76">
        <f t="shared" si="47"/>
        <v>360</v>
      </c>
    </row>
    <row r="365" spans="3:21" x14ac:dyDescent="0.2">
      <c r="C365" s="17">
        <v>361</v>
      </c>
      <c r="D365" s="18" t="s">
        <v>399</v>
      </c>
      <c r="E365" s="19" t="s">
        <v>9</v>
      </c>
      <c r="F365" s="20">
        <v>56088</v>
      </c>
      <c r="G365" s="72" t="s">
        <v>17</v>
      </c>
      <c r="H365" s="68">
        <f>I365/(1+J365)</f>
        <v>23912.150837988826</v>
      </c>
      <c r="I365" s="25">
        <v>34242.199999999997</v>
      </c>
      <c r="J365" s="26">
        <v>0.432</v>
      </c>
      <c r="K365" s="69">
        <f t="shared" si="40"/>
        <v>684.84399999999994</v>
      </c>
      <c r="L365" s="69">
        <f t="shared" si="41"/>
        <v>34927.043999999994</v>
      </c>
      <c r="M365" s="69">
        <f t="shared" si="42"/>
        <v>0</v>
      </c>
      <c r="N365" s="70">
        <f t="shared" si="43"/>
        <v>0</v>
      </c>
      <c r="O365" s="69">
        <f t="shared" si="44"/>
        <v>578.6</v>
      </c>
      <c r="P365" s="69">
        <f t="shared" si="45"/>
        <v>34348.443999999996</v>
      </c>
      <c r="Q365" s="66">
        <f t="shared" si="46"/>
        <v>383.94160583941607</v>
      </c>
      <c r="R365" s="27">
        <v>578.6</v>
      </c>
      <c r="S365" s="28">
        <v>0.50700000000000001</v>
      </c>
      <c r="T365" s="57">
        <v>8522.6</v>
      </c>
      <c r="U365" s="76">
        <f t="shared" si="47"/>
        <v>361</v>
      </c>
    </row>
    <row r="366" spans="3:21" x14ac:dyDescent="0.2">
      <c r="C366" s="17">
        <v>362</v>
      </c>
      <c r="D366" s="18" t="s">
        <v>400</v>
      </c>
      <c r="E366" s="19" t="s">
        <v>9</v>
      </c>
      <c r="F366" s="20">
        <v>124678</v>
      </c>
      <c r="G366" s="72">
        <v>395</v>
      </c>
      <c r="H366" s="68">
        <f>I366/(1+J366)</f>
        <v>29738.662033014767</v>
      </c>
      <c r="I366" s="25">
        <v>34229.199999999997</v>
      </c>
      <c r="J366" s="26">
        <v>0.151</v>
      </c>
      <c r="K366" s="69">
        <f t="shared" si="40"/>
        <v>684.58399999999995</v>
      </c>
      <c r="L366" s="69">
        <f t="shared" si="41"/>
        <v>34913.784</v>
      </c>
      <c r="M366" s="69">
        <f t="shared" si="42"/>
        <v>0</v>
      </c>
      <c r="N366" s="70">
        <f t="shared" si="43"/>
        <v>0</v>
      </c>
      <c r="O366" s="69">
        <f t="shared" si="44"/>
        <v>170.7</v>
      </c>
      <c r="P366" s="69">
        <f t="shared" si="45"/>
        <v>34743.084000000003</v>
      </c>
      <c r="Q366" s="66">
        <f t="shared" si="46"/>
        <v>198.48837209302326</v>
      </c>
      <c r="R366" s="27">
        <v>170.7</v>
      </c>
      <c r="S366" s="28">
        <v>-0.14000000000000001</v>
      </c>
      <c r="T366" s="57">
        <v>157347.6</v>
      </c>
      <c r="U366" s="76">
        <f t="shared" si="47"/>
        <v>362</v>
      </c>
    </row>
    <row r="367" spans="3:21" x14ac:dyDescent="0.2">
      <c r="C367" s="17">
        <v>363</v>
      </c>
      <c r="D367" s="18" t="s">
        <v>401</v>
      </c>
      <c r="E367" s="19" t="s">
        <v>42</v>
      </c>
      <c r="F367" s="20">
        <v>48752</v>
      </c>
      <c r="G367" s="72">
        <v>368</v>
      </c>
      <c r="H367" s="68">
        <f>I367/(1+J367)</f>
        <v>32129.765258215961</v>
      </c>
      <c r="I367" s="25">
        <v>34218.199999999997</v>
      </c>
      <c r="J367" s="26">
        <v>6.5000000000000002E-2</v>
      </c>
      <c r="K367" s="69">
        <f t="shared" si="40"/>
        <v>684.36399999999992</v>
      </c>
      <c r="L367" s="69">
        <f t="shared" si="41"/>
        <v>34902.563999999998</v>
      </c>
      <c r="M367" s="69">
        <f t="shared" si="42"/>
        <v>0</v>
      </c>
      <c r="N367" s="70">
        <f t="shared" si="43"/>
        <v>0</v>
      </c>
      <c r="O367" s="69">
        <f t="shared" si="44"/>
        <v>12043.9</v>
      </c>
      <c r="P367" s="69">
        <f t="shared" si="45"/>
        <v>22858.663999999997</v>
      </c>
      <c r="Q367" s="66">
        <f t="shared" si="46"/>
        <v>11340.772128060262</v>
      </c>
      <c r="R367" s="27">
        <v>12043.9</v>
      </c>
      <c r="S367" s="28">
        <v>6.2E-2</v>
      </c>
      <c r="T367" s="57">
        <v>67999.5</v>
      </c>
      <c r="U367" s="76">
        <f t="shared" si="47"/>
        <v>363</v>
      </c>
    </row>
    <row r="368" spans="3:21" x14ac:dyDescent="0.2">
      <c r="C368" s="17">
        <v>364</v>
      </c>
      <c r="D368" s="18" t="s">
        <v>402</v>
      </c>
      <c r="E368" s="19" t="s">
        <v>9</v>
      </c>
      <c r="F368" s="20">
        <v>129929</v>
      </c>
      <c r="G368" s="72">
        <v>333</v>
      </c>
      <c r="H368" s="68">
        <f>I368/(1+J368)</f>
        <v>35052.820512820515</v>
      </c>
      <c r="I368" s="25">
        <v>34176.5</v>
      </c>
      <c r="J368" s="26">
        <v>-2.5000000000000001E-2</v>
      </c>
      <c r="K368" s="69">
        <f t="shared" si="40"/>
        <v>683.53</v>
      </c>
      <c r="L368" s="69">
        <f t="shared" si="41"/>
        <v>34860.03</v>
      </c>
      <c r="M368" s="69">
        <f t="shared" si="42"/>
        <v>0</v>
      </c>
      <c r="N368" s="70">
        <f t="shared" si="43"/>
        <v>0</v>
      </c>
      <c r="O368" s="69">
        <f t="shared" si="44"/>
        <v>432.6</v>
      </c>
      <c r="P368" s="69">
        <f t="shared" si="45"/>
        <v>34427.43</v>
      </c>
      <c r="Q368" s="66">
        <f t="shared" si="46"/>
        <v>371.64948453608253</v>
      </c>
      <c r="R368" s="27">
        <v>432.6</v>
      </c>
      <c r="S368" s="28">
        <v>0.16400000000000001</v>
      </c>
      <c r="T368" s="57">
        <v>57758.7</v>
      </c>
      <c r="U368" s="76">
        <f t="shared" si="47"/>
        <v>364</v>
      </c>
    </row>
    <row r="369" spans="3:21" x14ac:dyDescent="0.2">
      <c r="C369" s="17">
        <v>365</v>
      </c>
      <c r="D369" s="18" t="s">
        <v>403</v>
      </c>
      <c r="E369" s="19" t="s">
        <v>42</v>
      </c>
      <c r="F369" s="20">
        <v>112421</v>
      </c>
      <c r="G369" s="72">
        <v>354</v>
      </c>
      <c r="H369" s="68">
        <f>I369/(1+J369)</f>
        <v>33565.551181102361</v>
      </c>
      <c r="I369" s="25">
        <v>34102.6</v>
      </c>
      <c r="J369" s="26">
        <v>1.6E-2</v>
      </c>
      <c r="K369" s="69">
        <f t="shared" si="40"/>
        <v>682.05200000000002</v>
      </c>
      <c r="L369" s="69">
        <f t="shared" si="41"/>
        <v>34784.652000000002</v>
      </c>
      <c r="M369" s="69">
        <f t="shared" si="42"/>
        <v>0</v>
      </c>
      <c r="N369" s="70">
        <f t="shared" si="43"/>
        <v>0</v>
      </c>
      <c r="O369" s="69">
        <f t="shared" si="44"/>
        <v>501.5</v>
      </c>
      <c r="P369" s="69">
        <f t="shared" si="45"/>
        <v>34283.152000000002</v>
      </c>
      <c r="Q369" s="66">
        <f t="shared" si="46"/>
        <v>472.22222222222217</v>
      </c>
      <c r="R369" s="27">
        <v>501.5</v>
      </c>
      <c r="S369" s="28">
        <v>6.2E-2</v>
      </c>
      <c r="T369" s="57">
        <v>21455.9</v>
      </c>
      <c r="U369" s="76">
        <f t="shared" si="47"/>
        <v>365</v>
      </c>
    </row>
    <row r="370" spans="3:21" x14ac:dyDescent="0.2">
      <c r="C370" s="17">
        <v>366</v>
      </c>
      <c r="D370" s="18" t="s">
        <v>404</v>
      </c>
      <c r="E370" s="19" t="s">
        <v>7</v>
      </c>
      <c r="F370" s="20">
        <v>4900</v>
      </c>
      <c r="G370" s="72">
        <v>452</v>
      </c>
      <c r="H370" s="68">
        <f>I370/(1+J370)</f>
        <v>26216.320246343341</v>
      </c>
      <c r="I370" s="25">
        <v>34055</v>
      </c>
      <c r="J370" s="26">
        <v>0.29899999999999999</v>
      </c>
      <c r="K370" s="69">
        <f t="shared" si="40"/>
        <v>681.1</v>
      </c>
      <c r="L370" s="69">
        <f t="shared" si="41"/>
        <v>34736.1</v>
      </c>
      <c r="M370" s="69">
        <f t="shared" si="42"/>
        <v>0</v>
      </c>
      <c r="N370" s="70">
        <f t="shared" si="43"/>
        <v>0</v>
      </c>
      <c r="O370" s="69">
        <f t="shared" si="44"/>
        <v>334</v>
      </c>
      <c r="P370" s="69">
        <f t="shared" si="45"/>
        <v>34402.1</v>
      </c>
      <c r="Q370" s="66" t="e">
        <f t="shared" si="46"/>
        <v>#VALUE!</v>
      </c>
      <c r="R370" s="27">
        <v>334</v>
      </c>
      <c r="S370" s="28" t="s">
        <v>13</v>
      </c>
      <c r="T370" s="57">
        <v>26830</v>
      </c>
      <c r="U370" s="76">
        <f t="shared" si="47"/>
        <v>366</v>
      </c>
    </row>
    <row r="371" spans="3:21" x14ac:dyDescent="0.2">
      <c r="C371" s="17">
        <v>367</v>
      </c>
      <c r="D371" s="18" t="s">
        <v>405</v>
      </c>
      <c r="E371" s="19" t="s">
        <v>9</v>
      </c>
      <c r="F371" s="20">
        <v>198932</v>
      </c>
      <c r="G371" s="72">
        <v>242</v>
      </c>
      <c r="H371" s="68">
        <f>I371/(1+J371)</f>
        <v>44776.48612945839</v>
      </c>
      <c r="I371" s="25">
        <v>33895.800000000003</v>
      </c>
      <c r="J371" s="26">
        <v>-0.24299999999999999</v>
      </c>
      <c r="K371" s="69">
        <f t="shared" si="40"/>
        <v>677.91600000000005</v>
      </c>
      <c r="L371" s="69">
        <f t="shared" si="41"/>
        <v>34573.716</v>
      </c>
      <c r="M371" s="69">
        <f t="shared" si="42"/>
        <v>0</v>
      </c>
      <c r="N371" s="70">
        <f t="shared" si="43"/>
        <v>0</v>
      </c>
      <c r="O371" s="69">
        <f t="shared" si="44"/>
        <v>268.10000000000002</v>
      </c>
      <c r="P371" s="69">
        <f t="shared" si="45"/>
        <v>34305.616000000002</v>
      </c>
      <c r="Q371" s="66">
        <f t="shared" si="46"/>
        <v>738.56749311294777</v>
      </c>
      <c r="R371" s="27">
        <v>268.10000000000002</v>
      </c>
      <c r="S371" s="28">
        <v>-0.63700000000000001</v>
      </c>
      <c r="T371" s="57">
        <v>48455.199999999997</v>
      </c>
      <c r="U371" s="76">
        <f t="shared" si="47"/>
        <v>367</v>
      </c>
    </row>
    <row r="372" spans="3:21" x14ac:dyDescent="0.2">
      <c r="C372" s="17">
        <v>368</v>
      </c>
      <c r="D372" s="18" t="s">
        <v>406</v>
      </c>
      <c r="E372" s="19" t="s">
        <v>9</v>
      </c>
      <c r="F372" s="20">
        <v>21849</v>
      </c>
      <c r="G372" s="72">
        <v>464</v>
      </c>
      <c r="H372" s="68">
        <f>I372/(1+J372)</f>
        <v>25609.509202453988</v>
      </c>
      <c r="I372" s="25">
        <v>33394.800000000003</v>
      </c>
      <c r="J372" s="26">
        <v>0.30399999999999999</v>
      </c>
      <c r="K372" s="69">
        <f t="shared" si="40"/>
        <v>667.89600000000007</v>
      </c>
      <c r="L372" s="69">
        <f t="shared" si="41"/>
        <v>34062.696000000004</v>
      </c>
      <c r="M372" s="69">
        <f t="shared" si="42"/>
        <v>0</v>
      </c>
      <c r="N372" s="70">
        <f t="shared" si="43"/>
        <v>0</v>
      </c>
      <c r="O372" s="69">
        <f t="shared" si="44"/>
        <v>613.6</v>
      </c>
      <c r="P372" s="69">
        <f t="shared" si="45"/>
        <v>33449.096000000005</v>
      </c>
      <c r="Q372" s="66">
        <f t="shared" si="46"/>
        <v>452.50737463126848</v>
      </c>
      <c r="R372" s="27">
        <v>613.6</v>
      </c>
      <c r="S372" s="28">
        <v>0.35599999999999998</v>
      </c>
      <c r="T372" s="57">
        <v>51585.3</v>
      </c>
      <c r="U372" s="76">
        <f t="shared" si="47"/>
        <v>368</v>
      </c>
    </row>
    <row r="373" spans="3:21" x14ac:dyDescent="0.2">
      <c r="C373" s="17">
        <v>369</v>
      </c>
      <c r="D373" s="18" t="s">
        <v>407</v>
      </c>
      <c r="E373" s="19" t="s">
        <v>9</v>
      </c>
      <c r="F373" s="20">
        <v>27594</v>
      </c>
      <c r="G373" s="72" t="s">
        <v>408</v>
      </c>
      <c r="H373" s="68">
        <f>I373/(1+J373)</f>
        <v>32107.307692307691</v>
      </c>
      <c r="I373" s="25">
        <v>33391.599999999999</v>
      </c>
      <c r="J373" s="26">
        <v>0.04</v>
      </c>
      <c r="K373" s="69">
        <f t="shared" si="40"/>
        <v>667.83199999999999</v>
      </c>
      <c r="L373" s="69">
        <f t="shared" si="41"/>
        <v>34059.432000000001</v>
      </c>
      <c r="M373" s="69">
        <f t="shared" si="42"/>
        <v>0</v>
      </c>
      <c r="N373" s="70">
        <f t="shared" si="43"/>
        <v>0</v>
      </c>
      <c r="O373" s="69">
        <f t="shared" si="44"/>
        <v>234</v>
      </c>
      <c r="P373" s="69">
        <f t="shared" si="45"/>
        <v>33825.432000000001</v>
      </c>
      <c r="Q373" s="66">
        <f t="shared" si="46"/>
        <v>123.15789473684211</v>
      </c>
      <c r="R373" s="27">
        <v>234</v>
      </c>
      <c r="S373" s="28">
        <v>0.9</v>
      </c>
      <c r="T373" s="57">
        <v>16925.3</v>
      </c>
      <c r="U373" s="76">
        <f t="shared" si="47"/>
        <v>369</v>
      </c>
    </row>
    <row r="374" spans="3:21" x14ac:dyDescent="0.2">
      <c r="C374" s="17">
        <v>370</v>
      </c>
      <c r="D374" s="18" t="s">
        <v>409</v>
      </c>
      <c r="E374" s="19" t="s">
        <v>9</v>
      </c>
      <c r="F374" s="20">
        <v>179636</v>
      </c>
      <c r="G374" s="72">
        <v>388</v>
      </c>
      <c r="H374" s="68">
        <f>I374/(1+J374)</f>
        <v>30184.601449275364</v>
      </c>
      <c r="I374" s="25">
        <v>33323.800000000003</v>
      </c>
      <c r="J374" s="26">
        <v>0.104</v>
      </c>
      <c r="K374" s="69">
        <f t="shared" si="40"/>
        <v>666.47600000000011</v>
      </c>
      <c r="L374" s="69">
        <f t="shared" si="41"/>
        <v>33990.276000000005</v>
      </c>
      <c r="M374" s="69">
        <f t="shared" si="42"/>
        <v>0</v>
      </c>
      <c r="N374" s="70">
        <f t="shared" si="43"/>
        <v>0</v>
      </c>
      <c r="O374" s="69">
        <f t="shared" si="44"/>
        <v>1755.2</v>
      </c>
      <c r="P374" s="69">
        <f t="shared" si="45"/>
        <v>32235.076000000005</v>
      </c>
      <c r="Q374" s="66">
        <f t="shared" si="46"/>
        <v>1774.7219413549039</v>
      </c>
      <c r="R374" s="27">
        <v>1755.2</v>
      </c>
      <c r="S374" s="28">
        <v>-1.0999999999999999E-2</v>
      </c>
      <c r="T374" s="57">
        <v>51672.9</v>
      </c>
      <c r="U374" s="76">
        <f t="shared" si="47"/>
        <v>370</v>
      </c>
    </row>
    <row r="375" spans="3:21" x14ac:dyDescent="0.2">
      <c r="C375" s="17">
        <v>371</v>
      </c>
      <c r="D375" s="18" t="s">
        <v>410</v>
      </c>
      <c r="E375" s="19" t="s">
        <v>24</v>
      </c>
      <c r="F375" s="20">
        <v>128697</v>
      </c>
      <c r="G375" s="72">
        <v>326</v>
      </c>
      <c r="H375" s="68">
        <f>I375/(1+J375)</f>
        <v>35628.663101604281</v>
      </c>
      <c r="I375" s="25">
        <v>33312.800000000003</v>
      </c>
      <c r="J375" s="26">
        <v>-6.5000000000000002E-2</v>
      </c>
      <c r="K375" s="69">
        <f t="shared" si="40"/>
        <v>666.25600000000009</v>
      </c>
      <c r="L375" s="69">
        <f t="shared" si="41"/>
        <v>33979.056000000004</v>
      </c>
      <c r="M375" s="69">
        <f t="shared" si="42"/>
        <v>0</v>
      </c>
      <c r="N375" s="70">
        <f t="shared" si="43"/>
        <v>0</v>
      </c>
      <c r="O375" s="69">
        <f t="shared" si="44"/>
        <v>9138.7999999999993</v>
      </c>
      <c r="P375" s="69">
        <f t="shared" si="45"/>
        <v>24840.256000000005</v>
      </c>
      <c r="Q375" s="66">
        <f t="shared" si="46"/>
        <v>7258.7768069896747</v>
      </c>
      <c r="R375" s="27">
        <v>9138.7999999999993</v>
      </c>
      <c r="S375" s="28">
        <v>0.25900000000000001</v>
      </c>
      <c r="T375" s="57">
        <v>38830.300000000003</v>
      </c>
      <c r="U375" s="76">
        <f t="shared" si="47"/>
        <v>371</v>
      </c>
    </row>
    <row r="376" spans="3:21" x14ac:dyDescent="0.2">
      <c r="C376" s="17">
        <v>372</v>
      </c>
      <c r="D376" s="18" t="s">
        <v>411</v>
      </c>
      <c r="E376" s="19" t="s">
        <v>19</v>
      </c>
      <c r="F376" s="20">
        <v>23792</v>
      </c>
      <c r="G376" s="72">
        <v>50</v>
      </c>
      <c r="H376" s="68">
        <f>I376/(1+J376)</f>
        <v>111585.90604026844</v>
      </c>
      <c r="I376" s="25">
        <v>33252.6</v>
      </c>
      <c r="J376" s="26">
        <v>-0.70199999999999996</v>
      </c>
      <c r="K376" s="69">
        <f t="shared" si="40"/>
        <v>665.05200000000002</v>
      </c>
      <c r="L376" s="69">
        <f t="shared" si="41"/>
        <v>33917.652000000002</v>
      </c>
      <c r="M376" s="69">
        <f t="shared" si="42"/>
        <v>0</v>
      </c>
      <c r="N376" s="70">
        <f t="shared" si="43"/>
        <v>0</v>
      </c>
      <c r="O376" s="69">
        <f t="shared" si="44"/>
        <v>4014.7</v>
      </c>
      <c r="P376" s="69">
        <f t="shared" si="45"/>
        <v>29902.952000000001</v>
      </c>
      <c r="Q376" s="66">
        <f t="shared" si="46"/>
        <v>3076.3984674329504</v>
      </c>
      <c r="R376" s="27">
        <v>4014.7</v>
      </c>
      <c r="S376" s="28">
        <v>0.30499999999999999</v>
      </c>
      <c r="T376" s="57">
        <v>647708.5</v>
      </c>
      <c r="U376" s="76">
        <f t="shared" si="47"/>
        <v>372</v>
      </c>
    </row>
    <row r="377" spans="3:21" x14ac:dyDescent="0.2">
      <c r="C377" s="17">
        <v>373</v>
      </c>
      <c r="D377" s="18" t="s">
        <v>412</v>
      </c>
      <c r="E377" s="19" t="s">
        <v>230</v>
      </c>
      <c r="F377" s="20">
        <v>45753</v>
      </c>
      <c r="G377" s="72">
        <v>349</v>
      </c>
      <c r="H377" s="68">
        <f>I377/(1+J377)</f>
        <v>33898.16138917263</v>
      </c>
      <c r="I377" s="25">
        <v>33186.300000000003</v>
      </c>
      <c r="J377" s="26">
        <v>-2.1000000000000001E-2</v>
      </c>
      <c r="K377" s="69">
        <f t="shared" si="40"/>
        <v>663.72600000000011</v>
      </c>
      <c r="L377" s="69">
        <f t="shared" si="41"/>
        <v>33850.026000000005</v>
      </c>
      <c r="M377" s="69">
        <f t="shared" si="42"/>
        <v>0</v>
      </c>
      <c r="N377" s="70">
        <f t="shared" si="43"/>
        <v>0</v>
      </c>
      <c r="O377" s="69">
        <f t="shared" si="44"/>
        <v>7228</v>
      </c>
      <c r="P377" s="69">
        <f t="shared" si="45"/>
        <v>26622.026000000005</v>
      </c>
      <c r="Q377" s="66">
        <f t="shared" si="46"/>
        <v>7482.4016563146997</v>
      </c>
      <c r="R377" s="27">
        <v>7228</v>
      </c>
      <c r="S377" s="28">
        <v>-3.4000000000000002E-2</v>
      </c>
      <c r="T377" s="57">
        <v>720354.4</v>
      </c>
      <c r="U377" s="76">
        <f t="shared" si="47"/>
        <v>373</v>
      </c>
    </row>
    <row r="378" spans="3:21" x14ac:dyDescent="0.2">
      <c r="C378" s="17">
        <v>374</v>
      </c>
      <c r="D378" s="18" t="s">
        <v>413</v>
      </c>
      <c r="E378" s="19" t="s">
        <v>24</v>
      </c>
      <c r="F378" s="20">
        <v>143509</v>
      </c>
      <c r="G378" s="72">
        <v>365</v>
      </c>
      <c r="H378" s="68">
        <f>I378/(1+J378)</f>
        <v>32510.226155358901</v>
      </c>
      <c r="I378" s="25">
        <v>33062.9</v>
      </c>
      <c r="J378" s="26">
        <v>1.7000000000000001E-2</v>
      </c>
      <c r="K378" s="69">
        <f t="shared" si="40"/>
        <v>661.25800000000004</v>
      </c>
      <c r="L378" s="69">
        <f t="shared" si="41"/>
        <v>33724.158000000003</v>
      </c>
      <c r="M378" s="69">
        <f t="shared" si="42"/>
        <v>0</v>
      </c>
      <c r="N378" s="70">
        <f t="shared" si="43"/>
        <v>0</v>
      </c>
      <c r="O378" s="69">
        <f t="shared" si="44"/>
        <v>2641.7</v>
      </c>
      <c r="P378" s="69">
        <f t="shared" si="45"/>
        <v>31082.458000000002</v>
      </c>
      <c r="Q378" s="66">
        <f t="shared" si="46"/>
        <v>2572.249269717624</v>
      </c>
      <c r="R378" s="27">
        <v>2641.7</v>
      </c>
      <c r="S378" s="28">
        <v>2.7E-2</v>
      </c>
      <c r="T378" s="57">
        <v>35220.6</v>
      </c>
      <c r="U378" s="76">
        <f t="shared" si="47"/>
        <v>374</v>
      </c>
    </row>
    <row r="379" spans="3:21" x14ac:dyDescent="0.2">
      <c r="C379" s="17">
        <v>375</v>
      </c>
      <c r="D379" s="18" t="s">
        <v>414</v>
      </c>
      <c r="E379" s="19" t="s">
        <v>9</v>
      </c>
      <c r="F379" s="20">
        <v>135297</v>
      </c>
      <c r="G379" s="72">
        <v>369</v>
      </c>
      <c r="H379" s="68">
        <f>I379/(1+J379)</f>
        <v>31999.709583736691</v>
      </c>
      <c r="I379" s="25">
        <v>33055.699999999997</v>
      </c>
      <c r="J379" s="26">
        <v>3.3000000000000002E-2</v>
      </c>
      <c r="K379" s="69">
        <f t="shared" si="40"/>
        <v>661.11399999999992</v>
      </c>
      <c r="L379" s="69">
        <f t="shared" si="41"/>
        <v>33716.813999999998</v>
      </c>
      <c r="M379" s="69">
        <f t="shared" si="42"/>
        <v>0</v>
      </c>
      <c r="N379" s="70">
        <f t="shared" si="43"/>
        <v>0</v>
      </c>
      <c r="O379" s="69">
        <f t="shared" si="44"/>
        <v>350.3</v>
      </c>
      <c r="P379" s="69">
        <f t="shared" si="45"/>
        <v>33366.513999999996</v>
      </c>
      <c r="Q379" s="66">
        <f t="shared" si="46"/>
        <v>166.8095238095238</v>
      </c>
      <c r="R379" s="27">
        <v>350.3</v>
      </c>
      <c r="S379" s="28">
        <v>1.1000000000000001</v>
      </c>
      <c r="T379" s="57">
        <v>40323.199999999997</v>
      </c>
      <c r="U379" s="76">
        <f t="shared" si="47"/>
        <v>375</v>
      </c>
    </row>
    <row r="380" spans="3:21" x14ac:dyDescent="0.2">
      <c r="C380" s="17">
        <v>376</v>
      </c>
      <c r="D380" s="18" t="s">
        <v>415</v>
      </c>
      <c r="E380" s="19" t="s">
        <v>30</v>
      </c>
      <c r="F380" s="20">
        <v>3212</v>
      </c>
      <c r="G380" s="72">
        <v>438</v>
      </c>
      <c r="H380" s="68">
        <f>I380/(1+J380)</f>
        <v>26828.490259740258</v>
      </c>
      <c r="I380" s="25">
        <v>33052.699999999997</v>
      </c>
      <c r="J380" s="26">
        <v>0.23200000000000001</v>
      </c>
      <c r="K380" s="69">
        <f t="shared" si="40"/>
        <v>661.05399999999997</v>
      </c>
      <c r="L380" s="69">
        <f t="shared" si="41"/>
        <v>33713.753999999994</v>
      </c>
      <c r="M380" s="69">
        <f t="shared" si="42"/>
        <v>0</v>
      </c>
      <c r="N380" s="70">
        <f t="shared" si="43"/>
        <v>0</v>
      </c>
      <c r="O380" s="69">
        <f t="shared" si="44"/>
        <v>639.5</v>
      </c>
      <c r="P380" s="69">
        <f t="shared" si="45"/>
        <v>33074.253999999994</v>
      </c>
      <c r="Q380" s="66">
        <f t="shared" si="46"/>
        <v>1271.3717693836977</v>
      </c>
      <c r="R380" s="27">
        <v>639.5</v>
      </c>
      <c r="S380" s="28">
        <v>-0.497</v>
      </c>
      <c r="T380" s="57">
        <v>17531.2</v>
      </c>
      <c r="U380" s="76">
        <f t="shared" si="47"/>
        <v>376</v>
      </c>
    </row>
    <row r="381" spans="3:21" x14ac:dyDescent="0.2">
      <c r="C381" s="17">
        <v>377</v>
      </c>
      <c r="D381" s="18" t="s">
        <v>416</v>
      </c>
      <c r="E381" s="19" t="s">
        <v>24</v>
      </c>
      <c r="F381" s="20">
        <v>49837</v>
      </c>
      <c r="G381" s="72">
        <v>347</v>
      </c>
      <c r="H381" s="68">
        <f>I381/(1+J381)</f>
        <v>34013.871635610769</v>
      </c>
      <c r="I381" s="25">
        <v>32857.4</v>
      </c>
      <c r="J381" s="26">
        <v>-3.4000000000000002E-2</v>
      </c>
      <c r="K381" s="69">
        <f t="shared" si="40"/>
        <v>657.14800000000002</v>
      </c>
      <c r="L381" s="69">
        <f t="shared" si="41"/>
        <v>33514.548000000003</v>
      </c>
      <c r="M381" s="69">
        <f t="shared" si="42"/>
        <v>0</v>
      </c>
      <c r="N381" s="70">
        <f t="shared" si="43"/>
        <v>0</v>
      </c>
      <c r="O381" s="69">
        <f t="shared" si="44"/>
        <v>1322.5</v>
      </c>
      <c r="P381" s="69">
        <f t="shared" si="45"/>
        <v>32192.048000000003</v>
      </c>
      <c r="Q381" s="66">
        <f t="shared" si="46"/>
        <v>1261.9274809160304</v>
      </c>
      <c r="R381" s="27">
        <v>1322.5</v>
      </c>
      <c r="S381" s="28">
        <v>4.8000000000000001E-2</v>
      </c>
      <c r="T381" s="57">
        <v>108595.4</v>
      </c>
      <c r="U381" s="76">
        <f t="shared" si="47"/>
        <v>377</v>
      </c>
    </row>
    <row r="382" spans="3:21" x14ac:dyDescent="0.2">
      <c r="C382" s="17">
        <v>378</v>
      </c>
      <c r="D382" s="18" t="s">
        <v>417</v>
      </c>
      <c r="E382" s="19" t="s">
        <v>24</v>
      </c>
      <c r="F382" s="20">
        <v>42848</v>
      </c>
      <c r="G382" s="72">
        <v>350</v>
      </c>
      <c r="H382" s="68">
        <f>I382/(1+J382)</f>
        <v>33805.355303810502</v>
      </c>
      <c r="I382" s="25">
        <v>32825</v>
      </c>
      <c r="J382" s="26">
        <v>-2.9000000000000001E-2</v>
      </c>
      <c r="K382" s="69">
        <f t="shared" si="40"/>
        <v>656.5</v>
      </c>
      <c r="L382" s="69">
        <f t="shared" si="41"/>
        <v>33481.5</v>
      </c>
      <c r="M382" s="69">
        <f t="shared" si="42"/>
        <v>0</v>
      </c>
      <c r="N382" s="70">
        <f t="shared" si="43"/>
        <v>0</v>
      </c>
      <c r="O382" s="69">
        <f t="shared" si="44"/>
        <v>435.3</v>
      </c>
      <c r="P382" s="69">
        <f t="shared" si="45"/>
        <v>33046.199999999997</v>
      </c>
      <c r="Q382" s="66">
        <f t="shared" si="46"/>
        <v>629.95658465991312</v>
      </c>
      <c r="R382" s="27">
        <v>435.3</v>
      </c>
      <c r="S382" s="28">
        <v>-0.309</v>
      </c>
      <c r="T382" s="57">
        <v>341659.6</v>
      </c>
      <c r="U382" s="76">
        <f t="shared" si="47"/>
        <v>378</v>
      </c>
    </row>
    <row r="383" spans="3:21" x14ac:dyDescent="0.2">
      <c r="C383" s="17">
        <v>379</v>
      </c>
      <c r="D383" s="18" t="s">
        <v>418</v>
      </c>
      <c r="E383" s="19" t="s">
        <v>7</v>
      </c>
      <c r="F383" s="20">
        <v>100000</v>
      </c>
      <c r="G383" s="72">
        <v>386</v>
      </c>
      <c r="H383" s="68">
        <f>I383/(1+J383)</f>
        <v>30440.630797773654</v>
      </c>
      <c r="I383" s="25">
        <v>32815</v>
      </c>
      <c r="J383" s="26">
        <v>7.8E-2</v>
      </c>
      <c r="K383" s="69">
        <f t="shared" si="40"/>
        <v>656.30000000000007</v>
      </c>
      <c r="L383" s="69">
        <f t="shared" si="41"/>
        <v>33471.300000000003</v>
      </c>
      <c r="M383" s="69">
        <f t="shared" si="42"/>
        <v>0</v>
      </c>
      <c r="N383" s="70">
        <f t="shared" si="43"/>
        <v>0</v>
      </c>
      <c r="O383" s="69">
        <f t="shared" si="44"/>
        <v>2138</v>
      </c>
      <c r="P383" s="69">
        <f t="shared" si="45"/>
        <v>31333.300000000003</v>
      </c>
      <c r="Q383" s="66" t="e">
        <f t="shared" si="46"/>
        <v>#VALUE!</v>
      </c>
      <c r="R383" s="27">
        <v>2138</v>
      </c>
      <c r="S383" s="28" t="s">
        <v>13</v>
      </c>
      <c r="T383" s="57">
        <v>70507</v>
      </c>
      <c r="U383" s="76">
        <f t="shared" si="47"/>
        <v>379</v>
      </c>
    </row>
    <row r="384" spans="3:21" x14ac:dyDescent="0.2">
      <c r="C384" s="17">
        <v>380</v>
      </c>
      <c r="D384" s="18" t="s">
        <v>419</v>
      </c>
      <c r="E384" s="19" t="s">
        <v>7</v>
      </c>
      <c r="F384" s="20">
        <v>93516</v>
      </c>
      <c r="G384" s="72">
        <v>376</v>
      </c>
      <c r="H384" s="68">
        <f>I384/(1+J384)</f>
        <v>31657.004830917878</v>
      </c>
      <c r="I384" s="25">
        <v>32765</v>
      </c>
      <c r="J384" s="26">
        <v>3.5000000000000003E-2</v>
      </c>
      <c r="K384" s="69">
        <f t="shared" si="40"/>
        <v>655.30000000000007</v>
      </c>
      <c r="L384" s="69">
        <f t="shared" si="41"/>
        <v>33420.300000000003</v>
      </c>
      <c r="M384" s="69">
        <f t="shared" si="42"/>
        <v>0</v>
      </c>
      <c r="N384" s="70">
        <f t="shared" si="43"/>
        <v>0</v>
      </c>
      <c r="O384" s="69">
        <f t="shared" si="44"/>
        <v>5349</v>
      </c>
      <c r="P384" s="69">
        <f t="shared" si="45"/>
        <v>28071.300000000003</v>
      </c>
      <c r="Q384" s="66">
        <f t="shared" si="46"/>
        <v>4858.3106267029971</v>
      </c>
      <c r="R384" s="27">
        <v>5349</v>
      </c>
      <c r="S384" s="28">
        <v>0.10100000000000001</v>
      </c>
      <c r="T384" s="57">
        <v>36500</v>
      </c>
      <c r="U384" s="76">
        <f t="shared" si="47"/>
        <v>380</v>
      </c>
    </row>
    <row r="385" spans="3:21" x14ac:dyDescent="0.2">
      <c r="C385" s="17">
        <v>381</v>
      </c>
      <c r="D385" s="18" t="s">
        <v>420</v>
      </c>
      <c r="E385" s="19" t="s">
        <v>7</v>
      </c>
      <c r="F385" s="20">
        <v>30000</v>
      </c>
      <c r="G385" s="72">
        <v>422</v>
      </c>
      <c r="H385" s="68">
        <f>I385/(1+J385)</f>
        <v>28211.024978466838</v>
      </c>
      <c r="I385" s="25">
        <v>32753</v>
      </c>
      <c r="J385" s="26">
        <v>0.161</v>
      </c>
      <c r="K385" s="69">
        <f t="shared" si="40"/>
        <v>655.06000000000006</v>
      </c>
      <c r="L385" s="69">
        <f t="shared" si="41"/>
        <v>33408.06</v>
      </c>
      <c r="M385" s="69">
        <f t="shared" si="42"/>
        <v>0</v>
      </c>
      <c r="N385" s="70">
        <f t="shared" si="43"/>
        <v>0</v>
      </c>
      <c r="O385" s="69">
        <f t="shared" si="44"/>
        <v>5687</v>
      </c>
      <c r="P385" s="69">
        <f t="shared" si="45"/>
        <v>27721.059999999998</v>
      </c>
      <c r="Q385" s="66">
        <f t="shared" si="46"/>
        <v>5309.9906629318393</v>
      </c>
      <c r="R385" s="27">
        <v>5687</v>
      </c>
      <c r="S385" s="28">
        <v>7.0999999999999994E-2</v>
      </c>
      <c r="T385" s="57">
        <v>59352</v>
      </c>
      <c r="U385" s="76">
        <f t="shared" si="47"/>
        <v>381</v>
      </c>
    </row>
    <row r="386" spans="3:21" x14ac:dyDescent="0.2">
      <c r="C386" s="17">
        <v>382</v>
      </c>
      <c r="D386" s="18" t="s">
        <v>421</v>
      </c>
      <c r="E386" s="19" t="s">
        <v>32</v>
      </c>
      <c r="F386" s="20">
        <v>32700</v>
      </c>
      <c r="G386" s="72">
        <v>366</v>
      </c>
      <c r="H386" s="68">
        <f>I386/(1+J386)</f>
        <v>32233.497536945815</v>
      </c>
      <c r="I386" s="25">
        <v>32717</v>
      </c>
      <c r="J386" s="26">
        <v>1.4999999999999999E-2</v>
      </c>
      <c r="K386" s="69">
        <f t="shared" si="40"/>
        <v>654.34</v>
      </c>
      <c r="L386" s="69">
        <f t="shared" si="41"/>
        <v>33371.339999999997</v>
      </c>
      <c r="M386" s="69">
        <f t="shared" si="42"/>
        <v>0</v>
      </c>
      <c r="N386" s="70">
        <f t="shared" si="43"/>
        <v>0</v>
      </c>
      <c r="O386" s="69">
        <f t="shared" si="44"/>
        <v>3962</v>
      </c>
      <c r="P386" s="69">
        <f t="shared" si="45"/>
        <v>29409.339999999997</v>
      </c>
      <c r="Q386" s="66">
        <f t="shared" si="46"/>
        <v>3861.5984405458089</v>
      </c>
      <c r="R386" s="27">
        <v>3962</v>
      </c>
      <c r="S386" s="28">
        <v>2.5999999999999999E-2</v>
      </c>
      <c r="T386" s="57">
        <v>167771</v>
      </c>
      <c r="U386" s="76">
        <f t="shared" si="47"/>
        <v>382</v>
      </c>
    </row>
    <row r="387" spans="3:21" x14ac:dyDescent="0.2">
      <c r="C387" s="17">
        <v>383</v>
      </c>
      <c r="D387" s="18" t="s">
        <v>422</v>
      </c>
      <c r="E387" s="19" t="s">
        <v>7</v>
      </c>
      <c r="F387" s="20">
        <v>10495</v>
      </c>
      <c r="G387" s="72">
        <v>372</v>
      </c>
      <c r="H387" s="68">
        <f>I387/(1+J387)</f>
        <v>32042.450980392157</v>
      </c>
      <c r="I387" s="25">
        <v>32683.3</v>
      </c>
      <c r="J387" s="26">
        <v>0.02</v>
      </c>
      <c r="K387" s="69">
        <f t="shared" si="40"/>
        <v>653.66600000000005</v>
      </c>
      <c r="L387" s="69">
        <f t="shared" si="41"/>
        <v>33336.966</v>
      </c>
      <c r="M387" s="69">
        <f t="shared" si="42"/>
        <v>0</v>
      </c>
      <c r="N387" s="70">
        <f t="shared" si="43"/>
        <v>0</v>
      </c>
      <c r="O387" s="69">
        <f t="shared" si="44"/>
        <v>775.9</v>
      </c>
      <c r="P387" s="69">
        <f t="shared" si="45"/>
        <v>32561.065999999999</v>
      </c>
      <c r="Q387" s="66">
        <f t="shared" si="46"/>
        <v>71.590699391031563</v>
      </c>
      <c r="R387" s="27">
        <v>775.9</v>
      </c>
      <c r="S387" s="28">
        <v>9.8379999999999992</v>
      </c>
      <c r="T387" s="57">
        <v>16381.2</v>
      </c>
      <c r="U387" s="76">
        <f t="shared" si="47"/>
        <v>383</v>
      </c>
    </row>
    <row r="388" spans="3:21" x14ac:dyDescent="0.2">
      <c r="C388" s="17">
        <v>384</v>
      </c>
      <c r="D388" s="18" t="s">
        <v>423</v>
      </c>
      <c r="E388" s="19" t="s">
        <v>19</v>
      </c>
      <c r="F388" s="20">
        <v>63877</v>
      </c>
      <c r="G388" s="72">
        <v>453</v>
      </c>
      <c r="H388" s="68">
        <f>I388/(1+J388)</f>
        <v>26133.599999999999</v>
      </c>
      <c r="I388" s="25">
        <v>32667</v>
      </c>
      <c r="J388" s="26">
        <v>0.25</v>
      </c>
      <c r="K388" s="69">
        <f t="shared" si="40"/>
        <v>653.34</v>
      </c>
      <c r="L388" s="69">
        <f t="shared" si="41"/>
        <v>33320.339999999997</v>
      </c>
      <c r="M388" s="69">
        <f t="shared" si="42"/>
        <v>0</v>
      </c>
      <c r="N388" s="70">
        <f t="shared" si="43"/>
        <v>0</v>
      </c>
      <c r="O388" s="69">
        <f t="shared" si="44"/>
        <v>8045.4</v>
      </c>
      <c r="P388" s="69">
        <f t="shared" si="45"/>
        <v>25274.939999999995</v>
      </c>
      <c r="Q388" s="66">
        <f t="shared" si="46"/>
        <v>48466.265060240949</v>
      </c>
      <c r="R388" s="27">
        <v>8045.4</v>
      </c>
      <c r="S388" s="28">
        <v>-0.83399999999999996</v>
      </c>
      <c r="T388" s="57">
        <v>186351.9</v>
      </c>
      <c r="U388" s="76">
        <f t="shared" si="47"/>
        <v>384</v>
      </c>
    </row>
    <row r="389" spans="3:21" x14ac:dyDescent="0.2">
      <c r="C389" s="17">
        <v>385</v>
      </c>
      <c r="D389" s="18" t="s">
        <v>424</v>
      </c>
      <c r="E389" s="19" t="s">
        <v>9</v>
      </c>
      <c r="F389" s="20">
        <v>136319</v>
      </c>
      <c r="G389" s="72">
        <v>428</v>
      </c>
      <c r="H389" s="68">
        <f>I389/(1+J389)</f>
        <v>27784.838160136289</v>
      </c>
      <c r="I389" s="25">
        <v>32619.4</v>
      </c>
      <c r="J389" s="26">
        <v>0.17399999999999999</v>
      </c>
      <c r="K389" s="69">
        <f t="shared" si="40"/>
        <v>652.38800000000003</v>
      </c>
      <c r="L389" s="69">
        <f t="shared" si="41"/>
        <v>33271.788</v>
      </c>
      <c r="M389" s="69">
        <f t="shared" si="42"/>
        <v>0</v>
      </c>
      <c r="N389" s="70">
        <f t="shared" si="43"/>
        <v>0</v>
      </c>
      <c r="O389" s="69">
        <f t="shared" si="44"/>
        <v>-254.5</v>
      </c>
      <c r="P389" s="69">
        <f t="shared" si="45"/>
        <v>33526.288</v>
      </c>
      <c r="Q389" s="66">
        <f t="shared" si="46"/>
        <v>61.089774363898215</v>
      </c>
      <c r="R389" s="27">
        <v>-254.5</v>
      </c>
      <c r="S389" s="28">
        <v>-5.1660000000000004</v>
      </c>
      <c r="T389" s="57">
        <v>49469.599999999999</v>
      </c>
      <c r="U389" s="76">
        <f t="shared" si="47"/>
        <v>385</v>
      </c>
    </row>
    <row r="390" spans="3:21" x14ac:dyDescent="0.2">
      <c r="C390" s="17">
        <v>386</v>
      </c>
      <c r="D390" s="18" t="s">
        <v>425</v>
      </c>
      <c r="E390" s="19" t="s">
        <v>9</v>
      </c>
      <c r="F390" s="20">
        <v>97629</v>
      </c>
      <c r="G390" s="72">
        <v>397</v>
      </c>
      <c r="H390" s="68">
        <f>I390/(1+J390)</f>
        <v>29608.584474885847</v>
      </c>
      <c r="I390" s="25">
        <v>32421.4</v>
      </c>
      <c r="J390" s="26">
        <v>9.5000000000000001E-2</v>
      </c>
      <c r="K390" s="69">
        <f t="shared" ref="K390:K453" si="48">I390*0.02</f>
        <v>648.428</v>
      </c>
      <c r="L390" s="69">
        <f t="shared" ref="L390:L453" si="49">I390+K390</f>
        <v>33069.828000000001</v>
      </c>
      <c r="M390" s="69">
        <f t="shared" ref="M390:M453" si="50">IF(I390&gt;166000, I390*0.04,0)</f>
        <v>0</v>
      </c>
      <c r="N390" s="70">
        <f t="shared" ref="N390:N453" si="51">(O390-R390)/ABS(R390)</f>
        <v>0</v>
      </c>
      <c r="O390" s="69">
        <f t="shared" ref="O390:O453" si="52">R390+M390</f>
        <v>464.4</v>
      </c>
      <c r="P390" s="69">
        <f t="shared" ref="P390:P453" si="53">L390-O390</f>
        <v>32605.428</v>
      </c>
      <c r="Q390" s="66">
        <f t="shared" ref="Q390:Q453" si="54">R390/(1+S390)</f>
        <v>333.38119167264892</v>
      </c>
      <c r="R390" s="27">
        <v>464.4</v>
      </c>
      <c r="S390" s="28">
        <v>0.39300000000000002</v>
      </c>
      <c r="T390" s="57">
        <v>118796.5</v>
      </c>
      <c r="U390" s="76">
        <f t="shared" ref="U390:U453" si="55">IF(ISNUMBER(L390),_xlfn.RANK.EQ(L390,$L$5:$L$504),"")</f>
        <v>386</v>
      </c>
    </row>
    <row r="391" spans="3:21" x14ac:dyDescent="0.2">
      <c r="C391" s="17">
        <v>387</v>
      </c>
      <c r="D391" s="18" t="s">
        <v>426</v>
      </c>
      <c r="E391" s="19" t="s">
        <v>7</v>
      </c>
      <c r="F391" s="20">
        <v>47600</v>
      </c>
      <c r="G391" s="72">
        <v>391</v>
      </c>
      <c r="H391" s="68">
        <f>I391/(1+J391)</f>
        <v>30006.487488415201</v>
      </c>
      <c r="I391" s="25">
        <v>32377</v>
      </c>
      <c r="J391" s="26">
        <v>7.9000000000000001E-2</v>
      </c>
      <c r="K391" s="69">
        <f t="shared" si="48"/>
        <v>647.54</v>
      </c>
      <c r="L391" s="69">
        <f t="shared" si="49"/>
        <v>33024.54</v>
      </c>
      <c r="M391" s="69">
        <f t="shared" si="50"/>
        <v>0</v>
      </c>
      <c r="N391" s="70">
        <f t="shared" si="51"/>
        <v>0</v>
      </c>
      <c r="O391" s="69">
        <f t="shared" si="52"/>
        <v>6015</v>
      </c>
      <c r="P391" s="69">
        <f t="shared" si="53"/>
        <v>27009.54</v>
      </c>
      <c r="Q391" s="66">
        <f t="shared" si="54"/>
        <v>1981.8780889621087</v>
      </c>
      <c r="R391" s="27">
        <v>6015</v>
      </c>
      <c r="S391" s="28">
        <v>2.0350000000000001</v>
      </c>
      <c r="T391" s="57">
        <v>372538</v>
      </c>
      <c r="U391" s="76">
        <f t="shared" si="55"/>
        <v>387</v>
      </c>
    </row>
    <row r="392" spans="3:21" x14ac:dyDescent="0.2">
      <c r="C392" s="17">
        <v>388</v>
      </c>
      <c r="D392" s="18" t="s">
        <v>427</v>
      </c>
      <c r="E392" s="19" t="s">
        <v>9</v>
      </c>
      <c r="F392" s="20">
        <v>22000</v>
      </c>
      <c r="G392" s="72">
        <v>295</v>
      </c>
      <c r="H392" s="68">
        <f>I392/(1+J392)</f>
        <v>39863.300492610833</v>
      </c>
      <c r="I392" s="25">
        <v>32369</v>
      </c>
      <c r="J392" s="26">
        <v>-0.188</v>
      </c>
      <c r="K392" s="69">
        <f t="shared" si="48"/>
        <v>647.38</v>
      </c>
      <c r="L392" s="69">
        <f t="shared" si="49"/>
        <v>33016.379999999997</v>
      </c>
      <c r="M392" s="69">
        <f t="shared" si="50"/>
        <v>0</v>
      </c>
      <c r="N392" s="70">
        <f t="shared" si="51"/>
        <v>0</v>
      </c>
      <c r="O392" s="69">
        <f t="shared" si="52"/>
        <v>2597</v>
      </c>
      <c r="P392" s="69">
        <f t="shared" si="53"/>
        <v>30419.379999999997</v>
      </c>
      <c r="Q392" s="66">
        <f t="shared" si="54"/>
        <v>6492.5</v>
      </c>
      <c r="R392" s="27">
        <v>2597</v>
      </c>
      <c r="S392" s="28">
        <v>-0.6</v>
      </c>
      <c r="T392" s="57">
        <v>229806</v>
      </c>
      <c r="U392" s="76">
        <f t="shared" si="55"/>
        <v>388</v>
      </c>
    </row>
    <row r="393" spans="3:21" x14ac:dyDescent="0.2">
      <c r="C393" s="17">
        <v>389</v>
      </c>
      <c r="D393" s="18" t="s">
        <v>428</v>
      </c>
      <c r="E393" s="19" t="s">
        <v>24</v>
      </c>
      <c r="F393" s="20">
        <v>49998</v>
      </c>
      <c r="G393" s="72">
        <v>378</v>
      </c>
      <c r="H393" s="68">
        <f>I393/(1+J393)</f>
        <v>31366.634146341465</v>
      </c>
      <c r="I393" s="25">
        <v>32150.799999999999</v>
      </c>
      <c r="J393" s="26">
        <v>2.5000000000000001E-2</v>
      </c>
      <c r="K393" s="69">
        <f t="shared" si="48"/>
        <v>643.01599999999996</v>
      </c>
      <c r="L393" s="69">
        <f t="shared" si="49"/>
        <v>32793.815999999999</v>
      </c>
      <c r="M393" s="69">
        <f t="shared" si="50"/>
        <v>0</v>
      </c>
      <c r="N393" s="70">
        <f t="shared" si="51"/>
        <v>0</v>
      </c>
      <c r="O393" s="69">
        <f t="shared" si="52"/>
        <v>572.5</v>
      </c>
      <c r="P393" s="69">
        <f t="shared" si="53"/>
        <v>32221.315999999999</v>
      </c>
      <c r="Q393" s="66">
        <f t="shared" si="54"/>
        <v>1011.4840989399293</v>
      </c>
      <c r="R393" s="27">
        <v>572.5</v>
      </c>
      <c r="S393" s="28">
        <v>-0.434</v>
      </c>
      <c r="T393" s="57">
        <v>25942.2</v>
      </c>
      <c r="U393" s="76">
        <f t="shared" si="55"/>
        <v>389</v>
      </c>
    </row>
    <row r="394" spans="3:21" x14ac:dyDescent="0.2">
      <c r="C394" s="17">
        <v>390</v>
      </c>
      <c r="D394" s="18" t="s">
        <v>429</v>
      </c>
      <c r="E394" s="19" t="s">
        <v>42</v>
      </c>
      <c r="F394" s="20">
        <v>82374</v>
      </c>
      <c r="G394" s="72">
        <v>404</v>
      </c>
      <c r="H394" s="68">
        <f>I394/(1+J394)</f>
        <v>29184.363636363632</v>
      </c>
      <c r="I394" s="25">
        <v>32102.799999999999</v>
      </c>
      <c r="J394" s="26">
        <v>0.1</v>
      </c>
      <c r="K394" s="69">
        <f t="shared" si="48"/>
        <v>642.05600000000004</v>
      </c>
      <c r="L394" s="69">
        <f t="shared" si="49"/>
        <v>32744.856</v>
      </c>
      <c r="M394" s="69">
        <f t="shared" si="50"/>
        <v>0</v>
      </c>
      <c r="N394" s="70">
        <f t="shared" si="51"/>
        <v>0</v>
      </c>
      <c r="O394" s="69">
        <f t="shared" si="52"/>
        <v>295.7</v>
      </c>
      <c r="P394" s="69">
        <f t="shared" si="53"/>
        <v>32449.155999999999</v>
      </c>
      <c r="Q394" s="66">
        <f t="shared" si="54"/>
        <v>188.94568690095846</v>
      </c>
      <c r="R394" s="27">
        <v>295.7</v>
      </c>
      <c r="S394" s="28">
        <v>0.56499999999999995</v>
      </c>
      <c r="T394" s="57">
        <v>13007.4</v>
      </c>
      <c r="U394" s="76">
        <f t="shared" si="55"/>
        <v>390</v>
      </c>
    </row>
    <row r="395" spans="3:21" x14ac:dyDescent="0.2">
      <c r="C395" s="17">
        <v>391</v>
      </c>
      <c r="D395" s="18" t="s">
        <v>430</v>
      </c>
      <c r="E395" s="19" t="s">
        <v>7</v>
      </c>
      <c r="F395" s="20">
        <v>37346</v>
      </c>
      <c r="G395" s="72">
        <v>437</v>
      </c>
      <c r="H395" s="68">
        <f>I395/(1+J395)</f>
        <v>26828.020134228191</v>
      </c>
      <c r="I395" s="25">
        <v>31979</v>
      </c>
      <c r="J395" s="26">
        <v>0.192</v>
      </c>
      <c r="K395" s="69">
        <f t="shared" si="48"/>
        <v>639.58000000000004</v>
      </c>
      <c r="L395" s="69">
        <f t="shared" si="49"/>
        <v>32618.58</v>
      </c>
      <c r="M395" s="69">
        <f t="shared" si="50"/>
        <v>0</v>
      </c>
      <c r="N395" s="70">
        <f t="shared" si="51"/>
        <v>0</v>
      </c>
      <c r="O395" s="69">
        <f t="shared" si="52"/>
        <v>2615.3000000000002</v>
      </c>
      <c r="P395" s="69">
        <f t="shared" si="53"/>
        <v>30003.280000000002</v>
      </c>
      <c r="Q395" s="66">
        <f t="shared" si="54"/>
        <v>1591.783323189288</v>
      </c>
      <c r="R395" s="27">
        <v>2615.3000000000002</v>
      </c>
      <c r="S395" s="28">
        <v>0.64300000000000002</v>
      </c>
      <c r="T395" s="57">
        <v>46575</v>
      </c>
      <c r="U395" s="76">
        <f t="shared" si="55"/>
        <v>391</v>
      </c>
    </row>
    <row r="396" spans="3:21" x14ac:dyDescent="0.2">
      <c r="C396" s="17">
        <v>392</v>
      </c>
      <c r="D396" s="18" t="s">
        <v>431</v>
      </c>
      <c r="E396" s="19" t="s">
        <v>22</v>
      </c>
      <c r="F396" s="20">
        <v>28682</v>
      </c>
      <c r="G396" s="72">
        <v>355</v>
      </c>
      <c r="H396" s="68">
        <f>I396/(1+J396)</f>
        <v>33552.46589716684</v>
      </c>
      <c r="I396" s="25">
        <v>31975.5</v>
      </c>
      <c r="J396" s="26">
        <v>-4.7E-2</v>
      </c>
      <c r="K396" s="69">
        <f t="shared" si="48"/>
        <v>639.51</v>
      </c>
      <c r="L396" s="69">
        <f t="shared" si="49"/>
        <v>32615.01</v>
      </c>
      <c r="M396" s="69">
        <f t="shared" si="50"/>
        <v>0</v>
      </c>
      <c r="N396" s="70">
        <f t="shared" si="51"/>
        <v>0</v>
      </c>
      <c r="O396" s="69">
        <f t="shared" si="52"/>
        <v>972.5</v>
      </c>
      <c r="P396" s="69">
        <f t="shared" si="53"/>
        <v>31642.51</v>
      </c>
      <c r="Q396" s="66">
        <f t="shared" si="54"/>
        <v>1079.3562708102108</v>
      </c>
      <c r="R396" s="27">
        <v>972.5</v>
      </c>
      <c r="S396" s="28">
        <v>-9.9000000000000005E-2</v>
      </c>
      <c r="T396" s="57">
        <v>592911.80000000005</v>
      </c>
      <c r="U396" s="76">
        <f t="shared" si="55"/>
        <v>392</v>
      </c>
    </row>
    <row r="397" spans="3:21" x14ac:dyDescent="0.2">
      <c r="C397" s="17">
        <v>393</v>
      </c>
      <c r="D397" s="18" t="s">
        <v>432</v>
      </c>
      <c r="E397" s="19" t="s">
        <v>30</v>
      </c>
      <c r="F397" s="20">
        <v>34782</v>
      </c>
      <c r="G397" s="72">
        <v>380</v>
      </c>
      <c r="H397" s="68">
        <f>I397/(1+J397)</f>
        <v>31079.182879377433</v>
      </c>
      <c r="I397" s="25">
        <v>31949.4</v>
      </c>
      <c r="J397" s="26">
        <v>2.8000000000000001E-2</v>
      </c>
      <c r="K397" s="69">
        <f t="shared" si="48"/>
        <v>638.98800000000006</v>
      </c>
      <c r="L397" s="69">
        <f t="shared" si="49"/>
        <v>32588.388000000003</v>
      </c>
      <c r="M397" s="69">
        <f t="shared" si="50"/>
        <v>0</v>
      </c>
      <c r="N397" s="70">
        <f t="shared" si="51"/>
        <v>0</v>
      </c>
      <c r="O397" s="69">
        <f t="shared" si="52"/>
        <v>1716.9</v>
      </c>
      <c r="P397" s="69">
        <f t="shared" si="53"/>
        <v>30871.488000000001</v>
      </c>
      <c r="Q397" s="66">
        <f t="shared" si="54"/>
        <v>1386.8336025848143</v>
      </c>
      <c r="R397" s="27">
        <v>1716.9</v>
      </c>
      <c r="S397" s="28">
        <v>0.23799999999999999</v>
      </c>
      <c r="T397" s="57">
        <v>38604.6</v>
      </c>
      <c r="U397" s="76">
        <f t="shared" si="55"/>
        <v>393</v>
      </c>
    </row>
    <row r="398" spans="3:21" x14ac:dyDescent="0.2">
      <c r="C398" s="17">
        <v>394</v>
      </c>
      <c r="D398" s="18" t="s">
        <v>433</v>
      </c>
      <c r="E398" s="19" t="s">
        <v>42</v>
      </c>
      <c r="F398" s="20">
        <v>15712</v>
      </c>
      <c r="G398" s="72">
        <v>436</v>
      </c>
      <c r="H398" s="68">
        <f>I398/(1+J398)</f>
        <v>27104.329371816642</v>
      </c>
      <c r="I398" s="25">
        <v>31928.9</v>
      </c>
      <c r="J398" s="26">
        <v>0.17799999999999999</v>
      </c>
      <c r="K398" s="69">
        <f t="shared" si="48"/>
        <v>638.57800000000009</v>
      </c>
      <c r="L398" s="69">
        <f t="shared" si="49"/>
        <v>32567.478000000003</v>
      </c>
      <c r="M398" s="69">
        <f t="shared" si="50"/>
        <v>0</v>
      </c>
      <c r="N398" s="70">
        <f t="shared" si="51"/>
        <v>0</v>
      </c>
      <c r="O398" s="69">
        <f t="shared" si="52"/>
        <v>1137.5999999999999</v>
      </c>
      <c r="P398" s="69">
        <f t="shared" si="53"/>
        <v>31429.878000000004</v>
      </c>
      <c r="Q398" s="66">
        <f t="shared" si="54"/>
        <v>1324.3306169965074</v>
      </c>
      <c r="R398" s="27">
        <v>1137.5999999999999</v>
      </c>
      <c r="S398" s="28">
        <v>-0.14099999999999999</v>
      </c>
      <c r="T398" s="57">
        <v>25035.7</v>
      </c>
      <c r="U398" s="76">
        <f t="shared" si="55"/>
        <v>394</v>
      </c>
    </row>
    <row r="399" spans="3:21" x14ac:dyDescent="0.2">
      <c r="C399" s="17">
        <v>395</v>
      </c>
      <c r="D399" s="18" t="s">
        <v>434</v>
      </c>
      <c r="E399" s="19" t="s">
        <v>7</v>
      </c>
      <c r="F399" s="20">
        <v>62600</v>
      </c>
      <c r="G399" s="72">
        <v>328</v>
      </c>
      <c r="H399" s="68">
        <f>I399/(1+J399)</f>
        <v>35395.555555555555</v>
      </c>
      <c r="I399" s="25">
        <v>31856</v>
      </c>
      <c r="J399" s="26">
        <v>-0.1</v>
      </c>
      <c r="K399" s="69">
        <f t="shared" si="48"/>
        <v>637.12</v>
      </c>
      <c r="L399" s="69">
        <f t="shared" si="49"/>
        <v>32493.119999999999</v>
      </c>
      <c r="M399" s="69">
        <f t="shared" si="50"/>
        <v>0</v>
      </c>
      <c r="N399" s="70">
        <f t="shared" si="51"/>
        <v>0</v>
      </c>
      <c r="O399" s="69">
        <f t="shared" si="52"/>
        <v>6434</v>
      </c>
      <c r="P399" s="69">
        <f t="shared" si="53"/>
        <v>26059.119999999999</v>
      </c>
      <c r="Q399" s="66">
        <f t="shared" si="54"/>
        <v>1248.1086323957322</v>
      </c>
      <c r="R399" s="27">
        <v>6434</v>
      </c>
      <c r="S399" s="28">
        <v>4.1550000000000002</v>
      </c>
      <c r="T399" s="57">
        <v>83216</v>
      </c>
      <c r="U399" s="76">
        <f t="shared" si="55"/>
        <v>395</v>
      </c>
    </row>
    <row r="400" spans="3:21" x14ac:dyDescent="0.2">
      <c r="C400" s="17">
        <v>396</v>
      </c>
      <c r="D400" s="18" t="s">
        <v>435</v>
      </c>
      <c r="E400" s="19" t="s">
        <v>37</v>
      </c>
      <c r="F400" s="20">
        <v>86030</v>
      </c>
      <c r="G400" s="72">
        <v>392</v>
      </c>
      <c r="H400" s="68">
        <f>I400/(1+J400)</f>
        <v>29934.745762711864</v>
      </c>
      <c r="I400" s="25">
        <v>31790.7</v>
      </c>
      <c r="J400" s="26">
        <v>6.2E-2</v>
      </c>
      <c r="K400" s="69">
        <f t="shared" si="48"/>
        <v>635.81400000000008</v>
      </c>
      <c r="L400" s="69">
        <f t="shared" si="49"/>
        <v>32426.513999999999</v>
      </c>
      <c r="M400" s="69">
        <f t="shared" si="50"/>
        <v>0</v>
      </c>
      <c r="N400" s="70">
        <f t="shared" si="51"/>
        <v>0</v>
      </c>
      <c r="O400" s="69">
        <f t="shared" si="52"/>
        <v>4597.2</v>
      </c>
      <c r="P400" s="69">
        <f t="shared" si="53"/>
        <v>27829.313999999998</v>
      </c>
      <c r="Q400" s="66">
        <f t="shared" si="54"/>
        <v>4036.1720807726074</v>
      </c>
      <c r="R400" s="27">
        <v>4597.2</v>
      </c>
      <c r="S400" s="28">
        <v>0.13900000000000001</v>
      </c>
      <c r="T400" s="57">
        <v>43956.9</v>
      </c>
      <c r="U400" s="76">
        <f t="shared" si="55"/>
        <v>396</v>
      </c>
    </row>
    <row r="401" spans="3:21" x14ac:dyDescent="0.2">
      <c r="C401" s="17">
        <v>397</v>
      </c>
      <c r="D401" s="18" t="s">
        <v>436</v>
      </c>
      <c r="E401" s="19" t="s">
        <v>336</v>
      </c>
      <c r="F401" s="20">
        <v>89831</v>
      </c>
      <c r="G401" s="72">
        <v>382</v>
      </c>
      <c r="H401" s="68">
        <f>I401/(1+J401)</f>
        <v>31065.815324165029</v>
      </c>
      <c r="I401" s="25">
        <v>31625</v>
      </c>
      <c r="J401" s="26">
        <v>1.7999999999999999E-2</v>
      </c>
      <c r="K401" s="69">
        <f t="shared" si="48"/>
        <v>632.5</v>
      </c>
      <c r="L401" s="69">
        <f t="shared" si="49"/>
        <v>32257.5</v>
      </c>
      <c r="M401" s="69">
        <f t="shared" si="50"/>
        <v>0</v>
      </c>
      <c r="N401" s="70">
        <f t="shared" si="51"/>
        <v>0</v>
      </c>
      <c r="O401" s="69">
        <f t="shared" si="52"/>
        <v>2970.5</v>
      </c>
      <c r="P401" s="69">
        <f t="shared" si="53"/>
        <v>29287</v>
      </c>
      <c r="Q401" s="66">
        <f t="shared" si="54"/>
        <v>2135.5140186915887</v>
      </c>
      <c r="R401" s="27">
        <v>2970.5</v>
      </c>
      <c r="S401" s="28">
        <v>0.39100000000000001</v>
      </c>
      <c r="T401" s="57">
        <v>40202.699999999997</v>
      </c>
      <c r="U401" s="76">
        <f t="shared" si="55"/>
        <v>397</v>
      </c>
    </row>
    <row r="402" spans="3:21" x14ac:dyDescent="0.2">
      <c r="C402" s="17">
        <v>398</v>
      </c>
      <c r="D402" s="18" t="s">
        <v>437</v>
      </c>
      <c r="E402" s="19" t="s">
        <v>213</v>
      </c>
      <c r="F402" s="20">
        <v>97629</v>
      </c>
      <c r="G402" s="72">
        <v>430</v>
      </c>
      <c r="H402" s="68">
        <f>I402/(1+J402)</f>
        <v>27564.834205933683</v>
      </c>
      <c r="I402" s="25">
        <v>31589.3</v>
      </c>
      <c r="J402" s="26">
        <v>0.14599999999999999</v>
      </c>
      <c r="K402" s="69">
        <f t="shared" si="48"/>
        <v>631.78599999999994</v>
      </c>
      <c r="L402" s="69">
        <f t="shared" si="49"/>
        <v>32221.085999999999</v>
      </c>
      <c r="M402" s="69">
        <f t="shared" si="50"/>
        <v>0</v>
      </c>
      <c r="N402" s="70">
        <f t="shared" si="51"/>
        <v>0</v>
      </c>
      <c r="O402" s="69">
        <f t="shared" si="52"/>
        <v>6642.5</v>
      </c>
      <c r="P402" s="69">
        <f t="shared" si="53"/>
        <v>25578.585999999999</v>
      </c>
      <c r="Q402" s="66">
        <f t="shared" si="54"/>
        <v>6116.4825046040514</v>
      </c>
      <c r="R402" s="27">
        <v>6642.5</v>
      </c>
      <c r="S402" s="28">
        <v>8.5999999999999993E-2</v>
      </c>
      <c r="T402" s="57">
        <v>760409</v>
      </c>
      <c r="U402" s="76">
        <f t="shared" si="55"/>
        <v>398</v>
      </c>
    </row>
    <row r="403" spans="3:21" x14ac:dyDescent="0.2">
      <c r="C403" s="17">
        <v>399</v>
      </c>
      <c r="D403" s="18" t="s">
        <v>438</v>
      </c>
      <c r="E403" s="19" t="s">
        <v>336</v>
      </c>
      <c r="F403" s="20">
        <v>122000</v>
      </c>
      <c r="G403" s="72">
        <v>389</v>
      </c>
      <c r="H403" s="68">
        <f>I403/(1+J403)</f>
        <v>30163.304514889533</v>
      </c>
      <c r="I403" s="25">
        <v>31400</v>
      </c>
      <c r="J403" s="26">
        <v>4.1000000000000002E-2</v>
      </c>
      <c r="K403" s="69">
        <f t="shared" si="48"/>
        <v>628</v>
      </c>
      <c r="L403" s="69">
        <f t="shared" si="49"/>
        <v>32028</v>
      </c>
      <c r="M403" s="69">
        <f t="shared" si="50"/>
        <v>0</v>
      </c>
      <c r="N403" s="70">
        <f t="shared" si="51"/>
        <v>0</v>
      </c>
      <c r="O403" s="69">
        <f t="shared" si="52"/>
        <v>2162</v>
      </c>
      <c r="P403" s="69">
        <f t="shared" si="53"/>
        <v>29866</v>
      </c>
      <c r="Q403" s="66">
        <f t="shared" si="54"/>
        <v>1611.0283159463486</v>
      </c>
      <c r="R403" s="27">
        <v>2162</v>
      </c>
      <c r="S403" s="28">
        <v>0.34200000000000003</v>
      </c>
      <c r="T403" s="57">
        <v>48797</v>
      </c>
      <c r="U403" s="76">
        <f t="shared" si="55"/>
        <v>399</v>
      </c>
    </row>
    <row r="404" spans="3:21" x14ac:dyDescent="0.2">
      <c r="C404" s="17">
        <v>400</v>
      </c>
      <c r="D404" s="18" t="s">
        <v>439</v>
      </c>
      <c r="E404" s="19" t="s">
        <v>7</v>
      </c>
      <c r="F404" s="20">
        <v>33689</v>
      </c>
      <c r="G404" s="72">
        <v>390</v>
      </c>
      <c r="H404" s="68">
        <f>I404/(1+J404)</f>
        <v>30017.033492822968</v>
      </c>
      <c r="I404" s="25">
        <v>31367.8</v>
      </c>
      <c r="J404" s="26">
        <v>4.4999999999999998E-2</v>
      </c>
      <c r="K404" s="69">
        <f t="shared" si="48"/>
        <v>627.35599999999999</v>
      </c>
      <c r="L404" s="69">
        <f t="shared" si="49"/>
        <v>31995.155999999999</v>
      </c>
      <c r="M404" s="69">
        <f t="shared" si="50"/>
        <v>0</v>
      </c>
      <c r="N404" s="70">
        <f t="shared" si="51"/>
        <v>0</v>
      </c>
      <c r="O404" s="69">
        <f t="shared" si="52"/>
        <v>2291.9</v>
      </c>
      <c r="P404" s="69">
        <f t="shared" si="53"/>
        <v>29703.255999999998</v>
      </c>
      <c r="Q404" s="66">
        <f t="shared" si="54"/>
        <v>2422.727272727273</v>
      </c>
      <c r="R404" s="27">
        <v>2291.9</v>
      </c>
      <c r="S404" s="28">
        <v>-5.3999999999999999E-2</v>
      </c>
      <c r="T404" s="57">
        <v>158506.79999999999</v>
      </c>
      <c r="U404" s="76">
        <f t="shared" si="55"/>
        <v>400</v>
      </c>
    </row>
    <row r="405" spans="3:21" x14ac:dyDescent="0.2">
      <c r="C405" s="17">
        <v>401</v>
      </c>
      <c r="D405" s="18" t="s">
        <v>440</v>
      </c>
      <c r="E405" s="19" t="s">
        <v>37</v>
      </c>
      <c r="F405" s="20">
        <v>81527</v>
      </c>
      <c r="G405" s="72">
        <v>406</v>
      </c>
      <c r="H405" s="68">
        <f>I405/(1+J405)</f>
        <v>29054.967502321266</v>
      </c>
      <c r="I405" s="25">
        <v>31292.2</v>
      </c>
      <c r="J405" s="26">
        <v>7.6999999999999999E-2</v>
      </c>
      <c r="K405" s="69">
        <f t="shared" si="48"/>
        <v>625.84400000000005</v>
      </c>
      <c r="L405" s="69">
        <f t="shared" si="49"/>
        <v>31918.044000000002</v>
      </c>
      <c r="M405" s="69">
        <f t="shared" si="50"/>
        <v>0</v>
      </c>
      <c r="N405" s="70">
        <f t="shared" si="51"/>
        <v>0</v>
      </c>
      <c r="O405" s="69">
        <f t="shared" si="52"/>
        <v>482.7</v>
      </c>
      <c r="P405" s="69">
        <f t="shared" si="53"/>
        <v>31435.344000000001</v>
      </c>
      <c r="Q405" s="66" t="e">
        <f t="shared" si="54"/>
        <v>#VALUE!</v>
      </c>
      <c r="R405" s="27">
        <v>482.7</v>
      </c>
      <c r="S405" s="28" t="s">
        <v>13</v>
      </c>
      <c r="T405" s="57">
        <v>33212.199999999997</v>
      </c>
      <c r="U405" s="76">
        <f t="shared" si="55"/>
        <v>401</v>
      </c>
    </row>
    <row r="406" spans="3:21" x14ac:dyDescent="0.2">
      <c r="C406" s="17">
        <v>402</v>
      </c>
      <c r="D406" s="18" t="s">
        <v>441</v>
      </c>
      <c r="E406" s="19" t="s">
        <v>9</v>
      </c>
      <c r="F406" s="20">
        <v>108086</v>
      </c>
      <c r="G406" s="72">
        <v>431</v>
      </c>
      <c r="H406" s="68">
        <f>I406/(1+J406)</f>
        <v>27476.855123674908</v>
      </c>
      <c r="I406" s="25">
        <v>31103.8</v>
      </c>
      <c r="J406" s="26">
        <v>0.13200000000000001</v>
      </c>
      <c r="K406" s="69">
        <f t="shared" si="48"/>
        <v>622.07600000000002</v>
      </c>
      <c r="L406" s="69">
        <f t="shared" si="49"/>
        <v>31725.876</v>
      </c>
      <c r="M406" s="69">
        <f t="shared" si="50"/>
        <v>0</v>
      </c>
      <c r="N406" s="70">
        <f t="shared" si="51"/>
        <v>0</v>
      </c>
      <c r="O406" s="69">
        <f t="shared" si="52"/>
        <v>84.2</v>
      </c>
      <c r="P406" s="69">
        <f t="shared" si="53"/>
        <v>31641.675999999999</v>
      </c>
      <c r="Q406" s="66">
        <f t="shared" si="54"/>
        <v>0.87088733282997011</v>
      </c>
      <c r="R406" s="27">
        <v>84.2</v>
      </c>
      <c r="S406" s="28">
        <v>95.683000000000007</v>
      </c>
      <c r="T406" s="57">
        <v>73067.100000000006</v>
      </c>
      <c r="U406" s="76">
        <f t="shared" si="55"/>
        <v>402</v>
      </c>
    </row>
    <row r="407" spans="3:21" x14ac:dyDescent="0.2">
      <c r="C407" s="17">
        <v>403</v>
      </c>
      <c r="D407" s="18" t="s">
        <v>442</v>
      </c>
      <c r="E407" s="19" t="s">
        <v>19</v>
      </c>
      <c r="F407" s="20">
        <v>595841</v>
      </c>
      <c r="G407" s="72">
        <v>413</v>
      </c>
      <c r="H407" s="68">
        <f>I407/(1+J407)</f>
        <v>28565.032377428306</v>
      </c>
      <c r="I407" s="25">
        <v>30878.799999999999</v>
      </c>
      <c r="J407" s="26">
        <v>8.1000000000000003E-2</v>
      </c>
      <c r="K407" s="69">
        <f t="shared" si="48"/>
        <v>617.57600000000002</v>
      </c>
      <c r="L407" s="69">
        <f t="shared" si="49"/>
        <v>31496.376</v>
      </c>
      <c r="M407" s="69">
        <f t="shared" si="50"/>
        <v>0</v>
      </c>
      <c r="N407" s="70">
        <f t="shared" si="51"/>
        <v>0</v>
      </c>
      <c r="O407" s="69">
        <f t="shared" si="52"/>
        <v>1512.7</v>
      </c>
      <c r="P407" s="69">
        <f t="shared" si="53"/>
        <v>29983.675999999999</v>
      </c>
      <c r="Q407" s="66">
        <f t="shared" si="54"/>
        <v>1470.0680272108846</v>
      </c>
      <c r="R407" s="27">
        <v>1512.7</v>
      </c>
      <c r="S407" s="28">
        <v>2.9000000000000001E-2</v>
      </c>
      <c r="T407" s="57">
        <v>16443.5</v>
      </c>
      <c r="U407" s="76">
        <f t="shared" si="55"/>
        <v>403</v>
      </c>
    </row>
    <row r="408" spans="3:21" x14ac:dyDescent="0.2">
      <c r="C408" s="17">
        <v>404</v>
      </c>
      <c r="D408" s="18" t="s">
        <v>443</v>
      </c>
      <c r="E408" s="19" t="s">
        <v>7</v>
      </c>
      <c r="F408" s="20">
        <v>60000</v>
      </c>
      <c r="G408" s="72">
        <v>409</v>
      </c>
      <c r="H408" s="68">
        <f>I408/(1+J408)</f>
        <v>28860.617399438728</v>
      </c>
      <c r="I408" s="25">
        <v>30852</v>
      </c>
      <c r="J408" s="26">
        <v>6.9000000000000006E-2</v>
      </c>
      <c r="K408" s="69">
        <f t="shared" si="48"/>
        <v>617.04</v>
      </c>
      <c r="L408" s="69">
        <f t="shared" si="49"/>
        <v>31469.040000000001</v>
      </c>
      <c r="M408" s="69">
        <f t="shared" si="50"/>
        <v>0</v>
      </c>
      <c r="N408" s="70">
        <f t="shared" si="51"/>
        <v>0</v>
      </c>
      <c r="O408" s="69">
        <f t="shared" si="52"/>
        <v>1908</v>
      </c>
      <c r="P408" s="69">
        <f t="shared" si="53"/>
        <v>29561.040000000001</v>
      </c>
      <c r="Q408" s="66">
        <f t="shared" si="54"/>
        <v>343.96971335857222</v>
      </c>
      <c r="R408" s="27">
        <v>1908</v>
      </c>
      <c r="S408" s="28">
        <v>4.5469999999999997</v>
      </c>
      <c r="T408" s="57">
        <v>55493</v>
      </c>
      <c r="U408" s="76">
        <f t="shared" si="55"/>
        <v>404</v>
      </c>
    </row>
    <row r="409" spans="3:21" x14ac:dyDescent="0.2">
      <c r="C409" s="17">
        <v>405</v>
      </c>
      <c r="D409" s="18" t="s">
        <v>444</v>
      </c>
      <c r="E409" s="19" t="s">
        <v>19</v>
      </c>
      <c r="F409" s="20">
        <v>106700</v>
      </c>
      <c r="G409" s="72">
        <v>377</v>
      </c>
      <c r="H409" s="68">
        <f>I409/(1+J409)</f>
        <v>31434.560327198364</v>
      </c>
      <c r="I409" s="25">
        <v>30743</v>
      </c>
      <c r="J409" s="26">
        <v>-2.1999999999999999E-2</v>
      </c>
      <c r="K409" s="69">
        <f t="shared" si="48"/>
        <v>614.86</v>
      </c>
      <c r="L409" s="69">
        <f t="shared" si="49"/>
        <v>31357.86</v>
      </c>
      <c r="M409" s="69">
        <f t="shared" si="50"/>
        <v>0</v>
      </c>
      <c r="N409" s="70">
        <f t="shared" si="51"/>
        <v>0</v>
      </c>
      <c r="O409" s="69">
        <f t="shared" si="52"/>
        <v>2833.1</v>
      </c>
      <c r="P409" s="69">
        <f t="shared" si="53"/>
        <v>28524.760000000002</v>
      </c>
      <c r="Q409" s="66">
        <f t="shared" si="54"/>
        <v>2693.0608365019011</v>
      </c>
      <c r="R409" s="27">
        <v>2833.1</v>
      </c>
      <c r="S409" s="28">
        <v>5.1999999999999998E-2</v>
      </c>
      <c r="T409" s="57">
        <v>60302.7</v>
      </c>
      <c r="U409" s="76">
        <f t="shared" si="55"/>
        <v>405</v>
      </c>
    </row>
    <row r="410" spans="3:21" x14ac:dyDescent="0.2">
      <c r="C410" s="17">
        <v>406</v>
      </c>
      <c r="D410" s="18" t="s">
        <v>445</v>
      </c>
      <c r="E410" s="19" t="s">
        <v>108</v>
      </c>
      <c r="F410" s="20">
        <v>174386</v>
      </c>
      <c r="G410" s="72">
        <v>408</v>
      </c>
      <c r="H410" s="68">
        <f>I410/(1+J410)</f>
        <v>28895.197740112995</v>
      </c>
      <c r="I410" s="25">
        <v>30686.7</v>
      </c>
      <c r="J410" s="26">
        <v>6.2E-2</v>
      </c>
      <c r="K410" s="69">
        <f t="shared" si="48"/>
        <v>613.73400000000004</v>
      </c>
      <c r="L410" s="69">
        <f t="shared" si="49"/>
        <v>31300.434000000001</v>
      </c>
      <c r="M410" s="69">
        <f t="shared" si="50"/>
        <v>0</v>
      </c>
      <c r="N410" s="70">
        <f t="shared" si="51"/>
        <v>0</v>
      </c>
      <c r="O410" s="69">
        <f t="shared" si="52"/>
        <v>4042.3</v>
      </c>
      <c r="P410" s="69">
        <f t="shared" si="53"/>
        <v>27258.134000000002</v>
      </c>
      <c r="Q410" s="66">
        <f t="shared" si="54"/>
        <v>3838.8414055080725</v>
      </c>
      <c r="R410" s="27">
        <v>4042.3</v>
      </c>
      <c r="S410" s="28">
        <v>5.2999999999999999E-2</v>
      </c>
      <c r="T410" s="57">
        <v>24878.1</v>
      </c>
      <c r="U410" s="76">
        <f t="shared" si="55"/>
        <v>406</v>
      </c>
    </row>
    <row r="411" spans="3:21" x14ac:dyDescent="0.2">
      <c r="C411" s="17">
        <v>407</v>
      </c>
      <c r="D411" s="18" t="s">
        <v>446</v>
      </c>
      <c r="E411" s="19" t="s">
        <v>37</v>
      </c>
      <c r="F411" s="20">
        <v>170819</v>
      </c>
      <c r="G411" s="72">
        <v>419</v>
      </c>
      <c r="H411" s="68">
        <f>I411/(1+J411)</f>
        <v>28314.35185185185</v>
      </c>
      <c r="I411" s="25">
        <v>30579.5</v>
      </c>
      <c r="J411" s="26">
        <v>0.08</v>
      </c>
      <c r="K411" s="69">
        <f t="shared" si="48"/>
        <v>611.59</v>
      </c>
      <c r="L411" s="69">
        <f t="shared" si="49"/>
        <v>31191.09</v>
      </c>
      <c r="M411" s="69">
        <f t="shared" si="50"/>
        <v>0</v>
      </c>
      <c r="N411" s="70">
        <f t="shared" si="51"/>
        <v>0</v>
      </c>
      <c r="O411" s="69">
        <f t="shared" si="52"/>
        <v>518.4</v>
      </c>
      <c r="P411" s="69">
        <f t="shared" si="53"/>
        <v>30672.69</v>
      </c>
      <c r="Q411" s="66">
        <f t="shared" si="54"/>
        <v>452.75109170305672</v>
      </c>
      <c r="R411" s="27">
        <v>518.4</v>
      </c>
      <c r="S411" s="28">
        <v>0.14499999999999999</v>
      </c>
      <c r="T411" s="57">
        <v>42968.6</v>
      </c>
      <c r="U411" s="76">
        <f t="shared" si="55"/>
        <v>407</v>
      </c>
    </row>
    <row r="412" spans="3:21" x14ac:dyDescent="0.2">
      <c r="C412" s="17">
        <v>408</v>
      </c>
      <c r="D412" s="18" t="s">
        <v>447</v>
      </c>
      <c r="E412" s="19" t="s">
        <v>7</v>
      </c>
      <c r="F412" s="20">
        <v>103000</v>
      </c>
      <c r="G412" s="72">
        <v>433</v>
      </c>
      <c r="H412" s="68">
        <f>I412/(1+J412)</f>
        <v>27399.641577060931</v>
      </c>
      <c r="I412" s="25">
        <v>30578</v>
      </c>
      <c r="J412" s="26">
        <v>0.11600000000000001</v>
      </c>
      <c r="K412" s="69">
        <f t="shared" si="48"/>
        <v>611.56000000000006</v>
      </c>
      <c r="L412" s="69">
        <f t="shared" si="49"/>
        <v>31189.56</v>
      </c>
      <c r="M412" s="69">
        <f t="shared" si="50"/>
        <v>0</v>
      </c>
      <c r="N412" s="70">
        <f t="shared" si="51"/>
        <v>0</v>
      </c>
      <c r="O412" s="69">
        <f t="shared" si="52"/>
        <v>2368</v>
      </c>
      <c r="P412" s="69">
        <f t="shared" si="53"/>
        <v>28821.56</v>
      </c>
      <c r="Q412" s="66">
        <f t="shared" si="54"/>
        <v>477.03464947622882</v>
      </c>
      <c r="R412" s="27">
        <v>2368</v>
      </c>
      <c r="S412" s="28">
        <v>3.964</v>
      </c>
      <c r="T412" s="57">
        <v>67173</v>
      </c>
      <c r="U412" s="76">
        <f t="shared" si="55"/>
        <v>408</v>
      </c>
    </row>
    <row r="413" spans="3:21" x14ac:dyDescent="0.2">
      <c r="C413" s="17">
        <v>409</v>
      </c>
      <c r="D413" s="18" t="s">
        <v>448</v>
      </c>
      <c r="E413" s="19" t="s">
        <v>7</v>
      </c>
      <c r="F413" s="20">
        <v>36000</v>
      </c>
      <c r="G413" s="72" t="s">
        <v>17</v>
      </c>
      <c r="H413" s="68">
        <f>I413/(1+J413)</f>
        <v>20328.428093645485</v>
      </c>
      <c r="I413" s="25">
        <v>30391</v>
      </c>
      <c r="J413" s="26">
        <v>0.495</v>
      </c>
      <c r="K413" s="69">
        <f t="shared" si="48"/>
        <v>607.82000000000005</v>
      </c>
      <c r="L413" s="69">
        <f t="shared" si="49"/>
        <v>30998.82</v>
      </c>
      <c r="M413" s="69">
        <f t="shared" si="50"/>
        <v>0</v>
      </c>
      <c r="N413" s="70">
        <f t="shared" si="51"/>
        <v>0</v>
      </c>
      <c r="O413" s="69">
        <f t="shared" si="52"/>
        <v>14135</v>
      </c>
      <c r="P413" s="69">
        <f t="shared" si="53"/>
        <v>16863.82</v>
      </c>
      <c r="Q413" s="66">
        <f t="shared" si="54"/>
        <v>5088.1929445644346</v>
      </c>
      <c r="R413" s="27">
        <v>14135</v>
      </c>
      <c r="S413" s="28">
        <v>1.778</v>
      </c>
      <c r="T413" s="57">
        <v>43376</v>
      </c>
      <c r="U413" s="76">
        <f t="shared" si="55"/>
        <v>409</v>
      </c>
    </row>
    <row r="414" spans="3:21" x14ac:dyDescent="0.2">
      <c r="C414" s="17">
        <v>410</v>
      </c>
      <c r="D414" s="18" t="s">
        <v>449</v>
      </c>
      <c r="E414" s="19" t="s">
        <v>450</v>
      </c>
      <c r="F414" s="20">
        <v>21282</v>
      </c>
      <c r="G414" s="72">
        <v>469</v>
      </c>
      <c r="H414" s="68">
        <f>I414/(1+J414)</f>
        <v>25261.76226101413</v>
      </c>
      <c r="I414" s="25">
        <v>30389.9</v>
      </c>
      <c r="J414" s="26">
        <v>0.20300000000000001</v>
      </c>
      <c r="K414" s="69">
        <f t="shared" si="48"/>
        <v>607.798</v>
      </c>
      <c r="L414" s="69">
        <f t="shared" si="49"/>
        <v>30997.698</v>
      </c>
      <c r="M414" s="69">
        <f t="shared" si="50"/>
        <v>0</v>
      </c>
      <c r="N414" s="70">
        <f t="shared" si="51"/>
        <v>0</v>
      </c>
      <c r="O414" s="69">
        <f t="shared" si="52"/>
        <v>1539.1</v>
      </c>
      <c r="P414" s="69">
        <f t="shared" si="53"/>
        <v>29458.598000000002</v>
      </c>
      <c r="Q414" s="66">
        <f t="shared" si="54"/>
        <v>1763.0011454753721</v>
      </c>
      <c r="R414" s="27">
        <v>1539.1</v>
      </c>
      <c r="S414" s="28">
        <v>-0.127</v>
      </c>
      <c r="T414" s="57">
        <v>17079.2</v>
      </c>
      <c r="U414" s="76">
        <f t="shared" si="55"/>
        <v>410</v>
      </c>
    </row>
    <row r="415" spans="3:21" x14ac:dyDescent="0.2">
      <c r="C415" s="17">
        <v>411</v>
      </c>
      <c r="D415" s="18" t="s">
        <v>451</v>
      </c>
      <c r="E415" s="19" t="s">
        <v>37</v>
      </c>
      <c r="F415" s="20">
        <v>137534</v>
      </c>
      <c r="G415" s="72">
        <v>424</v>
      </c>
      <c r="H415" s="68">
        <f>I415/(1+J415)</f>
        <v>27898.805147058822</v>
      </c>
      <c r="I415" s="25">
        <v>30353.9</v>
      </c>
      <c r="J415" s="26">
        <v>8.7999999999999995E-2</v>
      </c>
      <c r="K415" s="69">
        <f t="shared" si="48"/>
        <v>607.07800000000009</v>
      </c>
      <c r="L415" s="69">
        <f t="shared" si="49"/>
        <v>30960.978000000003</v>
      </c>
      <c r="M415" s="69">
        <f t="shared" si="50"/>
        <v>0</v>
      </c>
      <c r="N415" s="70">
        <f t="shared" si="51"/>
        <v>0</v>
      </c>
      <c r="O415" s="69">
        <f t="shared" si="52"/>
        <v>2754.5</v>
      </c>
      <c r="P415" s="69">
        <f t="shared" si="53"/>
        <v>28206.478000000003</v>
      </c>
      <c r="Q415" s="66">
        <f t="shared" si="54"/>
        <v>2422.6033421284083</v>
      </c>
      <c r="R415" s="27">
        <v>2754.5</v>
      </c>
      <c r="S415" s="28">
        <v>0.13700000000000001</v>
      </c>
      <c r="T415" s="57">
        <v>48302</v>
      </c>
      <c r="U415" s="76">
        <f t="shared" si="55"/>
        <v>411</v>
      </c>
    </row>
    <row r="416" spans="3:21" x14ac:dyDescent="0.2">
      <c r="C416" s="17">
        <v>412</v>
      </c>
      <c r="D416" s="18" t="s">
        <v>452</v>
      </c>
      <c r="E416" s="19" t="s">
        <v>22</v>
      </c>
      <c r="F416" s="20">
        <v>29631</v>
      </c>
      <c r="G416" s="72">
        <v>417</v>
      </c>
      <c r="H416" s="68">
        <f>I416/(1+J416)</f>
        <v>28393.626991565136</v>
      </c>
      <c r="I416" s="25">
        <v>30296</v>
      </c>
      <c r="J416" s="26">
        <v>6.7000000000000004E-2</v>
      </c>
      <c r="K416" s="69">
        <f t="shared" si="48"/>
        <v>605.91999999999996</v>
      </c>
      <c r="L416" s="69">
        <f t="shared" si="49"/>
        <v>30901.919999999998</v>
      </c>
      <c r="M416" s="69">
        <f t="shared" si="50"/>
        <v>0</v>
      </c>
      <c r="N416" s="70">
        <f t="shared" si="51"/>
        <v>0</v>
      </c>
      <c r="O416" s="69">
        <f t="shared" si="52"/>
        <v>-174.5</v>
      </c>
      <c r="P416" s="69">
        <f t="shared" si="53"/>
        <v>31076.42</v>
      </c>
      <c r="Q416" s="66">
        <f t="shared" si="54"/>
        <v>184.26610348468847</v>
      </c>
      <c r="R416" s="27">
        <v>-174.5</v>
      </c>
      <c r="S416" s="28">
        <v>-1.9470000000000001</v>
      </c>
      <c r="T416" s="57">
        <v>9599.5</v>
      </c>
      <c r="U416" s="76">
        <f t="shared" si="55"/>
        <v>412</v>
      </c>
    </row>
    <row r="417" spans="3:21" x14ac:dyDescent="0.2">
      <c r="C417" s="17">
        <v>413</v>
      </c>
      <c r="D417" s="18" t="s">
        <v>453</v>
      </c>
      <c r="E417" s="19" t="s">
        <v>7</v>
      </c>
      <c r="F417" s="20">
        <v>30400</v>
      </c>
      <c r="G417" s="72">
        <v>407</v>
      </c>
      <c r="H417" s="68">
        <f>I417/(1+J417)</f>
        <v>28895.038167938928</v>
      </c>
      <c r="I417" s="25">
        <v>30282</v>
      </c>
      <c r="J417" s="26">
        <v>4.8000000000000001E-2</v>
      </c>
      <c r="K417" s="69">
        <f t="shared" si="48"/>
        <v>605.64</v>
      </c>
      <c r="L417" s="69">
        <f t="shared" si="49"/>
        <v>30887.64</v>
      </c>
      <c r="M417" s="69">
        <f t="shared" si="50"/>
        <v>0</v>
      </c>
      <c r="N417" s="70">
        <f t="shared" si="51"/>
        <v>0</v>
      </c>
      <c r="O417" s="69">
        <f t="shared" si="52"/>
        <v>2523</v>
      </c>
      <c r="P417" s="69">
        <f t="shared" si="53"/>
        <v>28364.639999999999</v>
      </c>
      <c r="Q417" s="66">
        <f t="shared" si="54"/>
        <v>2056.2347188264057</v>
      </c>
      <c r="R417" s="27">
        <v>2523</v>
      </c>
      <c r="S417" s="28">
        <v>0.22700000000000001</v>
      </c>
      <c r="T417" s="57">
        <v>104233</v>
      </c>
      <c r="U417" s="76">
        <f t="shared" si="55"/>
        <v>413</v>
      </c>
    </row>
    <row r="418" spans="3:21" x14ac:dyDescent="0.2">
      <c r="C418" s="17">
        <v>414</v>
      </c>
      <c r="D418" s="18" t="s">
        <v>454</v>
      </c>
      <c r="E418" s="19" t="s">
        <v>9</v>
      </c>
      <c r="F418" s="20">
        <v>88800</v>
      </c>
      <c r="G418" s="72" t="s">
        <v>17</v>
      </c>
      <c r="H418" s="68">
        <f>I418/(1+J418)</f>
        <v>22202.202643171804</v>
      </c>
      <c r="I418" s="25">
        <v>30239.4</v>
      </c>
      <c r="J418" s="26">
        <v>0.36199999999999999</v>
      </c>
      <c r="K418" s="69">
        <f t="shared" si="48"/>
        <v>604.78800000000001</v>
      </c>
      <c r="L418" s="69">
        <f t="shared" si="49"/>
        <v>30844.188000000002</v>
      </c>
      <c r="M418" s="69">
        <f t="shared" si="50"/>
        <v>0</v>
      </c>
      <c r="N418" s="70">
        <f t="shared" si="51"/>
        <v>0</v>
      </c>
      <c r="O418" s="69">
        <f t="shared" si="52"/>
        <v>3961.3</v>
      </c>
      <c r="P418" s="69">
        <f t="shared" si="53"/>
        <v>26882.888000000003</v>
      </c>
      <c r="Q418" s="66">
        <f t="shared" si="54"/>
        <v>3314.8953974895398</v>
      </c>
      <c r="R418" s="27">
        <v>3961.3</v>
      </c>
      <c r="S418" s="28">
        <v>0.19500000000000001</v>
      </c>
      <c r="T418" s="57">
        <v>36592.699999999997</v>
      </c>
      <c r="U418" s="76">
        <f t="shared" si="55"/>
        <v>414</v>
      </c>
    </row>
    <row r="419" spans="3:21" x14ac:dyDescent="0.2">
      <c r="C419" s="17">
        <v>415</v>
      </c>
      <c r="D419" s="18" t="s">
        <v>455</v>
      </c>
      <c r="E419" s="19" t="s">
        <v>32</v>
      </c>
      <c r="F419" s="20">
        <v>77448</v>
      </c>
      <c r="G419" s="72">
        <v>412</v>
      </c>
      <c r="H419" s="68">
        <f>I419/(1+J419)</f>
        <v>28604.919583727533</v>
      </c>
      <c r="I419" s="25">
        <v>30235.4</v>
      </c>
      <c r="J419" s="26">
        <v>5.7000000000000002E-2</v>
      </c>
      <c r="K419" s="69">
        <f t="shared" si="48"/>
        <v>604.70800000000008</v>
      </c>
      <c r="L419" s="69">
        <f t="shared" si="49"/>
        <v>30840.108</v>
      </c>
      <c r="M419" s="69">
        <f t="shared" si="50"/>
        <v>0</v>
      </c>
      <c r="N419" s="70">
        <f t="shared" si="51"/>
        <v>0</v>
      </c>
      <c r="O419" s="69">
        <f t="shared" si="52"/>
        <v>483.7</v>
      </c>
      <c r="P419" s="69">
        <f t="shared" si="53"/>
        <v>30356.407999999999</v>
      </c>
      <c r="Q419" s="66">
        <f t="shared" si="54"/>
        <v>492.56619144602848</v>
      </c>
      <c r="R419" s="27">
        <v>483.7</v>
      </c>
      <c r="S419" s="28">
        <v>-1.7999999999999999E-2</v>
      </c>
      <c r="T419" s="57">
        <v>20665.7</v>
      </c>
      <c r="U419" s="76">
        <f t="shared" si="55"/>
        <v>415</v>
      </c>
    </row>
    <row r="420" spans="3:21" x14ac:dyDescent="0.2">
      <c r="C420" s="17">
        <v>416</v>
      </c>
      <c r="D420" s="18" t="s">
        <v>456</v>
      </c>
      <c r="E420" s="19" t="s">
        <v>7</v>
      </c>
      <c r="F420" s="20">
        <v>85000</v>
      </c>
      <c r="G420" s="72">
        <v>461</v>
      </c>
      <c r="H420" s="68">
        <f>I420/(1+J420)</f>
        <v>25810.46312178388</v>
      </c>
      <c r="I420" s="25">
        <v>30095</v>
      </c>
      <c r="J420" s="26">
        <v>0.16600000000000001</v>
      </c>
      <c r="K420" s="69">
        <f t="shared" si="48"/>
        <v>601.9</v>
      </c>
      <c r="L420" s="69">
        <f t="shared" si="49"/>
        <v>30696.9</v>
      </c>
      <c r="M420" s="69">
        <f t="shared" si="50"/>
        <v>0</v>
      </c>
      <c r="N420" s="70">
        <f t="shared" si="51"/>
        <v>0</v>
      </c>
      <c r="O420" s="69">
        <f t="shared" si="52"/>
        <v>3229</v>
      </c>
      <c r="P420" s="69">
        <f t="shared" si="53"/>
        <v>27467.9</v>
      </c>
      <c r="Q420" s="66">
        <f t="shared" si="54"/>
        <v>2015.6054931335832</v>
      </c>
      <c r="R420" s="27">
        <v>3229</v>
      </c>
      <c r="S420" s="28">
        <v>0.60199999999999998</v>
      </c>
      <c r="T420" s="57">
        <v>37653</v>
      </c>
      <c r="U420" s="76">
        <f t="shared" si="55"/>
        <v>416</v>
      </c>
    </row>
    <row r="421" spans="3:21" x14ac:dyDescent="0.2">
      <c r="C421" s="17">
        <v>417</v>
      </c>
      <c r="D421" s="18" t="s">
        <v>457</v>
      </c>
      <c r="E421" s="19" t="s">
        <v>213</v>
      </c>
      <c r="F421" s="20">
        <v>12480</v>
      </c>
      <c r="G421" s="72">
        <v>476</v>
      </c>
      <c r="H421" s="68">
        <f>I421/(1+J421)</f>
        <v>24799.175597691672</v>
      </c>
      <c r="I421" s="25">
        <v>30081.4</v>
      </c>
      <c r="J421" s="26">
        <v>0.21299999999999999</v>
      </c>
      <c r="K421" s="69">
        <f t="shared" si="48"/>
        <v>601.62800000000004</v>
      </c>
      <c r="L421" s="69">
        <f t="shared" si="49"/>
        <v>30683.028000000002</v>
      </c>
      <c r="M421" s="69">
        <f t="shared" si="50"/>
        <v>0</v>
      </c>
      <c r="N421" s="70">
        <f t="shared" si="51"/>
        <v>0</v>
      </c>
      <c r="O421" s="69">
        <f t="shared" si="52"/>
        <v>2540.9</v>
      </c>
      <c r="P421" s="69">
        <f t="shared" si="53"/>
        <v>28142.128000000001</v>
      </c>
      <c r="Q421" s="66">
        <f t="shared" si="54"/>
        <v>3433.6486486486488</v>
      </c>
      <c r="R421" s="27">
        <v>2540.9</v>
      </c>
      <c r="S421" s="28">
        <v>-0.26</v>
      </c>
      <c r="T421" s="57">
        <v>65596.800000000003</v>
      </c>
      <c r="U421" s="76">
        <f t="shared" si="55"/>
        <v>417</v>
      </c>
    </row>
    <row r="422" spans="3:21" x14ac:dyDescent="0.2">
      <c r="C422" s="17">
        <v>418</v>
      </c>
      <c r="D422" s="18" t="s">
        <v>458</v>
      </c>
      <c r="E422" s="19" t="s">
        <v>213</v>
      </c>
      <c r="F422" s="20">
        <v>34000</v>
      </c>
      <c r="G422" s="72">
        <v>241</v>
      </c>
      <c r="H422" s="68">
        <f>I422/(1+J422)</f>
        <v>44948.579970104627</v>
      </c>
      <c r="I422" s="25">
        <v>30070.6</v>
      </c>
      <c r="J422" s="26">
        <v>-0.33100000000000002</v>
      </c>
      <c r="K422" s="69">
        <f t="shared" si="48"/>
        <v>601.41200000000003</v>
      </c>
      <c r="L422" s="69">
        <f t="shared" si="49"/>
        <v>30672.011999999999</v>
      </c>
      <c r="M422" s="69">
        <f t="shared" si="50"/>
        <v>0</v>
      </c>
      <c r="N422" s="70">
        <f t="shared" si="51"/>
        <v>0</v>
      </c>
      <c r="O422" s="69">
        <f t="shared" si="52"/>
        <v>3703.7</v>
      </c>
      <c r="P422" s="69">
        <f t="shared" si="53"/>
        <v>26968.311999999998</v>
      </c>
      <c r="Q422" s="66">
        <f t="shared" si="54"/>
        <v>1621.584938704028</v>
      </c>
      <c r="R422" s="27">
        <v>3703.7</v>
      </c>
      <c r="S422" s="28">
        <v>1.284</v>
      </c>
      <c r="T422" s="57">
        <v>549407.6</v>
      </c>
      <c r="U422" s="76">
        <f t="shared" si="55"/>
        <v>418</v>
      </c>
    </row>
    <row r="423" spans="3:21" x14ac:dyDescent="0.2">
      <c r="C423" s="17">
        <v>419</v>
      </c>
      <c r="D423" s="18" t="s">
        <v>459</v>
      </c>
      <c r="E423" s="19" t="s">
        <v>336</v>
      </c>
      <c r="F423" s="20">
        <v>98003</v>
      </c>
      <c r="G423" s="72">
        <v>396</v>
      </c>
      <c r="H423" s="68">
        <f>I423/(1+J423)</f>
        <v>29715.277777777777</v>
      </c>
      <c r="I423" s="25">
        <v>29953</v>
      </c>
      <c r="J423" s="26">
        <v>8.0000000000000002E-3</v>
      </c>
      <c r="K423" s="69">
        <f t="shared" si="48"/>
        <v>599.06000000000006</v>
      </c>
      <c r="L423" s="69">
        <f t="shared" si="49"/>
        <v>30552.06</v>
      </c>
      <c r="M423" s="69">
        <f t="shared" si="50"/>
        <v>0</v>
      </c>
      <c r="N423" s="70">
        <f t="shared" si="51"/>
        <v>0</v>
      </c>
      <c r="O423" s="69">
        <f t="shared" si="52"/>
        <v>3104</v>
      </c>
      <c r="P423" s="69">
        <f t="shared" si="53"/>
        <v>27448.06</v>
      </c>
      <c r="Q423" s="66">
        <f t="shared" si="54"/>
        <v>4025.9403372243837</v>
      </c>
      <c r="R423" s="27">
        <v>3104</v>
      </c>
      <c r="S423" s="28">
        <v>-0.22900000000000001</v>
      </c>
      <c r="T423" s="57">
        <v>91393</v>
      </c>
      <c r="U423" s="76">
        <f t="shared" si="55"/>
        <v>419</v>
      </c>
    </row>
    <row r="424" spans="3:21" x14ac:dyDescent="0.2">
      <c r="C424" s="17">
        <v>420</v>
      </c>
      <c r="D424" s="18" t="s">
        <v>460</v>
      </c>
      <c r="E424" s="19" t="s">
        <v>24</v>
      </c>
      <c r="F424" s="20">
        <v>32597</v>
      </c>
      <c r="G424" s="72">
        <v>420</v>
      </c>
      <c r="H424" s="68">
        <f>I424/(1+J424)</f>
        <v>28277.251184834124</v>
      </c>
      <c r="I424" s="25">
        <v>29832.5</v>
      </c>
      <c r="J424" s="26">
        <v>5.5E-2</v>
      </c>
      <c r="K424" s="69">
        <f t="shared" si="48"/>
        <v>596.65</v>
      </c>
      <c r="L424" s="69">
        <f t="shared" si="49"/>
        <v>30429.15</v>
      </c>
      <c r="M424" s="69">
        <f t="shared" si="50"/>
        <v>0</v>
      </c>
      <c r="N424" s="70">
        <f t="shared" si="51"/>
        <v>0</v>
      </c>
      <c r="O424" s="69">
        <f t="shared" si="52"/>
        <v>1037.9000000000001</v>
      </c>
      <c r="P424" s="69">
        <f t="shared" si="53"/>
        <v>29391.25</v>
      </c>
      <c r="Q424" s="66">
        <f t="shared" si="54"/>
        <v>1371.0700132100396</v>
      </c>
      <c r="R424" s="27">
        <v>1037.9000000000001</v>
      </c>
      <c r="S424" s="28">
        <v>-0.24299999999999999</v>
      </c>
      <c r="T424" s="57">
        <v>65576.600000000006</v>
      </c>
      <c r="U424" s="76">
        <f t="shared" si="55"/>
        <v>420</v>
      </c>
    </row>
    <row r="425" spans="3:21" x14ac:dyDescent="0.2">
      <c r="C425" s="17">
        <v>421</v>
      </c>
      <c r="D425" s="18" t="s">
        <v>461</v>
      </c>
      <c r="E425" s="19" t="s">
        <v>7</v>
      </c>
      <c r="F425" s="20">
        <v>20100</v>
      </c>
      <c r="G425" s="72">
        <v>440</v>
      </c>
      <c r="H425" s="68">
        <f>I425/(1+J425)</f>
        <v>26808.310749774166</v>
      </c>
      <c r="I425" s="25">
        <v>29676.799999999999</v>
      </c>
      <c r="J425" s="26">
        <v>0.107</v>
      </c>
      <c r="K425" s="69">
        <f t="shared" si="48"/>
        <v>593.53599999999994</v>
      </c>
      <c r="L425" s="69">
        <f t="shared" si="49"/>
        <v>30270.335999999999</v>
      </c>
      <c r="M425" s="69">
        <f t="shared" si="50"/>
        <v>0</v>
      </c>
      <c r="N425" s="70">
        <f t="shared" si="51"/>
        <v>0</v>
      </c>
      <c r="O425" s="69">
        <f t="shared" si="52"/>
        <v>716.2</v>
      </c>
      <c r="P425" s="69">
        <f t="shared" si="53"/>
        <v>29554.135999999999</v>
      </c>
      <c r="Q425" s="66">
        <f t="shared" si="54"/>
        <v>401.90796857463528</v>
      </c>
      <c r="R425" s="27">
        <v>716.2</v>
      </c>
      <c r="S425" s="28">
        <v>0.78200000000000003</v>
      </c>
      <c r="T425" s="57">
        <v>17784.400000000001</v>
      </c>
      <c r="U425" s="76">
        <f t="shared" si="55"/>
        <v>421</v>
      </c>
    </row>
    <row r="426" spans="3:21" x14ac:dyDescent="0.2">
      <c r="C426" s="17">
        <v>422</v>
      </c>
      <c r="D426" s="18" t="s">
        <v>462</v>
      </c>
      <c r="E426" s="19" t="s">
        <v>7</v>
      </c>
      <c r="F426" s="20">
        <v>77400</v>
      </c>
      <c r="G426" s="72">
        <v>411</v>
      </c>
      <c r="H426" s="68">
        <f>I426/(1+J426)</f>
        <v>28734.23860329777</v>
      </c>
      <c r="I426" s="25">
        <v>29625</v>
      </c>
      <c r="J426" s="26">
        <v>3.1E-2</v>
      </c>
      <c r="K426" s="69">
        <f t="shared" si="48"/>
        <v>592.5</v>
      </c>
      <c r="L426" s="69">
        <f t="shared" si="49"/>
        <v>30217.5</v>
      </c>
      <c r="M426" s="69">
        <f t="shared" si="50"/>
        <v>0</v>
      </c>
      <c r="N426" s="70">
        <f t="shared" si="51"/>
        <v>0</v>
      </c>
      <c r="O426" s="69">
        <f t="shared" si="52"/>
        <v>7911</v>
      </c>
      <c r="P426" s="69">
        <f t="shared" si="53"/>
        <v>22306.5</v>
      </c>
      <c r="Q426" s="66">
        <f t="shared" si="54"/>
        <v>6034.3249427917626</v>
      </c>
      <c r="R426" s="27">
        <v>7911</v>
      </c>
      <c r="S426" s="28">
        <v>0.311</v>
      </c>
      <c r="T426" s="57">
        <v>39801</v>
      </c>
      <c r="U426" s="76">
        <f t="shared" si="55"/>
        <v>422</v>
      </c>
    </row>
    <row r="427" spans="3:21" x14ac:dyDescent="0.2">
      <c r="C427" s="17">
        <v>423</v>
      </c>
      <c r="D427" s="18" t="s">
        <v>463</v>
      </c>
      <c r="E427" s="19" t="s">
        <v>464</v>
      </c>
      <c r="F427" s="20">
        <v>92631</v>
      </c>
      <c r="G427" s="72">
        <v>435</v>
      </c>
      <c r="H427" s="68">
        <f>I427/(1+J427)</f>
        <v>27099.175824175822</v>
      </c>
      <c r="I427" s="25">
        <v>29592.3</v>
      </c>
      <c r="J427" s="26">
        <v>9.1999999999999998E-2</v>
      </c>
      <c r="K427" s="69">
        <f t="shared" si="48"/>
        <v>591.846</v>
      </c>
      <c r="L427" s="69">
        <f t="shared" si="49"/>
        <v>30184.146000000001</v>
      </c>
      <c r="M427" s="69">
        <f t="shared" si="50"/>
        <v>0</v>
      </c>
      <c r="N427" s="70">
        <f t="shared" si="51"/>
        <v>0</v>
      </c>
      <c r="O427" s="69">
        <f t="shared" si="52"/>
        <v>1143.8</v>
      </c>
      <c r="P427" s="69">
        <f t="shared" si="53"/>
        <v>29040.346000000001</v>
      </c>
      <c r="Q427" s="66">
        <f t="shared" si="54"/>
        <v>1345.6470588235295</v>
      </c>
      <c r="R427" s="27">
        <v>1143.8</v>
      </c>
      <c r="S427" s="28">
        <v>-0.15</v>
      </c>
      <c r="T427" s="57">
        <v>23570.7</v>
      </c>
      <c r="U427" s="76">
        <f t="shared" si="55"/>
        <v>423</v>
      </c>
    </row>
    <row r="428" spans="3:21" x14ac:dyDescent="0.2">
      <c r="C428" s="17">
        <v>424</v>
      </c>
      <c r="D428" s="18" t="s">
        <v>465</v>
      </c>
      <c r="E428" s="19" t="s">
        <v>42</v>
      </c>
      <c r="F428" s="20">
        <v>82955</v>
      </c>
      <c r="G428" s="72">
        <v>432</v>
      </c>
      <c r="H428" s="68">
        <f>I428/(1+J428)</f>
        <v>27476.256983240222</v>
      </c>
      <c r="I428" s="25">
        <v>29509.5</v>
      </c>
      <c r="J428" s="26">
        <v>7.3999999999999996E-2</v>
      </c>
      <c r="K428" s="69">
        <f t="shared" si="48"/>
        <v>590.19000000000005</v>
      </c>
      <c r="L428" s="69">
        <f t="shared" si="49"/>
        <v>30099.69</v>
      </c>
      <c r="M428" s="69">
        <f t="shared" si="50"/>
        <v>0</v>
      </c>
      <c r="N428" s="70">
        <f t="shared" si="51"/>
        <v>0</v>
      </c>
      <c r="O428" s="69">
        <f t="shared" si="52"/>
        <v>162.80000000000001</v>
      </c>
      <c r="P428" s="69">
        <f t="shared" si="53"/>
        <v>29936.89</v>
      </c>
      <c r="Q428" s="66">
        <f t="shared" si="54"/>
        <v>127.68627450980394</v>
      </c>
      <c r="R428" s="27">
        <v>162.80000000000001</v>
      </c>
      <c r="S428" s="28">
        <v>0.27500000000000002</v>
      </c>
      <c r="T428" s="57">
        <v>11032.7</v>
      </c>
      <c r="U428" s="76">
        <f t="shared" si="55"/>
        <v>424</v>
      </c>
    </row>
    <row r="429" spans="3:21" x14ac:dyDescent="0.2">
      <c r="C429" s="17">
        <v>425</v>
      </c>
      <c r="D429" s="18" t="s">
        <v>466</v>
      </c>
      <c r="E429" s="19" t="s">
        <v>44</v>
      </c>
      <c r="F429" s="20">
        <v>86786</v>
      </c>
      <c r="G429" s="72">
        <v>402</v>
      </c>
      <c r="H429" s="68">
        <f>I429/(1+J429)</f>
        <v>29244.566301096711</v>
      </c>
      <c r="I429" s="25">
        <v>29332.3</v>
      </c>
      <c r="J429" s="26">
        <v>3.0000000000000001E-3</v>
      </c>
      <c r="K429" s="69">
        <f t="shared" si="48"/>
        <v>586.64599999999996</v>
      </c>
      <c r="L429" s="69">
        <f t="shared" si="49"/>
        <v>29918.946</v>
      </c>
      <c r="M429" s="69">
        <f t="shared" si="50"/>
        <v>0</v>
      </c>
      <c r="N429" s="70">
        <f t="shared" si="51"/>
        <v>0</v>
      </c>
      <c r="O429" s="69">
        <f t="shared" si="52"/>
        <v>4593.7</v>
      </c>
      <c r="P429" s="69">
        <f t="shared" si="53"/>
        <v>25325.245999999999</v>
      </c>
      <c r="Q429" s="66">
        <f t="shared" si="54"/>
        <v>6166.040268456376</v>
      </c>
      <c r="R429" s="27">
        <v>4593.7</v>
      </c>
      <c r="S429" s="28">
        <v>-0.255</v>
      </c>
      <c r="T429" s="57">
        <v>950368.8</v>
      </c>
      <c r="U429" s="76">
        <f t="shared" si="55"/>
        <v>425</v>
      </c>
    </row>
    <row r="430" spans="3:21" x14ac:dyDescent="0.2">
      <c r="C430" s="17">
        <v>426</v>
      </c>
      <c r="D430" s="18" t="s">
        <v>467</v>
      </c>
      <c r="E430" s="19" t="s">
        <v>30</v>
      </c>
      <c r="F430" s="20">
        <v>5420</v>
      </c>
      <c r="G430" s="72">
        <v>421</v>
      </c>
      <c r="H430" s="68">
        <f>I430/(1+J430)</f>
        <v>28260.173577627775</v>
      </c>
      <c r="I430" s="25">
        <v>29305.8</v>
      </c>
      <c r="J430" s="26">
        <v>3.6999999999999998E-2</v>
      </c>
      <c r="K430" s="69">
        <f t="shared" si="48"/>
        <v>586.11599999999999</v>
      </c>
      <c r="L430" s="69">
        <f t="shared" si="49"/>
        <v>29891.915999999997</v>
      </c>
      <c r="M430" s="69">
        <f t="shared" si="50"/>
        <v>0</v>
      </c>
      <c r="N430" s="70">
        <f t="shared" si="51"/>
        <v>0</v>
      </c>
      <c r="O430" s="69">
        <f t="shared" si="52"/>
        <v>1512.9</v>
      </c>
      <c r="P430" s="69">
        <f t="shared" si="53"/>
        <v>28379.015999999996</v>
      </c>
      <c r="Q430" s="66">
        <f t="shared" si="54"/>
        <v>1031.2883435582821</v>
      </c>
      <c r="R430" s="27">
        <v>1512.9</v>
      </c>
      <c r="S430" s="28">
        <v>0.46700000000000003</v>
      </c>
      <c r="T430" s="57">
        <v>259413.5</v>
      </c>
      <c r="U430" s="76">
        <f t="shared" si="55"/>
        <v>426</v>
      </c>
    </row>
    <row r="431" spans="3:21" x14ac:dyDescent="0.2">
      <c r="C431" s="17">
        <v>427</v>
      </c>
      <c r="D431" s="18" t="s">
        <v>468</v>
      </c>
      <c r="E431" s="19" t="s">
        <v>22</v>
      </c>
      <c r="F431" s="20">
        <v>96498</v>
      </c>
      <c r="G431" s="72">
        <v>446</v>
      </c>
      <c r="H431" s="68">
        <f>I431/(1+J431)</f>
        <v>26436.627379873073</v>
      </c>
      <c r="I431" s="25">
        <v>29159.599999999999</v>
      </c>
      <c r="J431" s="26">
        <v>0.10299999999999999</v>
      </c>
      <c r="K431" s="69">
        <f t="shared" si="48"/>
        <v>583.19200000000001</v>
      </c>
      <c r="L431" s="69">
        <f t="shared" si="49"/>
        <v>29742.791999999998</v>
      </c>
      <c r="M431" s="69">
        <f t="shared" si="50"/>
        <v>0</v>
      </c>
      <c r="N431" s="70">
        <f t="shared" si="51"/>
        <v>0</v>
      </c>
      <c r="O431" s="69">
        <f t="shared" si="52"/>
        <v>4818.6000000000004</v>
      </c>
      <c r="P431" s="69">
        <f t="shared" si="53"/>
        <v>24924.191999999995</v>
      </c>
      <c r="Q431" s="66">
        <f t="shared" si="54"/>
        <v>4528.7593984962405</v>
      </c>
      <c r="R431" s="27">
        <v>4818.6000000000004</v>
      </c>
      <c r="S431" s="28">
        <v>6.4000000000000001E-2</v>
      </c>
      <c r="T431" s="57">
        <v>58854.2</v>
      </c>
      <c r="U431" s="76">
        <f t="shared" si="55"/>
        <v>427</v>
      </c>
    </row>
    <row r="432" spans="3:21" x14ac:dyDescent="0.2">
      <c r="C432" s="17">
        <v>428</v>
      </c>
      <c r="D432" s="18" t="s">
        <v>469</v>
      </c>
      <c r="E432" s="19" t="s">
        <v>37</v>
      </c>
      <c r="F432" s="20">
        <v>233076</v>
      </c>
      <c r="G432" s="72">
        <v>434</v>
      </c>
      <c r="H432" s="68">
        <f>I432/(1+J432)</f>
        <v>27165.890027958994</v>
      </c>
      <c r="I432" s="25">
        <v>29149</v>
      </c>
      <c r="J432" s="26">
        <v>7.2999999999999995E-2</v>
      </c>
      <c r="K432" s="69">
        <f t="shared" si="48"/>
        <v>582.98</v>
      </c>
      <c r="L432" s="69">
        <f t="shared" si="49"/>
        <v>29731.98</v>
      </c>
      <c r="M432" s="69">
        <f t="shared" si="50"/>
        <v>0</v>
      </c>
      <c r="N432" s="70">
        <f t="shared" si="51"/>
        <v>0</v>
      </c>
      <c r="O432" s="69">
        <f t="shared" si="52"/>
        <v>941.8</v>
      </c>
      <c r="P432" s="69">
        <f t="shared" si="53"/>
        <v>28790.18</v>
      </c>
      <c r="Q432" s="66">
        <f t="shared" si="54"/>
        <v>959.06313645621174</v>
      </c>
      <c r="R432" s="27">
        <v>941.8</v>
      </c>
      <c r="S432" s="28">
        <v>-1.7999999999999999E-2</v>
      </c>
      <c r="T432" s="57">
        <v>298904.8</v>
      </c>
      <c r="U432" s="76">
        <f t="shared" si="55"/>
        <v>428</v>
      </c>
    </row>
    <row r="433" spans="3:21" x14ac:dyDescent="0.2">
      <c r="C433" s="17">
        <v>429</v>
      </c>
      <c r="D433" s="18" t="s">
        <v>470</v>
      </c>
      <c r="E433" s="19" t="s">
        <v>7</v>
      </c>
      <c r="F433" s="20">
        <v>5870</v>
      </c>
      <c r="G433" s="72">
        <v>401</v>
      </c>
      <c r="H433" s="68">
        <f>I433/(1+J433)</f>
        <v>29329.305135951661</v>
      </c>
      <c r="I433" s="25">
        <v>29124</v>
      </c>
      <c r="J433" s="26">
        <v>-7.0000000000000001E-3</v>
      </c>
      <c r="K433" s="69">
        <f t="shared" si="48"/>
        <v>582.48</v>
      </c>
      <c r="L433" s="69">
        <f t="shared" si="49"/>
        <v>29706.48</v>
      </c>
      <c r="M433" s="69">
        <f t="shared" si="50"/>
        <v>0</v>
      </c>
      <c r="N433" s="70">
        <f t="shared" si="51"/>
        <v>0</v>
      </c>
      <c r="O433" s="69">
        <f t="shared" si="52"/>
        <v>783</v>
      </c>
      <c r="P433" s="69">
        <f t="shared" si="53"/>
        <v>28923.48</v>
      </c>
      <c r="Q433" s="66">
        <f t="shared" si="54"/>
        <v>1016.8831168831168</v>
      </c>
      <c r="R433" s="27">
        <v>783</v>
      </c>
      <c r="S433" s="28">
        <v>-0.23</v>
      </c>
      <c r="T433" s="57">
        <v>272167</v>
      </c>
      <c r="U433" s="76">
        <f t="shared" si="55"/>
        <v>429</v>
      </c>
    </row>
    <row r="434" spans="3:21" x14ac:dyDescent="0.2">
      <c r="C434" s="17">
        <v>430</v>
      </c>
      <c r="D434" s="18" t="s">
        <v>471</v>
      </c>
      <c r="E434" s="19" t="s">
        <v>108</v>
      </c>
      <c r="F434" s="20">
        <v>13945</v>
      </c>
      <c r="G434" s="72">
        <v>429</v>
      </c>
      <c r="H434" s="68">
        <f>I434/(1+J434)</f>
        <v>27657.169990503324</v>
      </c>
      <c r="I434" s="25">
        <v>29123</v>
      </c>
      <c r="J434" s="26">
        <v>5.2999999999999999E-2</v>
      </c>
      <c r="K434" s="69">
        <f t="shared" si="48"/>
        <v>582.46</v>
      </c>
      <c r="L434" s="69">
        <f t="shared" si="49"/>
        <v>29705.46</v>
      </c>
      <c r="M434" s="69">
        <f t="shared" si="50"/>
        <v>0</v>
      </c>
      <c r="N434" s="70">
        <f t="shared" si="51"/>
        <v>0</v>
      </c>
      <c r="O434" s="69">
        <f t="shared" si="52"/>
        <v>-3330.4</v>
      </c>
      <c r="P434" s="69">
        <f t="shared" si="53"/>
        <v>33035.86</v>
      </c>
      <c r="Q434" s="66">
        <f t="shared" si="54"/>
        <v>1533.3333333333333</v>
      </c>
      <c r="R434" s="27">
        <v>-3330.4</v>
      </c>
      <c r="S434" s="28">
        <v>-3.1720000000000002</v>
      </c>
      <c r="T434" s="57">
        <v>46441.2</v>
      </c>
      <c r="U434" s="76">
        <f t="shared" si="55"/>
        <v>430</v>
      </c>
    </row>
    <row r="435" spans="3:21" x14ac:dyDescent="0.2">
      <c r="C435" s="17">
        <v>431</v>
      </c>
      <c r="D435" s="18" t="s">
        <v>472</v>
      </c>
      <c r="E435" s="19" t="s">
        <v>32</v>
      </c>
      <c r="F435" s="20">
        <v>79913</v>
      </c>
      <c r="G435" s="72">
        <v>415</v>
      </c>
      <c r="H435" s="68">
        <f>I435/(1+J435)</f>
        <v>28527.647058823528</v>
      </c>
      <c r="I435" s="25">
        <v>29098.2</v>
      </c>
      <c r="J435" s="26">
        <v>0.02</v>
      </c>
      <c r="K435" s="69">
        <f t="shared" si="48"/>
        <v>581.96400000000006</v>
      </c>
      <c r="L435" s="69">
        <f t="shared" si="49"/>
        <v>29680.164000000001</v>
      </c>
      <c r="M435" s="69">
        <f t="shared" si="50"/>
        <v>0</v>
      </c>
      <c r="N435" s="70">
        <f t="shared" si="51"/>
        <v>0</v>
      </c>
      <c r="O435" s="69">
        <f t="shared" si="52"/>
        <v>511.3</v>
      </c>
      <c r="P435" s="69">
        <f t="shared" si="53"/>
        <v>29168.864000000001</v>
      </c>
      <c r="Q435" s="66">
        <f t="shared" si="54"/>
        <v>524.41025641025647</v>
      </c>
      <c r="R435" s="27">
        <v>511.3</v>
      </c>
      <c r="S435" s="28">
        <v>-2.5000000000000001E-2</v>
      </c>
      <c r="T435" s="57">
        <v>67587.8</v>
      </c>
      <c r="U435" s="76">
        <f t="shared" si="55"/>
        <v>431</v>
      </c>
    </row>
    <row r="436" spans="3:21" x14ac:dyDescent="0.2">
      <c r="C436" s="17">
        <v>432</v>
      </c>
      <c r="D436" s="18" t="s">
        <v>473</v>
      </c>
      <c r="E436" s="19" t="s">
        <v>37</v>
      </c>
      <c r="F436" s="20">
        <v>105783</v>
      </c>
      <c r="G436" s="72">
        <v>426</v>
      </c>
      <c r="H436" s="68">
        <f>I436/(1+J436)</f>
        <v>27812.906309751434</v>
      </c>
      <c r="I436" s="25">
        <v>29092.3</v>
      </c>
      <c r="J436" s="26">
        <v>4.5999999999999999E-2</v>
      </c>
      <c r="K436" s="69">
        <f t="shared" si="48"/>
        <v>581.846</v>
      </c>
      <c r="L436" s="69">
        <f t="shared" si="49"/>
        <v>29674.146000000001</v>
      </c>
      <c r="M436" s="69">
        <f t="shared" si="50"/>
        <v>0</v>
      </c>
      <c r="N436" s="70">
        <f t="shared" si="51"/>
        <v>0</v>
      </c>
      <c r="O436" s="69">
        <f t="shared" si="52"/>
        <v>2772.2</v>
      </c>
      <c r="P436" s="69">
        <f t="shared" si="53"/>
        <v>26901.946</v>
      </c>
      <c r="Q436" s="66">
        <f t="shared" si="54"/>
        <v>2763.9082751744768</v>
      </c>
      <c r="R436" s="27">
        <v>2772.2</v>
      </c>
      <c r="S436" s="28">
        <v>3.0000000000000001E-3</v>
      </c>
      <c r="T436" s="57">
        <v>50494.3</v>
      </c>
      <c r="U436" s="76">
        <f t="shared" si="55"/>
        <v>432</v>
      </c>
    </row>
    <row r="437" spans="3:21" x14ac:dyDescent="0.2">
      <c r="C437" s="17">
        <v>433</v>
      </c>
      <c r="D437" s="18" t="s">
        <v>474</v>
      </c>
      <c r="E437" s="19" t="s">
        <v>230</v>
      </c>
      <c r="F437" s="20">
        <v>35029</v>
      </c>
      <c r="G437" s="72">
        <v>414</v>
      </c>
      <c r="H437" s="68">
        <f>I437/(1+J437)</f>
        <v>28570.767716535433</v>
      </c>
      <c r="I437" s="25">
        <v>29027.9</v>
      </c>
      <c r="J437" s="26">
        <v>1.6E-2</v>
      </c>
      <c r="K437" s="69">
        <f t="shared" si="48"/>
        <v>580.55799999999999</v>
      </c>
      <c r="L437" s="69">
        <f t="shared" si="49"/>
        <v>29608.458000000002</v>
      </c>
      <c r="M437" s="69">
        <f t="shared" si="50"/>
        <v>0</v>
      </c>
      <c r="N437" s="70">
        <f t="shared" si="51"/>
        <v>0</v>
      </c>
      <c r="O437" s="69">
        <f t="shared" si="52"/>
        <v>6151.5</v>
      </c>
      <c r="P437" s="69">
        <f t="shared" si="53"/>
        <v>23456.958000000002</v>
      </c>
      <c r="Q437" s="66">
        <f t="shared" si="54"/>
        <v>6084.5697329376862</v>
      </c>
      <c r="R437" s="27">
        <v>6151.5</v>
      </c>
      <c r="S437" s="28">
        <v>1.0999999999999999E-2</v>
      </c>
      <c r="T437" s="57">
        <v>636296.9</v>
      </c>
      <c r="U437" s="76">
        <f t="shared" si="55"/>
        <v>433</v>
      </c>
    </row>
    <row r="438" spans="3:21" x14ac:dyDescent="0.2">
      <c r="C438" s="17">
        <v>434</v>
      </c>
      <c r="D438" s="18" t="s">
        <v>475</v>
      </c>
      <c r="E438" s="19" t="s">
        <v>30</v>
      </c>
      <c r="F438" s="20">
        <v>27040</v>
      </c>
      <c r="G438" s="72">
        <v>471</v>
      </c>
      <c r="H438" s="68">
        <f>I438/(1+J438)</f>
        <v>25043.955094991368</v>
      </c>
      <c r="I438" s="25">
        <v>29000.9</v>
      </c>
      <c r="J438" s="26">
        <v>0.158</v>
      </c>
      <c r="K438" s="69">
        <f t="shared" si="48"/>
        <v>580.01800000000003</v>
      </c>
      <c r="L438" s="69">
        <f t="shared" si="49"/>
        <v>29580.918000000001</v>
      </c>
      <c r="M438" s="69">
        <f t="shared" si="50"/>
        <v>0</v>
      </c>
      <c r="N438" s="70">
        <f t="shared" si="51"/>
        <v>0</v>
      </c>
      <c r="O438" s="69">
        <f t="shared" si="52"/>
        <v>2782.5</v>
      </c>
      <c r="P438" s="69">
        <f t="shared" si="53"/>
        <v>26798.418000000001</v>
      </c>
      <c r="Q438" s="66">
        <f t="shared" si="54"/>
        <v>2928.9473684210529</v>
      </c>
      <c r="R438" s="27">
        <v>2782.5</v>
      </c>
      <c r="S438" s="28">
        <v>-0.05</v>
      </c>
      <c r="T438" s="57">
        <v>429854.2</v>
      </c>
      <c r="U438" s="76">
        <f t="shared" si="55"/>
        <v>434</v>
      </c>
    </row>
    <row r="439" spans="3:21" x14ac:dyDescent="0.2">
      <c r="C439" s="17">
        <v>435</v>
      </c>
      <c r="D439" s="18" t="s">
        <v>476</v>
      </c>
      <c r="E439" s="19" t="s">
        <v>19</v>
      </c>
      <c r="F439" s="20">
        <v>64734</v>
      </c>
      <c r="G439" s="72">
        <v>460</v>
      </c>
      <c r="H439" s="68">
        <f>I439/(1+J439)</f>
        <v>25902.158273381294</v>
      </c>
      <c r="I439" s="25">
        <v>28803.200000000001</v>
      </c>
      <c r="J439" s="26">
        <v>0.112</v>
      </c>
      <c r="K439" s="69">
        <f t="shared" si="48"/>
        <v>576.06400000000008</v>
      </c>
      <c r="L439" s="69">
        <f t="shared" si="49"/>
        <v>29379.263999999999</v>
      </c>
      <c r="M439" s="69">
        <f t="shared" si="50"/>
        <v>0</v>
      </c>
      <c r="N439" s="70">
        <f t="shared" si="51"/>
        <v>0</v>
      </c>
      <c r="O439" s="69">
        <f t="shared" si="52"/>
        <v>3404.8</v>
      </c>
      <c r="P439" s="69">
        <f t="shared" si="53"/>
        <v>25974.464</v>
      </c>
      <c r="Q439" s="66">
        <f t="shared" si="54"/>
        <v>2254.8344370860927</v>
      </c>
      <c r="R439" s="27">
        <v>3404.8</v>
      </c>
      <c r="S439" s="28">
        <v>0.51</v>
      </c>
      <c r="T439" s="57">
        <v>32042.9</v>
      </c>
      <c r="U439" s="76">
        <f t="shared" si="55"/>
        <v>435</v>
      </c>
    </row>
    <row r="440" spans="3:21" x14ac:dyDescent="0.2">
      <c r="C440" s="17">
        <v>436</v>
      </c>
      <c r="D440" s="18" t="s">
        <v>477</v>
      </c>
      <c r="E440" s="19" t="s">
        <v>24</v>
      </c>
      <c r="F440" s="20">
        <v>15623</v>
      </c>
      <c r="G440" s="72">
        <v>418</v>
      </c>
      <c r="H440" s="68">
        <f>I440/(1+J440)</f>
        <v>28386.251236399607</v>
      </c>
      <c r="I440" s="25">
        <v>28698.5</v>
      </c>
      <c r="J440" s="26">
        <v>1.0999999999999999E-2</v>
      </c>
      <c r="K440" s="69">
        <f t="shared" si="48"/>
        <v>573.97</v>
      </c>
      <c r="L440" s="69">
        <f t="shared" si="49"/>
        <v>29272.47</v>
      </c>
      <c r="M440" s="69">
        <f t="shared" si="50"/>
        <v>0</v>
      </c>
      <c r="N440" s="70">
        <f t="shared" si="51"/>
        <v>0</v>
      </c>
      <c r="O440" s="69">
        <f t="shared" si="52"/>
        <v>309.89999999999998</v>
      </c>
      <c r="P440" s="69">
        <f t="shared" si="53"/>
        <v>28962.57</v>
      </c>
      <c r="Q440" s="66">
        <f t="shared" si="54"/>
        <v>313.98176291793311</v>
      </c>
      <c r="R440" s="27">
        <v>309.89999999999998</v>
      </c>
      <c r="S440" s="28">
        <v>-1.2999999999999999E-2</v>
      </c>
      <c r="T440" s="57">
        <v>14619.2</v>
      </c>
      <c r="U440" s="76">
        <f t="shared" si="55"/>
        <v>436</v>
      </c>
    </row>
    <row r="441" spans="3:21" x14ac:dyDescent="0.2">
      <c r="C441" s="17">
        <v>437</v>
      </c>
      <c r="D441" s="18" t="s">
        <v>478</v>
      </c>
      <c r="E441" s="19" t="s">
        <v>24</v>
      </c>
      <c r="F441" s="20">
        <v>272796</v>
      </c>
      <c r="G441" s="72">
        <v>425</v>
      </c>
      <c r="H441" s="68">
        <f>I441/(1+J441)</f>
        <v>27828.058252427185</v>
      </c>
      <c r="I441" s="25">
        <v>28662.9</v>
      </c>
      <c r="J441" s="26">
        <v>0.03</v>
      </c>
      <c r="K441" s="69">
        <f t="shared" si="48"/>
        <v>573.25800000000004</v>
      </c>
      <c r="L441" s="69">
        <f t="shared" si="49"/>
        <v>29236.158000000003</v>
      </c>
      <c r="M441" s="69">
        <f t="shared" si="50"/>
        <v>0</v>
      </c>
      <c r="N441" s="70">
        <f t="shared" si="51"/>
        <v>0</v>
      </c>
      <c r="O441" s="69">
        <f t="shared" si="52"/>
        <v>1064.8</v>
      </c>
      <c r="P441" s="69">
        <f t="shared" si="53"/>
        <v>28171.358000000004</v>
      </c>
      <c r="Q441" s="66">
        <f t="shared" si="54"/>
        <v>1086.5306122448978</v>
      </c>
      <c r="R441" s="27">
        <v>1064.8</v>
      </c>
      <c r="S441" s="28">
        <v>-0.02</v>
      </c>
      <c r="T441" s="57">
        <v>27588.9</v>
      </c>
      <c r="U441" s="76">
        <f t="shared" si="55"/>
        <v>437</v>
      </c>
    </row>
    <row r="442" spans="3:21" x14ac:dyDescent="0.2">
      <c r="C442" s="17">
        <v>438</v>
      </c>
      <c r="D442" s="18" t="s">
        <v>479</v>
      </c>
      <c r="E442" s="19" t="s">
        <v>9</v>
      </c>
      <c r="F442" s="20">
        <v>93800</v>
      </c>
      <c r="G442" s="72">
        <v>468</v>
      </c>
      <c r="H442" s="68">
        <f>I442/(1+J442)</f>
        <v>25291.173874669021</v>
      </c>
      <c r="I442" s="25">
        <v>28654.9</v>
      </c>
      <c r="J442" s="26">
        <v>0.13300000000000001</v>
      </c>
      <c r="K442" s="69">
        <f t="shared" si="48"/>
        <v>573.09800000000007</v>
      </c>
      <c r="L442" s="69">
        <f t="shared" si="49"/>
        <v>29227.998000000003</v>
      </c>
      <c r="M442" s="69">
        <f t="shared" si="50"/>
        <v>0</v>
      </c>
      <c r="N442" s="70">
        <f t="shared" si="51"/>
        <v>0</v>
      </c>
      <c r="O442" s="69">
        <f t="shared" si="52"/>
        <v>323.39999999999998</v>
      </c>
      <c r="P442" s="69">
        <f t="shared" si="53"/>
        <v>28904.598000000002</v>
      </c>
      <c r="Q442" s="66">
        <f t="shared" si="54"/>
        <v>341.86046511627904</v>
      </c>
      <c r="R442" s="27">
        <v>323.39999999999998</v>
      </c>
      <c r="S442" s="28">
        <v>-5.3999999999999999E-2</v>
      </c>
      <c r="T442" s="57">
        <v>108633.2</v>
      </c>
      <c r="U442" s="76">
        <f t="shared" si="55"/>
        <v>438</v>
      </c>
    </row>
    <row r="443" spans="3:21" x14ac:dyDescent="0.2">
      <c r="C443" s="17">
        <v>439</v>
      </c>
      <c r="D443" s="18" t="s">
        <v>480</v>
      </c>
      <c r="E443" s="19" t="s">
        <v>9</v>
      </c>
      <c r="F443" s="20">
        <v>82175</v>
      </c>
      <c r="G443" s="72">
        <v>456</v>
      </c>
      <c r="H443" s="68">
        <f>I443/(1+J443)</f>
        <v>26109.689213893966</v>
      </c>
      <c r="I443" s="25">
        <v>28564</v>
      </c>
      <c r="J443" s="26">
        <v>9.4E-2</v>
      </c>
      <c r="K443" s="69">
        <f t="shared" si="48"/>
        <v>571.28</v>
      </c>
      <c r="L443" s="69">
        <f t="shared" si="49"/>
        <v>29135.279999999999</v>
      </c>
      <c r="M443" s="69">
        <f t="shared" si="50"/>
        <v>0</v>
      </c>
      <c r="N443" s="70">
        <f t="shared" si="51"/>
        <v>0</v>
      </c>
      <c r="O443" s="69">
        <f t="shared" si="52"/>
        <v>137</v>
      </c>
      <c r="P443" s="69">
        <f t="shared" si="53"/>
        <v>28998.28</v>
      </c>
      <c r="Q443" s="66">
        <f t="shared" si="54"/>
        <v>32.479848269321955</v>
      </c>
      <c r="R443" s="27">
        <v>137</v>
      </c>
      <c r="S443" s="28">
        <v>3.218</v>
      </c>
      <c r="T443" s="57">
        <v>38415.199999999997</v>
      </c>
      <c r="U443" s="76">
        <f t="shared" si="55"/>
        <v>439</v>
      </c>
    </row>
    <row r="444" spans="3:21" x14ac:dyDescent="0.2">
      <c r="C444" s="17">
        <v>440</v>
      </c>
      <c r="D444" s="18" t="s">
        <v>481</v>
      </c>
      <c r="E444" s="19" t="s">
        <v>24</v>
      </c>
      <c r="F444" s="20">
        <v>34200</v>
      </c>
      <c r="G444" s="72">
        <v>384</v>
      </c>
      <c r="H444" s="68">
        <f>I444/(1+J444)</f>
        <v>30750.161812297734</v>
      </c>
      <c r="I444" s="25">
        <v>28505.4</v>
      </c>
      <c r="J444" s="26">
        <v>-7.2999999999999995E-2</v>
      </c>
      <c r="K444" s="69">
        <f t="shared" si="48"/>
        <v>570.10800000000006</v>
      </c>
      <c r="L444" s="69">
        <f t="shared" si="49"/>
        <v>29075.508000000002</v>
      </c>
      <c r="M444" s="69">
        <f t="shared" si="50"/>
        <v>0</v>
      </c>
      <c r="N444" s="70">
        <f t="shared" si="51"/>
        <v>0</v>
      </c>
      <c r="O444" s="69">
        <f t="shared" si="52"/>
        <v>1333.1</v>
      </c>
      <c r="P444" s="69">
        <f t="shared" si="53"/>
        <v>27742.408000000003</v>
      </c>
      <c r="Q444" s="66">
        <f t="shared" si="54"/>
        <v>1989.7014925373135</v>
      </c>
      <c r="R444" s="27">
        <v>1333.1</v>
      </c>
      <c r="S444" s="28">
        <v>-0.33</v>
      </c>
      <c r="T444" s="57">
        <v>26951.5</v>
      </c>
      <c r="U444" s="76">
        <f t="shared" si="55"/>
        <v>440</v>
      </c>
    </row>
    <row r="445" spans="3:21" x14ac:dyDescent="0.2">
      <c r="C445" s="17">
        <v>441</v>
      </c>
      <c r="D445" s="18" t="s">
        <v>482</v>
      </c>
      <c r="E445" s="19" t="s">
        <v>9</v>
      </c>
      <c r="F445" s="20">
        <v>55380</v>
      </c>
      <c r="G445" s="72" t="s">
        <v>17</v>
      </c>
      <c r="H445" s="68">
        <f>I445/(1+J445)</f>
        <v>11675.133142154855</v>
      </c>
      <c r="I445" s="25">
        <v>28499</v>
      </c>
      <c r="J445" s="26">
        <v>1.4410000000000001</v>
      </c>
      <c r="K445" s="69">
        <f t="shared" si="48"/>
        <v>569.98</v>
      </c>
      <c r="L445" s="69">
        <f t="shared" si="49"/>
        <v>29068.98</v>
      </c>
      <c r="M445" s="69">
        <f t="shared" si="50"/>
        <v>0</v>
      </c>
      <c r="N445" s="70">
        <f t="shared" si="51"/>
        <v>0</v>
      </c>
      <c r="O445" s="69">
        <f t="shared" si="52"/>
        <v>1628.9</v>
      </c>
      <c r="P445" s="69">
        <f t="shared" si="53"/>
        <v>27440.079999999998</v>
      </c>
      <c r="Q445" s="66">
        <f t="shared" si="54"/>
        <v>847.94377928162419</v>
      </c>
      <c r="R445" s="27">
        <v>1628.9</v>
      </c>
      <c r="S445" s="28">
        <v>0.92100000000000004</v>
      </c>
      <c r="T445" s="57">
        <v>27967.9</v>
      </c>
      <c r="U445" s="76">
        <f t="shared" si="55"/>
        <v>441</v>
      </c>
    </row>
    <row r="446" spans="3:21" x14ac:dyDescent="0.2">
      <c r="C446" s="17">
        <v>442</v>
      </c>
      <c r="D446" s="18" t="s">
        <v>483</v>
      </c>
      <c r="E446" s="19" t="s">
        <v>9</v>
      </c>
      <c r="F446" s="20">
        <v>500000</v>
      </c>
      <c r="G446" s="72" t="s">
        <v>17</v>
      </c>
      <c r="H446" s="68">
        <f>I446/(1+J446)</f>
        <v>15204.268943436498</v>
      </c>
      <c r="I446" s="25">
        <v>28492.799999999999</v>
      </c>
      <c r="J446" s="26">
        <v>0.874</v>
      </c>
      <c r="K446" s="69">
        <f t="shared" si="48"/>
        <v>569.85599999999999</v>
      </c>
      <c r="L446" s="69">
        <f t="shared" si="49"/>
        <v>29062.655999999999</v>
      </c>
      <c r="M446" s="69">
        <f t="shared" si="50"/>
        <v>0</v>
      </c>
      <c r="N446" s="70">
        <f t="shared" si="51"/>
        <v>0</v>
      </c>
      <c r="O446" s="69">
        <f t="shared" si="52"/>
        <v>398.8</v>
      </c>
      <c r="P446" s="69">
        <f t="shared" si="53"/>
        <v>28663.856</v>
      </c>
      <c r="Q446" s="66">
        <f t="shared" si="54"/>
        <v>603.32829046898632</v>
      </c>
      <c r="R446" s="27">
        <v>398.8</v>
      </c>
      <c r="S446" s="28">
        <v>-0.33900000000000002</v>
      </c>
      <c r="T446" s="57">
        <v>74401.5</v>
      </c>
      <c r="U446" s="76">
        <f t="shared" si="55"/>
        <v>442</v>
      </c>
    </row>
    <row r="447" spans="3:21" x14ac:dyDescent="0.2">
      <c r="C447" s="17">
        <v>443</v>
      </c>
      <c r="D447" s="18" t="s">
        <v>484</v>
      </c>
      <c r="E447" s="19" t="s">
        <v>119</v>
      </c>
      <c r="F447" s="20">
        <v>91369</v>
      </c>
      <c r="G447" s="72">
        <v>454</v>
      </c>
      <c r="H447" s="68">
        <f>I447/(1+J447)</f>
        <v>26107.431192660548</v>
      </c>
      <c r="I447" s="25">
        <v>28457.1</v>
      </c>
      <c r="J447" s="26">
        <v>0.09</v>
      </c>
      <c r="K447" s="69">
        <f t="shared" si="48"/>
        <v>569.14199999999994</v>
      </c>
      <c r="L447" s="69">
        <f t="shared" si="49"/>
        <v>29026.241999999998</v>
      </c>
      <c r="M447" s="69">
        <f t="shared" si="50"/>
        <v>0</v>
      </c>
      <c r="N447" s="70">
        <f t="shared" si="51"/>
        <v>0</v>
      </c>
      <c r="O447" s="69">
        <f t="shared" si="52"/>
        <v>2322.3000000000002</v>
      </c>
      <c r="P447" s="69">
        <f t="shared" si="53"/>
        <v>26703.941999999999</v>
      </c>
      <c r="Q447" s="66">
        <f t="shared" si="54"/>
        <v>5705.8968058968057</v>
      </c>
      <c r="R447" s="27">
        <v>2322.3000000000002</v>
      </c>
      <c r="S447" s="28">
        <v>-0.59299999999999997</v>
      </c>
      <c r="T447" s="57">
        <v>84234.7</v>
      </c>
      <c r="U447" s="76">
        <f t="shared" si="55"/>
        <v>443</v>
      </c>
    </row>
    <row r="448" spans="3:21" x14ac:dyDescent="0.2">
      <c r="C448" s="17">
        <v>444</v>
      </c>
      <c r="D448" s="18" t="s">
        <v>485</v>
      </c>
      <c r="E448" s="19" t="s">
        <v>30</v>
      </c>
      <c r="F448" s="20">
        <v>17274</v>
      </c>
      <c r="G448" s="72">
        <v>458</v>
      </c>
      <c r="H448" s="68">
        <f>I448/(1+J448)</f>
        <v>25909.789569990851</v>
      </c>
      <c r="I448" s="25">
        <v>28319.4</v>
      </c>
      <c r="J448" s="26">
        <v>9.2999999999999999E-2</v>
      </c>
      <c r="K448" s="69">
        <f t="shared" si="48"/>
        <v>566.38800000000003</v>
      </c>
      <c r="L448" s="69">
        <f t="shared" si="49"/>
        <v>28885.788</v>
      </c>
      <c r="M448" s="69">
        <f t="shared" si="50"/>
        <v>0</v>
      </c>
      <c r="N448" s="70">
        <f t="shared" si="51"/>
        <v>0</v>
      </c>
      <c r="O448" s="69">
        <f t="shared" si="52"/>
        <v>1556.9</v>
      </c>
      <c r="P448" s="69">
        <f t="shared" si="53"/>
        <v>27328.887999999999</v>
      </c>
      <c r="Q448" s="66">
        <f t="shared" si="54"/>
        <v>565.93965830607056</v>
      </c>
      <c r="R448" s="27">
        <v>1556.9</v>
      </c>
      <c r="S448" s="28">
        <v>1.7509999999999999</v>
      </c>
      <c r="T448" s="57">
        <v>38009</v>
      </c>
      <c r="U448" s="76">
        <f t="shared" si="55"/>
        <v>444</v>
      </c>
    </row>
    <row r="449" spans="3:21" x14ac:dyDescent="0.2">
      <c r="C449" s="17">
        <v>445</v>
      </c>
      <c r="D449" s="18" t="s">
        <v>486</v>
      </c>
      <c r="E449" s="19" t="s">
        <v>32</v>
      </c>
      <c r="F449" s="20">
        <v>34000</v>
      </c>
      <c r="G449" s="72">
        <v>441</v>
      </c>
      <c r="H449" s="68">
        <f>I449/(1+J449)</f>
        <v>26673.390151515148</v>
      </c>
      <c r="I449" s="25">
        <v>28167.1</v>
      </c>
      <c r="J449" s="26">
        <v>5.6000000000000001E-2</v>
      </c>
      <c r="K449" s="69">
        <f t="shared" si="48"/>
        <v>563.34199999999998</v>
      </c>
      <c r="L449" s="69">
        <f t="shared" si="49"/>
        <v>28730.441999999999</v>
      </c>
      <c r="M449" s="69">
        <f t="shared" si="50"/>
        <v>0</v>
      </c>
      <c r="N449" s="70">
        <f t="shared" si="51"/>
        <v>0</v>
      </c>
      <c r="O449" s="69">
        <f t="shared" si="52"/>
        <v>540.5</v>
      </c>
      <c r="P449" s="69">
        <f t="shared" si="53"/>
        <v>28189.941999999999</v>
      </c>
      <c r="Q449" s="66">
        <f t="shared" si="54"/>
        <v>887.52052545155993</v>
      </c>
      <c r="R449" s="27">
        <v>540.5</v>
      </c>
      <c r="S449" s="28">
        <v>-0.39100000000000001</v>
      </c>
      <c r="T449" s="57">
        <v>11107.7</v>
      </c>
      <c r="U449" s="76">
        <f t="shared" si="55"/>
        <v>445</v>
      </c>
    </row>
    <row r="450" spans="3:21" x14ac:dyDescent="0.2">
      <c r="C450" s="17">
        <v>446</v>
      </c>
      <c r="D450" s="18" t="s">
        <v>487</v>
      </c>
      <c r="E450" s="19" t="s">
        <v>11</v>
      </c>
      <c r="F450" s="20">
        <v>38820</v>
      </c>
      <c r="G450" s="72">
        <v>450</v>
      </c>
      <c r="H450" s="68">
        <f>I450/(1+J450)</f>
        <v>26239.215686274511</v>
      </c>
      <c r="I450" s="25">
        <v>28102.2</v>
      </c>
      <c r="J450" s="26">
        <v>7.0999999999999994E-2</v>
      </c>
      <c r="K450" s="69">
        <f t="shared" si="48"/>
        <v>562.04399999999998</v>
      </c>
      <c r="L450" s="69">
        <f t="shared" si="49"/>
        <v>28664.244000000002</v>
      </c>
      <c r="M450" s="69">
        <f t="shared" si="50"/>
        <v>0</v>
      </c>
      <c r="N450" s="70">
        <f t="shared" si="51"/>
        <v>0</v>
      </c>
      <c r="O450" s="69">
        <f t="shared" si="52"/>
        <v>830.8</v>
      </c>
      <c r="P450" s="69">
        <f t="shared" si="53"/>
        <v>27833.444000000003</v>
      </c>
      <c r="Q450" s="66">
        <f t="shared" si="54"/>
        <v>711.91088260496997</v>
      </c>
      <c r="R450" s="27">
        <v>830.8</v>
      </c>
      <c r="S450" s="28">
        <v>0.16700000000000001</v>
      </c>
      <c r="T450" s="57">
        <v>11359.1</v>
      </c>
      <c r="U450" s="76">
        <f t="shared" si="55"/>
        <v>446</v>
      </c>
    </row>
    <row r="451" spans="3:21" x14ac:dyDescent="0.2">
      <c r="C451" s="17">
        <v>447</v>
      </c>
      <c r="D451" s="18" t="s">
        <v>488</v>
      </c>
      <c r="E451" s="19" t="s">
        <v>32</v>
      </c>
      <c r="F451" s="20">
        <v>77055</v>
      </c>
      <c r="G451" s="72">
        <v>444</v>
      </c>
      <c r="H451" s="68">
        <f>I451/(1+J451)</f>
        <v>26548.960302457464</v>
      </c>
      <c r="I451" s="25">
        <v>28088.799999999999</v>
      </c>
      <c r="J451" s="26">
        <v>5.8000000000000003E-2</v>
      </c>
      <c r="K451" s="69">
        <f t="shared" si="48"/>
        <v>561.77599999999995</v>
      </c>
      <c r="L451" s="69">
        <f t="shared" si="49"/>
        <v>28650.576000000001</v>
      </c>
      <c r="M451" s="69">
        <f t="shared" si="50"/>
        <v>0</v>
      </c>
      <c r="N451" s="70">
        <f t="shared" si="51"/>
        <v>0</v>
      </c>
      <c r="O451" s="69">
        <f t="shared" si="52"/>
        <v>1536.1</v>
      </c>
      <c r="P451" s="69">
        <f t="shared" si="53"/>
        <v>27114.476000000002</v>
      </c>
      <c r="Q451" s="66" t="e">
        <f t="shared" si="54"/>
        <v>#VALUE!</v>
      </c>
      <c r="R451" s="27">
        <v>1536.1</v>
      </c>
      <c r="S451" s="28" t="s">
        <v>13</v>
      </c>
      <c r="T451" s="57">
        <v>60579.5</v>
      </c>
      <c r="U451" s="76">
        <f t="shared" si="55"/>
        <v>447</v>
      </c>
    </row>
    <row r="452" spans="3:21" x14ac:dyDescent="0.2">
      <c r="C452" s="17">
        <v>448</v>
      </c>
      <c r="D452" s="18" t="s">
        <v>489</v>
      </c>
      <c r="E452" s="19" t="s">
        <v>9</v>
      </c>
      <c r="F452" s="20">
        <v>87447</v>
      </c>
      <c r="G452" s="72">
        <v>499</v>
      </c>
      <c r="H452" s="68">
        <f>I452/(1+J452)</f>
        <v>23565.986394557822</v>
      </c>
      <c r="I452" s="25">
        <v>27713.599999999999</v>
      </c>
      <c r="J452" s="26">
        <v>0.17599999999999999</v>
      </c>
      <c r="K452" s="69">
        <f t="shared" si="48"/>
        <v>554.27199999999993</v>
      </c>
      <c r="L452" s="69">
        <f t="shared" si="49"/>
        <v>28267.871999999999</v>
      </c>
      <c r="M452" s="69">
        <f t="shared" si="50"/>
        <v>0</v>
      </c>
      <c r="N452" s="70">
        <f t="shared" si="51"/>
        <v>0</v>
      </c>
      <c r="O452" s="69">
        <f t="shared" si="52"/>
        <v>1124.8</v>
      </c>
      <c r="P452" s="69">
        <f t="shared" si="53"/>
        <v>27143.072</v>
      </c>
      <c r="Q452" s="66">
        <f t="shared" si="54"/>
        <v>1024.4080145719488</v>
      </c>
      <c r="R452" s="27">
        <v>1124.8</v>
      </c>
      <c r="S452" s="28">
        <v>9.8000000000000004E-2</v>
      </c>
      <c r="T452" s="57">
        <v>24280.1</v>
      </c>
      <c r="U452" s="76">
        <f t="shared" si="55"/>
        <v>448</v>
      </c>
    </row>
    <row r="453" spans="3:21" x14ac:dyDescent="0.2">
      <c r="C453" s="17">
        <v>449</v>
      </c>
      <c r="D453" s="18" t="s">
        <v>490</v>
      </c>
      <c r="E453" s="19" t="s">
        <v>7</v>
      </c>
      <c r="F453" s="20">
        <v>1701</v>
      </c>
      <c r="G453" s="72">
        <v>400</v>
      </c>
      <c r="H453" s="68">
        <f>I453/(1+J453)</f>
        <v>29417.145899893501</v>
      </c>
      <c r="I453" s="25">
        <v>27622.7</v>
      </c>
      <c r="J453" s="26">
        <v>-6.0999999999999999E-2</v>
      </c>
      <c r="K453" s="69">
        <f t="shared" si="48"/>
        <v>552.45400000000006</v>
      </c>
      <c r="L453" s="69">
        <f t="shared" si="49"/>
        <v>28175.154000000002</v>
      </c>
      <c r="M453" s="69">
        <f t="shared" si="50"/>
        <v>0</v>
      </c>
      <c r="N453" s="70">
        <f t="shared" si="51"/>
        <v>0</v>
      </c>
      <c r="O453" s="69">
        <f t="shared" si="52"/>
        <v>55.5</v>
      </c>
      <c r="P453" s="69">
        <f t="shared" si="53"/>
        <v>28119.654000000002</v>
      </c>
      <c r="Q453" s="66">
        <f t="shared" si="54"/>
        <v>6.3999077490774905</v>
      </c>
      <c r="R453" s="27">
        <v>55.5</v>
      </c>
      <c r="S453" s="28">
        <v>7.6719999999999997</v>
      </c>
      <c r="T453" s="57">
        <v>7824.7</v>
      </c>
      <c r="U453" s="76">
        <f t="shared" si="55"/>
        <v>449</v>
      </c>
    </row>
    <row r="454" spans="3:21" x14ac:dyDescent="0.2">
      <c r="C454" s="17">
        <v>450</v>
      </c>
      <c r="D454" s="18" t="s">
        <v>491</v>
      </c>
      <c r="E454" s="19" t="s">
        <v>19</v>
      </c>
      <c r="F454" s="20">
        <v>64000</v>
      </c>
      <c r="G454" s="72">
        <v>449</v>
      </c>
      <c r="H454" s="68">
        <f>I454/(1+J454)</f>
        <v>26245.24714828897</v>
      </c>
      <c r="I454" s="25">
        <v>27610</v>
      </c>
      <c r="J454" s="26">
        <v>5.1999999999999998E-2</v>
      </c>
      <c r="K454" s="69">
        <f t="shared" ref="K454:K504" si="56">I454*0.02</f>
        <v>552.20000000000005</v>
      </c>
      <c r="L454" s="69">
        <f t="shared" ref="L454:L504" si="57">I454+K454</f>
        <v>28162.2</v>
      </c>
      <c r="M454" s="69">
        <f t="shared" ref="M454:M504" si="58">IF(I454&gt;166000, I454*0.04,0)</f>
        <v>0</v>
      </c>
      <c r="N454" s="70">
        <f t="shared" ref="N454:N504" si="59">(O454-R454)/ABS(R454)</f>
        <v>0</v>
      </c>
      <c r="O454" s="69">
        <f t="shared" ref="O454:O504" si="60">R454+M454</f>
        <v>3549</v>
      </c>
      <c r="P454" s="69">
        <f t="shared" ref="P454:P504" si="61">L454-O454</f>
        <v>24613.200000000001</v>
      </c>
      <c r="Q454" s="66">
        <f t="shared" ref="Q454:Q504" si="62">R454/(1+S454)</f>
        <v>3165.9232827832293</v>
      </c>
      <c r="R454" s="27">
        <v>3549</v>
      </c>
      <c r="S454" s="28">
        <v>0.121</v>
      </c>
      <c r="T454" s="57">
        <v>52196</v>
      </c>
      <c r="U454" s="76">
        <f t="shared" ref="U454:U504" si="63">IF(ISNUMBER(L454),_xlfn.RANK.EQ(L454,$L$5:$L$504),"")</f>
        <v>450</v>
      </c>
    </row>
    <row r="455" spans="3:21" x14ac:dyDescent="0.2">
      <c r="C455" s="17">
        <v>451</v>
      </c>
      <c r="D455" s="18" t="s">
        <v>492</v>
      </c>
      <c r="E455" s="19" t="s">
        <v>9</v>
      </c>
      <c r="F455" s="20">
        <v>75341</v>
      </c>
      <c r="G455" s="72">
        <v>465</v>
      </c>
      <c r="H455" s="68">
        <f>I455/(1+J455)</f>
        <v>25591.992551210427</v>
      </c>
      <c r="I455" s="25">
        <v>27485.8</v>
      </c>
      <c r="J455" s="26">
        <v>7.3999999999999996E-2</v>
      </c>
      <c r="K455" s="69">
        <f t="shared" si="56"/>
        <v>549.71600000000001</v>
      </c>
      <c r="L455" s="69">
        <f t="shared" si="57"/>
        <v>28035.516</v>
      </c>
      <c r="M455" s="69">
        <f t="shared" si="58"/>
        <v>0</v>
      </c>
      <c r="N455" s="70">
        <f t="shared" si="59"/>
        <v>0</v>
      </c>
      <c r="O455" s="69">
        <f t="shared" si="60"/>
        <v>434</v>
      </c>
      <c r="P455" s="69">
        <f t="shared" si="61"/>
        <v>27601.516</v>
      </c>
      <c r="Q455" s="66">
        <f t="shared" si="62"/>
        <v>449.27536231884062</v>
      </c>
      <c r="R455" s="27">
        <v>434</v>
      </c>
      <c r="S455" s="28">
        <v>-3.4000000000000002E-2</v>
      </c>
      <c r="T455" s="57">
        <v>96189.1</v>
      </c>
      <c r="U455" s="76">
        <f t="shared" si="63"/>
        <v>451</v>
      </c>
    </row>
    <row r="456" spans="3:21" x14ac:dyDescent="0.2">
      <c r="C456" s="17">
        <v>452</v>
      </c>
      <c r="D456" s="18" t="s">
        <v>493</v>
      </c>
      <c r="E456" s="19" t="s">
        <v>108</v>
      </c>
      <c r="F456" s="20">
        <v>35390</v>
      </c>
      <c r="G456" s="72">
        <v>439</v>
      </c>
      <c r="H456" s="68">
        <f>I456/(1+J456)</f>
        <v>26806.940371456501</v>
      </c>
      <c r="I456" s="25">
        <v>27423.5</v>
      </c>
      <c r="J456" s="26">
        <v>2.3E-2</v>
      </c>
      <c r="K456" s="69">
        <f t="shared" si="56"/>
        <v>548.47</v>
      </c>
      <c r="L456" s="69">
        <f t="shared" si="57"/>
        <v>27971.97</v>
      </c>
      <c r="M456" s="69">
        <f t="shared" si="58"/>
        <v>0</v>
      </c>
      <c r="N456" s="70">
        <f t="shared" si="59"/>
        <v>0</v>
      </c>
      <c r="O456" s="69">
        <f t="shared" si="60"/>
        <v>624.1</v>
      </c>
      <c r="P456" s="69">
        <f t="shared" si="61"/>
        <v>27347.870000000003</v>
      </c>
      <c r="Q456" s="66">
        <f t="shared" si="62"/>
        <v>790</v>
      </c>
      <c r="R456" s="27">
        <v>624.1</v>
      </c>
      <c r="S456" s="28">
        <v>-0.21</v>
      </c>
      <c r="T456" s="57">
        <v>76913.399999999994</v>
      </c>
      <c r="U456" s="76">
        <f t="shared" si="63"/>
        <v>452</v>
      </c>
    </row>
    <row r="457" spans="3:21" x14ac:dyDescent="0.2">
      <c r="C457" s="17">
        <v>453</v>
      </c>
      <c r="D457" s="18" t="s">
        <v>494</v>
      </c>
      <c r="E457" s="19" t="s">
        <v>24</v>
      </c>
      <c r="F457" s="20">
        <v>30321</v>
      </c>
      <c r="G457" s="72">
        <v>462</v>
      </c>
      <c r="H457" s="68">
        <f>I457/(1+J457)</f>
        <v>25751.740357478833</v>
      </c>
      <c r="I457" s="25">
        <v>27374.1</v>
      </c>
      <c r="J457" s="26">
        <v>6.3E-2</v>
      </c>
      <c r="K457" s="69">
        <f t="shared" si="56"/>
        <v>547.48199999999997</v>
      </c>
      <c r="L457" s="69">
        <f t="shared" si="57"/>
        <v>27921.581999999999</v>
      </c>
      <c r="M457" s="69">
        <f t="shared" si="58"/>
        <v>0</v>
      </c>
      <c r="N457" s="70">
        <f t="shared" si="59"/>
        <v>0</v>
      </c>
      <c r="O457" s="69">
        <f t="shared" si="60"/>
        <v>716.3</v>
      </c>
      <c r="P457" s="69">
        <f t="shared" si="61"/>
        <v>27205.281999999999</v>
      </c>
      <c r="Q457" s="66">
        <f t="shared" si="62"/>
        <v>671.32146204311152</v>
      </c>
      <c r="R457" s="27">
        <v>716.3</v>
      </c>
      <c r="S457" s="28">
        <v>6.7000000000000004E-2</v>
      </c>
      <c r="T457" s="57">
        <v>54102.5</v>
      </c>
      <c r="U457" s="76">
        <f t="shared" si="63"/>
        <v>453</v>
      </c>
    </row>
    <row r="458" spans="3:21" x14ac:dyDescent="0.2">
      <c r="C458" s="17">
        <v>454</v>
      </c>
      <c r="D458" s="18" t="s">
        <v>495</v>
      </c>
      <c r="E458" s="19" t="s">
        <v>7</v>
      </c>
      <c r="F458" s="20">
        <v>3266</v>
      </c>
      <c r="G458" s="72" t="s">
        <v>17</v>
      </c>
      <c r="H458" s="68">
        <f>I458/(1+J458)</f>
        <v>21783.733974358973</v>
      </c>
      <c r="I458" s="25">
        <v>27186.1</v>
      </c>
      <c r="J458" s="26">
        <v>0.248</v>
      </c>
      <c r="K458" s="69">
        <f t="shared" si="56"/>
        <v>543.72199999999998</v>
      </c>
      <c r="L458" s="69">
        <f t="shared" si="57"/>
        <v>27729.822</v>
      </c>
      <c r="M458" s="69">
        <f t="shared" si="58"/>
        <v>0</v>
      </c>
      <c r="N458" s="70">
        <f t="shared" si="59"/>
        <v>0</v>
      </c>
      <c r="O458" s="69">
        <f t="shared" si="60"/>
        <v>128.30000000000001</v>
      </c>
      <c r="P458" s="69">
        <f t="shared" si="61"/>
        <v>27601.522000000001</v>
      </c>
      <c r="Q458" s="66">
        <f t="shared" si="62"/>
        <v>415.21035598705498</v>
      </c>
      <c r="R458" s="27">
        <v>128.30000000000001</v>
      </c>
      <c r="S458" s="28">
        <v>-0.69099999999999995</v>
      </c>
      <c r="T458" s="57">
        <v>8005.4</v>
      </c>
      <c r="U458" s="76">
        <f t="shared" si="63"/>
        <v>454</v>
      </c>
    </row>
    <row r="459" spans="3:21" x14ac:dyDescent="0.2">
      <c r="C459" s="17">
        <v>455</v>
      </c>
      <c r="D459" s="18" t="s">
        <v>496</v>
      </c>
      <c r="E459" s="19" t="s">
        <v>42</v>
      </c>
      <c r="F459" s="20">
        <v>38694</v>
      </c>
      <c r="G459" s="72">
        <v>410</v>
      </c>
      <c r="H459" s="68">
        <f>I459/(1+J459)</f>
        <v>28795.97457627119</v>
      </c>
      <c r="I459" s="25">
        <v>27183.4</v>
      </c>
      <c r="J459" s="26">
        <v>-5.6000000000000001E-2</v>
      </c>
      <c r="K459" s="69">
        <f t="shared" si="56"/>
        <v>543.66800000000001</v>
      </c>
      <c r="L459" s="69">
        <f t="shared" si="57"/>
        <v>27727.068000000003</v>
      </c>
      <c r="M459" s="69">
        <f t="shared" si="58"/>
        <v>0</v>
      </c>
      <c r="N459" s="70">
        <f t="shared" si="59"/>
        <v>0</v>
      </c>
      <c r="O459" s="69">
        <f t="shared" si="60"/>
        <v>1001.5</v>
      </c>
      <c r="P459" s="69">
        <f t="shared" si="61"/>
        <v>26725.568000000003</v>
      </c>
      <c r="Q459" s="66">
        <f t="shared" si="62"/>
        <v>1192.2619047619048</v>
      </c>
      <c r="R459" s="27">
        <v>1001.5</v>
      </c>
      <c r="S459" s="28">
        <v>-0.16</v>
      </c>
      <c r="T459" s="57">
        <v>207944.9</v>
      </c>
      <c r="U459" s="76">
        <f t="shared" si="63"/>
        <v>455</v>
      </c>
    </row>
    <row r="460" spans="3:21" x14ac:dyDescent="0.2">
      <c r="C460" s="17">
        <v>456</v>
      </c>
      <c r="D460" s="18" t="s">
        <v>497</v>
      </c>
      <c r="E460" s="19" t="s">
        <v>37</v>
      </c>
      <c r="F460" s="20">
        <v>81003</v>
      </c>
      <c r="G460" s="72" t="s">
        <v>17</v>
      </c>
      <c r="H460" s="68">
        <f>I460/(1+J460)</f>
        <v>20663.650190114069</v>
      </c>
      <c r="I460" s="25">
        <v>27172.7</v>
      </c>
      <c r="J460" s="26">
        <v>0.315</v>
      </c>
      <c r="K460" s="69">
        <f t="shared" si="56"/>
        <v>543.45400000000006</v>
      </c>
      <c r="L460" s="69">
        <f t="shared" si="57"/>
        <v>27716.154000000002</v>
      </c>
      <c r="M460" s="69">
        <f t="shared" si="58"/>
        <v>0</v>
      </c>
      <c r="N460" s="70">
        <f t="shared" si="59"/>
        <v>0</v>
      </c>
      <c r="O460" s="69">
        <f t="shared" si="60"/>
        <v>144.1</v>
      </c>
      <c r="P460" s="69">
        <f t="shared" si="61"/>
        <v>27572.054000000004</v>
      </c>
      <c r="Q460" s="66">
        <f t="shared" si="62"/>
        <v>416.47398843930637</v>
      </c>
      <c r="R460" s="27">
        <v>144.1</v>
      </c>
      <c r="S460" s="28">
        <v>-0.65400000000000003</v>
      </c>
      <c r="T460" s="57">
        <v>61194.7</v>
      </c>
      <c r="U460" s="76">
        <f t="shared" si="63"/>
        <v>456</v>
      </c>
    </row>
    <row r="461" spans="3:21" x14ac:dyDescent="0.2">
      <c r="C461" s="17">
        <v>457</v>
      </c>
      <c r="D461" s="18" t="s">
        <v>498</v>
      </c>
      <c r="E461" s="19" t="s">
        <v>230</v>
      </c>
      <c r="F461" s="20">
        <v>39924</v>
      </c>
      <c r="G461" s="72">
        <v>448</v>
      </c>
      <c r="H461" s="68">
        <f>I461/(1+J461)</f>
        <v>26280.638915779287</v>
      </c>
      <c r="I461" s="25">
        <v>27147.9</v>
      </c>
      <c r="J461" s="26">
        <v>3.3000000000000002E-2</v>
      </c>
      <c r="K461" s="69">
        <f t="shared" si="56"/>
        <v>542.95800000000008</v>
      </c>
      <c r="L461" s="69">
        <f t="shared" si="57"/>
        <v>27690.858</v>
      </c>
      <c r="M461" s="69">
        <f t="shared" si="58"/>
        <v>0</v>
      </c>
      <c r="N461" s="70">
        <f t="shared" si="59"/>
        <v>0</v>
      </c>
      <c r="O461" s="69">
        <f t="shared" si="60"/>
        <v>4863.3999999999996</v>
      </c>
      <c r="P461" s="69">
        <f t="shared" si="61"/>
        <v>22827.457999999999</v>
      </c>
      <c r="Q461" s="66">
        <f t="shared" si="62"/>
        <v>4878.0341023069204</v>
      </c>
      <c r="R461" s="27">
        <v>4863.3999999999996</v>
      </c>
      <c r="S461" s="28">
        <v>-3.0000000000000001E-3</v>
      </c>
      <c r="T461" s="57">
        <v>681894.2</v>
      </c>
      <c r="U461" s="76">
        <f t="shared" si="63"/>
        <v>457</v>
      </c>
    </row>
    <row r="462" spans="3:21" x14ac:dyDescent="0.2">
      <c r="C462" s="17">
        <v>458</v>
      </c>
      <c r="D462" s="18" t="s">
        <v>499</v>
      </c>
      <c r="E462" s="19" t="s">
        <v>24</v>
      </c>
      <c r="F462" s="20">
        <v>85718</v>
      </c>
      <c r="G462" s="72">
        <v>443</v>
      </c>
      <c r="H462" s="68">
        <f>I462/(1+J462)</f>
        <v>26623.500491642084</v>
      </c>
      <c r="I462" s="25">
        <v>27076.1</v>
      </c>
      <c r="J462" s="26">
        <v>1.7000000000000001E-2</v>
      </c>
      <c r="K462" s="69">
        <f t="shared" si="56"/>
        <v>541.52199999999993</v>
      </c>
      <c r="L462" s="69">
        <f t="shared" si="57"/>
        <v>27617.621999999999</v>
      </c>
      <c r="M462" s="69">
        <f t="shared" si="58"/>
        <v>0</v>
      </c>
      <c r="N462" s="70">
        <f t="shared" si="59"/>
        <v>0</v>
      </c>
      <c r="O462" s="69">
        <f t="shared" si="60"/>
        <v>2662.6</v>
      </c>
      <c r="P462" s="69">
        <f t="shared" si="61"/>
        <v>24955.022000000001</v>
      </c>
      <c r="Q462" s="66">
        <f t="shared" si="62"/>
        <v>2607.8354554358475</v>
      </c>
      <c r="R462" s="27">
        <v>2662.6</v>
      </c>
      <c r="S462" s="28">
        <v>2.1000000000000001E-2</v>
      </c>
      <c r="T462" s="57">
        <v>75537</v>
      </c>
      <c r="U462" s="76">
        <f t="shared" si="63"/>
        <v>458</v>
      </c>
    </row>
    <row r="463" spans="3:21" x14ac:dyDescent="0.2">
      <c r="C463" s="17">
        <v>459</v>
      </c>
      <c r="D463" s="18" t="s">
        <v>500</v>
      </c>
      <c r="E463" s="19" t="s">
        <v>230</v>
      </c>
      <c r="F463" s="20">
        <v>20231</v>
      </c>
      <c r="G463" s="72" t="s">
        <v>17</v>
      </c>
      <c r="H463" s="68">
        <f>I463/(1+J463)</f>
        <v>22798.062342038753</v>
      </c>
      <c r="I463" s="25">
        <v>27061.3</v>
      </c>
      <c r="J463" s="26">
        <v>0.187</v>
      </c>
      <c r="K463" s="69">
        <f t="shared" si="56"/>
        <v>541.226</v>
      </c>
      <c r="L463" s="69">
        <f t="shared" si="57"/>
        <v>27602.525999999998</v>
      </c>
      <c r="M463" s="69">
        <f t="shared" si="58"/>
        <v>0</v>
      </c>
      <c r="N463" s="70">
        <f t="shared" si="59"/>
        <v>0</v>
      </c>
      <c r="O463" s="69">
        <f t="shared" si="60"/>
        <v>1789.1</v>
      </c>
      <c r="P463" s="69">
        <f t="shared" si="61"/>
        <v>25813.425999999999</v>
      </c>
      <c r="Q463" s="66">
        <f t="shared" si="62"/>
        <v>606.47457627118638</v>
      </c>
      <c r="R463" s="27">
        <v>1789.1</v>
      </c>
      <c r="S463" s="28">
        <v>1.95</v>
      </c>
      <c r="T463" s="57">
        <v>42246.400000000001</v>
      </c>
      <c r="U463" s="76">
        <f t="shared" si="63"/>
        <v>459</v>
      </c>
    </row>
    <row r="464" spans="3:21" x14ac:dyDescent="0.2">
      <c r="C464" s="17">
        <v>460</v>
      </c>
      <c r="D464" s="18" t="s">
        <v>501</v>
      </c>
      <c r="E464" s="19" t="s">
        <v>7</v>
      </c>
      <c r="F464" s="20">
        <v>67000</v>
      </c>
      <c r="G464" s="72">
        <v>467</v>
      </c>
      <c r="H464" s="68">
        <f>I464/(1+J464)</f>
        <v>25358.950328022493</v>
      </c>
      <c r="I464" s="25">
        <v>27058</v>
      </c>
      <c r="J464" s="26">
        <v>6.7000000000000004E-2</v>
      </c>
      <c r="K464" s="69">
        <f t="shared" si="56"/>
        <v>541.16</v>
      </c>
      <c r="L464" s="69">
        <f t="shared" si="57"/>
        <v>27599.16</v>
      </c>
      <c r="M464" s="69">
        <f t="shared" si="58"/>
        <v>0</v>
      </c>
      <c r="N464" s="70">
        <f t="shared" si="59"/>
        <v>0</v>
      </c>
      <c r="O464" s="69">
        <f t="shared" si="60"/>
        <v>2909</v>
      </c>
      <c r="P464" s="69">
        <f t="shared" si="61"/>
        <v>24690.16</v>
      </c>
      <c r="Q464" s="66">
        <f t="shared" si="62"/>
        <v>2024.3562978427278</v>
      </c>
      <c r="R464" s="27">
        <v>2909</v>
      </c>
      <c r="S464" s="28">
        <v>0.437</v>
      </c>
      <c r="T464" s="57">
        <v>31864</v>
      </c>
      <c r="U464" s="76">
        <f t="shared" si="63"/>
        <v>460</v>
      </c>
    </row>
    <row r="465" spans="3:21" x14ac:dyDescent="0.2">
      <c r="C465" s="17">
        <v>461</v>
      </c>
      <c r="D465" s="18" t="s">
        <v>502</v>
      </c>
      <c r="E465" s="19" t="s">
        <v>9</v>
      </c>
      <c r="F465" s="20">
        <v>24848</v>
      </c>
      <c r="G465" s="72" t="s">
        <v>17</v>
      </c>
      <c r="H465" s="68">
        <f>I465/(1+J465)</f>
        <v>23284.215091066784</v>
      </c>
      <c r="I465" s="25">
        <v>26846.7</v>
      </c>
      <c r="J465" s="26">
        <v>0.153</v>
      </c>
      <c r="K465" s="69">
        <f t="shared" si="56"/>
        <v>536.93399999999997</v>
      </c>
      <c r="L465" s="69">
        <f t="shared" si="57"/>
        <v>27383.634000000002</v>
      </c>
      <c r="M465" s="69">
        <f t="shared" si="58"/>
        <v>0</v>
      </c>
      <c r="N465" s="70">
        <f t="shared" si="59"/>
        <v>0</v>
      </c>
      <c r="O465" s="69">
        <f t="shared" si="60"/>
        <v>-70.2</v>
      </c>
      <c r="P465" s="69">
        <f t="shared" si="61"/>
        <v>27453.834000000003</v>
      </c>
      <c r="Q465" s="66" t="e">
        <f t="shared" si="62"/>
        <v>#VALUE!</v>
      </c>
      <c r="R465" s="27">
        <v>-70.2</v>
      </c>
      <c r="S465" s="28" t="s">
        <v>13</v>
      </c>
      <c r="T465" s="57">
        <v>12668.5</v>
      </c>
      <c r="U465" s="76">
        <f t="shared" si="63"/>
        <v>461</v>
      </c>
    </row>
    <row r="466" spans="3:21" x14ac:dyDescent="0.2">
      <c r="C466" s="17">
        <v>462</v>
      </c>
      <c r="D466" s="18" t="s">
        <v>503</v>
      </c>
      <c r="E466" s="19" t="s">
        <v>9</v>
      </c>
      <c r="F466" s="20">
        <v>100637</v>
      </c>
      <c r="G466" s="72">
        <v>495</v>
      </c>
      <c r="H466" s="68">
        <f>I466/(1+J466)</f>
        <v>23794.769503546097</v>
      </c>
      <c r="I466" s="25">
        <v>26840.5</v>
      </c>
      <c r="J466" s="26">
        <v>0.128</v>
      </c>
      <c r="K466" s="69">
        <f t="shared" si="56"/>
        <v>536.81000000000006</v>
      </c>
      <c r="L466" s="69">
        <f t="shared" si="57"/>
        <v>27377.31</v>
      </c>
      <c r="M466" s="69">
        <f t="shared" si="58"/>
        <v>0</v>
      </c>
      <c r="N466" s="70">
        <f t="shared" si="59"/>
        <v>0</v>
      </c>
      <c r="O466" s="69">
        <f t="shared" si="60"/>
        <v>1.2</v>
      </c>
      <c r="P466" s="69">
        <f t="shared" si="61"/>
        <v>27376.11</v>
      </c>
      <c r="Q466" s="66">
        <f t="shared" si="62"/>
        <v>0.50209205020920511</v>
      </c>
      <c r="R466" s="27">
        <v>1.2</v>
      </c>
      <c r="S466" s="28">
        <v>1.39</v>
      </c>
      <c r="T466" s="57">
        <v>35084.400000000001</v>
      </c>
      <c r="U466" s="76">
        <f t="shared" si="63"/>
        <v>462</v>
      </c>
    </row>
    <row r="467" spans="3:21" x14ac:dyDescent="0.2">
      <c r="C467" s="17">
        <v>463</v>
      </c>
      <c r="D467" s="18" t="s">
        <v>504</v>
      </c>
      <c r="E467" s="19" t="s">
        <v>30</v>
      </c>
      <c r="F467" s="20">
        <v>64832</v>
      </c>
      <c r="G467" s="72">
        <v>493</v>
      </c>
      <c r="H467" s="68">
        <f>I467/(1+J467)</f>
        <v>23790.514184397161</v>
      </c>
      <c r="I467" s="25">
        <v>26835.7</v>
      </c>
      <c r="J467" s="26">
        <v>0.128</v>
      </c>
      <c r="K467" s="69">
        <f t="shared" si="56"/>
        <v>536.71400000000006</v>
      </c>
      <c r="L467" s="69">
        <f t="shared" si="57"/>
        <v>27372.414000000001</v>
      </c>
      <c r="M467" s="69">
        <f t="shared" si="58"/>
        <v>0</v>
      </c>
      <c r="N467" s="70">
        <f t="shared" si="59"/>
        <v>0</v>
      </c>
      <c r="O467" s="69">
        <f t="shared" si="60"/>
        <v>250.9</v>
      </c>
      <c r="P467" s="69">
        <f t="shared" si="61"/>
        <v>27121.513999999999</v>
      </c>
      <c r="Q467" s="66">
        <f t="shared" si="62"/>
        <v>409.96732026143792</v>
      </c>
      <c r="R467" s="27">
        <v>250.9</v>
      </c>
      <c r="S467" s="28">
        <v>-0.38800000000000001</v>
      </c>
      <c r="T467" s="57">
        <v>28439.1</v>
      </c>
      <c r="U467" s="76">
        <f t="shared" si="63"/>
        <v>463</v>
      </c>
    </row>
    <row r="468" spans="3:21" x14ac:dyDescent="0.2">
      <c r="C468" s="17">
        <v>464</v>
      </c>
      <c r="D468" s="18" t="s">
        <v>505</v>
      </c>
      <c r="E468" s="19" t="s">
        <v>9</v>
      </c>
      <c r="F468" s="20">
        <v>156268</v>
      </c>
      <c r="G468" s="72">
        <v>497</v>
      </c>
      <c r="H468" s="68">
        <f>I468/(1+J468)</f>
        <v>23689.086069210291</v>
      </c>
      <c r="I468" s="25">
        <v>26697.599999999999</v>
      </c>
      <c r="J468" s="26">
        <v>0.127</v>
      </c>
      <c r="K468" s="69">
        <f t="shared" si="56"/>
        <v>533.952</v>
      </c>
      <c r="L468" s="69">
        <f t="shared" si="57"/>
        <v>27231.552</v>
      </c>
      <c r="M468" s="69">
        <f t="shared" si="58"/>
        <v>0</v>
      </c>
      <c r="N468" s="70">
        <f t="shared" si="59"/>
        <v>0</v>
      </c>
      <c r="O468" s="69">
        <f t="shared" si="60"/>
        <v>-181.8</v>
      </c>
      <c r="P468" s="69">
        <f t="shared" si="61"/>
        <v>27413.351999999999</v>
      </c>
      <c r="Q468" s="66">
        <f t="shared" si="62"/>
        <v>66.838235294117652</v>
      </c>
      <c r="R468" s="27">
        <v>-181.8</v>
      </c>
      <c r="S468" s="28">
        <v>-3.72</v>
      </c>
      <c r="T468" s="57">
        <v>49898.2</v>
      </c>
      <c r="U468" s="76">
        <f t="shared" si="63"/>
        <v>464</v>
      </c>
    </row>
    <row r="469" spans="3:21" x14ac:dyDescent="0.2">
      <c r="C469" s="17">
        <v>465</v>
      </c>
      <c r="D469" s="18" t="s">
        <v>506</v>
      </c>
      <c r="E469" s="19" t="s">
        <v>9</v>
      </c>
      <c r="F469" s="20">
        <v>199872</v>
      </c>
      <c r="G469" s="72" t="s">
        <v>17</v>
      </c>
      <c r="H469" s="68">
        <f>I469/(1+J469)</f>
        <v>22582.741116751269</v>
      </c>
      <c r="I469" s="25">
        <v>26692.799999999999</v>
      </c>
      <c r="J469" s="26">
        <v>0.182</v>
      </c>
      <c r="K469" s="69">
        <f t="shared" si="56"/>
        <v>533.85599999999999</v>
      </c>
      <c r="L469" s="69">
        <f t="shared" si="57"/>
        <v>27226.655999999999</v>
      </c>
      <c r="M469" s="69">
        <f t="shared" si="58"/>
        <v>0</v>
      </c>
      <c r="N469" s="70">
        <f t="shared" si="59"/>
        <v>0</v>
      </c>
      <c r="O469" s="69">
        <f t="shared" si="60"/>
        <v>141.6</v>
      </c>
      <c r="P469" s="69">
        <f t="shared" si="61"/>
        <v>27085.056</v>
      </c>
      <c r="Q469" s="66">
        <f t="shared" si="62"/>
        <v>118.69237217099747</v>
      </c>
      <c r="R469" s="27">
        <v>141.6</v>
      </c>
      <c r="S469" s="28">
        <v>0.193</v>
      </c>
      <c r="T469" s="57">
        <v>49288</v>
      </c>
      <c r="U469" s="76">
        <f t="shared" si="63"/>
        <v>465</v>
      </c>
    </row>
    <row r="470" spans="3:21" x14ac:dyDescent="0.2">
      <c r="C470" s="17">
        <v>466</v>
      </c>
      <c r="D470" s="18" t="s">
        <v>507</v>
      </c>
      <c r="E470" s="19" t="s">
        <v>508</v>
      </c>
      <c r="F470" s="20">
        <v>103083</v>
      </c>
      <c r="G470" s="72">
        <v>457</v>
      </c>
      <c r="H470" s="68">
        <f>I470/(1+J470)</f>
        <v>26080.411361410384</v>
      </c>
      <c r="I470" s="25">
        <v>26628.1</v>
      </c>
      <c r="J470" s="26">
        <v>2.1000000000000001E-2</v>
      </c>
      <c r="K470" s="69">
        <f t="shared" si="56"/>
        <v>532.56200000000001</v>
      </c>
      <c r="L470" s="69">
        <f t="shared" si="57"/>
        <v>27160.662</v>
      </c>
      <c r="M470" s="69">
        <f t="shared" si="58"/>
        <v>0</v>
      </c>
      <c r="N470" s="70">
        <f t="shared" si="59"/>
        <v>0</v>
      </c>
      <c r="O470" s="69">
        <f t="shared" si="60"/>
        <v>-401.3</v>
      </c>
      <c r="P470" s="69">
        <f t="shared" si="61"/>
        <v>27561.962</v>
      </c>
      <c r="Q470" s="66" t="e">
        <f t="shared" si="62"/>
        <v>#VALUE!</v>
      </c>
      <c r="R470" s="27">
        <v>-401.3</v>
      </c>
      <c r="S470" s="28" t="s">
        <v>13</v>
      </c>
      <c r="T470" s="57">
        <v>45167.9</v>
      </c>
      <c r="U470" s="76">
        <f t="shared" si="63"/>
        <v>466</v>
      </c>
    </row>
    <row r="471" spans="3:21" x14ac:dyDescent="0.2">
      <c r="C471" s="17">
        <v>467</v>
      </c>
      <c r="D471" s="18" t="s">
        <v>509</v>
      </c>
      <c r="E471" s="19" t="s">
        <v>11</v>
      </c>
      <c r="F471" s="20">
        <v>85610</v>
      </c>
      <c r="G471" s="72">
        <v>475</v>
      </c>
      <c r="H471" s="68">
        <f>I471/(1+J471)</f>
        <v>24820.988805970148</v>
      </c>
      <c r="I471" s="25">
        <v>26608.1</v>
      </c>
      <c r="J471" s="26">
        <v>7.1999999999999995E-2</v>
      </c>
      <c r="K471" s="69">
        <f t="shared" si="56"/>
        <v>532.16200000000003</v>
      </c>
      <c r="L471" s="69">
        <f t="shared" si="57"/>
        <v>27140.261999999999</v>
      </c>
      <c r="M471" s="69">
        <f t="shared" si="58"/>
        <v>0</v>
      </c>
      <c r="N471" s="70">
        <f t="shared" si="59"/>
        <v>0</v>
      </c>
      <c r="O471" s="69">
        <f t="shared" si="60"/>
        <v>1134.0999999999999</v>
      </c>
      <c r="P471" s="69">
        <f t="shared" si="61"/>
        <v>26006.162</v>
      </c>
      <c r="Q471" s="66">
        <f t="shared" si="62"/>
        <v>1101.0679611650485</v>
      </c>
      <c r="R471" s="27">
        <v>1134.0999999999999</v>
      </c>
      <c r="S471" s="28">
        <v>0.03</v>
      </c>
      <c r="T471" s="57">
        <v>47955.7</v>
      </c>
      <c r="U471" s="76">
        <f t="shared" si="63"/>
        <v>467</v>
      </c>
    </row>
    <row r="472" spans="3:21" x14ac:dyDescent="0.2">
      <c r="C472" s="17">
        <v>468</v>
      </c>
      <c r="D472" s="18" t="s">
        <v>510</v>
      </c>
      <c r="E472" s="19" t="s">
        <v>9</v>
      </c>
      <c r="F472" s="20">
        <v>16683</v>
      </c>
      <c r="G472" s="72" t="s">
        <v>17</v>
      </c>
      <c r="H472" s="68">
        <f>I472/(1+J472)</f>
        <v>16961.834509300832</v>
      </c>
      <c r="I472" s="25">
        <v>26443.5</v>
      </c>
      <c r="J472" s="26">
        <v>0.55900000000000005</v>
      </c>
      <c r="K472" s="69">
        <f t="shared" si="56"/>
        <v>528.87</v>
      </c>
      <c r="L472" s="69">
        <f t="shared" si="57"/>
        <v>26972.37</v>
      </c>
      <c r="M472" s="69">
        <f t="shared" si="58"/>
        <v>0</v>
      </c>
      <c r="N472" s="70">
        <f t="shared" si="59"/>
        <v>0</v>
      </c>
      <c r="O472" s="69">
        <f t="shared" si="60"/>
        <v>2049.1</v>
      </c>
      <c r="P472" s="69">
        <f t="shared" si="61"/>
        <v>24923.27</v>
      </c>
      <c r="Q472" s="66" t="e">
        <f t="shared" si="62"/>
        <v>#VALUE!</v>
      </c>
      <c r="R472" s="27">
        <v>2049.1</v>
      </c>
      <c r="S472" s="28" t="s">
        <v>13</v>
      </c>
      <c r="T472" s="57">
        <v>21152.7</v>
      </c>
      <c r="U472" s="76">
        <f t="shared" si="63"/>
        <v>468</v>
      </c>
    </row>
    <row r="473" spans="3:21" x14ac:dyDescent="0.2">
      <c r="C473" s="17">
        <v>469</v>
      </c>
      <c r="D473" s="18" t="s">
        <v>511</v>
      </c>
      <c r="E473" s="19" t="s">
        <v>9</v>
      </c>
      <c r="F473" s="20">
        <v>129150</v>
      </c>
      <c r="G473" s="72">
        <v>494</v>
      </c>
      <c r="H473" s="68">
        <f>I473/(1+J473)</f>
        <v>23791.945701357465</v>
      </c>
      <c r="I473" s="25">
        <v>26290.1</v>
      </c>
      <c r="J473" s="26">
        <v>0.105</v>
      </c>
      <c r="K473" s="69">
        <f t="shared" si="56"/>
        <v>525.80200000000002</v>
      </c>
      <c r="L473" s="69">
        <f t="shared" si="57"/>
        <v>26815.901999999998</v>
      </c>
      <c r="M473" s="69">
        <f t="shared" si="58"/>
        <v>0</v>
      </c>
      <c r="N473" s="70">
        <f t="shared" si="59"/>
        <v>0</v>
      </c>
      <c r="O473" s="69">
        <f t="shared" si="60"/>
        <v>-131.1</v>
      </c>
      <c r="P473" s="69">
        <f t="shared" si="61"/>
        <v>26947.001999999997</v>
      </c>
      <c r="Q473" s="66" t="e">
        <f t="shared" si="62"/>
        <v>#VALUE!</v>
      </c>
      <c r="R473" s="27">
        <v>-131.1</v>
      </c>
      <c r="S473" s="28" t="s">
        <v>13</v>
      </c>
      <c r="T473" s="57">
        <v>34909.5</v>
      </c>
      <c r="U473" s="76">
        <f t="shared" si="63"/>
        <v>469</v>
      </c>
    </row>
    <row r="474" spans="3:21" x14ac:dyDescent="0.2">
      <c r="C474" s="17">
        <v>470</v>
      </c>
      <c r="D474" s="18" t="s">
        <v>512</v>
      </c>
      <c r="E474" s="19" t="s">
        <v>24</v>
      </c>
      <c r="F474" s="20">
        <v>110595</v>
      </c>
      <c r="G474" s="72">
        <v>463</v>
      </c>
      <c r="H474" s="68">
        <f>I474/(1+J474)</f>
        <v>25661.1328125</v>
      </c>
      <c r="I474" s="25">
        <v>26277</v>
      </c>
      <c r="J474" s="26">
        <v>2.4E-2</v>
      </c>
      <c r="K474" s="69">
        <f t="shared" si="56"/>
        <v>525.54</v>
      </c>
      <c r="L474" s="69">
        <f t="shared" si="57"/>
        <v>26802.54</v>
      </c>
      <c r="M474" s="69">
        <f t="shared" si="58"/>
        <v>0</v>
      </c>
      <c r="N474" s="70">
        <f t="shared" si="59"/>
        <v>0</v>
      </c>
      <c r="O474" s="69">
        <f t="shared" si="60"/>
        <v>362.5</v>
      </c>
      <c r="P474" s="69">
        <f t="shared" si="61"/>
        <v>26440.04</v>
      </c>
      <c r="Q474" s="66">
        <f t="shared" si="62"/>
        <v>413.81278538812785</v>
      </c>
      <c r="R474" s="27">
        <v>362.5</v>
      </c>
      <c r="S474" s="28">
        <v>-0.124</v>
      </c>
      <c r="T474" s="57">
        <v>26661.599999999999</v>
      </c>
      <c r="U474" s="76">
        <f t="shared" si="63"/>
        <v>470</v>
      </c>
    </row>
    <row r="475" spans="3:21" x14ac:dyDescent="0.2">
      <c r="C475" s="17">
        <v>471</v>
      </c>
      <c r="D475" s="18" t="s">
        <v>513</v>
      </c>
      <c r="E475" s="19" t="s">
        <v>42</v>
      </c>
      <c r="F475" s="20">
        <v>45174</v>
      </c>
      <c r="G475" s="72">
        <v>479</v>
      </c>
      <c r="H475" s="68">
        <f>I475/(1+J475)</f>
        <v>24695.958646616538</v>
      </c>
      <c r="I475" s="25">
        <v>26276.5</v>
      </c>
      <c r="J475" s="26">
        <v>6.4000000000000001E-2</v>
      </c>
      <c r="K475" s="69">
        <f t="shared" si="56"/>
        <v>525.53</v>
      </c>
      <c r="L475" s="69">
        <f t="shared" si="57"/>
        <v>26802.03</v>
      </c>
      <c r="M475" s="69">
        <f t="shared" si="58"/>
        <v>0</v>
      </c>
      <c r="N475" s="70">
        <f t="shared" si="59"/>
        <v>0</v>
      </c>
      <c r="O475" s="69">
        <f t="shared" si="60"/>
        <v>1583.4</v>
      </c>
      <c r="P475" s="69">
        <f t="shared" si="61"/>
        <v>25218.629999999997</v>
      </c>
      <c r="Q475" s="66">
        <f t="shared" si="62"/>
        <v>1779.1011235955057</v>
      </c>
      <c r="R475" s="27">
        <v>1583.4</v>
      </c>
      <c r="S475" s="28">
        <v>-0.11</v>
      </c>
      <c r="T475" s="57">
        <v>251010.5</v>
      </c>
      <c r="U475" s="76">
        <f t="shared" si="63"/>
        <v>471</v>
      </c>
    </row>
    <row r="476" spans="3:21" x14ac:dyDescent="0.2">
      <c r="C476" s="17">
        <v>472</v>
      </c>
      <c r="D476" s="18" t="s">
        <v>514</v>
      </c>
      <c r="E476" s="19" t="s">
        <v>7</v>
      </c>
      <c r="F476" s="20">
        <v>38000</v>
      </c>
      <c r="G476" s="72">
        <v>451</v>
      </c>
      <c r="H476" s="68">
        <f>I476/(1+J476)</f>
        <v>26085.402184707054</v>
      </c>
      <c r="I476" s="25">
        <v>26268</v>
      </c>
      <c r="J476" s="26">
        <v>7.0000000000000001E-3</v>
      </c>
      <c r="K476" s="69">
        <f t="shared" si="56"/>
        <v>525.36</v>
      </c>
      <c r="L476" s="69">
        <f t="shared" si="57"/>
        <v>26793.360000000001</v>
      </c>
      <c r="M476" s="69">
        <f t="shared" si="58"/>
        <v>0</v>
      </c>
      <c r="N476" s="70">
        <f t="shared" si="59"/>
        <v>0</v>
      </c>
      <c r="O476" s="69">
        <f t="shared" si="60"/>
        <v>-10192</v>
      </c>
      <c r="P476" s="69">
        <f t="shared" si="61"/>
        <v>36985.360000000001</v>
      </c>
      <c r="Q476" s="66">
        <f t="shared" si="62"/>
        <v>10935.622317596568</v>
      </c>
      <c r="R476" s="27">
        <v>-10192</v>
      </c>
      <c r="S476" s="28">
        <v>-1.9319999999999999</v>
      </c>
      <c r="T476" s="57">
        <v>103461</v>
      </c>
      <c r="U476" s="76">
        <f t="shared" si="63"/>
        <v>472</v>
      </c>
    </row>
    <row r="477" spans="3:21" x14ac:dyDescent="0.2">
      <c r="C477" s="17">
        <v>473</v>
      </c>
      <c r="D477" s="18" t="s">
        <v>515</v>
      </c>
      <c r="E477" s="19" t="s">
        <v>9</v>
      </c>
      <c r="F477" s="20">
        <v>19510</v>
      </c>
      <c r="G477" s="72" t="s">
        <v>17</v>
      </c>
      <c r="H477" s="68">
        <f>I477/(1+J477)</f>
        <v>24061.411549037581</v>
      </c>
      <c r="I477" s="25">
        <v>26251</v>
      </c>
      <c r="J477" s="26">
        <v>9.0999999999999998E-2</v>
      </c>
      <c r="K477" s="69">
        <f t="shared" si="56"/>
        <v>525.02</v>
      </c>
      <c r="L477" s="69">
        <f t="shared" si="57"/>
        <v>26776.02</v>
      </c>
      <c r="M477" s="69">
        <f t="shared" si="58"/>
        <v>0</v>
      </c>
      <c r="N477" s="70">
        <f t="shared" si="59"/>
        <v>0</v>
      </c>
      <c r="O477" s="69">
        <f t="shared" si="60"/>
        <v>237.6</v>
      </c>
      <c r="P477" s="69">
        <f t="shared" si="61"/>
        <v>26538.420000000002</v>
      </c>
      <c r="Q477" s="66">
        <f t="shared" si="62"/>
        <v>268.47457627118644</v>
      </c>
      <c r="R477" s="27">
        <v>237.6</v>
      </c>
      <c r="S477" s="28">
        <v>-0.115</v>
      </c>
      <c r="T477" s="57">
        <v>8036.4</v>
      </c>
      <c r="U477" s="76">
        <f t="shared" si="63"/>
        <v>473</v>
      </c>
    </row>
    <row r="478" spans="3:21" x14ac:dyDescent="0.2">
      <c r="C478" s="17">
        <v>474</v>
      </c>
      <c r="D478" s="18" t="s">
        <v>516</v>
      </c>
      <c r="E478" s="19" t="s">
        <v>40</v>
      </c>
      <c r="F478" s="20">
        <v>200000</v>
      </c>
      <c r="G478" s="72">
        <v>466</v>
      </c>
      <c r="H478" s="68">
        <f>I478/(1+J478)</f>
        <v>25447.087378640776</v>
      </c>
      <c r="I478" s="25">
        <v>26210.5</v>
      </c>
      <c r="J478" s="26">
        <v>0.03</v>
      </c>
      <c r="K478" s="69">
        <f t="shared" si="56"/>
        <v>524.21</v>
      </c>
      <c r="L478" s="69">
        <f t="shared" si="57"/>
        <v>26734.71</v>
      </c>
      <c r="M478" s="69">
        <f t="shared" si="58"/>
        <v>0</v>
      </c>
      <c r="N478" s="70">
        <f t="shared" si="59"/>
        <v>0</v>
      </c>
      <c r="O478" s="69">
        <f t="shared" si="60"/>
        <v>93.4</v>
      </c>
      <c r="P478" s="69">
        <f t="shared" si="61"/>
        <v>26641.309999999998</v>
      </c>
      <c r="Q478" s="66">
        <f t="shared" si="62"/>
        <v>428.44036697247714</v>
      </c>
      <c r="R478" s="27">
        <v>93.4</v>
      </c>
      <c r="S478" s="28">
        <v>-0.78200000000000003</v>
      </c>
      <c r="T478" s="57">
        <v>13499.4</v>
      </c>
      <c r="U478" s="76">
        <f t="shared" si="63"/>
        <v>474</v>
      </c>
    </row>
    <row r="479" spans="3:21" x14ac:dyDescent="0.2">
      <c r="C479" s="17">
        <v>475</v>
      </c>
      <c r="D479" s="18" t="s">
        <v>517</v>
      </c>
      <c r="E479" s="19" t="s">
        <v>9</v>
      </c>
      <c r="F479" s="20">
        <v>52024</v>
      </c>
      <c r="G479" s="72">
        <v>381</v>
      </c>
      <c r="H479" s="68">
        <f>I479/(1+J479)</f>
        <v>31088.849347568212</v>
      </c>
      <c r="I479" s="25">
        <v>26207.9</v>
      </c>
      <c r="J479" s="26">
        <v>-0.157</v>
      </c>
      <c r="K479" s="69">
        <f t="shared" si="56"/>
        <v>524.15800000000002</v>
      </c>
      <c r="L479" s="69">
        <f t="shared" si="57"/>
        <v>26732.058000000001</v>
      </c>
      <c r="M479" s="69">
        <f t="shared" si="58"/>
        <v>0</v>
      </c>
      <c r="N479" s="70">
        <f t="shared" si="59"/>
        <v>0</v>
      </c>
      <c r="O479" s="69">
        <f t="shared" si="60"/>
        <v>103.6</v>
      </c>
      <c r="P479" s="69">
        <f t="shared" si="61"/>
        <v>26628.458000000002</v>
      </c>
      <c r="Q479" s="66">
        <f t="shared" si="62"/>
        <v>438.9830508474576</v>
      </c>
      <c r="R479" s="27">
        <v>103.6</v>
      </c>
      <c r="S479" s="28">
        <v>-0.76400000000000001</v>
      </c>
      <c r="T479" s="57">
        <v>20671.3</v>
      </c>
      <c r="U479" s="76">
        <f t="shared" si="63"/>
        <v>475</v>
      </c>
    </row>
    <row r="480" spans="3:21" x14ac:dyDescent="0.2">
      <c r="C480" s="17">
        <v>476</v>
      </c>
      <c r="D480" s="18" t="s">
        <v>518</v>
      </c>
      <c r="E480" s="19" t="s">
        <v>519</v>
      </c>
      <c r="F480" s="20">
        <v>60282</v>
      </c>
      <c r="G480" s="72">
        <v>474</v>
      </c>
      <c r="H480" s="68">
        <f>I480/(1+J480)</f>
        <v>24831.623931623933</v>
      </c>
      <c r="I480" s="25">
        <v>26147.7</v>
      </c>
      <c r="J480" s="26">
        <v>5.2999999999999999E-2</v>
      </c>
      <c r="K480" s="69">
        <f t="shared" si="56"/>
        <v>522.95400000000006</v>
      </c>
      <c r="L480" s="69">
        <f t="shared" si="57"/>
        <v>26670.654000000002</v>
      </c>
      <c r="M480" s="69">
        <f t="shared" si="58"/>
        <v>0</v>
      </c>
      <c r="N480" s="70">
        <f t="shared" si="59"/>
        <v>0</v>
      </c>
      <c r="O480" s="69">
        <f t="shared" si="60"/>
        <v>237.1</v>
      </c>
      <c r="P480" s="69">
        <f t="shared" si="61"/>
        <v>26433.554000000004</v>
      </c>
      <c r="Q480" s="66">
        <f t="shared" si="62"/>
        <v>759.93589743589723</v>
      </c>
      <c r="R480" s="27">
        <v>237.1</v>
      </c>
      <c r="S480" s="28">
        <v>-0.68799999999999994</v>
      </c>
      <c r="T480" s="57">
        <v>34687.800000000003</v>
      </c>
      <c r="U480" s="76">
        <f t="shared" si="63"/>
        <v>476</v>
      </c>
    </row>
    <row r="481" spans="3:21" x14ac:dyDescent="0.2">
      <c r="C481" s="17">
        <v>477</v>
      </c>
      <c r="D481" s="18" t="s">
        <v>520</v>
      </c>
      <c r="E481" s="19" t="s">
        <v>22</v>
      </c>
      <c r="F481" s="20">
        <v>53954</v>
      </c>
      <c r="G481" s="72">
        <v>486</v>
      </c>
      <c r="H481" s="68">
        <f>I481/(1+J481)</f>
        <v>24442.843779232931</v>
      </c>
      <c r="I481" s="25">
        <v>26129.4</v>
      </c>
      <c r="J481" s="26">
        <v>6.9000000000000006E-2</v>
      </c>
      <c r="K481" s="69">
        <f t="shared" si="56"/>
        <v>522.58800000000008</v>
      </c>
      <c r="L481" s="69">
        <f t="shared" si="57"/>
        <v>26651.988000000001</v>
      </c>
      <c r="M481" s="69">
        <f t="shared" si="58"/>
        <v>0</v>
      </c>
      <c r="N481" s="70">
        <f t="shared" si="59"/>
        <v>0</v>
      </c>
      <c r="O481" s="69">
        <f t="shared" si="60"/>
        <v>-252.2</v>
      </c>
      <c r="P481" s="69">
        <f t="shared" si="61"/>
        <v>26904.188000000002</v>
      </c>
      <c r="Q481" s="66">
        <f t="shared" si="62"/>
        <v>1212.5000000000002</v>
      </c>
      <c r="R481" s="27">
        <v>-252.2</v>
      </c>
      <c r="S481" s="28">
        <v>-1.208</v>
      </c>
      <c r="T481" s="57">
        <v>9842.9</v>
      </c>
      <c r="U481" s="76">
        <f t="shared" si="63"/>
        <v>477</v>
      </c>
    </row>
    <row r="482" spans="3:21" x14ac:dyDescent="0.2">
      <c r="C482" s="17">
        <v>478</v>
      </c>
      <c r="D482" s="18" t="s">
        <v>521</v>
      </c>
      <c r="E482" s="19" t="s">
        <v>37</v>
      </c>
      <c r="F482" s="20">
        <v>111117</v>
      </c>
      <c r="G482" s="72">
        <v>478</v>
      </c>
      <c r="H482" s="68">
        <f>I482/(1+J482)</f>
        <v>24758.761904761905</v>
      </c>
      <c r="I482" s="25">
        <v>25996.7</v>
      </c>
      <c r="J482" s="26">
        <v>0.05</v>
      </c>
      <c r="K482" s="69">
        <f t="shared" si="56"/>
        <v>519.93399999999997</v>
      </c>
      <c r="L482" s="69">
        <f t="shared" si="57"/>
        <v>26516.634000000002</v>
      </c>
      <c r="M482" s="69">
        <f t="shared" si="58"/>
        <v>0</v>
      </c>
      <c r="N482" s="70">
        <f t="shared" si="59"/>
        <v>0</v>
      </c>
      <c r="O482" s="69">
        <f t="shared" si="60"/>
        <v>1979.1</v>
      </c>
      <c r="P482" s="69">
        <f t="shared" si="61"/>
        <v>24537.534000000003</v>
      </c>
      <c r="Q482" s="66">
        <f t="shared" si="62"/>
        <v>1915.8760890609874</v>
      </c>
      <c r="R482" s="27">
        <v>1979.1</v>
      </c>
      <c r="S482" s="28">
        <v>3.3000000000000002E-2</v>
      </c>
      <c r="T482" s="57">
        <v>33659.1</v>
      </c>
      <c r="U482" s="76">
        <f t="shared" si="63"/>
        <v>478</v>
      </c>
    </row>
    <row r="483" spans="3:21" x14ac:dyDescent="0.2">
      <c r="C483" s="17">
        <v>479</v>
      </c>
      <c r="D483" s="18" t="s">
        <v>522</v>
      </c>
      <c r="E483" s="19" t="s">
        <v>230</v>
      </c>
      <c r="F483" s="20">
        <v>33283</v>
      </c>
      <c r="G483" s="72">
        <v>485</v>
      </c>
      <c r="H483" s="68">
        <f>I483/(1+J483)</f>
        <v>24543.708609271525</v>
      </c>
      <c r="I483" s="25">
        <v>25942.7</v>
      </c>
      <c r="J483" s="26">
        <v>5.7000000000000002E-2</v>
      </c>
      <c r="K483" s="69">
        <f t="shared" si="56"/>
        <v>518.85400000000004</v>
      </c>
      <c r="L483" s="69">
        <f t="shared" si="57"/>
        <v>26461.554</v>
      </c>
      <c r="M483" s="69">
        <f t="shared" si="58"/>
        <v>0</v>
      </c>
      <c r="N483" s="70">
        <f t="shared" si="59"/>
        <v>0</v>
      </c>
      <c r="O483" s="69">
        <f t="shared" si="60"/>
        <v>4220.6000000000004</v>
      </c>
      <c r="P483" s="69">
        <f t="shared" si="61"/>
        <v>22240.953999999998</v>
      </c>
      <c r="Q483" s="66">
        <f t="shared" si="62"/>
        <v>4023.4509056244046</v>
      </c>
      <c r="R483" s="27">
        <v>4220.6000000000004</v>
      </c>
      <c r="S483" s="28">
        <v>4.9000000000000002E-2</v>
      </c>
      <c r="T483" s="57">
        <v>583429.30000000005</v>
      </c>
      <c r="U483" s="76">
        <f t="shared" si="63"/>
        <v>479</v>
      </c>
    </row>
    <row r="484" spans="3:21" x14ac:dyDescent="0.2">
      <c r="C484" s="17">
        <v>480</v>
      </c>
      <c r="D484" s="18" t="s">
        <v>523</v>
      </c>
      <c r="E484" s="19" t="s">
        <v>7</v>
      </c>
      <c r="F484" s="20">
        <v>80000</v>
      </c>
      <c r="G484" s="72">
        <v>459</v>
      </c>
      <c r="H484" s="68">
        <f>I484/(1+J484)</f>
        <v>25886.22754491018</v>
      </c>
      <c r="I484" s="25">
        <v>25938</v>
      </c>
      <c r="J484" s="26">
        <v>2E-3</v>
      </c>
      <c r="K484" s="69">
        <f t="shared" si="56"/>
        <v>518.76</v>
      </c>
      <c r="L484" s="69">
        <f t="shared" si="57"/>
        <v>26456.76</v>
      </c>
      <c r="M484" s="69">
        <f t="shared" si="58"/>
        <v>0</v>
      </c>
      <c r="N484" s="70">
        <f t="shared" si="59"/>
        <v>0</v>
      </c>
      <c r="O484" s="69">
        <f t="shared" si="60"/>
        <v>3381</v>
      </c>
      <c r="P484" s="69">
        <f t="shared" si="61"/>
        <v>23075.759999999998</v>
      </c>
      <c r="Q484" s="66">
        <f t="shared" si="62"/>
        <v>2922.2126188418324</v>
      </c>
      <c r="R484" s="27">
        <v>3381</v>
      </c>
      <c r="S484" s="28">
        <v>0.157</v>
      </c>
      <c r="T484" s="57">
        <v>62729</v>
      </c>
      <c r="U484" s="76">
        <f t="shared" si="63"/>
        <v>480</v>
      </c>
    </row>
    <row r="485" spans="3:21" x14ac:dyDescent="0.2">
      <c r="C485" s="17">
        <v>481</v>
      </c>
      <c r="D485" s="18" t="s">
        <v>524</v>
      </c>
      <c r="E485" s="19" t="s">
        <v>22</v>
      </c>
      <c r="F485" s="20">
        <v>57016</v>
      </c>
      <c r="G485" s="72">
        <v>480</v>
      </c>
      <c r="H485" s="68">
        <f>I485/(1+J485)</f>
        <v>24662.226450999049</v>
      </c>
      <c r="I485" s="25">
        <v>25920</v>
      </c>
      <c r="J485" s="26">
        <v>5.0999999999999997E-2</v>
      </c>
      <c r="K485" s="69">
        <f t="shared" si="56"/>
        <v>518.4</v>
      </c>
      <c r="L485" s="69">
        <f t="shared" si="57"/>
        <v>26438.400000000001</v>
      </c>
      <c r="M485" s="69">
        <f t="shared" si="58"/>
        <v>0</v>
      </c>
      <c r="N485" s="70">
        <f t="shared" si="59"/>
        <v>0</v>
      </c>
      <c r="O485" s="69">
        <f t="shared" si="60"/>
        <v>2008.6</v>
      </c>
      <c r="P485" s="69">
        <f t="shared" si="61"/>
        <v>24429.800000000003</v>
      </c>
      <c r="Q485" s="66">
        <f t="shared" si="62"/>
        <v>1236.822660098522</v>
      </c>
      <c r="R485" s="27">
        <v>2008.6</v>
      </c>
      <c r="S485" s="28">
        <v>0.624</v>
      </c>
      <c r="T485" s="57">
        <v>17844.5</v>
      </c>
      <c r="U485" s="76">
        <f t="shared" si="63"/>
        <v>481</v>
      </c>
    </row>
    <row r="486" spans="3:21" x14ac:dyDescent="0.2">
      <c r="C486" s="17">
        <v>482</v>
      </c>
      <c r="D486" s="18" t="s">
        <v>525</v>
      </c>
      <c r="E486" s="19" t="s">
        <v>9</v>
      </c>
      <c r="F486" s="20">
        <v>128795</v>
      </c>
      <c r="G486" s="72">
        <v>481</v>
      </c>
      <c r="H486" s="68">
        <f>I486/(1+J486)</f>
        <v>24660.973282442748</v>
      </c>
      <c r="I486" s="25">
        <v>25844.7</v>
      </c>
      <c r="J486" s="26">
        <v>4.8000000000000001E-2</v>
      </c>
      <c r="K486" s="69">
        <f t="shared" si="56"/>
        <v>516.89400000000001</v>
      </c>
      <c r="L486" s="69">
        <f t="shared" si="57"/>
        <v>26361.594000000001</v>
      </c>
      <c r="M486" s="69">
        <f t="shared" si="58"/>
        <v>0</v>
      </c>
      <c r="N486" s="70">
        <f t="shared" si="59"/>
        <v>0</v>
      </c>
      <c r="O486" s="69">
        <f t="shared" si="60"/>
        <v>52.6</v>
      </c>
      <c r="P486" s="69">
        <f t="shared" si="61"/>
        <v>26308.994000000002</v>
      </c>
      <c r="Q486" s="66">
        <f t="shared" si="62"/>
        <v>57.298474945533769</v>
      </c>
      <c r="R486" s="27">
        <v>52.6</v>
      </c>
      <c r="S486" s="28">
        <v>-8.2000000000000003E-2</v>
      </c>
      <c r="T486" s="57">
        <v>40137.800000000003</v>
      </c>
      <c r="U486" s="76">
        <f t="shared" si="63"/>
        <v>482</v>
      </c>
    </row>
    <row r="487" spans="3:21" x14ac:dyDescent="0.2">
      <c r="C487" s="17">
        <v>483</v>
      </c>
      <c r="D487" s="18" t="s">
        <v>526</v>
      </c>
      <c r="E487" s="19" t="s">
        <v>11</v>
      </c>
      <c r="F487" s="20">
        <v>41861</v>
      </c>
      <c r="G487" s="72">
        <v>492</v>
      </c>
      <c r="H487" s="68">
        <f>I487/(1+J487)</f>
        <v>23822.232472324722</v>
      </c>
      <c r="I487" s="25">
        <v>25823.3</v>
      </c>
      <c r="J487" s="26">
        <v>8.4000000000000005E-2</v>
      </c>
      <c r="K487" s="69">
        <f t="shared" si="56"/>
        <v>516.46600000000001</v>
      </c>
      <c r="L487" s="69">
        <f t="shared" si="57"/>
        <v>26339.766</v>
      </c>
      <c r="M487" s="69">
        <f t="shared" si="58"/>
        <v>0</v>
      </c>
      <c r="N487" s="70">
        <f t="shared" si="59"/>
        <v>0</v>
      </c>
      <c r="O487" s="69">
        <f t="shared" si="60"/>
        <v>2235.1999999999998</v>
      </c>
      <c r="P487" s="69">
        <f t="shared" si="61"/>
        <v>24104.565999999999</v>
      </c>
      <c r="Q487" s="66">
        <f t="shared" si="62"/>
        <v>1701.0654490106542</v>
      </c>
      <c r="R487" s="27">
        <v>2235.1999999999998</v>
      </c>
      <c r="S487" s="28">
        <v>0.314</v>
      </c>
      <c r="T487" s="57">
        <v>674869.5</v>
      </c>
      <c r="U487" s="76">
        <f t="shared" si="63"/>
        <v>483</v>
      </c>
    </row>
    <row r="488" spans="3:21" x14ac:dyDescent="0.2">
      <c r="C488" s="17">
        <v>484</v>
      </c>
      <c r="D488" s="18" t="s">
        <v>527</v>
      </c>
      <c r="E488" s="19" t="s">
        <v>9</v>
      </c>
      <c r="F488" s="20">
        <v>171334</v>
      </c>
      <c r="G488" s="72">
        <v>496</v>
      </c>
      <c r="H488" s="68">
        <f>I488/(1+J488)</f>
        <v>23696.599264705881</v>
      </c>
      <c r="I488" s="25">
        <v>25781.9</v>
      </c>
      <c r="J488" s="26">
        <v>8.7999999999999995E-2</v>
      </c>
      <c r="K488" s="69">
        <f t="shared" si="56"/>
        <v>515.63800000000003</v>
      </c>
      <c r="L488" s="69">
        <f t="shared" si="57"/>
        <v>26297.538</v>
      </c>
      <c r="M488" s="69">
        <f t="shared" si="58"/>
        <v>0</v>
      </c>
      <c r="N488" s="70">
        <f t="shared" si="59"/>
        <v>0</v>
      </c>
      <c r="O488" s="69">
        <f t="shared" si="60"/>
        <v>-133.30000000000001</v>
      </c>
      <c r="P488" s="69">
        <f t="shared" si="61"/>
        <v>26430.838</v>
      </c>
      <c r="Q488" s="66" t="e">
        <f t="shared" si="62"/>
        <v>#VALUE!</v>
      </c>
      <c r="R488" s="27">
        <v>-133.30000000000001</v>
      </c>
      <c r="S488" s="28" t="s">
        <v>13</v>
      </c>
      <c r="T488" s="57">
        <v>39328.400000000001</v>
      </c>
      <c r="U488" s="76">
        <f t="shared" si="63"/>
        <v>484</v>
      </c>
    </row>
    <row r="489" spans="3:21" x14ac:dyDescent="0.2">
      <c r="C489" s="17">
        <v>485</v>
      </c>
      <c r="D489" s="18" t="s">
        <v>528</v>
      </c>
      <c r="E489" s="19" t="s">
        <v>9</v>
      </c>
      <c r="F489" s="20">
        <v>34752</v>
      </c>
      <c r="G489" s="72" t="s">
        <v>17</v>
      </c>
      <c r="H489" s="68">
        <f>I489/(1+J489)</f>
        <v>23224.414414414412</v>
      </c>
      <c r="I489" s="25">
        <v>25779.1</v>
      </c>
      <c r="J489" s="26">
        <v>0.11</v>
      </c>
      <c r="K489" s="69">
        <f t="shared" si="56"/>
        <v>515.58199999999999</v>
      </c>
      <c r="L489" s="69">
        <f t="shared" si="57"/>
        <v>26294.681999999997</v>
      </c>
      <c r="M489" s="69">
        <f t="shared" si="58"/>
        <v>0</v>
      </c>
      <c r="N489" s="70">
        <f t="shared" si="59"/>
        <v>0</v>
      </c>
      <c r="O489" s="69">
        <f t="shared" si="60"/>
        <v>442.7</v>
      </c>
      <c r="P489" s="69">
        <f t="shared" si="61"/>
        <v>25851.981999999996</v>
      </c>
      <c r="Q489" s="66">
        <f t="shared" si="62"/>
        <v>410.66790352504637</v>
      </c>
      <c r="R489" s="27">
        <v>442.7</v>
      </c>
      <c r="S489" s="28">
        <v>7.8E-2</v>
      </c>
      <c r="T489" s="57">
        <v>25230.799999999999</v>
      </c>
      <c r="U489" s="76">
        <f t="shared" si="63"/>
        <v>485</v>
      </c>
    </row>
    <row r="490" spans="3:21" x14ac:dyDescent="0.2">
      <c r="C490" s="17">
        <v>486</v>
      </c>
      <c r="D490" s="18" t="s">
        <v>529</v>
      </c>
      <c r="E490" s="19" t="s">
        <v>7</v>
      </c>
      <c r="F490" s="20">
        <v>75772</v>
      </c>
      <c r="G490" s="72">
        <v>490</v>
      </c>
      <c r="H490" s="68">
        <f>I490/(1+J490)</f>
        <v>23999.068901303537</v>
      </c>
      <c r="I490" s="25">
        <v>25775</v>
      </c>
      <c r="J490" s="26">
        <v>7.3999999999999996E-2</v>
      </c>
      <c r="K490" s="69">
        <f t="shared" si="56"/>
        <v>515.5</v>
      </c>
      <c r="L490" s="69">
        <f t="shared" si="57"/>
        <v>26290.5</v>
      </c>
      <c r="M490" s="69">
        <f t="shared" si="58"/>
        <v>0</v>
      </c>
      <c r="N490" s="70">
        <f t="shared" si="59"/>
        <v>0</v>
      </c>
      <c r="O490" s="69">
        <f t="shared" si="60"/>
        <v>7096</v>
      </c>
      <c r="P490" s="69">
        <f t="shared" si="61"/>
        <v>19194.5</v>
      </c>
      <c r="Q490" s="66">
        <f t="shared" si="62"/>
        <v>6219.1060473269063</v>
      </c>
      <c r="R490" s="27">
        <v>7096</v>
      </c>
      <c r="S490" s="28">
        <v>0.14099999999999999</v>
      </c>
      <c r="T490" s="57">
        <v>467374</v>
      </c>
      <c r="U490" s="76">
        <f t="shared" si="63"/>
        <v>486</v>
      </c>
    </row>
    <row r="491" spans="3:21" x14ac:dyDescent="0.2">
      <c r="C491" s="17">
        <v>487</v>
      </c>
      <c r="D491" s="18" t="s">
        <v>530</v>
      </c>
      <c r="E491" s="19" t="s">
        <v>7</v>
      </c>
      <c r="F491" s="20">
        <v>130000</v>
      </c>
      <c r="G491" s="72">
        <v>473</v>
      </c>
      <c r="H491" s="68">
        <f>I491/(1+J491)</f>
        <v>24844.594594594593</v>
      </c>
      <c r="I491" s="25">
        <v>25739</v>
      </c>
      <c r="J491" s="26">
        <v>3.5999999999999997E-2</v>
      </c>
      <c r="K491" s="69">
        <f t="shared" si="56"/>
        <v>514.78</v>
      </c>
      <c r="L491" s="69">
        <f t="shared" si="57"/>
        <v>26253.78</v>
      </c>
      <c r="M491" s="69">
        <f t="shared" si="58"/>
        <v>0</v>
      </c>
      <c r="N491" s="70">
        <f t="shared" si="59"/>
        <v>0</v>
      </c>
      <c r="O491" s="69">
        <f t="shared" si="60"/>
        <v>1108</v>
      </c>
      <c r="P491" s="69">
        <f t="shared" si="61"/>
        <v>25145.78</v>
      </c>
      <c r="Q491" s="66">
        <f t="shared" si="62"/>
        <v>1547.4860335195531</v>
      </c>
      <c r="R491" s="27">
        <v>1108</v>
      </c>
      <c r="S491" s="28">
        <v>-0.28399999999999997</v>
      </c>
      <c r="T491" s="57">
        <v>19194</v>
      </c>
      <c r="U491" s="76">
        <f t="shared" si="63"/>
        <v>487</v>
      </c>
    </row>
    <row r="492" spans="3:21" x14ac:dyDescent="0.2">
      <c r="C492" s="17">
        <v>488</v>
      </c>
      <c r="D492" s="18" t="s">
        <v>531</v>
      </c>
      <c r="E492" s="19" t="s">
        <v>119</v>
      </c>
      <c r="F492" s="20">
        <v>297073</v>
      </c>
      <c r="G492" s="72">
        <v>487</v>
      </c>
      <c r="H492" s="68">
        <f>I492/(1+J492)</f>
        <v>24340.284360189577</v>
      </c>
      <c r="I492" s="25">
        <v>25679</v>
      </c>
      <c r="J492" s="26">
        <v>5.5E-2</v>
      </c>
      <c r="K492" s="69">
        <f t="shared" si="56"/>
        <v>513.58000000000004</v>
      </c>
      <c r="L492" s="69">
        <f t="shared" si="57"/>
        <v>26192.58</v>
      </c>
      <c r="M492" s="69">
        <f t="shared" si="58"/>
        <v>0</v>
      </c>
      <c r="N492" s="70">
        <f t="shared" si="59"/>
        <v>0</v>
      </c>
      <c r="O492" s="69">
        <f t="shared" si="60"/>
        <v>1247.3</v>
      </c>
      <c r="P492" s="69">
        <f t="shared" si="61"/>
        <v>24945.280000000002</v>
      </c>
      <c r="Q492" s="66">
        <f t="shared" si="62"/>
        <v>2243.3453237410067</v>
      </c>
      <c r="R492" s="27">
        <v>1247.3</v>
      </c>
      <c r="S492" s="28">
        <v>-0.44400000000000001</v>
      </c>
      <c r="T492" s="57">
        <v>29270.3</v>
      </c>
      <c r="U492" s="76">
        <f t="shared" si="63"/>
        <v>488</v>
      </c>
    </row>
    <row r="493" spans="3:21" x14ac:dyDescent="0.2">
      <c r="C493" s="17">
        <v>489</v>
      </c>
      <c r="D493" s="18" t="s">
        <v>532</v>
      </c>
      <c r="E493" s="19" t="s">
        <v>7</v>
      </c>
      <c r="F493" s="20">
        <v>135000</v>
      </c>
      <c r="G493" s="72" t="s">
        <v>17</v>
      </c>
      <c r="H493" s="68">
        <f>I493/(1+J493)</f>
        <v>23466.117216117214</v>
      </c>
      <c r="I493" s="25">
        <v>25625</v>
      </c>
      <c r="J493" s="26">
        <v>9.1999999999999998E-2</v>
      </c>
      <c r="K493" s="69">
        <f t="shared" si="56"/>
        <v>512.5</v>
      </c>
      <c r="L493" s="69">
        <f t="shared" si="57"/>
        <v>26137.5</v>
      </c>
      <c r="M493" s="69">
        <f t="shared" si="58"/>
        <v>0</v>
      </c>
      <c r="N493" s="70">
        <f t="shared" si="59"/>
        <v>0</v>
      </c>
      <c r="O493" s="69">
        <f t="shared" si="60"/>
        <v>1589.5</v>
      </c>
      <c r="P493" s="69">
        <f t="shared" si="61"/>
        <v>24548</v>
      </c>
      <c r="Q493" s="66">
        <f t="shared" si="62"/>
        <v>1538.7221684414328</v>
      </c>
      <c r="R493" s="27">
        <v>1589.5</v>
      </c>
      <c r="S493" s="28">
        <v>3.3000000000000002E-2</v>
      </c>
      <c r="T493" s="57">
        <v>13204</v>
      </c>
      <c r="U493" s="76">
        <f t="shared" si="63"/>
        <v>489</v>
      </c>
    </row>
    <row r="494" spans="3:21" x14ac:dyDescent="0.2">
      <c r="C494" s="17">
        <v>490</v>
      </c>
      <c r="D494" s="18" t="s">
        <v>533</v>
      </c>
      <c r="E494" s="19" t="s">
        <v>30</v>
      </c>
      <c r="F494" s="20">
        <v>33694</v>
      </c>
      <c r="G494" s="72" t="s">
        <v>17</v>
      </c>
      <c r="H494" s="68">
        <f>I494/(1+J494)</f>
        <v>22730.523513753327</v>
      </c>
      <c r="I494" s="25">
        <v>25617.3</v>
      </c>
      <c r="J494" s="26">
        <v>0.127</v>
      </c>
      <c r="K494" s="69">
        <f t="shared" si="56"/>
        <v>512.346</v>
      </c>
      <c r="L494" s="69">
        <f t="shared" si="57"/>
        <v>26129.646000000001</v>
      </c>
      <c r="M494" s="69">
        <f t="shared" si="58"/>
        <v>0</v>
      </c>
      <c r="N494" s="70">
        <f t="shared" si="59"/>
        <v>0</v>
      </c>
      <c r="O494" s="69">
        <f t="shared" si="60"/>
        <v>1338.5</v>
      </c>
      <c r="P494" s="69">
        <f t="shared" si="61"/>
        <v>24791.146000000001</v>
      </c>
      <c r="Q494" s="66">
        <f t="shared" si="62"/>
        <v>1720.4370179948585</v>
      </c>
      <c r="R494" s="27">
        <v>1338.5</v>
      </c>
      <c r="S494" s="28">
        <v>-0.222</v>
      </c>
      <c r="T494" s="57">
        <v>25942.6</v>
      </c>
      <c r="U494" s="76">
        <f t="shared" si="63"/>
        <v>490</v>
      </c>
    </row>
    <row r="495" spans="3:21" x14ac:dyDescent="0.2">
      <c r="C495" s="17">
        <v>491</v>
      </c>
      <c r="D495" s="18" t="s">
        <v>534</v>
      </c>
      <c r="E495" s="19" t="s">
        <v>213</v>
      </c>
      <c r="F495" s="20">
        <v>217000</v>
      </c>
      <c r="G495" s="72">
        <v>447</v>
      </c>
      <c r="H495" s="68">
        <f>I495/(1+J495)</f>
        <v>26289.527720739221</v>
      </c>
      <c r="I495" s="25">
        <v>25606</v>
      </c>
      <c r="J495" s="26">
        <v>-2.5999999999999999E-2</v>
      </c>
      <c r="K495" s="69">
        <f t="shared" si="56"/>
        <v>512.12</v>
      </c>
      <c r="L495" s="69">
        <f t="shared" si="57"/>
        <v>26118.12</v>
      </c>
      <c r="M495" s="69">
        <f t="shared" si="58"/>
        <v>0</v>
      </c>
      <c r="N495" s="70">
        <f t="shared" si="59"/>
        <v>0</v>
      </c>
      <c r="O495" s="69">
        <f t="shared" si="60"/>
        <v>-663</v>
      </c>
      <c r="P495" s="69">
        <f t="shared" si="61"/>
        <v>26781.119999999999</v>
      </c>
      <c r="Q495" s="66">
        <f t="shared" si="62"/>
        <v>2393.5018050541526</v>
      </c>
      <c r="R495" s="27">
        <v>-663</v>
      </c>
      <c r="S495" s="28">
        <v>-1.2769999999999999</v>
      </c>
      <c r="T495" s="57">
        <v>45417</v>
      </c>
      <c r="U495" s="76">
        <f t="shared" si="63"/>
        <v>491</v>
      </c>
    </row>
    <row r="496" spans="3:21" x14ac:dyDescent="0.2">
      <c r="C496" s="17">
        <v>492</v>
      </c>
      <c r="D496" s="18" t="s">
        <v>535</v>
      </c>
      <c r="E496" s="19" t="s">
        <v>42</v>
      </c>
      <c r="F496" s="20">
        <v>5285</v>
      </c>
      <c r="G496" s="72" t="s">
        <v>17</v>
      </c>
      <c r="H496" s="68">
        <f>I496/(1+J496)</f>
        <v>20517.969379532631</v>
      </c>
      <c r="I496" s="25">
        <v>25462.799999999999</v>
      </c>
      <c r="J496" s="26">
        <v>0.24099999999999999</v>
      </c>
      <c r="K496" s="69">
        <f t="shared" si="56"/>
        <v>509.25599999999997</v>
      </c>
      <c r="L496" s="69">
        <f t="shared" si="57"/>
        <v>25972.056</v>
      </c>
      <c r="M496" s="69">
        <f t="shared" si="58"/>
        <v>0</v>
      </c>
      <c r="N496" s="70">
        <f t="shared" si="59"/>
        <v>0</v>
      </c>
      <c r="O496" s="69">
        <f t="shared" si="60"/>
        <v>1993.4</v>
      </c>
      <c r="P496" s="69">
        <f t="shared" si="61"/>
        <v>23978.655999999999</v>
      </c>
      <c r="Q496" s="66">
        <f t="shared" si="62"/>
        <v>2633.2892998678999</v>
      </c>
      <c r="R496" s="27">
        <v>1993.4</v>
      </c>
      <c r="S496" s="28">
        <v>-0.24299999999999999</v>
      </c>
      <c r="T496" s="57">
        <v>13201.8</v>
      </c>
      <c r="U496" s="76">
        <f t="shared" si="63"/>
        <v>492</v>
      </c>
    </row>
    <row r="497" spans="3:21" x14ac:dyDescent="0.2">
      <c r="C497" s="17">
        <v>493</v>
      </c>
      <c r="D497" s="18" t="s">
        <v>536</v>
      </c>
      <c r="E497" s="19" t="s">
        <v>37</v>
      </c>
      <c r="F497" s="20">
        <v>92639</v>
      </c>
      <c r="G497" s="72" t="s">
        <v>17</v>
      </c>
      <c r="H497" s="68">
        <f>I497/(1+J497)</f>
        <v>20250.723472668811</v>
      </c>
      <c r="I497" s="25">
        <v>25191.9</v>
      </c>
      <c r="J497" s="26">
        <v>0.24399999999999999</v>
      </c>
      <c r="K497" s="69">
        <f t="shared" si="56"/>
        <v>503.83800000000002</v>
      </c>
      <c r="L497" s="69">
        <f t="shared" si="57"/>
        <v>25695.738000000001</v>
      </c>
      <c r="M497" s="69">
        <f t="shared" si="58"/>
        <v>0</v>
      </c>
      <c r="N497" s="70">
        <f t="shared" si="59"/>
        <v>0</v>
      </c>
      <c r="O497" s="69">
        <f t="shared" si="60"/>
        <v>1514.2</v>
      </c>
      <c r="P497" s="69">
        <f t="shared" si="61"/>
        <v>24181.538</v>
      </c>
      <c r="Q497" s="66">
        <f t="shared" si="62"/>
        <v>5407.8571428571422</v>
      </c>
      <c r="R497" s="27">
        <v>1514.2</v>
      </c>
      <c r="S497" s="28">
        <v>-0.72</v>
      </c>
      <c r="T497" s="57">
        <v>46428.7</v>
      </c>
      <c r="U497" s="76">
        <f t="shared" si="63"/>
        <v>493</v>
      </c>
    </row>
    <row r="498" spans="3:21" x14ac:dyDescent="0.2">
      <c r="C498" s="17">
        <v>494</v>
      </c>
      <c r="D498" s="18" t="s">
        <v>537</v>
      </c>
      <c r="E498" s="19" t="s">
        <v>11</v>
      </c>
      <c r="F498" s="20">
        <v>13714</v>
      </c>
      <c r="G498" s="72">
        <v>472</v>
      </c>
      <c r="H498" s="68">
        <f>I498/(1+J498)</f>
        <v>24881.521739130432</v>
      </c>
      <c r="I498" s="25">
        <v>25180.1</v>
      </c>
      <c r="J498" s="26">
        <v>1.2E-2</v>
      </c>
      <c r="K498" s="69">
        <f t="shared" si="56"/>
        <v>503.60199999999998</v>
      </c>
      <c r="L498" s="69">
        <f t="shared" si="57"/>
        <v>25683.701999999997</v>
      </c>
      <c r="M498" s="69">
        <f t="shared" si="58"/>
        <v>0</v>
      </c>
      <c r="N498" s="70">
        <f t="shared" si="59"/>
        <v>0</v>
      </c>
      <c r="O498" s="69">
        <f t="shared" si="60"/>
        <v>370.6</v>
      </c>
      <c r="P498" s="69">
        <f t="shared" si="61"/>
        <v>25313.101999999999</v>
      </c>
      <c r="Q498" s="66">
        <f t="shared" si="62"/>
        <v>242.38064094179205</v>
      </c>
      <c r="R498" s="27">
        <v>370.6</v>
      </c>
      <c r="S498" s="28">
        <v>0.52900000000000003</v>
      </c>
      <c r="T498" s="57">
        <v>93515.7</v>
      </c>
      <c r="U498" s="76">
        <f t="shared" si="63"/>
        <v>494</v>
      </c>
    </row>
    <row r="499" spans="3:21" x14ac:dyDescent="0.2">
      <c r="C499" s="17">
        <v>495</v>
      </c>
      <c r="D499" s="18" t="s">
        <v>538</v>
      </c>
      <c r="E499" s="19" t="s">
        <v>131</v>
      </c>
      <c r="F499" s="20">
        <v>383000</v>
      </c>
      <c r="G499" s="72">
        <v>405</v>
      </c>
      <c r="H499" s="68">
        <f>I499/(1+J499)</f>
        <v>29133.951332560831</v>
      </c>
      <c r="I499" s="25">
        <v>25142.6</v>
      </c>
      <c r="J499" s="26">
        <v>-0.13700000000000001</v>
      </c>
      <c r="K499" s="69">
        <f t="shared" si="56"/>
        <v>502.85199999999998</v>
      </c>
      <c r="L499" s="69">
        <f t="shared" si="57"/>
        <v>25645.451999999997</v>
      </c>
      <c r="M499" s="69">
        <f t="shared" si="58"/>
        <v>0</v>
      </c>
      <c r="N499" s="70">
        <f t="shared" si="59"/>
        <v>0</v>
      </c>
      <c r="O499" s="69">
        <f t="shared" si="60"/>
        <v>184.8</v>
      </c>
      <c r="P499" s="69">
        <f t="shared" si="61"/>
        <v>25460.651999999998</v>
      </c>
      <c r="Q499" s="66">
        <f t="shared" si="62"/>
        <v>196.38682252922422</v>
      </c>
      <c r="R499" s="27">
        <v>184.8</v>
      </c>
      <c r="S499" s="28">
        <v>-5.8999999999999997E-2</v>
      </c>
      <c r="T499" s="57">
        <v>4163.8</v>
      </c>
      <c r="U499" s="76">
        <f t="shared" si="63"/>
        <v>495</v>
      </c>
    </row>
    <row r="500" spans="3:21" x14ac:dyDescent="0.2">
      <c r="C500" s="17">
        <v>496</v>
      </c>
      <c r="D500" s="18" t="s">
        <v>539</v>
      </c>
      <c r="E500" s="19" t="s">
        <v>7</v>
      </c>
      <c r="F500" s="20">
        <v>26300</v>
      </c>
      <c r="G500" s="72" t="s">
        <v>17</v>
      </c>
      <c r="H500" s="68">
        <f>I500/(1+J500)</f>
        <v>20248.222940226169</v>
      </c>
      <c r="I500" s="25">
        <v>25067.3</v>
      </c>
      <c r="J500" s="26">
        <v>0.23799999999999999</v>
      </c>
      <c r="K500" s="69">
        <f t="shared" si="56"/>
        <v>501.346</v>
      </c>
      <c r="L500" s="69">
        <f t="shared" si="57"/>
        <v>25568.646000000001</v>
      </c>
      <c r="M500" s="69">
        <f t="shared" si="58"/>
        <v>0</v>
      </c>
      <c r="N500" s="70">
        <f t="shared" si="59"/>
        <v>0</v>
      </c>
      <c r="O500" s="69">
        <f t="shared" si="60"/>
        <v>2360.8000000000002</v>
      </c>
      <c r="P500" s="69">
        <f t="shared" si="61"/>
        <v>23207.846000000001</v>
      </c>
      <c r="Q500" s="66">
        <f t="shared" si="62"/>
        <v>1318.8826815642458</v>
      </c>
      <c r="R500" s="27">
        <v>2360.8000000000002</v>
      </c>
      <c r="S500" s="28">
        <v>0.79</v>
      </c>
      <c r="T500" s="57">
        <v>17920.599999999999</v>
      </c>
      <c r="U500" s="76">
        <f t="shared" si="63"/>
        <v>496</v>
      </c>
    </row>
    <row r="501" spans="3:21" x14ac:dyDescent="0.2">
      <c r="C501" s="17">
        <v>497</v>
      </c>
      <c r="D501" s="18" t="s">
        <v>540</v>
      </c>
      <c r="E501" s="19" t="s">
        <v>213</v>
      </c>
      <c r="F501" s="20">
        <v>45454</v>
      </c>
      <c r="G501" s="72" t="s">
        <v>17</v>
      </c>
      <c r="H501" s="68">
        <f>I501/(1+J501)</f>
        <v>21461.545064377682</v>
      </c>
      <c r="I501" s="25">
        <v>25002.7</v>
      </c>
      <c r="J501" s="26">
        <v>0.16500000000000001</v>
      </c>
      <c r="K501" s="69">
        <f t="shared" si="56"/>
        <v>500.05400000000003</v>
      </c>
      <c r="L501" s="69">
        <f t="shared" si="57"/>
        <v>25502.754000000001</v>
      </c>
      <c r="M501" s="69">
        <f t="shared" si="58"/>
        <v>0</v>
      </c>
      <c r="N501" s="70">
        <f t="shared" si="59"/>
        <v>0</v>
      </c>
      <c r="O501" s="69">
        <f t="shared" si="60"/>
        <v>4235.1000000000004</v>
      </c>
      <c r="P501" s="69">
        <f t="shared" si="61"/>
        <v>21267.654000000002</v>
      </c>
      <c r="Q501" s="66">
        <f t="shared" si="62"/>
        <v>4087.934362934363</v>
      </c>
      <c r="R501" s="27">
        <v>4235.1000000000004</v>
      </c>
      <c r="S501" s="28">
        <v>3.5999999999999997E-2</v>
      </c>
      <c r="T501" s="57">
        <v>589481.4</v>
      </c>
      <c r="U501" s="76">
        <f t="shared" si="63"/>
        <v>497</v>
      </c>
    </row>
    <row r="502" spans="3:21" x14ac:dyDescent="0.2">
      <c r="C502" s="17">
        <v>498</v>
      </c>
      <c r="D502" s="18" t="s">
        <v>541</v>
      </c>
      <c r="E502" s="19" t="s">
        <v>9</v>
      </c>
      <c r="F502" s="20">
        <v>57406</v>
      </c>
      <c r="G502" s="72">
        <v>489</v>
      </c>
      <c r="H502" s="68">
        <f>I502/(1+J502)</f>
        <v>24065.347490347489</v>
      </c>
      <c r="I502" s="25">
        <v>24931.7</v>
      </c>
      <c r="J502" s="26">
        <v>3.5999999999999997E-2</v>
      </c>
      <c r="K502" s="69">
        <f t="shared" si="56"/>
        <v>498.63400000000001</v>
      </c>
      <c r="L502" s="69">
        <f t="shared" si="57"/>
        <v>25430.334000000003</v>
      </c>
      <c r="M502" s="69">
        <f t="shared" si="58"/>
        <v>0</v>
      </c>
      <c r="N502" s="70">
        <f t="shared" si="59"/>
        <v>0</v>
      </c>
      <c r="O502" s="69">
        <f t="shared" si="60"/>
        <v>1794.6</v>
      </c>
      <c r="P502" s="69">
        <f t="shared" si="61"/>
        <v>23635.734000000004</v>
      </c>
      <c r="Q502" s="66">
        <f t="shared" si="62"/>
        <v>1683.4896810506564</v>
      </c>
      <c r="R502" s="27">
        <v>1794.6</v>
      </c>
      <c r="S502" s="28">
        <v>6.6000000000000003E-2</v>
      </c>
      <c r="T502" s="57">
        <v>117398.3</v>
      </c>
      <c r="U502" s="76">
        <f t="shared" si="63"/>
        <v>498</v>
      </c>
    </row>
    <row r="503" spans="3:21" x14ac:dyDescent="0.2">
      <c r="C503" s="17">
        <v>499</v>
      </c>
      <c r="D503" s="18" t="s">
        <v>542</v>
      </c>
      <c r="E503" s="19" t="s">
        <v>96</v>
      </c>
      <c r="F503" s="20">
        <v>17034</v>
      </c>
      <c r="G503" s="72">
        <v>470</v>
      </c>
      <c r="H503" s="68">
        <f>I503/(1+J503)</f>
        <v>25066.666666666668</v>
      </c>
      <c r="I503" s="25">
        <v>24816</v>
      </c>
      <c r="J503" s="26">
        <v>-0.01</v>
      </c>
      <c r="K503" s="69">
        <f t="shared" si="56"/>
        <v>496.32</v>
      </c>
      <c r="L503" s="69">
        <f t="shared" si="57"/>
        <v>25312.32</v>
      </c>
      <c r="M503" s="69">
        <f t="shared" si="58"/>
        <v>0</v>
      </c>
      <c r="N503" s="70">
        <f t="shared" si="59"/>
        <v>0</v>
      </c>
      <c r="O503" s="69">
        <f t="shared" si="60"/>
        <v>314.8</v>
      </c>
      <c r="P503" s="69">
        <f t="shared" si="61"/>
        <v>24997.52</v>
      </c>
      <c r="Q503" s="66">
        <f t="shared" si="62"/>
        <v>493.41692789968653</v>
      </c>
      <c r="R503" s="27">
        <v>314.8</v>
      </c>
      <c r="S503" s="28">
        <v>-0.36199999999999999</v>
      </c>
      <c r="T503" s="57">
        <v>7870.2</v>
      </c>
      <c r="U503" s="76">
        <f t="shared" si="63"/>
        <v>499</v>
      </c>
    </row>
    <row r="504" spans="3:21" x14ac:dyDescent="0.2">
      <c r="C504" s="29">
        <v>500</v>
      </c>
      <c r="D504" s="30" t="s">
        <v>543</v>
      </c>
      <c r="E504" s="31" t="s">
        <v>37</v>
      </c>
      <c r="F504" s="32">
        <v>66000</v>
      </c>
      <c r="G504" s="73" t="s">
        <v>17</v>
      </c>
      <c r="H504" s="68">
        <f>I504/(1+J504)</f>
        <v>23152.754435107378</v>
      </c>
      <c r="I504" s="33">
        <v>24796.6</v>
      </c>
      <c r="J504" s="34">
        <v>7.0999999999999994E-2</v>
      </c>
      <c r="K504" s="69">
        <f t="shared" si="56"/>
        <v>495.93199999999996</v>
      </c>
      <c r="L504" s="69">
        <f t="shared" si="57"/>
        <v>25292.531999999999</v>
      </c>
      <c r="M504" s="69">
        <f t="shared" si="58"/>
        <v>0</v>
      </c>
      <c r="N504" s="70">
        <f t="shared" si="59"/>
        <v>0</v>
      </c>
      <c r="O504" s="69">
        <f t="shared" si="60"/>
        <v>2494.1999999999998</v>
      </c>
      <c r="P504" s="69">
        <f t="shared" si="61"/>
        <v>22798.331999999999</v>
      </c>
      <c r="Q504" s="67">
        <f t="shared" si="62"/>
        <v>2479.3240556660039</v>
      </c>
      <c r="R504" s="35">
        <v>2494.1999999999998</v>
      </c>
      <c r="S504" s="36">
        <v>6.0000000000000001E-3</v>
      </c>
      <c r="T504" s="58">
        <v>47983.8</v>
      </c>
      <c r="U504" s="77">
        <f t="shared" si="63"/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4F88-2826-7846-92DA-FFE8084EB78D}">
  <dimension ref="B1:J35"/>
  <sheetViews>
    <sheetView tabSelected="1" workbookViewId="0">
      <selection activeCell="F8" sqref="F8"/>
    </sheetView>
  </sheetViews>
  <sheetFormatPr baseColWidth="10" defaultRowHeight="16" x14ac:dyDescent="0.2"/>
  <cols>
    <col min="4" max="4" width="16.33203125" bestFit="1" customWidth="1"/>
    <col min="9" max="9" width="20.83203125" customWidth="1"/>
  </cols>
  <sheetData>
    <row r="1" spans="2:10" x14ac:dyDescent="0.2">
      <c r="B1" s="45" t="s">
        <v>566</v>
      </c>
      <c r="C1" s="39"/>
      <c r="D1" s="39"/>
      <c r="E1" s="39"/>
      <c r="F1" s="39"/>
      <c r="G1" s="39"/>
      <c r="H1" s="39"/>
      <c r="I1" s="39"/>
      <c r="J1" s="39"/>
    </row>
    <row r="7" spans="2:10" x14ac:dyDescent="0.2">
      <c r="B7" s="40" t="s">
        <v>567</v>
      </c>
      <c r="C7" s="40" t="s">
        <v>568</v>
      </c>
      <c r="D7" s="40" t="s">
        <v>569</v>
      </c>
      <c r="E7" s="40" t="s">
        <v>570</v>
      </c>
      <c r="F7" s="51"/>
    </row>
    <row r="8" spans="2:10" x14ac:dyDescent="0.2">
      <c r="B8" s="41">
        <v>40308</v>
      </c>
      <c r="C8" s="42" t="s">
        <v>571</v>
      </c>
      <c r="D8" s="42">
        <v>73</v>
      </c>
      <c r="E8" s="78">
        <f>VLOOKUP($D8,$I$17:$J$21,2)</f>
        <v>40</v>
      </c>
      <c r="F8" s="52"/>
    </row>
    <row r="9" spans="2:10" x14ac:dyDescent="0.2">
      <c r="B9" s="41">
        <v>40308</v>
      </c>
      <c r="C9" s="42" t="s">
        <v>572</v>
      </c>
      <c r="D9" s="42">
        <v>220</v>
      </c>
      <c r="E9" s="78">
        <f t="shared" ref="E9:E32" si="0">VLOOKUP($D9,$I$17:$J$21,2)</f>
        <v>100</v>
      </c>
      <c r="F9" s="52"/>
    </row>
    <row r="10" spans="2:10" x14ac:dyDescent="0.2">
      <c r="B10" s="41">
        <v>40308</v>
      </c>
      <c r="C10" s="42" t="s">
        <v>573</v>
      </c>
      <c r="D10" s="42">
        <v>92</v>
      </c>
      <c r="E10" s="78">
        <f t="shared" si="0"/>
        <v>75</v>
      </c>
      <c r="F10" s="52"/>
    </row>
    <row r="11" spans="2:10" x14ac:dyDescent="0.2">
      <c r="B11" s="41">
        <v>40308</v>
      </c>
      <c r="C11" s="42" t="s">
        <v>574</v>
      </c>
      <c r="D11" s="42">
        <v>77</v>
      </c>
      <c r="E11" s="78">
        <f t="shared" si="0"/>
        <v>40</v>
      </c>
      <c r="F11" s="52"/>
    </row>
    <row r="12" spans="2:10" x14ac:dyDescent="0.2">
      <c r="B12" s="41">
        <v>40308</v>
      </c>
      <c r="C12" s="42" t="s">
        <v>575</v>
      </c>
      <c r="D12" s="42">
        <v>20</v>
      </c>
      <c r="E12" s="78">
        <f t="shared" si="0"/>
        <v>0</v>
      </c>
      <c r="F12" s="52"/>
    </row>
    <row r="13" spans="2:10" x14ac:dyDescent="0.2">
      <c r="B13" s="41">
        <v>40308</v>
      </c>
      <c r="C13" s="42" t="s">
        <v>576</v>
      </c>
      <c r="D13" s="42">
        <v>93</v>
      </c>
      <c r="E13" s="78">
        <f t="shared" si="0"/>
        <v>75</v>
      </c>
      <c r="F13" s="52"/>
    </row>
    <row r="14" spans="2:10" x14ac:dyDescent="0.2">
      <c r="B14" s="41">
        <v>40308</v>
      </c>
      <c r="C14" s="42" t="s">
        <v>577</v>
      </c>
      <c r="D14" s="42">
        <v>90</v>
      </c>
      <c r="E14" s="78">
        <f t="shared" si="0"/>
        <v>75</v>
      </c>
      <c r="F14" s="52"/>
    </row>
    <row r="15" spans="2:10" x14ac:dyDescent="0.2">
      <c r="B15" s="41">
        <v>40308</v>
      </c>
      <c r="C15" s="42" t="s">
        <v>578</v>
      </c>
      <c r="D15" s="42">
        <v>88</v>
      </c>
      <c r="E15" s="78">
        <f t="shared" si="0"/>
        <v>40</v>
      </c>
      <c r="F15" s="52"/>
    </row>
    <row r="16" spans="2:10" x14ac:dyDescent="0.2">
      <c r="B16" s="41">
        <v>40308</v>
      </c>
      <c r="C16" s="42" t="s">
        <v>579</v>
      </c>
      <c r="D16" s="42">
        <v>77</v>
      </c>
      <c r="E16" s="78">
        <f t="shared" si="0"/>
        <v>40</v>
      </c>
      <c r="F16" s="52"/>
    </row>
    <row r="17" spans="2:10" x14ac:dyDescent="0.2">
      <c r="B17" s="41">
        <v>40308</v>
      </c>
      <c r="C17" s="42" t="s">
        <v>580</v>
      </c>
      <c r="D17" s="42">
        <v>81</v>
      </c>
      <c r="E17" s="78">
        <f t="shared" si="0"/>
        <v>40</v>
      </c>
      <c r="F17" s="52"/>
      <c r="I17" s="40" t="s">
        <v>569</v>
      </c>
      <c r="J17" s="40" t="s">
        <v>570</v>
      </c>
    </row>
    <row r="18" spans="2:10" x14ac:dyDescent="0.2">
      <c r="B18" s="41">
        <v>40308</v>
      </c>
      <c r="C18" s="42" t="s">
        <v>581</v>
      </c>
      <c r="D18" s="42">
        <v>81</v>
      </c>
      <c r="E18" s="78">
        <f t="shared" si="0"/>
        <v>40</v>
      </c>
      <c r="F18" s="52"/>
      <c r="I18" s="42">
        <v>0</v>
      </c>
      <c r="J18" s="44">
        <v>0</v>
      </c>
    </row>
    <row r="19" spans="2:10" x14ac:dyDescent="0.2">
      <c r="B19" s="41">
        <v>40308</v>
      </c>
      <c r="C19" s="42" t="s">
        <v>582</v>
      </c>
      <c r="D19" s="42">
        <v>86</v>
      </c>
      <c r="E19" s="78">
        <f t="shared" si="0"/>
        <v>40</v>
      </c>
      <c r="F19" s="52"/>
      <c r="I19" s="42">
        <v>45</v>
      </c>
      <c r="J19" s="44">
        <v>40</v>
      </c>
    </row>
    <row r="20" spans="2:10" x14ac:dyDescent="0.2">
      <c r="B20" s="41">
        <v>40308</v>
      </c>
      <c r="C20" s="42" t="s">
        <v>583</v>
      </c>
      <c r="D20" s="42">
        <v>91</v>
      </c>
      <c r="E20" s="78">
        <f t="shared" si="0"/>
        <v>75</v>
      </c>
      <c r="F20" s="52"/>
      <c r="I20" s="42">
        <v>90</v>
      </c>
      <c r="J20" s="44">
        <v>75</v>
      </c>
    </row>
    <row r="21" spans="2:10" x14ac:dyDescent="0.2">
      <c r="B21" s="41">
        <v>40308</v>
      </c>
      <c r="C21" s="42" t="s">
        <v>584</v>
      </c>
      <c r="D21" s="42">
        <v>84</v>
      </c>
      <c r="E21" s="78">
        <f t="shared" si="0"/>
        <v>40</v>
      </c>
      <c r="F21" s="52"/>
      <c r="I21" s="42">
        <v>150</v>
      </c>
      <c r="J21" s="44">
        <v>100</v>
      </c>
    </row>
    <row r="22" spans="2:10" x14ac:dyDescent="0.2">
      <c r="B22" s="41">
        <v>40308</v>
      </c>
      <c r="C22" s="42" t="s">
        <v>585</v>
      </c>
      <c r="D22" s="42">
        <v>89</v>
      </c>
      <c r="E22" s="78">
        <f t="shared" si="0"/>
        <v>40</v>
      </c>
      <c r="F22" s="52"/>
    </row>
    <row r="23" spans="2:10" x14ac:dyDescent="0.2">
      <c r="B23" s="41">
        <v>40308</v>
      </c>
      <c r="C23" s="42" t="s">
        <v>586</v>
      </c>
      <c r="D23" s="42">
        <v>74</v>
      </c>
      <c r="E23" s="78">
        <f t="shared" si="0"/>
        <v>40</v>
      </c>
      <c r="F23" s="52"/>
    </row>
    <row r="24" spans="2:10" x14ac:dyDescent="0.2">
      <c r="B24" s="41">
        <v>40308</v>
      </c>
      <c r="C24" s="42" t="s">
        <v>587</v>
      </c>
      <c r="D24" s="42">
        <v>86</v>
      </c>
      <c r="E24" s="78">
        <f t="shared" si="0"/>
        <v>40</v>
      </c>
      <c r="F24" s="52"/>
    </row>
    <row r="25" spans="2:10" x14ac:dyDescent="0.2">
      <c r="B25" s="41">
        <v>40308</v>
      </c>
      <c r="C25" s="42" t="s">
        <v>588</v>
      </c>
      <c r="D25" s="42">
        <v>94</v>
      </c>
      <c r="E25" s="78">
        <f t="shared" si="0"/>
        <v>75</v>
      </c>
      <c r="F25" s="52"/>
    </row>
    <row r="26" spans="2:10" x14ac:dyDescent="0.2">
      <c r="B26" s="41">
        <v>40308</v>
      </c>
      <c r="C26" s="42" t="s">
        <v>589</v>
      </c>
      <c r="D26" s="42">
        <v>70</v>
      </c>
      <c r="E26" s="78">
        <f t="shared" si="0"/>
        <v>40</v>
      </c>
      <c r="F26" s="52"/>
    </row>
    <row r="27" spans="2:10" x14ac:dyDescent="0.2">
      <c r="B27" s="41">
        <v>40308</v>
      </c>
      <c r="C27" s="42" t="s">
        <v>590</v>
      </c>
      <c r="D27" s="42">
        <v>0</v>
      </c>
      <c r="E27" s="78">
        <f t="shared" si="0"/>
        <v>0</v>
      </c>
      <c r="F27" s="52"/>
    </row>
    <row r="28" spans="2:10" x14ac:dyDescent="0.2">
      <c r="B28" s="41">
        <v>40308</v>
      </c>
      <c r="C28" s="42" t="s">
        <v>591</v>
      </c>
      <c r="D28" s="42">
        <v>30</v>
      </c>
      <c r="E28" s="78">
        <f t="shared" si="0"/>
        <v>0</v>
      </c>
      <c r="F28" s="52"/>
    </row>
    <row r="29" spans="2:10" x14ac:dyDescent="0.2">
      <c r="B29" s="41">
        <v>40308</v>
      </c>
      <c r="C29" s="42" t="s">
        <v>592</v>
      </c>
      <c r="D29" s="42">
        <v>88</v>
      </c>
      <c r="E29" s="78">
        <f t="shared" si="0"/>
        <v>40</v>
      </c>
      <c r="F29" s="52"/>
    </row>
    <row r="30" spans="2:10" x14ac:dyDescent="0.2">
      <c r="B30" s="41">
        <v>40308</v>
      </c>
      <c r="C30" s="42" t="s">
        <v>593</v>
      </c>
      <c r="D30" s="42">
        <v>94</v>
      </c>
      <c r="E30" s="78">
        <f t="shared" si="0"/>
        <v>75</v>
      </c>
      <c r="F30" s="52"/>
    </row>
    <row r="31" spans="2:10" x14ac:dyDescent="0.2">
      <c r="B31" s="41">
        <v>40308</v>
      </c>
      <c r="C31" s="42" t="s">
        <v>594</v>
      </c>
      <c r="D31" s="42">
        <v>84</v>
      </c>
      <c r="E31" s="78">
        <f t="shared" si="0"/>
        <v>40</v>
      </c>
      <c r="F31" s="52"/>
    </row>
    <row r="32" spans="2:10" x14ac:dyDescent="0.2">
      <c r="B32" s="41">
        <v>40308</v>
      </c>
      <c r="C32" s="42" t="s">
        <v>595</v>
      </c>
      <c r="D32" s="42">
        <v>79</v>
      </c>
      <c r="E32" s="78">
        <f t="shared" si="0"/>
        <v>40</v>
      </c>
      <c r="F32" s="52"/>
    </row>
    <row r="35" spans="2:2" x14ac:dyDescent="0.2">
      <c r="B35" t="s">
        <v>596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A1C7-B5A7-D644-8FE2-83A79C9C7042}">
  <dimension ref="C1:N24"/>
  <sheetViews>
    <sheetView topLeftCell="B2" zoomScale="104" workbookViewId="0">
      <selection activeCell="M11" sqref="M11"/>
    </sheetView>
  </sheetViews>
  <sheetFormatPr baseColWidth="10" defaultRowHeight="16" x14ac:dyDescent="0.2"/>
  <cols>
    <col min="3" max="3" width="16.6640625" customWidth="1"/>
    <col min="12" max="12" width="14.83203125" customWidth="1"/>
    <col min="13" max="13" width="15.33203125" customWidth="1"/>
    <col min="14" max="14" width="12.5" bestFit="1" customWidth="1"/>
  </cols>
  <sheetData>
    <row r="1" spans="3:14" ht="34" x14ac:dyDescent="0.2">
      <c r="C1" s="50" t="s">
        <v>625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7" spans="3:14" x14ac:dyDescent="0.2">
      <c r="C7" s="46" t="s">
        <v>597</v>
      </c>
      <c r="D7" s="47" t="s">
        <v>598</v>
      </c>
      <c r="E7" s="47" t="s">
        <v>599</v>
      </c>
      <c r="F7" s="47" t="s">
        <v>600</v>
      </c>
      <c r="G7" s="47" t="s">
        <v>601</v>
      </c>
      <c r="H7" s="47" t="s">
        <v>602</v>
      </c>
      <c r="I7" s="47" t="s">
        <v>603</v>
      </c>
      <c r="J7" s="47" t="s">
        <v>604</v>
      </c>
      <c r="K7" s="46" t="s">
        <v>605</v>
      </c>
      <c r="L7" s="46" t="s">
        <v>606</v>
      </c>
      <c r="M7" s="46" t="s">
        <v>624</v>
      </c>
      <c r="N7" s="46" t="s">
        <v>606</v>
      </c>
    </row>
    <row r="8" spans="3:14" x14ac:dyDescent="0.2">
      <c r="C8" s="47" t="s">
        <v>607</v>
      </c>
      <c r="D8" s="48">
        <v>57.97</v>
      </c>
      <c r="E8" s="48">
        <v>72.2</v>
      </c>
      <c r="F8" s="48">
        <v>60</v>
      </c>
      <c r="G8" s="48">
        <v>60.33</v>
      </c>
      <c r="H8" s="48">
        <v>71.400000000000006</v>
      </c>
      <c r="I8" s="48">
        <v>72.819999999999993</v>
      </c>
      <c r="J8" s="48">
        <v>60.93</v>
      </c>
      <c r="K8" s="49">
        <f>MIN(D8:J8)</f>
        <v>57.97</v>
      </c>
      <c r="L8" s="49" t="str">
        <f>INDEX($D$7:$J$7, MATCH(K8,D8:J8,0))</f>
        <v>Supplier 1</v>
      </c>
      <c r="M8" s="49">
        <f>MAX(D8:J8)</f>
        <v>72.819999999999993</v>
      </c>
      <c r="N8" s="43" t="str">
        <f>INDEX($D$7:$J$7,MATCH(M8,D8:J8,0))</f>
        <v>Supplier 6</v>
      </c>
    </row>
    <row r="9" spans="3:14" x14ac:dyDescent="0.2">
      <c r="C9" s="47" t="s">
        <v>608</v>
      </c>
      <c r="D9" s="48">
        <v>51.67</v>
      </c>
      <c r="E9" s="48">
        <v>29.87</v>
      </c>
      <c r="F9" s="48">
        <v>20</v>
      </c>
      <c r="G9" s="48">
        <v>48.34</v>
      </c>
      <c r="H9" s="48">
        <v>51.37</v>
      </c>
      <c r="I9" s="48">
        <v>52.58</v>
      </c>
      <c r="J9" s="48">
        <v>51.64</v>
      </c>
      <c r="K9" s="49">
        <f t="shared" ref="K9:K24" si="0">MIN(D9:J9)</f>
        <v>20</v>
      </c>
      <c r="L9" s="49" t="str">
        <f t="shared" ref="L9:L24" si="1">INDEX($D$7:$J$7, MATCH(K9,D9:J9,0))</f>
        <v>Supplier 3</v>
      </c>
      <c r="M9" s="49">
        <f>MAX(D9:J9)</f>
        <v>52.58</v>
      </c>
      <c r="N9" s="43" t="str">
        <f t="shared" ref="N9:N24" si="2">INDEX($D$7:$J$7,MATCH(M9,D9:J9,0))</f>
        <v>Supplier 6</v>
      </c>
    </row>
    <row r="10" spans="3:14" x14ac:dyDescent="0.2">
      <c r="C10" s="47" t="s">
        <v>609</v>
      </c>
      <c r="D10" s="48">
        <v>64.73</v>
      </c>
      <c r="E10" s="48">
        <v>40.590000000000003</v>
      </c>
      <c r="F10" s="48">
        <v>50</v>
      </c>
      <c r="G10" s="48">
        <v>35.56</v>
      </c>
      <c r="H10" s="48">
        <v>28.81</v>
      </c>
      <c r="I10" s="48">
        <v>74.77</v>
      </c>
      <c r="J10" s="48">
        <v>64.55</v>
      </c>
      <c r="K10" s="49">
        <f>MIN(D10:J10)</f>
        <v>28.81</v>
      </c>
      <c r="L10" s="49" t="str">
        <f t="shared" si="1"/>
        <v>Supplier 5</v>
      </c>
      <c r="M10" s="49">
        <f>MAX(D10:J10)</f>
        <v>74.77</v>
      </c>
      <c r="N10" s="43" t="str">
        <f t="shared" si="2"/>
        <v>Supplier 6</v>
      </c>
    </row>
    <row r="11" spans="3:14" x14ac:dyDescent="0.2">
      <c r="C11" s="47" t="s">
        <v>610</v>
      </c>
      <c r="D11" s="48">
        <v>73.02</v>
      </c>
      <c r="E11" s="48">
        <v>64.98</v>
      </c>
      <c r="F11" s="48">
        <v>200</v>
      </c>
      <c r="G11" s="48">
        <v>62.14</v>
      </c>
      <c r="H11" s="48">
        <v>29.69</v>
      </c>
      <c r="I11" s="48">
        <v>50.67</v>
      </c>
      <c r="J11" s="48">
        <v>48.59</v>
      </c>
      <c r="K11" s="49">
        <f t="shared" si="0"/>
        <v>29.69</v>
      </c>
      <c r="L11" s="49" t="str">
        <f t="shared" si="1"/>
        <v>Supplier 5</v>
      </c>
      <c r="M11" s="49">
        <f t="shared" ref="M9:M24" si="3">MAX(D11:J11)</f>
        <v>200</v>
      </c>
      <c r="N11" s="43" t="str">
        <f t="shared" si="2"/>
        <v>Supplier 3</v>
      </c>
    </row>
    <row r="12" spans="3:14" x14ac:dyDescent="0.2">
      <c r="C12" s="47" t="s">
        <v>611</v>
      </c>
      <c r="D12" s="48">
        <v>72.36</v>
      </c>
      <c r="E12" s="48">
        <v>32.44</v>
      </c>
      <c r="F12" s="48">
        <v>65.069999999999993</v>
      </c>
      <c r="G12" s="48">
        <v>35.71</v>
      </c>
      <c r="H12" s="48">
        <v>52.5</v>
      </c>
      <c r="I12" s="48">
        <v>52.86</v>
      </c>
      <c r="J12" s="48">
        <v>43</v>
      </c>
      <c r="K12" s="49">
        <f t="shared" si="0"/>
        <v>32.44</v>
      </c>
      <c r="L12" s="49" t="str">
        <f t="shared" si="1"/>
        <v>Supplier 2</v>
      </c>
      <c r="M12" s="49">
        <f t="shared" si="3"/>
        <v>72.36</v>
      </c>
      <c r="N12" s="43" t="str">
        <f t="shared" si="2"/>
        <v>Supplier 1</v>
      </c>
    </row>
    <row r="13" spans="3:14" x14ac:dyDescent="0.2">
      <c r="C13" s="47" t="s">
        <v>612</v>
      </c>
      <c r="D13" s="48">
        <v>47.52</v>
      </c>
      <c r="E13" s="48">
        <v>47.39</v>
      </c>
      <c r="F13" s="48">
        <v>26.32</v>
      </c>
      <c r="G13" s="48">
        <v>47.34</v>
      </c>
      <c r="H13" s="48">
        <v>49.11</v>
      </c>
      <c r="I13" s="48">
        <v>56.24</v>
      </c>
      <c r="J13" s="48">
        <v>73.069999999999993</v>
      </c>
      <c r="K13" s="49">
        <f t="shared" si="0"/>
        <v>26.32</v>
      </c>
      <c r="L13" s="49" t="str">
        <f t="shared" si="1"/>
        <v>Supplier 3</v>
      </c>
      <c r="M13" s="49">
        <f t="shared" si="3"/>
        <v>73.069999999999993</v>
      </c>
      <c r="N13" s="43" t="str">
        <f t="shared" si="2"/>
        <v>Supplier 7</v>
      </c>
    </row>
    <row r="14" spans="3:14" x14ac:dyDescent="0.2">
      <c r="C14" s="47" t="s">
        <v>613</v>
      </c>
      <c r="D14" s="48">
        <v>66.02</v>
      </c>
      <c r="E14" s="48">
        <v>68.8</v>
      </c>
      <c r="F14" s="48">
        <v>33.14</v>
      </c>
      <c r="G14" s="48">
        <v>60.98</v>
      </c>
      <c r="H14" s="48">
        <v>28.11</v>
      </c>
      <c r="I14" s="48">
        <v>54.45</v>
      </c>
      <c r="J14" s="48">
        <v>56.33</v>
      </c>
      <c r="K14" s="49">
        <f t="shared" si="0"/>
        <v>28.11</v>
      </c>
      <c r="L14" s="49" t="str">
        <f t="shared" si="1"/>
        <v>Supplier 5</v>
      </c>
      <c r="M14" s="49">
        <f t="shared" si="3"/>
        <v>68.8</v>
      </c>
      <c r="N14" s="43" t="str">
        <f t="shared" si="2"/>
        <v>Supplier 2</v>
      </c>
    </row>
    <row r="15" spans="3:14" x14ac:dyDescent="0.2">
      <c r="C15" s="47" t="s">
        <v>614</v>
      </c>
      <c r="D15" s="48">
        <v>74.569999999999993</v>
      </c>
      <c r="E15" s="48">
        <v>43.65</v>
      </c>
      <c r="F15" s="48">
        <v>41.36</v>
      </c>
      <c r="G15" s="48">
        <v>39.86</v>
      </c>
      <c r="H15" s="48">
        <v>39.22</v>
      </c>
      <c r="I15" s="48">
        <v>58.92</v>
      </c>
      <c r="J15" s="48">
        <v>67.209999999999994</v>
      </c>
      <c r="K15" s="49">
        <f t="shared" si="0"/>
        <v>39.22</v>
      </c>
      <c r="L15" s="49" t="str">
        <f t="shared" si="1"/>
        <v>Supplier 5</v>
      </c>
      <c r="M15" s="49">
        <f t="shared" si="3"/>
        <v>74.569999999999993</v>
      </c>
      <c r="N15" s="43" t="str">
        <f t="shared" si="2"/>
        <v>Supplier 1</v>
      </c>
    </row>
    <row r="16" spans="3:14" x14ac:dyDescent="0.2">
      <c r="C16" s="47" t="s">
        <v>615</v>
      </c>
      <c r="D16" s="48">
        <v>71.55</v>
      </c>
      <c r="E16" s="48">
        <v>55.67</v>
      </c>
      <c r="F16" s="48">
        <v>57.99</v>
      </c>
      <c r="G16" s="48">
        <v>69.540000000000006</v>
      </c>
      <c r="H16" s="48">
        <v>47.16</v>
      </c>
      <c r="I16" s="48">
        <v>72.78</v>
      </c>
      <c r="J16" s="48">
        <v>48.83</v>
      </c>
      <c r="K16" s="49">
        <f t="shared" si="0"/>
        <v>47.16</v>
      </c>
      <c r="L16" s="49" t="str">
        <f t="shared" si="1"/>
        <v>Supplier 5</v>
      </c>
      <c r="M16" s="49">
        <f t="shared" si="3"/>
        <v>72.78</v>
      </c>
      <c r="N16" s="43" t="str">
        <f t="shared" si="2"/>
        <v>Supplier 6</v>
      </c>
    </row>
    <row r="17" spans="3:14" x14ac:dyDescent="0.2">
      <c r="C17" s="47" t="s">
        <v>616</v>
      </c>
      <c r="D17" s="48">
        <v>50.06</v>
      </c>
      <c r="E17" s="48">
        <v>70.11</v>
      </c>
      <c r="F17" s="48">
        <v>41.98</v>
      </c>
      <c r="G17" s="48">
        <v>63.71</v>
      </c>
      <c r="H17" s="48">
        <v>51.05</v>
      </c>
      <c r="I17" s="48">
        <v>26.44</v>
      </c>
      <c r="J17" s="48">
        <v>30.49</v>
      </c>
      <c r="K17" s="49">
        <f t="shared" si="0"/>
        <v>26.44</v>
      </c>
      <c r="L17" s="49" t="str">
        <f t="shared" si="1"/>
        <v>Supplier 6</v>
      </c>
      <c r="M17" s="49">
        <f t="shared" si="3"/>
        <v>70.11</v>
      </c>
      <c r="N17" s="43" t="str">
        <f t="shared" si="2"/>
        <v>Supplier 2</v>
      </c>
    </row>
    <row r="18" spans="3:14" x14ac:dyDescent="0.2">
      <c r="C18" s="47" t="s">
        <v>617</v>
      </c>
      <c r="D18" s="48">
        <v>39.92</v>
      </c>
      <c r="E18" s="48">
        <v>69.05</v>
      </c>
      <c r="F18" s="48">
        <v>71.14</v>
      </c>
      <c r="G18" s="48">
        <v>62.54</v>
      </c>
      <c r="H18" s="48">
        <v>59.59</v>
      </c>
      <c r="I18" s="48">
        <v>55.17</v>
      </c>
      <c r="J18" s="48">
        <v>65.290000000000006</v>
      </c>
      <c r="K18" s="49">
        <f t="shared" si="0"/>
        <v>39.92</v>
      </c>
      <c r="L18" s="49" t="str">
        <f t="shared" si="1"/>
        <v>Supplier 1</v>
      </c>
      <c r="M18" s="49">
        <f t="shared" si="3"/>
        <v>71.14</v>
      </c>
      <c r="N18" s="43" t="str">
        <f t="shared" si="2"/>
        <v>Supplier 3</v>
      </c>
    </row>
    <row r="19" spans="3:14" x14ac:dyDescent="0.2">
      <c r="C19" s="47" t="s">
        <v>618</v>
      </c>
      <c r="D19" s="48">
        <v>31.03</v>
      </c>
      <c r="E19" s="48">
        <v>60.19</v>
      </c>
      <c r="F19" s="48">
        <v>31.82</v>
      </c>
      <c r="G19" s="48">
        <v>30.53</v>
      </c>
      <c r="H19" s="48">
        <v>62.71</v>
      </c>
      <c r="I19" s="48">
        <v>46.56</v>
      </c>
      <c r="J19" s="48">
        <v>44.78</v>
      </c>
      <c r="K19" s="49">
        <f t="shared" si="0"/>
        <v>30.53</v>
      </c>
      <c r="L19" s="49" t="str">
        <f t="shared" si="1"/>
        <v>Supplier 4</v>
      </c>
      <c r="M19" s="49">
        <f t="shared" si="3"/>
        <v>62.71</v>
      </c>
      <c r="N19" s="43" t="str">
        <f t="shared" si="2"/>
        <v>Supplier 5</v>
      </c>
    </row>
    <row r="20" spans="3:14" x14ac:dyDescent="0.2">
      <c r="C20" s="47" t="s">
        <v>619</v>
      </c>
      <c r="D20" s="48">
        <v>65.98</v>
      </c>
      <c r="E20" s="48">
        <v>49.93</v>
      </c>
      <c r="F20" s="48">
        <v>60.68</v>
      </c>
      <c r="G20" s="48">
        <v>72.040000000000006</v>
      </c>
      <c r="H20" s="48">
        <v>68.239999999999995</v>
      </c>
      <c r="I20" s="48">
        <v>55.82</v>
      </c>
      <c r="J20" s="48">
        <v>34.57</v>
      </c>
      <c r="K20" s="49">
        <f t="shared" si="0"/>
        <v>34.57</v>
      </c>
      <c r="L20" s="49" t="str">
        <f t="shared" si="1"/>
        <v>Supplier 7</v>
      </c>
      <c r="M20" s="49">
        <f t="shared" si="3"/>
        <v>72.040000000000006</v>
      </c>
      <c r="N20" s="43" t="str">
        <f t="shared" si="2"/>
        <v>Supplier 4</v>
      </c>
    </row>
    <row r="21" spans="3:14" x14ac:dyDescent="0.2">
      <c r="C21" s="47" t="s">
        <v>620</v>
      </c>
      <c r="D21" s="48">
        <v>40.090000000000003</v>
      </c>
      <c r="E21" s="48">
        <v>27.33</v>
      </c>
      <c r="F21" s="48">
        <v>62.3</v>
      </c>
      <c r="G21" s="48">
        <v>41.04</v>
      </c>
      <c r="H21" s="48">
        <v>44.3</v>
      </c>
      <c r="I21" s="48">
        <v>40.67</v>
      </c>
      <c r="J21" s="48">
        <v>26.93</v>
      </c>
      <c r="K21" s="49">
        <f t="shared" si="0"/>
        <v>26.93</v>
      </c>
      <c r="L21" s="49" t="str">
        <f t="shared" si="1"/>
        <v>Supplier 7</v>
      </c>
      <c r="M21" s="49">
        <f t="shared" si="3"/>
        <v>62.3</v>
      </c>
      <c r="N21" s="43" t="str">
        <f t="shared" si="2"/>
        <v>Supplier 3</v>
      </c>
    </row>
    <row r="22" spans="3:14" x14ac:dyDescent="0.2">
      <c r="C22" s="47" t="s">
        <v>621</v>
      </c>
      <c r="D22" s="48">
        <v>73.59</v>
      </c>
      <c r="E22" s="48">
        <v>58.8</v>
      </c>
      <c r="F22" s="48">
        <v>56.93</v>
      </c>
      <c r="G22" s="48">
        <v>47.5</v>
      </c>
      <c r="H22" s="48">
        <v>43.76</v>
      </c>
      <c r="I22" s="48">
        <v>27.49</v>
      </c>
      <c r="J22" s="48">
        <v>58.85</v>
      </c>
      <c r="K22" s="49">
        <f t="shared" si="0"/>
        <v>27.49</v>
      </c>
      <c r="L22" s="49" t="str">
        <f t="shared" si="1"/>
        <v>Supplier 6</v>
      </c>
      <c r="M22" s="49">
        <f t="shared" si="3"/>
        <v>73.59</v>
      </c>
      <c r="N22" s="43" t="str">
        <f t="shared" si="2"/>
        <v>Supplier 1</v>
      </c>
    </row>
    <row r="23" spans="3:14" x14ac:dyDescent="0.2">
      <c r="C23" s="47" t="s">
        <v>622</v>
      </c>
      <c r="D23" s="48">
        <v>57.86</v>
      </c>
      <c r="E23" s="48">
        <v>62.93</v>
      </c>
      <c r="F23" s="48">
        <v>48.05</v>
      </c>
      <c r="G23" s="48">
        <v>37.69</v>
      </c>
      <c r="H23" s="48">
        <v>32.81</v>
      </c>
      <c r="I23" s="48">
        <v>50.7</v>
      </c>
      <c r="J23" s="48">
        <v>46.65</v>
      </c>
      <c r="K23" s="49">
        <f t="shared" si="0"/>
        <v>32.81</v>
      </c>
      <c r="L23" s="49" t="str">
        <f t="shared" si="1"/>
        <v>Supplier 5</v>
      </c>
      <c r="M23" s="49">
        <f t="shared" si="3"/>
        <v>62.93</v>
      </c>
      <c r="N23" s="43" t="str">
        <f t="shared" si="2"/>
        <v>Supplier 2</v>
      </c>
    </row>
    <row r="24" spans="3:14" x14ac:dyDescent="0.2">
      <c r="C24" s="47" t="s">
        <v>623</v>
      </c>
      <c r="D24" s="48">
        <v>59.02</v>
      </c>
      <c r="E24" s="48">
        <v>42.07</v>
      </c>
      <c r="F24" s="48">
        <v>45.23</v>
      </c>
      <c r="G24" s="48">
        <v>62.1</v>
      </c>
      <c r="H24" s="48">
        <v>60.28</v>
      </c>
      <c r="I24" s="48">
        <v>52.26</v>
      </c>
      <c r="J24" s="48">
        <v>36.049999999999997</v>
      </c>
      <c r="K24" s="49">
        <f t="shared" si="0"/>
        <v>36.049999999999997</v>
      </c>
      <c r="L24" s="49" t="str">
        <f t="shared" si="1"/>
        <v>Supplier 7</v>
      </c>
      <c r="M24" s="49">
        <f t="shared" si="3"/>
        <v>62.1</v>
      </c>
      <c r="N24" s="43" t="str">
        <f t="shared" si="2"/>
        <v>Supplier 4</v>
      </c>
    </row>
  </sheetData>
  <conditionalFormatting sqref="D8:J2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EFE-9EAA-D94B-9FE4-D24147ADBB36}">
  <dimension ref="A1:W18"/>
  <sheetViews>
    <sheetView topLeftCell="E1" workbookViewId="0">
      <selection activeCell="W8" sqref="N8:W8"/>
    </sheetView>
  </sheetViews>
  <sheetFormatPr baseColWidth="10" defaultRowHeight="16" x14ac:dyDescent="0.2"/>
  <sheetData>
    <row r="1" spans="1:23" ht="19" x14ac:dyDescent="0.25">
      <c r="A1" s="37" t="s">
        <v>544</v>
      </c>
    </row>
    <row r="8" spans="1:23" x14ac:dyDescent="0.2">
      <c r="M8" s="59"/>
      <c r="N8" s="59">
        <v>1</v>
      </c>
      <c r="O8" s="59">
        <v>2</v>
      </c>
      <c r="P8" s="59">
        <v>3</v>
      </c>
      <c r="Q8" s="59">
        <v>4</v>
      </c>
      <c r="R8" s="59">
        <v>5</v>
      </c>
      <c r="S8" s="59">
        <v>6</v>
      </c>
      <c r="T8" s="59">
        <v>7</v>
      </c>
      <c r="U8" s="59">
        <v>8</v>
      </c>
      <c r="V8" s="59">
        <v>9</v>
      </c>
      <c r="W8" s="59">
        <v>10</v>
      </c>
    </row>
    <row r="9" spans="1:23" x14ac:dyDescent="0.2">
      <c r="M9" s="59">
        <v>1</v>
      </c>
      <c r="N9" s="42">
        <f>$M9*N$8</f>
        <v>1</v>
      </c>
      <c r="O9" s="42">
        <f t="shared" ref="O9:W18" si="0">$M9*O$8</f>
        <v>2</v>
      </c>
      <c r="P9" s="42">
        <f t="shared" si="0"/>
        <v>3</v>
      </c>
      <c r="Q9" s="42">
        <f t="shared" si="0"/>
        <v>4</v>
      </c>
      <c r="R9" s="42">
        <f t="shared" si="0"/>
        <v>5</v>
      </c>
      <c r="S9" s="42">
        <f t="shared" si="0"/>
        <v>6</v>
      </c>
      <c r="T9" s="42">
        <f t="shared" si="0"/>
        <v>7</v>
      </c>
      <c r="U9" s="42">
        <f t="shared" si="0"/>
        <v>8</v>
      </c>
      <c r="V9" s="42">
        <f t="shared" si="0"/>
        <v>9</v>
      </c>
      <c r="W9" s="42">
        <f t="shared" si="0"/>
        <v>10</v>
      </c>
    </row>
    <row r="10" spans="1:23" x14ac:dyDescent="0.2">
      <c r="M10" s="59">
        <v>2</v>
      </c>
      <c r="N10" s="42">
        <f t="shared" ref="N10:N17" si="1">$M10*N$8</f>
        <v>2</v>
      </c>
      <c r="O10" s="42">
        <f t="shared" si="0"/>
        <v>4</v>
      </c>
      <c r="P10" s="42">
        <f t="shared" si="0"/>
        <v>6</v>
      </c>
      <c r="Q10" s="42">
        <f t="shared" si="0"/>
        <v>8</v>
      </c>
      <c r="R10" s="42">
        <f t="shared" si="0"/>
        <v>10</v>
      </c>
      <c r="S10" s="42">
        <f t="shared" si="0"/>
        <v>12</v>
      </c>
      <c r="T10" s="42">
        <f t="shared" si="0"/>
        <v>14</v>
      </c>
      <c r="U10" s="42">
        <f t="shared" si="0"/>
        <v>16</v>
      </c>
      <c r="V10" s="42">
        <f t="shared" si="0"/>
        <v>18</v>
      </c>
      <c r="W10" s="42">
        <f t="shared" si="0"/>
        <v>20</v>
      </c>
    </row>
    <row r="11" spans="1:23" x14ac:dyDescent="0.2">
      <c r="M11" s="59">
        <v>3</v>
      </c>
      <c r="N11" s="42">
        <f t="shared" si="1"/>
        <v>3</v>
      </c>
      <c r="O11" s="42">
        <f t="shared" si="0"/>
        <v>6</v>
      </c>
      <c r="P11" s="42">
        <f t="shared" si="0"/>
        <v>9</v>
      </c>
      <c r="Q11" s="42">
        <f t="shared" si="0"/>
        <v>12</v>
      </c>
      <c r="R11" s="42">
        <f t="shared" si="0"/>
        <v>15</v>
      </c>
      <c r="S11" s="42">
        <f t="shared" si="0"/>
        <v>18</v>
      </c>
      <c r="T11" s="42">
        <f t="shared" si="0"/>
        <v>21</v>
      </c>
      <c r="U11" s="42">
        <f t="shared" si="0"/>
        <v>24</v>
      </c>
      <c r="V11" s="42">
        <f t="shared" si="0"/>
        <v>27</v>
      </c>
      <c r="W11" s="42">
        <f t="shared" si="0"/>
        <v>30</v>
      </c>
    </row>
    <row r="12" spans="1:23" x14ac:dyDescent="0.2">
      <c r="M12" s="59">
        <v>4</v>
      </c>
      <c r="N12" s="42">
        <f t="shared" si="1"/>
        <v>4</v>
      </c>
      <c r="O12" s="42">
        <f t="shared" si="0"/>
        <v>8</v>
      </c>
      <c r="P12" s="42">
        <f t="shared" si="0"/>
        <v>12</v>
      </c>
      <c r="Q12" s="42">
        <f t="shared" si="0"/>
        <v>16</v>
      </c>
      <c r="R12" s="42">
        <f t="shared" si="0"/>
        <v>20</v>
      </c>
      <c r="S12" s="42">
        <f t="shared" si="0"/>
        <v>24</v>
      </c>
      <c r="T12" s="42">
        <f t="shared" si="0"/>
        <v>28</v>
      </c>
      <c r="U12" s="42">
        <f t="shared" si="0"/>
        <v>32</v>
      </c>
      <c r="V12" s="42">
        <f t="shared" si="0"/>
        <v>36</v>
      </c>
      <c r="W12" s="42">
        <f t="shared" si="0"/>
        <v>40</v>
      </c>
    </row>
    <row r="13" spans="1:23" x14ac:dyDescent="0.2">
      <c r="M13" s="59">
        <v>5</v>
      </c>
      <c r="N13" s="42">
        <f t="shared" si="1"/>
        <v>5</v>
      </c>
      <c r="O13" s="42">
        <f t="shared" si="0"/>
        <v>10</v>
      </c>
      <c r="P13" s="42">
        <f t="shared" si="0"/>
        <v>15</v>
      </c>
      <c r="Q13" s="42">
        <f t="shared" si="0"/>
        <v>20</v>
      </c>
      <c r="R13" s="42">
        <f t="shared" si="0"/>
        <v>25</v>
      </c>
      <c r="S13" s="42">
        <f t="shared" si="0"/>
        <v>30</v>
      </c>
      <c r="T13" s="42">
        <f t="shared" si="0"/>
        <v>35</v>
      </c>
      <c r="U13" s="42">
        <f t="shared" si="0"/>
        <v>40</v>
      </c>
      <c r="V13" s="42">
        <f t="shared" si="0"/>
        <v>45</v>
      </c>
      <c r="W13" s="42">
        <f t="shared" si="0"/>
        <v>50</v>
      </c>
    </row>
    <row r="14" spans="1:23" x14ac:dyDescent="0.2">
      <c r="M14" s="59">
        <v>6</v>
      </c>
      <c r="N14" s="42">
        <f t="shared" si="1"/>
        <v>6</v>
      </c>
      <c r="O14" s="42">
        <f t="shared" si="0"/>
        <v>12</v>
      </c>
      <c r="P14" s="42">
        <f t="shared" si="0"/>
        <v>18</v>
      </c>
      <c r="Q14" s="42">
        <f t="shared" si="0"/>
        <v>24</v>
      </c>
      <c r="R14" s="42">
        <f t="shared" si="0"/>
        <v>30</v>
      </c>
      <c r="S14" s="42">
        <f t="shared" si="0"/>
        <v>36</v>
      </c>
      <c r="T14" s="42">
        <f t="shared" si="0"/>
        <v>42</v>
      </c>
      <c r="U14" s="42">
        <f t="shared" si="0"/>
        <v>48</v>
      </c>
      <c r="V14" s="42">
        <f t="shared" si="0"/>
        <v>54</v>
      </c>
      <c r="W14" s="42">
        <f t="shared" si="0"/>
        <v>60</v>
      </c>
    </row>
    <row r="15" spans="1:23" x14ac:dyDescent="0.2">
      <c r="M15" s="59">
        <v>7</v>
      </c>
      <c r="N15" s="42">
        <f t="shared" si="1"/>
        <v>7</v>
      </c>
      <c r="O15" s="42">
        <f t="shared" si="0"/>
        <v>14</v>
      </c>
      <c r="P15" s="42">
        <f t="shared" si="0"/>
        <v>21</v>
      </c>
      <c r="Q15" s="42">
        <f t="shared" si="0"/>
        <v>28</v>
      </c>
      <c r="R15" s="42">
        <f t="shared" si="0"/>
        <v>35</v>
      </c>
      <c r="S15" s="42">
        <f t="shared" si="0"/>
        <v>42</v>
      </c>
      <c r="T15" s="42">
        <f t="shared" si="0"/>
        <v>49</v>
      </c>
      <c r="U15" s="42">
        <f t="shared" si="0"/>
        <v>56</v>
      </c>
      <c r="V15" s="42">
        <f t="shared" si="0"/>
        <v>63</v>
      </c>
      <c r="W15" s="42">
        <f t="shared" si="0"/>
        <v>70</v>
      </c>
    </row>
    <row r="16" spans="1:23" x14ac:dyDescent="0.2">
      <c r="M16" s="59">
        <v>8</v>
      </c>
      <c r="N16" s="42">
        <f t="shared" si="1"/>
        <v>8</v>
      </c>
      <c r="O16" s="42">
        <f t="shared" si="0"/>
        <v>16</v>
      </c>
      <c r="P16" s="42">
        <f t="shared" si="0"/>
        <v>24</v>
      </c>
      <c r="Q16" s="42">
        <f t="shared" si="0"/>
        <v>32</v>
      </c>
      <c r="R16" s="42">
        <f t="shared" si="0"/>
        <v>40</v>
      </c>
      <c r="S16" s="42">
        <f t="shared" si="0"/>
        <v>48</v>
      </c>
      <c r="T16" s="42">
        <f t="shared" si="0"/>
        <v>56</v>
      </c>
      <c r="U16" s="42">
        <f t="shared" si="0"/>
        <v>64</v>
      </c>
      <c r="V16" s="42">
        <f t="shared" si="0"/>
        <v>72</v>
      </c>
      <c r="W16" s="42">
        <f t="shared" si="0"/>
        <v>80</v>
      </c>
    </row>
    <row r="17" spans="13:23" x14ac:dyDescent="0.2">
      <c r="M17" s="59">
        <v>9</v>
      </c>
      <c r="N17" s="42">
        <f t="shared" si="1"/>
        <v>9</v>
      </c>
      <c r="O17" s="42">
        <f t="shared" si="0"/>
        <v>18</v>
      </c>
      <c r="P17" s="42">
        <f t="shared" si="0"/>
        <v>27</v>
      </c>
      <c r="Q17" s="42">
        <f t="shared" si="0"/>
        <v>36</v>
      </c>
      <c r="R17" s="42">
        <f t="shared" si="0"/>
        <v>45</v>
      </c>
      <c r="S17" s="42">
        <f t="shared" si="0"/>
        <v>54</v>
      </c>
      <c r="T17" s="42">
        <f t="shared" si="0"/>
        <v>63</v>
      </c>
      <c r="U17" s="42">
        <f t="shared" si="0"/>
        <v>72</v>
      </c>
      <c r="V17" s="42">
        <f t="shared" si="0"/>
        <v>81</v>
      </c>
      <c r="W17" s="42">
        <f t="shared" si="0"/>
        <v>90</v>
      </c>
    </row>
    <row r="18" spans="13:23" x14ac:dyDescent="0.2">
      <c r="M18" s="59">
        <v>10</v>
      </c>
      <c r="N18" s="42">
        <f>$M18*N$8</f>
        <v>10</v>
      </c>
      <c r="O18" s="42">
        <f t="shared" si="0"/>
        <v>20</v>
      </c>
      <c r="P18" s="42">
        <f t="shared" si="0"/>
        <v>30</v>
      </c>
      <c r="Q18" s="42">
        <f t="shared" si="0"/>
        <v>40</v>
      </c>
      <c r="R18" s="42">
        <f t="shared" si="0"/>
        <v>50</v>
      </c>
      <c r="S18" s="42">
        <f t="shared" si="0"/>
        <v>60</v>
      </c>
      <c r="T18" s="42">
        <f t="shared" si="0"/>
        <v>70</v>
      </c>
      <c r="U18" s="42">
        <f t="shared" si="0"/>
        <v>80</v>
      </c>
      <c r="V18" s="42">
        <f t="shared" si="0"/>
        <v>90</v>
      </c>
      <c r="W18" s="42">
        <f t="shared" si="0"/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325C-1F5D-EF4F-A77C-852F1B2B48AC}">
  <dimension ref="A1:E17"/>
  <sheetViews>
    <sheetView workbookViewId="0">
      <selection activeCell="G19" sqref="G19"/>
    </sheetView>
  </sheetViews>
  <sheetFormatPr baseColWidth="10" defaultRowHeight="19" x14ac:dyDescent="0.25"/>
  <cols>
    <col min="1" max="1" width="29.6640625" style="37" customWidth="1"/>
    <col min="2" max="2" width="17" style="37" customWidth="1"/>
    <col min="3" max="3" width="22" style="37" customWidth="1"/>
    <col min="4" max="4" width="15.6640625" style="37" customWidth="1"/>
    <col min="5" max="5" width="20.5" style="37" customWidth="1"/>
    <col min="6" max="16384" width="10.83203125" style="37"/>
  </cols>
  <sheetData>
    <row r="1" spans="1:5" x14ac:dyDescent="0.25">
      <c r="A1" s="37" t="s">
        <v>545</v>
      </c>
    </row>
    <row r="3" spans="1:5" x14ac:dyDescent="0.25">
      <c r="A3" s="37" t="s">
        <v>546</v>
      </c>
      <c r="C3" s="37" t="s">
        <v>547</v>
      </c>
    </row>
    <row r="4" spans="1:5" x14ac:dyDescent="0.25">
      <c r="A4" s="37" t="s">
        <v>548</v>
      </c>
      <c r="C4" s="37" t="s">
        <v>549</v>
      </c>
    </row>
    <row r="5" spans="1:5" x14ac:dyDescent="0.25">
      <c r="A5" s="37" t="s">
        <v>550</v>
      </c>
      <c r="C5" s="37" t="s">
        <v>551</v>
      </c>
    </row>
    <row r="7" spans="1:5" x14ac:dyDescent="0.25">
      <c r="A7" s="37" t="s">
        <v>552</v>
      </c>
    </row>
    <row r="8" spans="1:5" x14ac:dyDescent="0.25">
      <c r="A8" s="37" t="s">
        <v>553</v>
      </c>
    </row>
    <row r="11" spans="1:5" x14ac:dyDescent="0.25">
      <c r="B11"/>
      <c r="C11" s="42">
        <v>2000</v>
      </c>
      <c r="D11" s="42">
        <v>2300</v>
      </c>
      <c r="E11" s="42">
        <v>1600</v>
      </c>
    </row>
    <row r="12" spans="1:5" x14ac:dyDescent="0.25">
      <c r="B12"/>
      <c r="C12" s="59" t="s">
        <v>637</v>
      </c>
      <c r="D12" s="59" t="s">
        <v>637</v>
      </c>
      <c r="E12" s="59" t="s">
        <v>637</v>
      </c>
    </row>
    <row r="13" spans="1:5" x14ac:dyDescent="0.25">
      <c r="A13" s="37" t="s">
        <v>645</v>
      </c>
      <c r="B13" t="s">
        <v>646</v>
      </c>
      <c r="C13" s="42"/>
      <c r="D13" s="42"/>
      <c r="E13" s="64"/>
    </row>
    <row r="14" spans="1:5" x14ac:dyDescent="0.25">
      <c r="A14" s="37">
        <v>1000</v>
      </c>
      <c r="B14" s="60">
        <v>53</v>
      </c>
      <c r="C14" s="42">
        <f>MIN(C11,$A$14)</f>
        <v>1000</v>
      </c>
      <c r="D14" s="42">
        <f>MIN(D11,$A$14)</f>
        <v>1000</v>
      </c>
      <c r="E14" s="42">
        <f>MIN(E11,$A$14)</f>
        <v>1000</v>
      </c>
    </row>
    <row r="15" spans="1:5" x14ac:dyDescent="0.25">
      <c r="A15" s="37">
        <v>1000</v>
      </c>
      <c r="B15" s="60">
        <v>52</v>
      </c>
      <c r="C15" s="42">
        <f>MAX(IF(C11&lt;$A$15+$A$14, C11-$A$14,$A$15),0)</f>
        <v>1000</v>
      </c>
      <c r="D15" s="42">
        <f>MAX(IF(D11&lt;$A$15+$A$14, D11-$A$14,$A$15),0)</f>
        <v>1000</v>
      </c>
      <c r="E15" s="42">
        <f>MAX(IF(E11&lt;$A$15+$A$14, E11-$A$14,$A$15),0)</f>
        <v>600</v>
      </c>
    </row>
    <row r="16" spans="1:5" ht="20" thickBot="1" x14ac:dyDescent="0.3">
      <c r="A16" s="37">
        <v>2000</v>
      </c>
      <c r="B16" s="60">
        <v>51</v>
      </c>
      <c r="C16" s="65">
        <f>IF(C11&gt;2000,C11-2000,0)</f>
        <v>0</v>
      </c>
      <c r="D16" s="65">
        <f>IF(D11&gt;2000,D11-2000,0)</f>
        <v>300</v>
      </c>
      <c r="E16" s="65">
        <f>IF(E11&gt;2000,E11-2000,0)</f>
        <v>0</v>
      </c>
    </row>
    <row r="17" spans="2:5" ht="20" thickBot="1" x14ac:dyDescent="0.3">
      <c r="B17" s="79" t="s">
        <v>36</v>
      </c>
      <c r="C17" s="61">
        <f>SUMPRODUCT($B$14:$B$16,C14:C16)</f>
        <v>105000</v>
      </c>
      <c r="D17" s="62">
        <f t="shared" ref="D17:E17" si="0">SUMPRODUCT($B$14:$B$16,D14:D16)</f>
        <v>120300</v>
      </c>
      <c r="E17" s="63">
        <f t="shared" si="0"/>
        <v>84200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Problem1-Questions</vt:lpstr>
      <vt:lpstr>Problem1-DATA</vt:lpstr>
      <vt:lpstr>Problem2-1</vt:lpstr>
      <vt:lpstr>Problem2-2</vt:lpstr>
      <vt:lpstr>Problem3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Adela Elezaj</cp:lastModifiedBy>
  <dcterms:created xsi:type="dcterms:W3CDTF">2019-10-10T12:41:36Z</dcterms:created>
  <dcterms:modified xsi:type="dcterms:W3CDTF">2019-10-10T15:38:20Z</dcterms:modified>
</cp:coreProperties>
</file>