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adelaelezaj/Desktop/"/>
    </mc:Choice>
  </mc:AlternateContent>
  <xr:revisionPtr revIDLastSave="0" documentId="8_{BA7E958E-1B5A-B24B-9ACB-9DA9785BEEBA}" xr6:coauthVersionLast="45" xr6:coauthVersionMax="45" xr10:uidLastSave="{00000000-0000-0000-0000-000000000000}"/>
  <bookViews>
    <workbookView xWindow="0" yWindow="460" windowWidth="28800" windowHeight="11680" firstSheet="9" activeTab="23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2" r:id="rId26"/>
    <pivotCache cacheId="3" r:id="rId27"/>
    <pivotCache cacheId="4" r:id="rId28"/>
    <pivotCache cacheId="5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23" l="1"/>
  <c r="K10" i="24" a="1"/>
  <c r="K10" i="24" s="1"/>
  <c r="J10" i="24"/>
  <c r="H16" i="23"/>
  <c r="G16" i="23"/>
  <c r="G10" i="23"/>
  <c r="H10" i="23"/>
  <c r="G10" i="24"/>
  <c r="I6" i="2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5" i="21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4" i="19"/>
  <c r="E4" i="20"/>
  <c r="K5" i="20"/>
  <c r="K4" i="20"/>
  <c r="L11" i="17"/>
  <c r="L12" i="17"/>
  <c r="L13" i="17"/>
  <c r="L14" i="17"/>
  <c r="L15" i="17"/>
  <c r="L16" i="17"/>
  <c r="L17" i="17"/>
  <c r="L18" i="17"/>
  <c r="L19" i="17"/>
  <c r="K11" i="17"/>
  <c r="K12" i="17"/>
  <c r="K13" i="17"/>
  <c r="K14" i="17"/>
  <c r="K15" i="17"/>
  <c r="K16" i="17"/>
  <c r="K17" i="17"/>
  <c r="K18" i="17"/>
  <c r="K19" i="17"/>
  <c r="J11" i="17"/>
  <c r="J12" i="17"/>
  <c r="J13" i="17"/>
  <c r="J14" i="17"/>
  <c r="J15" i="17"/>
  <c r="J16" i="17"/>
  <c r="J17" i="17"/>
  <c r="J18" i="17"/>
  <c r="J19" i="17"/>
  <c r="I11" i="17"/>
  <c r="I12" i="17"/>
  <c r="I13" i="17"/>
  <c r="I14" i="17"/>
  <c r="I15" i="17"/>
  <c r="I16" i="17"/>
  <c r="I17" i="17"/>
  <c r="I18" i="17"/>
  <c r="I19" i="17"/>
  <c r="I10" i="17"/>
  <c r="J10" i="17"/>
  <c r="K10" i="17"/>
  <c r="L10" i="17"/>
  <c r="H10" i="17"/>
  <c r="H11" i="17"/>
  <c r="H12" i="17"/>
  <c r="H13" i="17"/>
  <c r="H14" i="17"/>
  <c r="H15" i="17"/>
  <c r="H16" i="17"/>
  <c r="H17" i="17"/>
  <c r="H18" i="17"/>
  <c r="H19" i="17"/>
  <c r="H9" i="17"/>
  <c r="I9" i="17"/>
  <c r="J9" i="17"/>
  <c r="K9" i="17"/>
  <c r="L9" i="17"/>
  <c r="G9" i="17"/>
  <c r="G9" i="18"/>
  <c r="J9" i="25"/>
  <c r="J9" i="26"/>
  <c r="E6" i="25"/>
  <c r="B6" i="25"/>
  <c r="E6" i="12"/>
  <c r="E7" i="12"/>
  <c r="E8" i="12"/>
  <c r="E9" i="12"/>
  <c r="E10" i="12"/>
  <c r="D6" i="12"/>
  <c r="D7" i="12"/>
  <c r="D8" i="12"/>
  <c r="D9" i="12"/>
  <c r="D10" i="12"/>
  <c r="C6" i="12"/>
  <c r="C7" i="12"/>
  <c r="C8" i="12"/>
  <c r="C9" i="12"/>
  <c r="C10" i="12"/>
  <c r="C5" i="12"/>
  <c r="D5" i="12"/>
  <c r="E5" i="12"/>
  <c r="B6" i="12"/>
  <c r="B7" i="12"/>
  <c r="B8" i="12"/>
  <c r="B9" i="12"/>
  <c r="B10" i="12"/>
  <c r="B5" i="12"/>
  <c r="B6" i="16"/>
  <c r="B5" i="16"/>
  <c r="E6" i="11"/>
  <c r="E7" i="11"/>
  <c r="E8" i="11"/>
  <c r="E9" i="11"/>
  <c r="E10" i="11"/>
  <c r="D6" i="11"/>
  <c r="D7" i="11"/>
  <c r="D8" i="11"/>
  <c r="D9" i="11"/>
  <c r="D10" i="11"/>
  <c r="C6" i="11"/>
  <c r="C7" i="11"/>
  <c r="C8" i="11"/>
  <c r="C9" i="11"/>
  <c r="C10" i="11"/>
  <c r="C5" i="11"/>
  <c r="D5" i="11"/>
  <c r="E5" i="11"/>
  <c r="B6" i="11"/>
  <c r="B7" i="11"/>
  <c r="B8" i="11"/>
  <c r="B9" i="11"/>
  <c r="B10" i="11"/>
  <c r="B5" i="11"/>
  <c r="B5" i="15"/>
  <c r="B7" i="10"/>
  <c r="K19" i="3" l="1"/>
  <c r="A4" i="23"/>
  <c r="A3" i="23"/>
  <c r="A2" i="23"/>
  <c r="A1" i="23"/>
  <c r="K16" i="24"/>
  <c r="J16" i="24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E6" i="20"/>
  <c r="E5" i="20"/>
  <c r="G6" i="18"/>
  <c r="F9" i="18" s="1"/>
  <c r="G4" i="18"/>
  <c r="G3" i="18"/>
  <c r="A1" i="18"/>
  <c r="G6" i="17"/>
  <c r="F9" i="17" s="1"/>
  <c r="G4" i="17"/>
  <c r="G3" i="17"/>
  <c r="A1" i="17"/>
  <c r="B11" i="16"/>
  <c r="C5" i="16"/>
  <c r="D5" i="16"/>
  <c r="E5" i="16"/>
  <c r="F6" i="16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D7" i="13"/>
  <c r="V1" i="3"/>
  <c r="F10" i="17" l="1"/>
  <c r="F11" i="17" s="1"/>
  <c r="F12" i="17" s="1"/>
  <c r="F13" i="17" s="1"/>
  <c r="F14" i="17" s="1"/>
  <c r="F15" i="17" s="1"/>
  <c r="F16" i="17" s="1"/>
  <c r="F17" i="17" s="1"/>
  <c r="F18" i="17" s="1"/>
  <c r="F19" i="17" s="1"/>
  <c r="G11" i="17"/>
  <c r="G19" i="17"/>
  <c r="G10" i="17"/>
  <c r="E11" i="15"/>
  <c r="F9" i="16"/>
  <c r="E11" i="16"/>
  <c r="F11" i="12"/>
  <c r="F5" i="15"/>
  <c r="F10" i="15"/>
  <c r="C11" i="15"/>
  <c r="F10" i="16"/>
  <c r="C11" i="16"/>
  <c r="J9" i="18"/>
  <c r="F10" i="18"/>
  <c r="I9" i="18"/>
  <c r="L9" i="18"/>
  <c r="H9" i="18"/>
  <c r="K9" i="18"/>
  <c r="F8" i="16"/>
  <c r="F11" i="16"/>
  <c r="F11" i="15"/>
  <c r="F9" i="15"/>
  <c r="E11" i="11"/>
  <c r="D11" i="11"/>
  <c r="C11" i="11"/>
  <c r="B11" i="11"/>
  <c r="F10" i="11"/>
  <c r="F9" i="11"/>
  <c r="F8" i="11"/>
  <c r="F7" i="11"/>
  <c r="F6" i="11"/>
  <c r="F5" i="11"/>
  <c r="G13" i="17" l="1"/>
  <c r="G15" i="17"/>
  <c r="G17" i="17"/>
  <c r="G16" i="17"/>
  <c r="G18" i="17"/>
  <c r="G12" i="17"/>
  <c r="G14" i="17"/>
  <c r="K10" i="18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<sst xmlns="http://schemas.openxmlformats.org/spreadsheetml/2006/main" count="45253" uniqueCount="353">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</sst>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8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166" fontId="0" fillId="3" borderId="1" xfId="0" applyNumberFormat="1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44" fontId="0" fillId="3" borderId="7" xfId="3" applyFont="1" applyFill="1" applyBorder="1"/>
    <xf numFmtId="44" fontId="2" fillId="8" borderId="10" xfId="3" applyFont="1" applyFill="1" applyBorder="1"/>
    <xf numFmtId="44" fontId="2" fillId="8" borderId="1" xfId="3" applyFont="1" applyFill="1" applyBorder="1"/>
    <xf numFmtId="44" fontId="2" fillId="8" borderId="13" xfId="3" applyFont="1" applyFill="1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5" t="s">
        <v>1</v>
      </c>
    </row>
    <row r="5" spans="1:2" x14ac:dyDescent="0.2">
      <c r="A5" s="2">
        <v>2</v>
      </c>
      <c r="B5" s="116" t="s">
        <v>11</v>
      </c>
    </row>
    <row r="6" spans="1:2" x14ac:dyDescent="0.2">
      <c r="A6" s="2">
        <v>3</v>
      </c>
      <c r="B6" s="116" t="s">
        <v>301</v>
      </c>
    </row>
    <row r="7" spans="1:2" x14ac:dyDescent="0.2">
      <c r="A7" s="2">
        <v>4</v>
      </c>
      <c r="B7" s="116" t="s">
        <v>298</v>
      </c>
    </row>
    <row r="8" spans="1:2" x14ac:dyDescent="0.2">
      <c r="A8" s="2">
        <v>5</v>
      </c>
      <c r="B8" s="116" t="s">
        <v>303</v>
      </c>
    </row>
    <row r="9" spans="1:2" x14ac:dyDescent="0.2">
      <c r="A9" s="2">
        <v>6</v>
      </c>
      <c r="B9" s="116" t="s">
        <v>351</v>
      </c>
    </row>
    <row r="10" spans="1:2" x14ac:dyDescent="0.2">
      <c r="A10" s="2">
        <v>7</v>
      </c>
      <c r="B10" s="115" t="s">
        <v>2</v>
      </c>
    </row>
    <row r="11" spans="1:2" x14ac:dyDescent="0.2">
      <c r="A11" s="2">
        <v>8</v>
      </c>
      <c r="B11" s="117" t="s">
        <v>12</v>
      </c>
    </row>
    <row r="12" spans="1:2" x14ac:dyDescent="0.2">
      <c r="A12" s="2">
        <v>9</v>
      </c>
      <c r="B12" s="111" t="s">
        <v>299</v>
      </c>
    </row>
    <row r="13" spans="1:2" x14ac:dyDescent="0.2">
      <c r="A13" s="2">
        <v>10</v>
      </c>
      <c r="B13" s="112" t="s">
        <v>302</v>
      </c>
    </row>
    <row r="14" spans="1:2" x14ac:dyDescent="0.2">
      <c r="A14" s="2">
        <v>11</v>
      </c>
      <c r="B14" s="111" t="s">
        <v>352</v>
      </c>
    </row>
    <row r="15" spans="1:2" x14ac:dyDescent="0.2">
      <c r="A15" s="2">
        <v>12</v>
      </c>
      <c r="B15" s="111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8">
        <v>0</v>
      </c>
      <c r="L44" s="108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8">
        <v>1000</v>
      </c>
      <c r="L45" s="108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8">
        <v>2000</v>
      </c>
      <c r="L46" s="108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8">
        <v>3000</v>
      </c>
      <c r="L47" s="108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8">
        <v>4000</v>
      </c>
      <c r="L48" s="108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8">
        <v>5000</v>
      </c>
      <c r="L49" s="108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8">
        <v>6000</v>
      </c>
      <c r="L50" s="108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8">
        <v>7000</v>
      </c>
      <c r="L51" s="108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8">
        <v>8000</v>
      </c>
      <c r="L52" s="108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8">
        <v>9000</v>
      </c>
      <c r="L53" s="108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20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1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8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9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4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3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3"/>
      <c r="M9" s="114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3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4" t="s">
        <v>66</v>
      </c>
    </row>
    <row r="19" spans="1:7" x14ac:dyDescent="0.2">
      <c r="A19" s="2" t="s">
        <v>81</v>
      </c>
      <c r="B19" s="5">
        <v>5610</v>
      </c>
      <c r="E19" s="113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4" t="s">
        <v>166</v>
      </c>
    </row>
    <row r="23" spans="1:7" x14ac:dyDescent="0.2">
      <c r="E23" s="113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4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3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4" t="s">
        <v>166</v>
      </c>
    </row>
    <row r="37" spans="1:7" x14ac:dyDescent="0.2">
      <c r="E37" s="113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2"/>
      <c r="H11" s="122"/>
      <c r="I11" s="122"/>
      <c r="J11" s="122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2"/>
      <c r="H12" s="122"/>
      <c r="I12" s="122"/>
      <c r="J12" s="122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2"/>
      <c r="H13" s="122"/>
      <c r="I13" s="122"/>
      <c r="J13" s="122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2"/>
      <c r="H14" s="122"/>
      <c r="I14" s="122"/>
      <c r="J14" s="122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2"/>
      <c r="H15" s="122"/>
      <c r="I15" s="122"/>
      <c r="J15" s="122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2"/>
      <c r="H16" s="122"/>
      <c r="I16" s="122"/>
      <c r="J16" s="122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3" t="s">
        <v>345</v>
      </c>
      <c r="E10" s="123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E8" sqref="E8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7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80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="115" zoomScaleNormal="115" workbookViewId="0">
      <selection activeCell="F5" sqref="F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COUNTIFS($C$15:$C$119,B$4,$D$15:$D$119,$A5)</f>
        <v>6</v>
      </c>
      <c r="C5" s="71">
        <f t="shared" ref="C5:E10" si="0">COUNTIFS($C$15:$C$119,C$4,$D$15:$D$119,$A5)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B10" si="2">COUNTIFS($C$15:$C$119,B$4,$D$15:$D$119,$A6)</f>
        <v>7</v>
      </c>
      <c r="C6" s="71">
        <f t="shared" si="0"/>
        <v>9</v>
      </c>
      <c r="D6" s="71">
        <f t="shared" si="0"/>
        <v>3</v>
      </c>
      <c r="E6" s="71">
        <f t="shared" si="0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0"/>
        <v>2</v>
      </c>
      <c r="D7" s="71">
        <f t="shared" si="0"/>
        <v>2</v>
      </c>
      <c r="E7" s="71">
        <f t="shared" si="0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0"/>
        <v>3</v>
      </c>
      <c r="D8" s="71">
        <f t="shared" si="0"/>
        <v>5</v>
      </c>
      <c r="E8" s="71">
        <f t="shared" si="0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0"/>
        <v>6</v>
      </c>
      <c r="D9" s="71">
        <f t="shared" si="0"/>
        <v>5</v>
      </c>
      <c r="E9" s="71">
        <f t="shared" si="0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0"/>
        <v>5</v>
      </c>
      <c r="D10" s="71">
        <f t="shared" si="0"/>
        <v>3</v>
      </c>
      <c r="E10" s="71">
        <f t="shared" si="0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B6" sqref="B6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>COUNTIFS($D$15:$D$119,$A5,$C$15:$C$119,B$4)</f>
        <v>6</v>
      </c>
      <c r="C5" s="57">
        <f t="shared" ref="B5:E10" si="0">COUNTIFS($D$15:$D$119,$A5,$C$15:$C$119,C$4)</f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K11" sqref="K11"/>
    </sheetView>
  </sheetViews>
  <sheetFormatPr baseColWidth="10" defaultColWidth="8.83203125" defaultRowHeight="15" x14ac:dyDescent="0.2"/>
  <cols>
    <col min="1" max="1" width="15.5" customWidth="1"/>
    <col min="2" max="5" width="11.1640625" bestFit="1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124">
        <f>SUMIFS($G$15:$G$119,$C$15:$C$119,B$4,$D$15:$D$119,$A5)</f>
        <v>3610</v>
      </c>
      <c r="C5" s="124">
        <f t="shared" ref="C5:E10" si="0">SUMIFS($G$15:$G$119,$C$15:$C$119,C$4,$D$15:$D$119,$A5)</f>
        <v>5403</v>
      </c>
      <c r="D5" s="124">
        <f t="shared" si="0"/>
        <v>2122</v>
      </c>
      <c r="E5" s="124">
        <f t="shared" si="0"/>
        <v>7614</v>
      </c>
      <c r="F5" s="125">
        <f t="shared" ref="F5:F11" si="1">SUM(B5:E5)</f>
        <v>18749</v>
      </c>
    </row>
    <row r="6" spans="1:13" x14ac:dyDescent="0.2">
      <c r="A6" s="62" t="s">
        <v>176</v>
      </c>
      <c r="B6" s="124">
        <f t="shared" ref="B6:B10" si="2">SUMIFS($G$15:$G$119,$C$15:$C$119,B$4,$D$15:$D$119,$A6)</f>
        <v>4454</v>
      </c>
      <c r="C6" s="124">
        <f t="shared" si="0"/>
        <v>7626</v>
      </c>
      <c r="D6" s="124">
        <f t="shared" si="0"/>
        <v>2479</v>
      </c>
      <c r="E6" s="124">
        <f t="shared" si="0"/>
        <v>3925</v>
      </c>
      <c r="F6" s="126">
        <f t="shared" si="1"/>
        <v>18484</v>
      </c>
    </row>
    <row r="7" spans="1:13" x14ac:dyDescent="0.2">
      <c r="A7" s="62" t="s">
        <v>177</v>
      </c>
      <c r="B7" s="124">
        <f t="shared" si="2"/>
        <v>2273</v>
      </c>
      <c r="C7" s="124">
        <f t="shared" si="0"/>
        <v>1260</v>
      </c>
      <c r="D7" s="124">
        <f t="shared" si="0"/>
        <v>903</v>
      </c>
      <c r="E7" s="124">
        <f t="shared" si="0"/>
        <v>672</v>
      </c>
      <c r="F7" s="126">
        <f t="shared" si="1"/>
        <v>5108</v>
      </c>
    </row>
    <row r="8" spans="1:13" x14ac:dyDescent="0.2">
      <c r="A8" s="62" t="s">
        <v>23</v>
      </c>
      <c r="B8" s="124">
        <f t="shared" si="2"/>
        <v>3583</v>
      </c>
      <c r="C8" s="124">
        <f t="shared" si="0"/>
        <v>2161</v>
      </c>
      <c r="D8" s="124">
        <f t="shared" si="0"/>
        <v>5235</v>
      </c>
      <c r="E8" s="124">
        <f t="shared" si="0"/>
        <v>3560</v>
      </c>
      <c r="F8" s="126">
        <f t="shared" si="1"/>
        <v>14539</v>
      </c>
    </row>
    <row r="9" spans="1:13" x14ac:dyDescent="0.2">
      <c r="A9" s="62" t="s">
        <v>112</v>
      </c>
      <c r="B9" s="124">
        <f t="shared" si="2"/>
        <v>2294</v>
      </c>
      <c r="C9" s="124">
        <f t="shared" si="0"/>
        <v>6130</v>
      </c>
      <c r="D9" s="124">
        <f t="shared" si="0"/>
        <v>3906</v>
      </c>
      <c r="E9" s="124">
        <f t="shared" si="0"/>
        <v>1197</v>
      </c>
      <c r="F9" s="126">
        <f t="shared" si="1"/>
        <v>13527</v>
      </c>
    </row>
    <row r="10" spans="1:13" x14ac:dyDescent="0.2">
      <c r="A10" s="62" t="s">
        <v>178</v>
      </c>
      <c r="B10" s="124">
        <f t="shared" si="2"/>
        <v>440</v>
      </c>
      <c r="C10" s="124">
        <f t="shared" si="0"/>
        <v>4575</v>
      </c>
      <c r="D10" s="124">
        <f t="shared" si="0"/>
        <v>1697</v>
      </c>
      <c r="E10" s="124">
        <f t="shared" si="0"/>
        <v>4844</v>
      </c>
      <c r="F10" s="126">
        <f t="shared" si="1"/>
        <v>11556</v>
      </c>
    </row>
    <row r="11" spans="1:13" x14ac:dyDescent="0.2">
      <c r="A11" s="62" t="s">
        <v>155</v>
      </c>
      <c r="B11" s="127">
        <f>SUM(B5:B10)</f>
        <v>16654</v>
      </c>
      <c r="C11" s="126">
        <f>SUM(C5:C10)</f>
        <v>27155</v>
      </c>
      <c r="D11" s="126">
        <f>SUM(D5:D10)</f>
        <v>16342</v>
      </c>
      <c r="E11" s="126">
        <f>SUM(E5:E10)</f>
        <v>21812</v>
      </c>
      <c r="F11" s="126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B7" sqref="B7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>SUMIFS($G$15:$G$119,$D$15:$D$119,$A5,$C$15:$C$119,B$4)</f>
        <v>3610</v>
      </c>
      <c r="C5" s="57">
        <f t="shared" ref="B5:E10" si="0">SUMIFS($G$15:$G$119,$D$15:$D$119,$A5,$C$15:$C$119,C$4)</f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>SUMIFS($G$15:$G$119,$D$15:$D$119,$A6,$C$15:$C$119,B$4)</f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1">
        <v>3610</v>
      </c>
      <c r="M8" s="81">
        <v>5403</v>
      </c>
      <c r="N8" s="81">
        <v>2122</v>
      </c>
      <c r="O8" s="81">
        <v>7614</v>
      </c>
      <c r="P8" s="81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1">
        <v>4454</v>
      </c>
      <c r="M9" s="81">
        <v>7626</v>
      </c>
      <c r="N9" s="81">
        <v>2479</v>
      </c>
      <c r="O9" s="81">
        <v>3925</v>
      </c>
      <c r="P9" s="81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1">
        <v>2273</v>
      </c>
      <c r="M10" s="81">
        <v>1260</v>
      </c>
      <c r="N10" s="81">
        <v>903</v>
      </c>
      <c r="O10" s="81">
        <v>672</v>
      </c>
      <c r="P10" s="81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1">
        <v>3583</v>
      </c>
      <c r="M11" s="81">
        <v>2161</v>
      </c>
      <c r="N11" s="81">
        <v>5235</v>
      </c>
      <c r="O11" s="81">
        <v>3560</v>
      </c>
      <c r="P11" s="81">
        <v>14539</v>
      </c>
    </row>
    <row r="12" spans="1:16" x14ac:dyDescent="0.2">
      <c r="K12" t="s">
        <v>112</v>
      </c>
      <c r="L12" s="81">
        <v>2294</v>
      </c>
      <c r="M12" s="81">
        <v>6130</v>
      </c>
      <c r="N12" s="81">
        <v>3906</v>
      </c>
      <c r="O12" s="81">
        <v>1197</v>
      </c>
      <c r="P12" s="81">
        <v>13527</v>
      </c>
    </row>
    <row r="13" spans="1:16" x14ac:dyDescent="0.2">
      <c r="K13" t="s">
        <v>178</v>
      </c>
      <c r="L13" s="81">
        <v>440</v>
      </c>
      <c r="M13" s="81">
        <v>4575</v>
      </c>
      <c r="N13" s="81">
        <v>1697</v>
      </c>
      <c r="O13" s="81">
        <v>4844</v>
      </c>
      <c r="P13" s="81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1">
        <v>16654</v>
      </c>
      <c r="M14" s="81">
        <v>27155</v>
      </c>
      <c r="N14" s="81">
        <v>16342</v>
      </c>
      <c r="O14" s="81">
        <v>21812</v>
      </c>
      <c r="P14" s="81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>
        <f>SUMPRODUCT(COUNTIFS($J$12:$J$2010,$J$2:$J$7))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10" sqref="J10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Normal="100" workbookViewId="0">
      <selection activeCell="K32" sqref="K32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  <col min="11" max="11" width="12.66406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>SUMIFS($D$4:$D$684,$A$4:$A$684,"&gt;="&amp;$F9,$A$4:$A$684,"&lt;="&amp;EOMONTH($F9,0),$B$4:$B$684,G$8)</f>
        <v>165</v>
      </c>
      <c r="H9" s="4">
        <f t="shared" ref="H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>SUMIFS($D$4:$D$684,$A$4:$A$684,"&gt;="&amp;F$9,$A$4:$A$684,"&lt;="&amp;EOMONTH(F10,0),$B$4:$B$684,G$8)</f>
        <v>220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1">EDATE(F10,1)</f>
        <v>40391</v>
      </c>
      <c r="G11" s="4">
        <f>SUMIFS($D$4:$D$684,$A$4:$A$684,"&gt;="&amp;F$9,$A$4:$A$684,"&lt;="&amp;EOMONTH(F11,0),$B$4:$B$684,G$8)</f>
        <v>263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1"/>
        <v>40422</v>
      </c>
      <c r="G12" s="4">
        <f t="shared" ref="G12:G19" si="2">SUMIFS($D$4:$D$684,$A$4:$A$684,"&gt;="&amp;F$9,$A$4:$A$684,"&lt;="&amp;EOMONTH(F12,0),$B$4:$B$684,G$8)</f>
        <v>306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1"/>
        <v>40452</v>
      </c>
      <c r="G13" s="4">
        <f t="shared" si="2"/>
        <v>375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1"/>
        <v>40483</v>
      </c>
      <c r="G14" s="4">
        <f t="shared" si="2"/>
        <v>386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1"/>
        <v>40513</v>
      </c>
      <c r="G15" s="4">
        <f t="shared" si="2"/>
        <v>393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1"/>
        <v>40544</v>
      </c>
      <c r="G16" s="4">
        <f t="shared" si="2"/>
        <v>471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1"/>
        <v>40575</v>
      </c>
      <c r="G17" s="4">
        <f t="shared" si="2"/>
        <v>508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1"/>
        <v>40603</v>
      </c>
      <c r="G18" s="4">
        <f t="shared" si="2"/>
        <v>586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1"/>
        <v>40634</v>
      </c>
      <c r="G19" s="4">
        <f t="shared" si="2"/>
        <v>673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10" sqref="G10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>SUMIFS('HW(5an)'!$D$4:$D$684,$A$4:$A$684,"&gt;="&amp;$F9,$A$4:$A$684,"&lt;="&amp;EOMONTH($F9,0),$B$4:$B$684,G$8)</f>
        <v>165</v>
      </c>
      <c r="H9" s="4">
        <f t="shared" ref="G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I25" sqref="I25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>AND($B4&gt;=$G$5,$C4&gt;=$H$5,$D4&gt;=$I$5)</f>
        <v>1</v>
      </c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ref="E5:E23" si="0">AND($B5&gt;=$G$5,$C5&gt;=$H$5,$D5&gt;=$I$5)</f>
        <v>0</v>
      </c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E5" sqref="E5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ref="E4:E23" si="0">AND(B5&gt;=G$5,C5&gt;=H$5,D5&gt;=I$5)</f>
        <v>0</v>
      </c>
      <c r="G5" s="48">
        <v>250000</v>
      </c>
      <c r="H5" s="48">
        <v>900000</v>
      </c>
      <c r="I5" s="2">
        <v>2.5</v>
      </c>
      <c r="K5" s="4" t="str">
        <f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/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ref="K5:K23" si="1">IF(AND(B7&gt;=G$5,C7&gt;=H$5,D7&gt;=I$5),"Extend Credit", "No Credit")</f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Q34" sqref="Q34"/>
    </sheetView>
  </sheetViews>
  <sheetFormatPr baseColWidth="10" defaultColWidth="8.83203125" defaultRowHeight="15" x14ac:dyDescent="0.2"/>
  <cols>
    <col min="2" max="2" width="14.5" bestFit="1" customWidth="1"/>
    <col min="4" max="4" width="17" bestFit="1" customWidth="1"/>
    <col min="5" max="5" width="7.6640625" bestFit="1" customWidth="1"/>
    <col min="7" max="7" width="8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9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9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</row>
    <row r="6" spans="2:9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19" si="0">IF(C6="","",I5-E6+H6)</f>
        <v>6557.88</v>
      </c>
    </row>
    <row r="7" spans="2:9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9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9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9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9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9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9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9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9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9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/>
    </row>
    <row r="21" spans="2:9" x14ac:dyDescent="0.2">
      <c r="B21" s="98"/>
      <c r="C21" s="99"/>
      <c r="D21" s="100"/>
      <c r="E21" s="101"/>
      <c r="F21" s="100"/>
      <c r="G21" s="99"/>
      <c r="H21" s="102"/>
      <c r="I21" s="103"/>
    </row>
    <row r="22" spans="2:9" x14ac:dyDescent="0.2">
      <c r="B22" s="98"/>
      <c r="C22" s="99"/>
      <c r="D22" s="100"/>
      <c r="E22" s="101"/>
      <c r="F22" s="100"/>
      <c r="G22" s="99"/>
      <c r="H22" s="102"/>
      <c r="I22" s="103"/>
    </row>
    <row r="23" spans="2:9" x14ac:dyDescent="0.2">
      <c r="B23" s="98"/>
      <c r="C23" s="99"/>
      <c r="D23" s="100"/>
      <c r="E23" s="101"/>
      <c r="F23" s="100"/>
      <c r="G23" s="99"/>
      <c r="H23" s="102"/>
      <c r="I23" s="103"/>
    </row>
    <row r="24" spans="2:9" x14ac:dyDescent="0.2">
      <c r="B24" s="98"/>
      <c r="C24" s="99"/>
      <c r="D24" s="100"/>
      <c r="E24" s="101"/>
      <c r="F24" s="100"/>
      <c r="G24" s="99"/>
      <c r="H24" s="102"/>
      <c r="I24" s="103"/>
    </row>
    <row r="25" spans="2:9" x14ac:dyDescent="0.2">
      <c r="B25" s="98"/>
      <c r="C25" s="99"/>
      <c r="D25" s="100"/>
      <c r="E25" s="101"/>
      <c r="F25" s="100"/>
      <c r="G25" s="99"/>
      <c r="H25" s="102"/>
      <c r="I25" s="103"/>
    </row>
    <row r="26" spans="2:9" x14ac:dyDescent="0.2">
      <c r="B26" s="98"/>
      <c r="C26" s="99"/>
      <c r="D26" s="100"/>
      <c r="E26" s="101"/>
      <c r="F26" s="100"/>
      <c r="G26" s="99"/>
      <c r="H26" s="102"/>
      <c r="I26" s="103"/>
    </row>
    <row r="27" spans="2:9" x14ac:dyDescent="0.2">
      <c r="B27" s="98"/>
      <c r="C27" s="99"/>
      <c r="D27" s="100"/>
      <c r="E27" s="101"/>
      <c r="F27" s="100"/>
      <c r="G27" s="99"/>
      <c r="H27" s="102"/>
      <c r="I27" s="103"/>
    </row>
    <row r="28" spans="2:9" x14ac:dyDescent="0.2">
      <c r="B28" s="98"/>
      <c r="C28" s="99"/>
      <c r="D28" s="100"/>
      <c r="E28" s="101"/>
      <c r="F28" s="100"/>
      <c r="G28" s="99"/>
      <c r="H28" s="102"/>
      <c r="I28" s="10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6" sqref="I6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11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11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  <c r="K5" t="s">
        <v>279</v>
      </c>
    </row>
    <row r="6" spans="2:11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19" si="0">IF(C6="","",I5-E6+H6)</f>
        <v>6557.88</v>
      </c>
    </row>
    <row r="7" spans="2:11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11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11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11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11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11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11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11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11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11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 t="str">
        <f t="shared" ref="I6:I28" si="1">IF(C20="","",I19-E20+H20)</f>
        <v/>
      </c>
    </row>
    <row r="21" spans="2:9" x14ac:dyDescent="0.2">
      <c r="B21" s="98"/>
      <c r="C21" s="99"/>
      <c r="D21" s="100"/>
      <c r="E21" s="101"/>
      <c r="F21" s="100"/>
      <c r="G21" s="99"/>
      <c r="H21" s="102"/>
      <c r="I21" s="103" t="str">
        <f t="shared" si="1"/>
        <v/>
      </c>
    </row>
    <row r="22" spans="2:9" x14ac:dyDescent="0.2">
      <c r="B22" s="98"/>
      <c r="C22" s="99"/>
      <c r="D22" s="100"/>
      <c r="E22" s="101"/>
      <c r="F22" s="100"/>
      <c r="G22" s="99"/>
      <c r="H22" s="102"/>
      <c r="I22" s="103" t="str">
        <f t="shared" si="1"/>
        <v/>
      </c>
    </row>
    <row r="23" spans="2:9" x14ac:dyDescent="0.2">
      <c r="B23" s="98"/>
      <c r="C23" s="99"/>
      <c r="D23" s="100"/>
      <c r="E23" s="101"/>
      <c r="F23" s="100"/>
      <c r="G23" s="99"/>
      <c r="H23" s="102"/>
      <c r="I23" s="103" t="str">
        <f t="shared" si="1"/>
        <v/>
      </c>
    </row>
    <row r="24" spans="2:9" x14ac:dyDescent="0.2">
      <c r="B24" s="98"/>
      <c r="C24" s="99"/>
      <c r="D24" s="100"/>
      <c r="E24" s="101"/>
      <c r="F24" s="100"/>
      <c r="G24" s="99"/>
      <c r="H24" s="102"/>
      <c r="I24" s="103" t="str">
        <f t="shared" si="1"/>
        <v/>
      </c>
    </row>
    <row r="25" spans="2:9" x14ac:dyDescent="0.2">
      <c r="B25" s="98"/>
      <c r="C25" s="99"/>
      <c r="D25" s="100"/>
      <c r="E25" s="101"/>
      <c r="F25" s="100"/>
      <c r="G25" s="99"/>
      <c r="H25" s="102"/>
      <c r="I25" s="103" t="str">
        <f t="shared" si="1"/>
        <v/>
      </c>
    </row>
    <row r="26" spans="2:9" x14ac:dyDescent="0.2">
      <c r="B26" s="98"/>
      <c r="C26" s="99"/>
      <c r="D26" s="100"/>
      <c r="E26" s="101"/>
      <c r="F26" s="100"/>
      <c r="G26" s="99"/>
      <c r="H26" s="102"/>
      <c r="I26" s="103" t="str">
        <f t="shared" si="1"/>
        <v/>
      </c>
    </row>
    <row r="27" spans="2:9" x14ac:dyDescent="0.2">
      <c r="B27" s="98"/>
      <c r="C27" s="99"/>
      <c r="D27" s="100"/>
      <c r="E27" s="101"/>
      <c r="F27" s="100"/>
      <c r="G27" s="99"/>
      <c r="H27" s="102"/>
      <c r="I27" s="103" t="str">
        <f t="shared" si="1"/>
        <v/>
      </c>
    </row>
    <row r="28" spans="2:9" x14ac:dyDescent="0.2">
      <c r="B28" s="98"/>
      <c r="C28" s="99"/>
      <c r="D28" s="100"/>
      <c r="E28" s="101"/>
      <c r="F28" s="100"/>
      <c r="G28" s="99"/>
      <c r="H28" s="102"/>
      <c r="I28" s="103" t="str">
        <f t="shared" si="1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tabSelected="1" topLeftCell="B1" zoomScale="165" zoomScaleNormal="115" workbookViewId="0">
      <selection activeCell="M12" sqref="M12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e">
        <f>"In the range "&amp;ADDRESS(ROW(J10),COLUMN(J10),4)&amp;":"&amp;ADDRESS(ROW(#REF!),COLUMN(#REF!),4)&amp;" create a formula that adds the sales for each region group."</f>
        <v>#REF!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>SUMIFS($E$7:$E$2005,$B$7:$B$2005,G$7)+SUMIFS($E$7:$E$2005,$B$7:$B$2005,G$8)</f>
        <v>5020469.0599999959</v>
      </c>
      <c r="H10" s="51">
        <f>SUMIFS($E$7:$E$2005,$B$7:$B$2005,H$7)+SUMIFS($E$7:$E$2005,$B$7:$B$2005,H$8)</f>
        <v>5064067.2899999991</v>
      </c>
      <c r="J10" s="51">
        <f>AVERAGE(IF(($B$7:$B$2005=J7)+($B$7:$B$2005=J8),$E$7:$E$2005))</f>
        <v>5044.7905702851504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>SUMIFS($E$7:$E$2005,$B$7:$B$2005,G$13)+SUMIFS($E$7:$E$2005,$B$7:$B$2005,G$14)</f>
        <v>5020469.0599999959</v>
      </c>
      <c r="H16" s="51">
        <f>SUMIFS($E$7:$E$2005,$B$7:$B$2005,H$13)+SUMIFS($E$7:$E$2005,$B$7:$B$2005,H$14)</f>
        <v>5064067.2899999991</v>
      </c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topLeftCell="E1" zoomScale="220" zoomScaleNormal="115" workbookViewId="0">
      <selection activeCell="K11" sqref="K11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>SUMIFS($E$7:$E$2005,$B$7:$B$2005,G7)+SUMIFS($E$7:$E$2005,$B$7:$B$2005,G8)</f>
        <v>5020469.0599999959</v>
      </c>
      <c r="H10" s="51">
        <f t="shared" ref="G10:H10" si="0">SUMIFS($E$7:$E$2005,$B$7:$B$2005,H7)+SUMIFS($E$7:$E$2005,$B$7:$B$2005,H8)</f>
        <v>5064067.2899999991</v>
      </c>
      <c r="J10" s="51">
        <f>AVERAGE(IF(($B$7:$B$2005=J7)+($B$7:$B$2005=J8),$E$7:$E$2005))</f>
        <v>5044.7905702851504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Adela Elezaj</cp:lastModifiedBy>
  <dcterms:created xsi:type="dcterms:W3CDTF">2016-05-03T16:41:53Z</dcterms:created>
  <dcterms:modified xsi:type="dcterms:W3CDTF">2019-10-03T20:48:25Z</dcterms:modified>
</cp:coreProperties>
</file>