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 5\Prak SI\UAS\"/>
    </mc:Choice>
  </mc:AlternateContent>
  <xr:revisionPtr revIDLastSave="0" documentId="13_ncr:1_{35A619EB-3789-4F54-83EF-AD29FC2C3AFE}" xr6:coauthVersionLast="47" xr6:coauthVersionMax="47" xr10:uidLastSave="{00000000-0000-0000-0000-000000000000}"/>
  <bookViews>
    <workbookView xWindow="-108" yWindow="-108" windowWidth="23256" windowHeight="12456" xr2:uid="{D7EC9945-FEE4-4AD9-ADC3-CAF7A9C94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J19" i="1"/>
  <c r="K19" i="1"/>
  <c r="L19" i="1"/>
  <c r="L24" i="1" s="1"/>
  <c r="L38" i="1" s="1"/>
  <c r="H19" i="1"/>
  <c r="H31" i="1" s="1"/>
  <c r="H45" i="1" s="1"/>
  <c r="E36" i="1"/>
  <c r="E35" i="1"/>
  <c r="E34" i="1"/>
  <c r="E33" i="1"/>
  <c r="E32" i="1"/>
  <c r="K44" i="1"/>
  <c r="K40" i="1"/>
  <c r="I47" i="1"/>
  <c r="I43" i="1"/>
  <c r="I39" i="1"/>
  <c r="H39" i="1"/>
  <c r="I24" i="1"/>
  <c r="I38" i="1" s="1"/>
  <c r="J24" i="1"/>
  <c r="J38" i="1" s="1"/>
  <c r="K24" i="1"/>
  <c r="K38" i="1" s="1"/>
  <c r="I25" i="1"/>
  <c r="J25" i="1"/>
  <c r="J39" i="1" s="1"/>
  <c r="K25" i="1"/>
  <c r="K39" i="1" s="1"/>
  <c r="I26" i="1"/>
  <c r="I40" i="1" s="1"/>
  <c r="J26" i="1"/>
  <c r="J40" i="1" s="1"/>
  <c r="K26" i="1"/>
  <c r="I27" i="1"/>
  <c r="I41" i="1" s="1"/>
  <c r="J27" i="1"/>
  <c r="J41" i="1" s="1"/>
  <c r="K27" i="1"/>
  <c r="K41" i="1" s="1"/>
  <c r="I28" i="1"/>
  <c r="I42" i="1" s="1"/>
  <c r="J28" i="1"/>
  <c r="J42" i="1" s="1"/>
  <c r="K28" i="1"/>
  <c r="K42" i="1" s="1"/>
  <c r="I29" i="1"/>
  <c r="J29" i="1"/>
  <c r="J43" i="1" s="1"/>
  <c r="K29" i="1"/>
  <c r="K43" i="1" s="1"/>
  <c r="I30" i="1"/>
  <c r="I44" i="1" s="1"/>
  <c r="J30" i="1"/>
  <c r="J44" i="1" s="1"/>
  <c r="K30" i="1"/>
  <c r="I31" i="1"/>
  <c r="I45" i="1" s="1"/>
  <c r="J31" i="1"/>
  <c r="K31" i="1"/>
  <c r="K45" i="1" s="1"/>
  <c r="I32" i="1"/>
  <c r="I46" i="1" s="1"/>
  <c r="J32" i="1"/>
  <c r="J46" i="1" s="1"/>
  <c r="K32" i="1"/>
  <c r="K46" i="1" s="1"/>
  <c r="I33" i="1"/>
  <c r="J33" i="1"/>
  <c r="J47" i="1" s="1"/>
  <c r="K33" i="1"/>
  <c r="K47" i="1" s="1"/>
  <c r="J45" i="1" l="1"/>
  <c r="L33" i="1"/>
  <c r="L47" i="1" s="1"/>
  <c r="L32" i="1"/>
  <c r="L46" i="1" s="1"/>
  <c r="L31" i="1"/>
  <c r="L45" i="1" s="1"/>
  <c r="M45" i="1" s="1"/>
  <c r="L30" i="1"/>
  <c r="L44" i="1" s="1"/>
  <c r="L29" i="1"/>
  <c r="L43" i="1" s="1"/>
  <c r="L28" i="1"/>
  <c r="L42" i="1" s="1"/>
  <c r="L27" i="1"/>
  <c r="L41" i="1" s="1"/>
  <c r="L26" i="1"/>
  <c r="L40" i="1" s="1"/>
  <c r="L25" i="1"/>
  <c r="L39" i="1" s="1"/>
  <c r="H25" i="1"/>
  <c r="H30" i="1"/>
  <c r="H44" i="1" s="1"/>
  <c r="M44" i="1" s="1"/>
  <c r="H24" i="1"/>
  <c r="H38" i="1" s="1"/>
  <c r="H28" i="1"/>
  <c r="H42" i="1" s="1"/>
  <c r="M42" i="1" s="1"/>
  <c r="H32" i="1"/>
  <c r="H46" i="1" s="1"/>
  <c r="H26" i="1"/>
  <c r="H40" i="1" s="1"/>
  <c r="M40" i="1" s="1"/>
  <c r="H29" i="1"/>
  <c r="H43" i="1" s="1"/>
  <c r="H33" i="1"/>
  <c r="H47" i="1" s="1"/>
  <c r="M47" i="1" s="1"/>
  <c r="N47" i="1" s="1"/>
  <c r="H27" i="1"/>
  <c r="H41" i="1" s="1"/>
  <c r="M41" i="1"/>
  <c r="M38" i="1"/>
  <c r="M46" i="1"/>
  <c r="M39" i="1"/>
  <c r="M43" i="1"/>
  <c r="N46" i="1" l="1"/>
  <c r="N43" i="1"/>
  <c r="N41" i="1"/>
  <c r="N44" i="1"/>
  <c r="N38" i="1"/>
  <c r="N45" i="1"/>
  <c r="N42" i="1"/>
  <c r="N40" i="1"/>
  <c r="N39" i="1"/>
</calcChain>
</file>

<file path=xl/sharedStrings.xml><?xml version="1.0" encoding="utf-8"?>
<sst xmlns="http://schemas.openxmlformats.org/spreadsheetml/2006/main" count="132" uniqueCount="64">
  <si>
    <t>Nama : Adelia Tasya Vanessa</t>
  </si>
  <si>
    <t>NIM : 200605110152</t>
  </si>
  <si>
    <t>UAS Praktikum Sistem Informasi</t>
  </si>
  <si>
    <t>METODE SAW</t>
  </si>
  <si>
    <t>Kriteria</t>
  </si>
  <si>
    <t>Langkah</t>
  </si>
  <si>
    <t>Kode Kriteria</t>
  </si>
  <si>
    <t>Nama Kriteria</t>
  </si>
  <si>
    <t>Analisis</t>
  </si>
  <si>
    <t>K1</t>
  </si>
  <si>
    <t>K2</t>
  </si>
  <si>
    <t>K3</t>
  </si>
  <si>
    <t>K4</t>
  </si>
  <si>
    <t>K5</t>
  </si>
  <si>
    <t>Status Pekerjaan</t>
  </si>
  <si>
    <t>Penghasilan Perbulan</t>
  </si>
  <si>
    <t>Status Tempat Tinggal</t>
  </si>
  <si>
    <t>Banyak Tanggungan</t>
  </si>
  <si>
    <t>Peserta Asuransi</t>
  </si>
  <si>
    <t>Benefit</t>
  </si>
  <si>
    <t>Alternatif</t>
  </si>
  <si>
    <t>Kode Alternatif</t>
  </si>
  <si>
    <t>Keterangan</t>
  </si>
  <si>
    <t>Alt1</t>
  </si>
  <si>
    <t>Alt2</t>
  </si>
  <si>
    <t>Alt3</t>
  </si>
  <si>
    <t>Alt4</t>
  </si>
  <si>
    <t>Alt5</t>
  </si>
  <si>
    <t>Alt6</t>
  </si>
  <si>
    <t>Alt7</t>
  </si>
  <si>
    <t>Alt8</t>
  </si>
  <si>
    <t>Alt9</t>
  </si>
  <si>
    <t>Alt10</t>
  </si>
  <si>
    <t>Saleh Nurdin</t>
  </si>
  <si>
    <t>Ryan Adi Firmansyah</t>
  </si>
  <si>
    <t>Idham Halid</t>
  </si>
  <si>
    <t>Hendra Supriadi</t>
  </si>
  <si>
    <t>Samsudin Abdullah</t>
  </si>
  <si>
    <t>Subagio</t>
  </si>
  <si>
    <t>Edi Syafrullah</t>
  </si>
  <si>
    <t>Taufik Hidayat</t>
  </si>
  <si>
    <t>Amir Fadli</t>
  </si>
  <si>
    <t>Imran Azman</t>
  </si>
  <si>
    <t>Tingkat Kepentingan (Bobot)</t>
  </si>
  <si>
    <t xml:space="preserve">Langkah </t>
  </si>
  <si>
    <t>ROC</t>
  </si>
  <si>
    <t>Tingkat Kepentingan</t>
  </si>
  <si>
    <t>(1+1/2+1/3+1/4+1/5)/5</t>
  </si>
  <si>
    <t>(1/2+1/3+1/4+1/5)/5</t>
  </si>
  <si>
    <t>(1/3+1/4+1/5)/5</t>
  </si>
  <si>
    <t>(1/4+1/5)/5</t>
  </si>
  <si>
    <t>(1/5)/5</t>
  </si>
  <si>
    <t>Skala Penilaian</t>
  </si>
  <si>
    <t>Value</t>
  </si>
  <si>
    <t>Sangat Baik</t>
  </si>
  <si>
    <t>Baik</t>
  </si>
  <si>
    <t>Cukup Baik</t>
  </si>
  <si>
    <t>Kurang Baik</t>
  </si>
  <si>
    <t>Tidak Baik</t>
  </si>
  <si>
    <t>Matix Keputusan</t>
  </si>
  <si>
    <t>Value Maximum</t>
  </si>
  <si>
    <t>Normalisasi</t>
  </si>
  <si>
    <t>Perangkingan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</si>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</sst>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A01D4-1592-4528-BCA3-60B9B68FF9CB}">
  <dimension ref="A1:N47"/>
  <sheetViews>
    <sheetView tabSelected="1" topLeftCell="B22" zoomScale="97" zoomScaleNormal="78" workbookViewId="0">
      <selection activeCell="H19" sqref="H19"/>
    </sheetView>
  </sheetViews>
  <sheetFormatPr defaultRowHeight="14.4" x14ac:dyDescent="0.3"/>
  <cols>
    <col min="1" max="1" width="16.21875" customWidth="1"/>
    <col min="2" max="2" width="16.88671875" customWidth="1"/>
    <col min="3" max="3" width="26.33203125" customWidth="1"/>
    <col min="4" max="4" width="22" customWidth="1"/>
    <col min="5" max="5" width="21.6640625" customWidth="1"/>
    <col min="6" max="6" width="13.44140625" customWidth="1"/>
    <col min="7" max="7" width="18.21875" customWidth="1"/>
    <col min="8" max="8" width="13.44140625" customWidth="1"/>
    <col min="9" max="9" width="13.88671875" customWidth="1"/>
    <col min="10" max="11" width="13.6640625" customWidth="1"/>
    <col min="12" max="12" width="13.44140625" customWidth="1"/>
    <col min="13" max="13" width="14.6640625" customWidth="1"/>
    <col min="14" max="14" width="13.21875" customWidth="1"/>
  </cols>
  <sheetData>
    <row r="1" spans="1:12" ht="15.6" x14ac:dyDescent="0.3">
      <c r="A1" s="1" t="s">
        <v>0</v>
      </c>
      <c r="B1" s="1"/>
      <c r="C1" s="1"/>
    </row>
    <row r="2" spans="1:12" ht="15.6" x14ac:dyDescent="0.3">
      <c r="A2" s="1" t="s">
        <v>1</v>
      </c>
      <c r="B2" s="1"/>
      <c r="C2" s="1"/>
    </row>
    <row r="3" spans="1:12" ht="15.6" x14ac:dyDescent="0.3">
      <c r="A3" s="1" t="s">
        <v>2</v>
      </c>
      <c r="B3" s="1"/>
      <c r="C3" s="1"/>
    </row>
    <row r="5" spans="1:12" ht="15.6" x14ac:dyDescent="0.3">
      <c r="A5" s="21" t="s">
        <v>3</v>
      </c>
    </row>
    <row r="7" spans="1:12" ht="15.6" x14ac:dyDescent="0.3">
      <c r="A7" s="2"/>
      <c r="B7" s="10" t="s">
        <v>4</v>
      </c>
      <c r="G7" s="11" t="s">
        <v>59</v>
      </c>
    </row>
    <row r="8" spans="1:12" ht="15.6" x14ac:dyDescent="0.3">
      <c r="A8" s="10" t="s">
        <v>5</v>
      </c>
      <c r="B8" s="6" t="s">
        <v>6</v>
      </c>
      <c r="C8" s="6" t="s">
        <v>7</v>
      </c>
      <c r="D8" s="6" t="s">
        <v>8</v>
      </c>
      <c r="F8" s="5" t="s">
        <v>44</v>
      </c>
      <c r="G8" s="15"/>
      <c r="H8" s="16" t="s">
        <v>9</v>
      </c>
      <c r="I8" s="16" t="s">
        <v>10</v>
      </c>
      <c r="J8" s="16" t="s">
        <v>11</v>
      </c>
      <c r="K8" s="16" t="s">
        <v>12</v>
      </c>
      <c r="L8" s="16" t="s">
        <v>13</v>
      </c>
    </row>
    <row r="9" spans="1:12" ht="15.6" x14ac:dyDescent="0.3">
      <c r="A9" s="10">
        <v>1</v>
      </c>
      <c r="B9" s="3" t="s">
        <v>9</v>
      </c>
      <c r="C9" s="4" t="s">
        <v>14</v>
      </c>
      <c r="D9" s="4" t="s">
        <v>19</v>
      </c>
      <c r="F9" s="19">
        <v>5</v>
      </c>
      <c r="G9" s="9" t="s">
        <v>23</v>
      </c>
      <c r="H9" s="9">
        <v>1</v>
      </c>
      <c r="I9" s="9">
        <v>1</v>
      </c>
      <c r="J9" s="9">
        <v>1</v>
      </c>
      <c r="K9" s="9">
        <v>2</v>
      </c>
      <c r="L9" s="9">
        <v>2</v>
      </c>
    </row>
    <row r="10" spans="1:12" ht="15.6" x14ac:dyDescent="0.3">
      <c r="A10" s="18"/>
      <c r="B10" s="3" t="s">
        <v>10</v>
      </c>
      <c r="C10" s="4" t="s">
        <v>15</v>
      </c>
      <c r="D10" s="4" t="s">
        <v>19</v>
      </c>
      <c r="G10" s="9" t="s">
        <v>24</v>
      </c>
      <c r="H10" s="9">
        <v>1</v>
      </c>
      <c r="I10" s="9">
        <v>2</v>
      </c>
      <c r="J10" s="9">
        <v>3</v>
      </c>
      <c r="K10" s="9">
        <v>2</v>
      </c>
      <c r="L10" s="9">
        <v>2</v>
      </c>
    </row>
    <row r="11" spans="1:12" ht="15.6" x14ac:dyDescent="0.3">
      <c r="A11" s="18"/>
      <c r="B11" s="3" t="s">
        <v>11</v>
      </c>
      <c r="C11" s="4" t="s">
        <v>16</v>
      </c>
      <c r="D11" s="4" t="s">
        <v>19</v>
      </c>
      <c r="G11" s="9" t="s">
        <v>25</v>
      </c>
      <c r="H11" s="9">
        <v>1</v>
      </c>
      <c r="I11" s="9">
        <v>2</v>
      </c>
      <c r="J11" s="9">
        <v>1</v>
      </c>
      <c r="K11" s="9">
        <v>3</v>
      </c>
      <c r="L11" s="9">
        <v>2</v>
      </c>
    </row>
    <row r="12" spans="1:12" ht="15.6" x14ac:dyDescent="0.3">
      <c r="A12" s="18"/>
      <c r="B12" s="3" t="s">
        <v>12</v>
      </c>
      <c r="C12" s="4" t="s">
        <v>17</v>
      </c>
      <c r="D12" s="4" t="s">
        <v>19</v>
      </c>
      <c r="G12" s="9" t="s">
        <v>26</v>
      </c>
      <c r="H12" s="9">
        <v>1</v>
      </c>
      <c r="I12" s="9">
        <v>2</v>
      </c>
      <c r="J12" s="9">
        <v>2</v>
      </c>
      <c r="K12" s="9">
        <v>2</v>
      </c>
      <c r="L12" s="9">
        <v>3</v>
      </c>
    </row>
    <row r="13" spans="1:12" ht="15.6" x14ac:dyDescent="0.3">
      <c r="A13" s="18"/>
      <c r="B13" s="3" t="s">
        <v>13</v>
      </c>
      <c r="C13" s="4" t="s">
        <v>18</v>
      </c>
      <c r="D13" s="4" t="s">
        <v>19</v>
      </c>
      <c r="G13" s="9" t="s">
        <v>27</v>
      </c>
      <c r="H13" s="9">
        <v>1</v>
      </c>
      <c r="I13" s="9">
        <v>2</v>
      </c>
      <c r="J13" s="9">
        <v>3</v>
      </c>
      <c r="K13" s="9">
        <v>1</v>
      </c>
      <c r="L13" s="9">
        <v>3</v>
      </c>
    </row>
    <row r="14" spans="1:12" ht="15.6" x14ac:dyDescent="0.3">
      <c r="A14" s="18"/>
      <c r="G14" s="9" t="s">
        <v>28</v>
      </c>
      <c r="H14" s="9">
        <v>2</v>
      </c>
      <c r="I14" s="9">
        <v>3</v>
      </c>
      <c r="J14" s="9">
        <v>1</v>
      </c>
      <c r="K14" s="9">
        <v>1</v>
      </c>
      <c r="L14" s="9">
        <v>1</v>
      </c>
    </row>
    <row r="15" spans="1:12" ht="15.6" x14ac:dyDescent="0.3">
      <c r="A15" s="18"/>
      <c r="G15" s="9" t="s">
        <v>29</v>
      </c>
      <c r="H15" s="9">
        <v>3</v>
      </c>
      <c r="I15" s="9">
        <v>3</v>
      </c>
      <c r="J15" s="9">
        <v>2</v>
      </c>
      <c r="K15" s="9">
        <v>1</v>
      </c>
      <c r="L15" s="9">
        <v>3</v>
      </c>
    </row>
    <row r="16" spans="1:12" ht="15.6" x14ac:dyDescent="0.3">
      <c r="A16" s="11"/>
      <c r="B16" s="2" t="s">
        <v>20</v>
      </c>
      <c r="C16" s="1"/>
      <c r="G16" s="9" t="s">
        <v>30</v>
      </c>
      <c r="H16" s="9">
        <v>1</v>
      </c>
      <c r="I16" s="9">
        <v>1</v>
      </c>
      <c r="J16" s="9">
        <v>3</v>
      </c>
      <c r="K16" s="9">
        <v>2</v>
      </c>
      <c r="L16" s="9">
        <v>3</v>
      </c>
    </row>
    <row r="17" spans="1:12" ht="15.6" x14ac:dyDescent="0.3">
      <c r="A17" s="5" t="s">
        <v>5</v>
      </c>
      <c r="B17" s="14" t="s">
        <v>21</v>
      </c>
      <c r="C17" s="14" t="s">
        <v>22</v>
      </c>
      <c r="G17" s="9" t="s">
        <v>31</v>
      </c>
      <c r="H17" s="9">
        <v>2</v>
      </c>
      <c r="I17" s="9">
        <v>3</v>
      </c>
      <c r="J17" s="9">
        <v>1</v>
      </c>
      <c r="K17" s="9">
        <v>1</v>
      </c>
      <c r="L17" s="9">
        <v>1</v>
      </c>
    </row>
    <row r="18" spans="1:12" ht="15.6" x14ac:dyDescent="0.3">
      <c r="A18" s="5">
        <v>2</v>
      </c>
      <c r="B18" s="3" t="s">
        <v>23</v>
      </c>
      <c r="C18" s="4" t="s">
        <v>33</v>
      </c>
      <c r="G18" s="9" t="s">
        <v>32</v>
      </c>
      <c r="H18" s="9">
        <v>3</v>
      </c>
      <c r="I18" s="9">
        <v>2</v>
      </c>
      <c r="J18" s="9">
        <v>2</v>
      </c>
      <c r="K18" s="9">
        <v>2</v>
      </c>
      <c r="L18" s="9">
        <v>2</v>
      </c>
    </row>
    <row r="19" spans="1:12" ht="15.6" x14ac:dyDescent="0.3">
      <c r="A19" s="11"/>
      <c r="B19" s="3" t="s">
        <v>24</v>
      </c>
      <c r="C19" s="4" t="s">
        <v>34</v>
      </c>
      <c r="G19" s="9" t="s">
        <v>60</v>
      </c>
      <c r="H19" s="9">
        <f>MAX(H9:H18)</f>
        <v>3</v>
      </c>
      <c r="I19" s="9">
        <f t="shared" ref="I19:L19" si="0">MAX(I9:I18)</f>
        <v>3</v>
      </c>
      <c r="J19" s="9">
        <f t="shared" si="0"/>
        <v>3</v>
      </c>
      <c r="K19" s="9">
        <f t="shared" si="0"/>
        <v>3</v>
      </c>
      <c r="L19" s="9">
        <f t="shared" si="0"/>
        <v>3</v>
      </c>
    </row>
    <row r="20" spans="1:12" ht="15.6" x14ac:dyDescent="0.3">
      <c r="A20" s="11"/>
      <c r="B20" s="3" t="s">
        <v>25</v>
      </c>
      <c r="C20" s="4" t="s">
        <v>35</v>
      </c>
    </row>
    <row r="21" spans="1:12" ht="15.6" x14ac:dyDescent="0.3">
      <c r="A21" s="11"/>
      <c r="B21" s="3" t="s">
        <v>26</v>
      </c>
      <c r="C21" s="4" t="s">
        <v>36</v>
      </c>
    </row>
    <row r="22" spans="1:12" ht="15.6" x14ac:dyDescent="0.3">
      <c r="A22" s="11"/>
      <c r="B22" s="3" t="s">
        <v>27</v>
      </c>
      <c r="C22" s="4" t="s">
        <v>37</v>
      </c>
      <c r="G22" s="5" t="s">
        <v>61</v>
      </c>
    </row>
    <row r="23" spans="1:12" ht="15.6" x14ac:dyDescent="0.3">
      <c r="A23" s="11"/>
      <c r="B23" s="3" t="s">
        <v>28</v>
      </c>
      <c r="C23" s="4" t="s">
        <v>38</v>
      </c>
      <c r="F23" s="5" t="s">
        <v>44</v>
      </c>
      <c r="G23" s="20"/>
      <c r="H23" s="17" t="s">
        <v>9</v>
      </c>
      <c r="I23" s="17" t="s">
        <v>10</v>
      </c>
      <c r="J23" s="17" t="s">
        <v>11</v>
      </c>
      <c r="K23" s="17" t="s">
        <v>12</v>
      </c>
      <c r="L23" s="17" t="s">
        <v>13</v>
      </c>
    </row>
    <row r="24" spans="1:12" ht="15.6" x14ac:dyDescent="0.3">
      <c r="A24" s="11"/>
      <c r="B24" s="3" t="s">
        <v>29</v>
      </c>
      <c r="C24" s="4" t="s">
        <v>39</v>
      </c>
      <c r="F24" s="5">
        <v>6</v>
      </c>
      <c r="G24" s="9" t="s">
        <v>23</v>
      </c>
      <c r="H24" s="9">
        <f>SUM(H9/H19)</f>
        <v>0.33333333333333331</v>
      </c>
      <c r="I24" s="9">
        <f t="shared" ref="I24:L24" si="1">SUM(I9/I19)</f>
        <v>0.33333333333333331</v>
      </c>
      <c r="J24" s="9">
        <f t="shared" si="1"/>
        <v>0.33333333333333331</v>
      </c>
      <c r="K24" s="9">
        <f t="shared" si="1"/>
        <v>0.66666666666666663</v>
      </c>
      <c r="L24" s="9">
        <f t="shared" si="1"/>
        <v>0.66666666666666663</v>
      </c>
    </row>
    <row r="25" spans="1:12" ht="15.6" x14ac:dyDescent="0.3">
      <c r="A25" s="11"/>
      <c r="B25" s="3" t="s">
        <v>30</v>
      </c>
      <c r="C25" s="4" t="s">
        <v>40</v>
      </c>
      <c r="G25" s="9" t="s">
        <v>24</v>
      </c>
      <c r="H25" s="9">
        <f>SUM(H10/H19)</f>
        <v>0.33333333333333331</v>
      </c>
      <c r="I25" s="9">
        <f t="shared" ref="I25:L25" si="2">SUM(I10/I19)</f>
        <v>0.66666666666666663</v>
      </c>
      <c r="J25" s="9">
        <f t="shared" si="2"/>
        <v>1</v>
      </c>
      <c r="K25" s="9">
        <f t="shared" si="2"/>
        <v>0.66666666666666663</v>
      </c>
      <c r="L25" s="9">
        <f t="shared" si="2"/>
        <v>0.66666666666666663</v>
      </c>
    </row>
    <row r="26" spans="1:12" ht="15.6" x14ac:dyDescent="0.3">
      <c r="A26" s="11"/>
      <c r="B26" s="3" t="s">
        <v>31</v>
      </c>
      <c r="C26" s="4" t="s">
        <v>41</v>
      </c>
      <c r="G26" s="9" t="s">
        <v>25</v>
      </c>
      <c r="H26" s="9">
        <f>SUM(H11/H19)</f>
        <v>0.33333333333333331</v>
      </c>
      <c r="I26" s="9">
        <f t="shared" ref="I26:L26" si="3">SUM(I11/I19)</f>
        <v>0.66666666666666663</v>
      </c>
      <c r="J26" s="9">
        <f t="shared" si="3"/>
        <v>0.33333333333333331</v>
      </c>
      <c r="K26" s="9">
        <f t="shared" si="3"/>
        <v>1</v>
      </c>
      <c r="L26" s="9">
        <f t="shared" si="3"/>
        <v>0.66666666666666663</v>
      </c>
    </row>
    <row r="27" spans="1:12" ht="15.6" x14ac:dyDescent="0.3">
      <c r="A27" s="11"/>
      <c r="B27" s="3" t="s">
        <v>32</v>
      </c>
      <c r="C27" s="4" t="s">
        <v>42</v>
      </c>
      <c r="G27" s="9" t="s">
        <v>26</v>
      </c>
      <c r="H27" s="9">
        <f>SUM(H12/H19)</f>
        <v>0.33333333333333331</v>
      </c>
      <c r="I27" s="9">
        <f t="shared" ref="I27:L27" si="4">SUM(I12/I19)</f>
        <v>0.66666666666666663</v>
      </c>
      <c r="J27" s="9">
        <f t="shared" si="4"/>
        <v>0.66666666666666663</v>
      </c>
      <c r="K27" s="9">
        <f t="shared" si="4"/>
        <v>0.66666666666666663</v>
      </c>
      <c r="L27" s="9">
        <f t="shared" si="4"/>
        <v>1</v>
      </c>
    </row>
    <row r="28" spans="1:12" ht="15.6" x14ac:dyDescent="0.3">
      <c r="A28" s="18"/>
      <c r="G28" s="9" t="s">
        <v>27</v>
      </c>
      <c r="H28" s="9">
        <f>SUM(H13/H19)</f>
        <v>0.33333333333333331</v>
      </c>
      <c r="I28" s="9">
        <f t="shared" ref="I28:L28" si="5">SUM(I13/I19)</f>
        <v>0.66666666666666663</v>
      </c>
      <c r="J28" s="9">
        <f t="shared" si="5"/>
        <v>1</v>
      </c>
      <c r="K28" s="9">
        <f t="shared" si="5"/>
        <v>0.33333333333333331</v>
      </c>
      <c r="L28" s="9">
        <f t="shared" si="5"/>
        <v>1</v>
      </c>
    </row>
    <row r="29" spans="1:12" ht="15.6" x14ac:dyDescent="0.3">
      <c r="A29" s="18"/>
      <c r="G29" s="9" t="s">
        <v>28</v>
      </c>
      <c r="H29" s="9">
        <f>SUM(H14/H19)</f>
        <v>0.66666666666666663</v>
      </c>
      <c r="I29" s="9">
        <f t="shared" ref="I29:L29" si="6">SUM(I14/I19)</f>
        <v>1</v>
      </c>
      <c r="J29" s="9">
        <f t="shared" si="6"/>
        <v>0.33333333333333331</v>
      </c>
      <c r="K29" s="9">
        <f t="shared" si="6"/>
        <v>0.33333333333333331</v>
      </c>
      <c r="L29" s="9">
        <f t="shared" si="6"/>
        <v>0.33333333333333331</v>
      </c>
    </row>
    <row r="30" spans="1:12" ht="15.6" x14ac:dyDescent="0.3">
      <c r="A30" s="18"/>
      <c r="B30" s="7" t="s">
        <v>43</v>
      </c>
      <c r="G30" s="9" t="s">
        <v>29</v>
      </c>
      <c r="H30" s="9">
        <f>SUM(H15/H19)</f>
        <v>1</v>
      </c>
      <c r="I30" s="9">
        <f t="shared" ref="I30:L30" si="7">SUM(I15/I19)</f>
        <v>1</v>
      </c>
      <c r="J30" s="9">
        <f t="shared" si="7"/>
        <v>0.66666666666666663</v>
      </c>
      <c r="K30" s="9">
        <f t="shared" si="7"/>
        <v>0.33333333333333331</v>
      </c>
      <c r="L30" s="9">
        <f t="shared" si="7"/>
        <v>1</v>
      </c>
    </row>
    <row r="31" spans="1:12" ht="15.6" x14ac:dyDescent="0.3">
      <c r="A31" s="5" t="s">
        <v>44</v>
      </c>
      <c r="B31" s="12" t="s">
        <v>6</v>
      </c>
      <c r="C31" s="12" t="s">
        <v>7</v>
      </c>
      <c r="D31" s="12" t="s">
        <v>45</v>
      </c>
      <c r="E31" s="12" t="s">
        <v>46</v>
      </c>
      <c r="G31" s="9" t="s">
        <v>30</v>
      </c>
      <c r="H31" s="9">
        <f>SUM(H16/H19)</f>
        <v>0.33333333333333331</v>
      </c>
      <c r="I31" s="9">
        <f t="shared" ref="I31:L31" si="8">SUM(I16/I19)</f>
        <v>0.33333333333333331</v>
      </c>
      <c r="J31" s="9">
        <f t="shared" si="8"/>
        <v>1</v>
      </c>
      <c r="K31" s="9">
        <f t="shared" si="8"/>
        <v>0.66666666666666663</v>
      </c>
      <c r="L31" s="9">
        <f t="shared" si="8"/>
        <v>1</v>
      </c>
    </row>
    <row r="32" spans="1:12" ht="15.6" x14ac:dyDescent="0.3">
      <c r="A32" s="5">
        <v>3</v>
      </c>
      <c r="B32" s="4" t="s">
        <v>9</v>
      </c>
      <c r="C32" s="4" t="s">
        <v>14</v>
      </c>
      <c r="D32" s="8" t="s">
        <v>47</v>
      </c>
      <c r="E32" s="9">
        <f>(1+1/2+1/3+1/4+1/5)/5</f>
        <v>0.45666666666666667</v>
      </c>
      <c r="G32" s="9" t="s">
        <v>31</v>
      </c>
      <c r="H32" s="9">
        <f>SUM(H17/H19)</f>
        <v>0.66666666666666663</v>
      </c>
      <c r="I32" s="9">
        <f t="shared" ref="I32:L32" si="9">SUM(I17/I19)</f>
        <v>1</v>
      </c>
      <c r="J32" s="9">
        <f t="shared" si="9"/>
        <v>0.33333333333333331</v>
      </c>
      <c r="K32" s="9">
        <f t="shared" si="9"/>
        <v>0.33333333333333331</v>
      </c>
      <c r="L32" s="9">
        <f t="shared" si="9"/>
        <v>0.33333333333333331</v>
      </c>
    </row>
    <row r="33" spans="1:14" ht="15.6" x14ac:dyDescent="0.3">
      <c r="A33" s="18"/>
      <c r="B33" s="4" t="s">
        <v>10</v>
      </c>
      <c r="C33" s="4" t="s">
        <v>15</v>
      </c>
      <c r="D33" s="8" t="s">
        <v>48</v>
      </c>
      <c r="E33" s="9">
        <f>(1/2+1/3+1/4+1/5)/5</f>
        <v>0.25666666666666665</v>
      </c>
      <c r="G33" s="9" t="s">
        <v>32</v>
      </c>
      <c r="H33" s="9">
        <f>SUM(H18/H19)</f>
        <v>1</v>
      </c>
      <c r="I33" s="9">
        <f t="shared" ref="I33:L33" si="10">SUM(I18/I19)</f>
        <v>0.66666666666666663</v>
      </c>
      <c r="J33" s="9">
        <f t="shared" si="10"/>
        <v>0.66666666666666663</v>
      </c>
      <c r="K33" s="9">
        <f t="shared" si="10"/>
        <v>0.66666666666666663</v>
      </c>
      <c r="L33" s="9">
        <f t="shared" si="10"/>
        <v>0.66666666666666663</v>
      </c>
    </row>
    <row r="34" spans="1:14" ht="15.6" x14ac:dyDescent="0.3">
      <c r="A34" s="18"/>
      <c r="B34" s="4" t="s">
        <v>11</v>
      </c>
      <c r="C34" s="4" t="s">
        <v>16</v>
      </c>
      <c r="D34" s="8" t="s">
        <v>49</v>
      </c>
      <c r="E34" s="9">
        <f>(1/3+1/4+1/5)/5</f>
        <v>0.15666666666666665</v>
      </c>
    </row>
    <row r="35" spans="1:14" ht="15.6" x14ac:dyDescent="0.3">
      <c r="A35" s="18"/>
      <c r="B35" s="4" t="s">
        <v>12</v>
      </c>
      <c r="C35" s="4" t="s">
        <v>17</v>
      </c>
      <c r="D35" s="8" t="s">
        <v>50</v>
      </c>
      <c r="E35" s="9">
        <f>(1/4+1/5)/5</f>
        <v>0.09</v>
      </c>
    </row>
    <row r="36" spans="1:14" ht="15.6" x14ac:dyDescent="0.3">
      <c r="A36" s="18"/>
      <c r="B36" s="4" t="s">
        <v>13</v>
      </c>
      <c r="C36" s="4" t="s">
        <v>18</v>
      </c>
      <c r="D36" s="8" t="s">
        <v>51</v>
      </c>
      <c r="E36" s="9">
        <f>(1/5)/5</f>
        <v>0.04</v>
      </c>
      <c r="G36" s="22" t="s">
        <v>62</v>
      </c>
    </row>
    <row r="37" spans="1:14" ht="15.6" x14ac:dyDescent="0.3">
      <c r="A37" s="18"/>
      <c r="F37" s="5" t="s">
        <v>44</v>
      </c>
      <c r="G37" s="23"/>
      <c r="H37" s="23" t="s">
        <v>9</v>
      </c>
      <c r="I37" s="23" t="s">
        <v>10</v>
      </c>
      <c r="J37" s="23" t="s">
        <v>11</v>
      </c>
      <c r="K37" s="23" t="s">
        <v>12</v>
      </c>
      <c r="L37" s="23" t="s">
        <v>13</v>
      </c>
      <c r="M37" s="23" t="s">
        <v>53</v>
      </c>
      <c r="N37" s="23" t="s">
        <v>63</v>
      </c>
    </row>
    <row r="38" spans="1:14" ht="15.6" x14ac:dyDescent="0.3">
      <c r="A38" s="18"/>
      <c r="F38" s="21">
        <v>7</v>
      </c>
      <c r="G38" s="9" t="s">
        <v>23</v>
      </c>
      <c r="H38" s="9">
        <f>SUM(H24*E32)</f>
        <v>0.1522222222222222</v>
      </c>
      <c r="I38" s="9">
        <f>SUM(I24*E33)</f>
        <v>8.5555555555555551E-2</v>
      </c>
      <c r="J38" s="9">
        <f>SUM(J24*E34)</f>
        <v>5.2222222222222212E-2</v>
      </c>
      <c r="K38" s="9">
        <f>SUM(K24*E35)</f>
        <v>0.06</v>
      </c>
      <c r="L38" s="9">
        <f>SUM(L24*E36)</f>
        <v>2.6666666666666665E-2</v>
      </c>
      <c r="M38" s="24">
        <f>SUM(H38:L38)</f>
        <v>0.37666666666666665</v>
      </c>
      <c r="N38" s="24">
        <f>RANK(M38,$M38:M47)</f>
        <v>10</v>
      </c>
    </row>
    <row r="39" spans="1:14" ht="15.6" x14ac:dyDescent="0.3">
      <c r="A39" s="18"/>
      <c r="B39" s="1" t="s">
        <v>52</v>
      </c>
      <c r="G39" s="9" t="s">
        <v>24</v>
      </c>
      <c r="H39" s="9">
        <f>SUM(E32)</f>
        <v>0.45666666666666667</v>
      </c>
      <c r="I39" s="9">
        <f>SUM(I25*E33)</f>
        <v>0.1711111111111111</v>
      </c>
      <c r="J39" s="9">
        <f>SUM(J25*E34)</f>
        <v>0.15666666666666665</v>
      </c>
      <c r="K39" s="9">
        <f>SUM(K25*E35)</f>
        <v>0.06</v>
      </c>
      <c r="L39" s="9">
        <f>SUM(L25*E36)</f>
        <v>2.6666666666666665E-2</v>
      </c>
      <c r="M39" s="24">
        <f>SUM(H39:L39)</f>
        <v>0.87111111111111095</v>
      </c>
      <c r="N39" s="24">
        <f>RANK(M39,$M39:M48)</f>
        <v>2</v>
      </c>
    </row>
    <row r="40" spans="1:14" ht="15.6" x14ac:dyDescent="0.3">
      <c r="A40" s="5" t="s">
        <v>5</v>
      </c>
      <c r="B40" s="13" t="s">
        <v>53</v>
      </c>
      <c r="C40" s="13" t="s">
        <v>22</v>
      </c>
      <c r="G40" s="9" t="s">
        <v>25</v>
      </c>
      <c r="H40" s="9">
        <f>SUM(H26*E32)</f>
        <v>0.1522222222222222</v>
      </c>
      <c r="I40" s="9">
        <f>SUM(I26*E33)</f>
        <v>0.1711111111111111</v>
      </c>
      <c r="J40" s="9">
        <f>SUM(J26*E34)</f>
        <v>5.2222222222222212E-2</v>
      </c>
      <c r="K40" s="9">
        <f>SUM(K26*E35)</f>
        <v>0.09</v>
      </c>
      <c r="L40" s="9">
        <f>SUM(L26*E36)</f>
        <v>2.6666666666666665E-2</v>
      </c>
      <c r="M40" s="24">
        <f>SUM(H40:L40)</f>
        <v>0.49222222222222217</v>
      </c>
      <c r="N40" s="24">
        <f>RANK(M40,$M40:M49)</f>
        <v>8</v>
      </c>
    </row>
    <row r="41" spans="1:14" ht="15.6" x14ac:dyDescent="0.3">
      <c r="A41" s="5">
        <v>4</v>
      </c>
      <c r="B41" s="9">
        <v>1</v>
      </c>
      <c r="C41" s="9" t="s">
        <v>54</v>
      </c>
      <c r="G41" s="9" t="s">
        <v>26</v>
      </c>
      <c r="H41" s="9">
        <f>SUM(H27*E32)</f>
        <v>0.1522222222222222</v>
      </c>
      <c r="I41" s="9">
        <f>SUM(I27*E33)</f>
        <v>0.1711111111111111</v>
      </c>
      <c r="J41" s="9">
        <f>SUM(J27*E34)</f>
        <v>0.10444444444444442</v>
      </c>
      <c r="K41" s="9">
        <f>SUM(K27*E35)</f>
        <v>0.06</v>
      </c>
      <c r="L41" s="9">
        <f>SUM(L27*E36)</f>
        <v>0.04</v>
      </c>
      <c r="M41" s="24">
        <f>SUM(H41:L41)</f>
        <v>0.52777777777777768</v>
      </c>
      <c r="N41" s="24">
        <f>RANK(M41,$M41:M50)</f>
        <v>6</v>
      </c>
    </row>
    <row r="42" spans="1:14" ht="15.6" x14ac:dyDescent="0.3">
      <c r="B42" s="9">
        <v>2</v>
      </c>
      <c r="C42" s="9" t="s">
        <v>55</v>
      </c>
      <c r="G42" s="9" t="s">
        <v>27</v>
      </c>
      <c r="H42" s="9">
        <f>SUM(H28*E32)</f>
        <v>0.1522222222222222</v>
      </c>
      <c r="I42" s="9">
        <f>SUM(I28*E33)</f>
        <v>0.1711111111111111</v>
      </c>
      <c r="J42" s="9">
        <f>SUM(J28*E34)</f>
        <v>0.15666666666666665</v>
      </c>
      <c r="K42" s="9">
        <f>SUM(K28*E35)</f>
        <v>0.03</v>
      </c>
      <c r="L42" s="9">
        <f>SUM(L28*E36)</f>
        <v>0.04</v>
      </c>
      <c r="M42" s="24">
        <f>SUM(H42:L42)</f>
        <v>0.55000000000000004</v>
      </c>
      <c r="N42" s="24">
        <f>RANK(M42,$M42:M51)</f>
        <v>5</v>
      </c>
    </row>
    <row r="43" spans="1:14" ht="15.6" x14ac:dyDescent="0.3">
      <c r="B43" s="9">
        <v>3</v>
      </c>
      <c r="C43" s="9" t="s">
        <v>56</v>
      </c>
      <c r="G43" s="9" t="s">
        <v>28</v>
      </c>
      <c r="H43" s="9">
        <f>SUM(H29*E32)</f>
        <v>0.30444444444444441</v>
      </c>
      <c r="I43" s="9">
        <f>SUM(I29*E33)</f>
        <v>0.25666666666666665</v>
      </c>
      <c r="J43" s="9">
        <f>SUM(J29*E34)</f>
        <v>5.2222222222222212E-2</v>
      </c>
      <c r="K43" s="9">
        <f>SUM(K29*E35)</f>
        <v>0.03</v>
      </c>
      <c r="L43" s="9">
        <f>SUM(L29*E36)</f>
        <v>1.3333333333333332E-2</v>
      </c>
      <c r="M43" s="24">
        <f>SUM(H43:L43)</f>
        <v>0.65666666666666662</v>
      </c>
      <c r="N43" s="24">
        <f>RANK(M43,$M43:M52)</f>
        <v>3</v>
      </c>
    </row>
    <row r="44" spans="1:14" ht="15.6" x14ac:dyDescent="0.3">
      <c r="B44" s="9">
        <v>4</v>
      </c>
      <c r="C44" s="9" t="s">
        <v>57</v>
      </c>
      <c r="G44" s="9" t="s">
        <v>29</v>
      </c>
      <c r="H44" s="9">
        <f>SUM(H30*E32)</f>
        <v>0.45666666666666667</v>
      </c>
      <c r="I44" s="9">
        <f>SUM(I30*E33)</f>
        <v>0.25666666666666665</v>
      </c>
      <c r="J44" s="9">
        <f>SUM(J30*E34)</f>
        <v>0.10444444444444442</v>
      </c>
      <c r="K44" s="9">
        <f>SUM(K30*E35)</f>
        <v>0.03</v>
      </c>
      <c r="L44" s="9">
        <f>SUM(L30*E36)</f>
        <v>0.04</v>
      </c>
      <c r="M44" s="24">
        <f>SUM(H44:L44)</f>
        <v>0.88777777777777789</v>
      </c>
      <c r="N44" s="24">
        <f>RANK(M44,$M44:M53)</f>
        <v>1</v>
      </c>
    </row>
    <row r="45" spans="1:14" ht="15.6" x14ac:dyDescent="0.3">
      <c r="B45" s="9">
        <v>5</v>
      </c>
      <c r="C45" s="9" t="s">
        <v>58</v>
      </c>
      <c r="G45" s="9" t="s">
        <v>30</v>
      </c>
      <c r="H45" s="9">
        <f>SUM(H31*E32)</f>
        <v>0.1522222222222222</v>
      </c>
      <c r="I45" s="9">
        <f>SUM(I31*E33)</f>
        <v>8.5555555555555551E-2</v>
      </c>
      <c r="J45" s="9">
        <f>SUM(J31*E34)</f>
        <v>0.15666666666666665</v>
      </c>
      <c r="K45" s="9">
        <f>SUM(K31*E35)</f>
        <v>0.06</v>
      </c>
      <c r="L45" s="9">
        <f>SUM(L31*E36)</f>
        <v>0.04</v>
      </c>
      <c r="M45" s="24">
        <f>SUM(H45:L45)</f>
        <v>0.49444444444444435</v>
      </c>
      <c r="N45" s="24">
        <f>RANK(M45,$M45:M54)</f>
        <v>3</v>
      </c>
    </row>
    <row r="46" spans="1:14" ht="15.6" x14ac:dyDescent="0.3">
      <c r="G46" s="9" t="s">
        <v>31</v>
      </c>
      <c r="H46" s="9">
        <f>SUM(H32*E32)</f>
        <v>0.30444444444444441</v>
      </c>
      <c r="I46" s="9">
        <f>SUM(I32*E33)</f>
        <v>0.25666666666666665</v>
      </c>
      <c r="J46" s="9">
        <f>SUM(J32*E34)</f>
        <v>5.2222222222222212E-2</v>
      </c>
      <c r="K46" s="9">
        <f>SUM(K32*E35)</f>
        <v>0.03</v>
      </c>
      <c r="L46" s="9">
        <f>SUM(L32*E36)</f>
        <v>1.3333333333333332E-2</v>
      </c>
      <c r="M46" s="24">
        <f>SUM(H46:L46)</f>
        <v>0.65666666666666662</v>
      </c>
      <c r="N46" s="24">
        <f>RANK(M46,$M46:M55)</f>
        <v>2</v>
      </c>
    </row>
    <row r="47" spans="1:14" ht="15.6" x14ac:dyDescent="0.3">
      <c r="G47" s="9" t="s">
        <v>32</v>
      </c>
      <c r="H47" s="9">
        <f>SUM(H33*E32)</f>
        <v>0.45666666666666667</v>
      </c>
      <c r="I47" s="9">
        <f>SUM(I33*E33)</f>
        <v>0.1711111111111111</v>
      </c>
      <c r="J47" s="9">
        <f>SUM(J33*E34)</f>
        <v>0.10444444444444442</v>
      </c>
      <c r="K47" s="9">
        <f>SUM(K33*E35)</f>
        <v>0.06</v>
      </c>
      <c r="L47" s="9">
        <f>SUM(L33*E36)</f>
        <v>2.6666666666666665E-2</v>
      </c>
      <c r="M47" s="24">
        <f>SUM(H47:L47)</f>
        <v>0.81888888888888878</v>
      </c>
      <c r="N47" s="24">
        <f>RANK(M47,$M47:M56)</f>
        <v>1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2022-12-07T23:24:03Z</dcterms:created>
  <dcterms:modified xsi:type="dcterms:W3CDTF">2022-12-15T11:46:17Z</dcterms:modified>
</cp:coreProperties>
</file>