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U-TSAF-2023\Day5\"/>
    </mc:Choice>
  </mc:AlternateContent>
  <bookViews>
    <workbookView xWindow="0" yWindow="0" windowWidth="20490" windowHeight="8790" activeTab="1"/>
  </bookViews>
  <sheets>
    <sheet name="STATIC forecast" sheetId="1" r:id="rId1"/>
    <sheet name="DYANAMIC forecast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H33" i="2"/>
  <c r="I33" i="2"/>
  <c r="G34" i="2"/>
  <c r="K34" i="2" s="1"/>
  <c r="H34" i="2"/>
  <c r="I34" i="2"/>
  <c r="G35" i="2"/>
  <c r="H35" i="2"/>
  <c r="L35" i="2" s="1"/>
  <c r="I35" i="2"/>
  <c r="G36" i="2"/>
  <c r="H36" i="2"/>
  <c r="I36" i="2"/>
  <c r="M36" i="2" s="1"/>
  <c r="G37" i="2"/>
  <c r="H37" i="2"/>
  <c r="I37" i="2"/>
  <c r="G38" i="2"/>
  <c r="K38" i="2" s="1"/>
  <c r="H38" i="2"/>
  <c r="I38" i="2"/>
  <c r="G39" i="2"/>
  <c r="H39" i="2"/>
  <c r="L39" i="2" s="1"/>
  <c r="I39" i="2"/>
  <c r="G40" i="2"/>
  <c r="H40" i="2"/>
  <c r="I40" i="2"/>
  <c r="M40" i="2" s="1"/>
  <c r="G41" i="2"/>
  <c r="H41" i="2"/>
  <c r="I41" i="2"/>
  <c r="I32" i="2"/>
  <c r="M32" i="2" s="1"/>
  <c r="H32" i="2"/>
  <c r="G32" i="2"/>
  <c r="K33" i="2"/>
  <c r="L33" i="2"/>
  <c r="M33" i="2"/>
  <c r="L34" i="2"/>
  <c r="M34" i="2"/>
  <c r="K35" i="2"/>
  <c r="M35" i="2"/>
  <c r="K36" i="2"/>
  <c r="L36" i="2"/>
  <c r="K37" i="2"/>
  <c r="L37" i="2"/>
  <c r="M37" i="2"/>
  <c r="L38" i="2"/>
  <c r="M38" i="2"/>
  <c r="K39" i="2"/>
  <c r="M39" i="2"/>
  <c r="K40" i="2"/>
  <c r="L40" i="2"/>
  <c r="K41" i="2"/>
  <c r="L41" i="2"/>
  <c r="M41" i="2"/>
  <c r="L32" i="2"/>
  <c r="K32" i="2"/>
  <c r="K42" i="2" l="1"/>
  <c r="K43" i="2" s="1"/>
  <c r="L42" i="2"/>
  <c r="L43" i="2" s="1"/>
  <c r="M42" i="2"/>
  <c r="M43" i="2" s="1"/>
  <c r="D33" i="2"/>
  <c r="E34" i="2"/>
  <c r="E35" i="2" s="1"/>
  <c r="E36" i="2" s="1"/>
  <c r="E37" i="2" s="1"/>
  <c r="E38" i="2" s="1"/>
  <c r="E39" i="2" s="1"/>
  <c r="E40" i="2" s="1"/>
  <c r="E41" i="2" s="1"/>
  <c r="E33" i="2"/>
  <c r="E32" i="2"/>
  <c r="D32" i="2"/>
  <c r="C38" i="2"/>
  <c r="C39" i="2" s="1"/>
  <c r="C37" i="2"/>
  <c r="C36" i="2"/>
  <c r="C35" i="2"/>
  <c r="C34" i="2"/>
  <c r="C33" i="2"/>
  <c r="C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L43" i="1"/>
  <c r="M43" i="1"/>
  <c r="K43" i="1"/>
  <c r="L42" i="1"/>
  <c r="M42" i="1"/>
  <c r="K32" i="1"/>
  <c r="K4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L32" i="1"/>
  <c r="M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I32" i="1"/>
  <c r="H32" i="1"/>
  <c r="G33" i="1"/>
  <c r="G34" i="1"/>
  <c r="G35" i="1"/>
  <c r="G36" i="1"/>
  <c r="G37" i="1"/>
  <c r="G38" i="1"/>
  <c r="G39" i="1"/>
  <c r="G40" i="1"/>
  <c r="G41" i="1"/>
  <c r="G32" i="1"/>
  <c r="E34" i="1"/>
  <c r="E35" i="1"/>
  <c r="E36" i="1"/>
  <c r="E37" i="1"/>
  <c r="E38" i="1"/>
  <c r="E39" i="1"/>
  <c r="E40" i="1"/>
  <c r="E41" i="1"/>
  <c r="D34" i="1"/>
  <c r="D35" i="1"/>
  <c r="D36" i="1"/>
  <c r="D37" i="1"/>
  <c r="D38" i="1"/>
  <c r="D39" i="1"/>
  <c r="D40" i="1"/>
  <c r="D41" i="1"/>
  <c r="C34" i="1"/>
  <c r="C35" i="1"/>
  <c r="C36" i="1"/>
  <c r="C37" i="1"/>
  <c r="C38" i="1"/>
  <c r="C39" i="1"/>
  <c r="C40" i="1"/>
  <c r="C41" i="1"/>
  <c r="E33" i="1"/>
  <c r="D33" i="1"/>
  <c r="C33" i="1"/>
  <c r="E32" i="1"/>
  <c r="D32" i="1"/>
  <c r="C3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36" i="3"/>
  <c r="C40" i="3"/>
  <c r="H2" i="3"/>
  <c r="H6" i="3"/>
  <c r="C33" i="3"/>
  <c r="C37" i="3"/>
  <c r="C41" i="3"/>
  <c r="H3" i="3"/>
  <c r="H7" i="3"/>
  <c r="C34" i="3"/>
  <c r="C38" i="3"/>
  <c r="H4" i="3"/>
  <c r="H8" i="3"/>
  <c r="C35" i="3"/>
  <c r="C39" i="3"/>
  <c r="H5" i="3"/>
  <c r="D34" i="2" l="1"/>
  <c r="C40" i="2"/>
  <c r="C41" i="2" s="1"/>
  <c r="D39" i="3"/>
  <c r="E38" i="3"/>
  <c r="D41" i="3"/>
  <c r="D33" i="3"/>
  <c r="D36" i="3"/>
  <c r="D35" i="3"/>
  <c r="D34" i="3"/>
  <c r="E40" i="3"/>
  <c r="E39" i="3"/>
  <c r="D38" i="3"/>
  <c r="E41" i="3"/>
  <c r="E33" i="3"/>
  <c r="E36" i="3"/>
  <c r="E34" i="3"/>
  <c r="D37" i="3"/>
  <c r="D40" i="3"/>
  <c r="E35" i="3"/>
  <c r="E37" i="3"/>
  <c r="D35" i="2" l="1"/>
  <c r="D36" i="2" l="1"/>
  <c r="D38" i="2" l="1"/>
  <c r="D37" i="2"/>
  <c r="D39" i="2" l="1"/>
  <c r="D40" i="2"/>
  <c r="D41" i="2" l="1"/>
</calcChain>
</file>

<file path=xl/sharedStrings.xml><?xml version="1.0" encoding="utf-8"?>
<sst xmlns="http://schemas.openxmlformats.org/spreadsheetml/2006/main" count="44" uniqueCount="23">
  <si>
    <t>time</t>
  </si>
  <si>
    <t>x_t</t>
  </si>
  <si>
    <t>MA(5)</t>
  </si>
  <si>
    <t>MA(10)</t>
  </si>
  <si>
    <t>Naïve Forecast</t>
  </si>
  <si>
    <t>ERROR</t>
  </si>
  <si>
    <t>Error_sq</t>
  </si>
  <si>
    <t>MSE - &gt;</t>
  </si>
  <si>
    <t>RMSE -&gt;</t>
  </si>
  <si>
    <t>Error</t>
  </si>
  <si>
    <t>MSE -&gt;</t>
  </si>
  <si>
    <t>Forecast(x_t)</t>
  </si>
  <si>
    <t>Lower Confidence Bound(x_t)</t>
  </si>
  <si>
    <t>Upper Confidence Bound(x_t)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</si>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</sst>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1" xfId="0" applyNumberFormat="1" applyFill="1" applyBorder="1" applyAlignment="1">
      <alignment horizontal="right" wrapText="1"/>
    </xf>
    <xf numFmtId="164" fontId="0" fillId="0" borderId="0" xfId="0" applyNumberFormat="1"/>
    <xf numFmtId="164" fontId="1" fillId="3" borderId="1" xfId="0" applyNumberFormat="1" applyFont="1" applyFill="1" applyBorder="1" applyAlignment="1">
      <alignment horizontal="right" wrapText="1"/>
    </xf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forecast'!$B$1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forecast'!$B$2:$B$41</c:f>
              <c:numCache>
                <c:formatCode>0.0</c:formatCode>
                <c:ptCount val="40"/>
                <c:pt idx="0">
                  <c:v>1</c:v>
                </c:pt>
                <c:pt idx="1">
                  <c:v>5.6270163479999997</c:v>
                </c:pt>
                <c:pt idx="2">
                  <c:v>12.053855690000001</c:v>
                </c:pt>
                <c:pt idx="3">
                  <c:v>15.63953588</c:v>
                </c:pt>
                <c:pt idx="4">
                  <c:v>17.149589209999998</c:v>
                </c:pt>
                <c:pt idx="5">
                  <c:v>17.896719010000002</c:v>
                </c:pt>
                <c:pt idx="6">
                  <c:v>16.450394599999999</c:v>
                </c:pt>
                <c:pt idx="7">
                  <c:v>20.207915620000001</c:v>
                </c:pt>
                <c:pt idx="8">
                  <c:v>14.30774222</c:v>
                </c:pt>
                <c:pt idx="9">
                  <c:v>20.606716299999999</c:v>
                </c:pt>
                <c:pt idx="10">
                  <c:v>14.93515182</c:v>
                </c:pt>
                <c:pt idx="11">
                  <c:v>16.394455000000001</c:v>
                </c:pt>
                <c:pt idx="12">
                  <c:v>10.802945530000001</c:v>
                </c:pt>
                <c:pt idx="13">
                  <c:v>6.9687269010000001</c:v>
                </c:pt>
                <c:pt idx="14">
                  <c:v>12.41315009</c:v>
                </c:pt>
                <c:pt idx="15">
                  <c:v>19.08456507</c:v>
                </c:pt>
                <c:pt idx="16">
                  <c:v>16.312535669999999</c:v>
                </c:pt>
                <c:pt idx="17">
                  <c:v>22.806312479999999</c:v>
                </c:pt>
                <c:pt idx="18">
                  <c:v>26.84471636</c:v>
                </c:pt>
                <c:pt idx="19">
                  <c:v>18.545095719999999</c:v>
                </c:pt>
                <c:pt idx="20">
                  <c:v>13.752541880000001</c:v>
                </c:pt>
                <c:pt idx="21">
                  <c:v>12.88339891</c:v>
                </c:pt>
                <c:pt idx="22">
                  <c:v>25.0880957</c:v>
                </c:pt>
                <c:pt idx="23">
                  <c:v>19.857103859999999</c:v>
                </c:pt>
                <c:pt idx="24">
                  <c:v>12.67367979</c:v>
                </c:pt>
                <c:pt idx="25">
                  <c:v>8.0118929330000004</c:v>
                </c:pt>
                <c:pt idx="26">
                  <c:v>5.3741807430000001</c:v>
                </c:pt>
                <c:pt idx="27">
                  <c:v>10.99082217</c:v>
                </c:pt>
                <c:pt idx="28">
                  <c:v>19.40268185</c:v>
                </c:pt>
                <c:pt idx="29">
                  <c:v>17.202527289999999</c:v>
                </c:pt>
                <c:pt idx="30">
                  <c:v>16.713702860000001</c:v>
                </c:pt>
                <c:pt idx="31">
                  <c:v>16.001658299999999</c:v>
                </c:pt>
                <c:pt idx="32">
                  <c:v>18.454667870000002</c:v>
                </c:pt>
                <c:pt idx="33">
                  <c:v>18.667626160000001</c:v>
                </c:pt>
                <c:pt idx="34">
                  <c:v>18.945159749999998</c:v>
                </c:pt>
                <c:pt idx="35">
                  <c:v>13.34813443</c:v>
                </c:pt>
                <c:pt idx="36">
                  <c:v>7.1782826630000001</c:v>
                </c:pt>
                <c:pt idx="37">
                  <c:v>4.9577903189999999</c:v>
                </c:pt>
                <c:pt idx="38">
                  <c:v>2.6447848440000001</c:v>
                </c:pt>
                <c:pt idx="39">
                  <c:v>5.7616146339999998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E-46D3-A54F-98FC1FD9CE61}"/>
            </c:ext>
          </c:extLst>
        </c:ser>
        <c:ser>
          <c:idx val="1"/>
          <c:order val="1"/>
          <c:tx>
            <c:strRef>
              <c:f>'STATIC forecast'!$C$1</c:f>
              <c:strCache>
                <c:ptCount val="1"/>
                <c:pt idx="0">
                  <c:v>MA(5)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forecast'!$C$2:$C$41</c:f>
              <c:numCache>
                <c:formatCode>General</c:formatCode>
                <c:ptCount val="40"/>
                <c:pt idx="30" formatCode="0.0">
                  <c:v>12.196420997200001</c:v>
                </c:pt>
                <c:pt idx="31" formatCode="0.0">
                  <c:v>13.936782982599999</c:v>
                </c:pt>
                <c:pt idx="32" formatCode="0.0">
                  <c:v>16.062278494000001</c:v>
                </c:pt>
                <c:pt idx="33" formatCode="0.0">
                  <c:v>17.555047633999997</c:v>
                </c:pt>
                <c:pt idx="34" formatCode="0.0">
                  <c:v>17.408036496000001</c:v>
                </c:pt>
                <c:pt idx="35" formatCode="0.0">
                  <c:v>17.756562988000002</c:v>
                </c:pt>
                <c:pt idx="36" formatCode="0.0">
                  <c:v>17.083449301999998</c:v>
                </c:pt>
                <c:pt idx="37" formatCode="0.0">
                  <c:v>15.318774174600003</c:v>
                </c:pt>
                <c:pt idx="38" formatCode="0.0">
                  <c:v>12.619398664399998</c:v>
                </c:pt>
                <c:pt idx="39" formatCode="0.0">
                  <c:v>9.4148304011999979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E-46D3-A54F-98FC1FD9CE61}"/>
            </c:ext>
          </c:extLst>
        </c:ser>
        <c:ser>
          <c:idx val="2"/>
          <c:order val="2"/>
          <c:tx>
            <c:strRef>
              <c:f>'STATIC forecast'!$D$1</c:f>
              <c:strCache>
                <c:ptCount val="1"/>
                <c:pt idx="0">
                  <c:v>MA(10)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forecast'!$D$2:$D$41</c:f>
              <c:numCache>
                <c:formatCode>General</c:formatCode>
                <c:ptCount val="40"/>
                <c:pt idx="30" formatCode="0.0">
                  <c:v>14.523692512599998</c:v>
                </c:pt>
                <c:pt idx="31" formatCode="0.0">
                  <c:v>14.819808610600001</c:v>
                </c:pt>
                <c:pt idx="32" formatCode="0.0">
                  <c:v>15.131634549600003</c:v>
                </c:pt>
                <c:pt idx="33" formatCode="0.0">
                  <c:v>14.4682917666</c:v>
                </c:pt>
                <c:pt idx="34" formatCode="0.0">
                  <c:v>14.349343996599998</c:v>
                </c:pt>
                <c:pt idx="35" formatCode="0.0">
                  <c:v>14.9764919926</c:v>
                </c:pt>
                <c:pt idx="36" formatCode="0.0">
                  <c:v>15.510116142299998</c:v>
                </c:pt>
                <c:pt idx="37" formatCode="0.0">
                  <c:v>15.690526334299998</c:v>
                </c:pt>
                <c:pt idx="38" formatCode="0.0">
                  <c:v>15.0872231492</c:v>
                </c:pt>
                <c:pt idx="39" formatCode="0.0">
                  <c:v>13.411433448600002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E-46D3-A54F-98FC1FD9CE61}"/>
            </c:ext>
          </c:extLst>
        </c:ser>
        <c:ser>
          <c:idx val="3"/>
          <c:order val="3"/>
          <c:tx>
            <c:strRef>
              <c:f>'STATIC forecast'!$E$1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forecast'!$E$2:$E$41</c:f>
              <c:numCache>
                <c:formatCode>General</c:formatCode>
                <c:ptCount val="40"/>
                <c:pt idx="30" formatCode="0.0">
                  <c:v>17.202527289999999</c:v>
                </c:pt>
                <c:pt idx="31" formatCode="0.0">
                  <c:v>16.713702860000001</c:v>
                </c:pt>
                <c:pt idx="32" formatCode="0.0">
                  <c:v>16.001658299999999</c:v>
                </c:pt>
                <c:pt idx="33" formatCode="0.0">
                  <c:v>18.454667870000002</c:v>
                </c:pt>
                <c:pt idx="34" formatCode="0.0">
                  <c:v>18.667626160000001</c:v>
                </c:pt>
                <c:pt idx="35" formatCode="0.0">
                  <c:v>18.945159749999998</c:v>
                </c:pt>
                <c:pt idx="36" formatCode="0.0">
                  <c:v>13.34813443</c:v>
                </c:pt>
                <c:pt idx="37" formatCode="0.0">
                  <c:v>7.1782826630000001</c:v>
                </c:pt>
                <c:pt idx="38" formatCode="0.0">
                  <c:v>4.9577903189999999</c:v>
                </c:pt>
                <c:pt idx="39" formatCode="0.0">
                  <c:v>2.6447848440000001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E-46D3-A54F-98FC1FD9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01360"/>
        <c:axId val="1463104688"/>
      </c:lineChart>
      <c:catAx>
        <c:axId val="14631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4688"/>
        <c:crosses val="autoZero"/>
        <c:auto val="1"/>
        <c:lblAlgn val="ctr"/>
        <c:lblOffset val="100"/>
        <c:noMultiLvlLbl val="0"/>
      </c:catAx>
      <c:valAx>
        <c:axId val="1463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'DYANAMIC forecast'!$B$1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'DYANAMIC forecast'!$B$2:$B$41</c:f>
              <c:numCache>
                <c:formatCode>0.0</c:formatCode>
                <c:ptCount val="40"/>
                <c:pt idx="0">
                  <c:v>1</c:v>
                </c:pt>
                <c:pt idx="1">
                  <c:v>5.6270163479999997</c:v>
                </c:pt>
                <c:pt idx="2">
                  <c:v>12.053855690000001</c:v>
                </c:pt>
                <c:pt idx="3">
                  <c:v>15.63953588</c:v>
                </c:pt>
                <c:pt idx="4">
                  <c:v>17.149589209999998</c:v>
                </c:pt>
                <c:pt idx="5">
                  <c:v>17.896719010000002</c:v>
                </c:pt>
                <c:pt idx="6">
                  <c:v>16.450394599999999</c:v>
                </c:pt>
                <c:pt idx="7">
                  <c:v>20.207915620000001</c:v>
                </c:pt>
                <c:pt idx="8">
                  <c:v>14.30774222</c:v>
                </c:pt>
                <c:pt idx="9">
                  <c:v>20.606716299999999</c:v>
                </c:pt>
                <c:pt idx="10">
                  <c:v>14.93515182</c:v>
                </c:pt>
                <c:pt idx="11">
                  <c:v>16.394455000000001</c:v>
                </c:pt>
                <c:pt idx="12">
                  <c:v>10.802945530000001</c:v>
                </c:pt>
                <c:pt idx="13">
                  <c:v>6.9687269010000001</c:v>
                </c:pt>
                <c:pt idx="14">
                  <c:v>12.41315009</c:v>
                </c:pt>
                <c:pt idx="15">
                  <c:v>19.08456507</c:v>
                </c:pt>
                <c:pt idx="16">
                  <c:v>16.312535669999999</c:v>
                </c:pt>
                <c:pt idx="17">
                  <c:v>22.806312479999999</c:v>
                </c:pt>
                <c:pt idx="18">
                  <c:v>26.84471636</c:v>
                </c:pt>
                <c:pt idx="19">
                  <c:v>18.545095719999999</c:v>
                </c:pt>
                <c:pt idx="20">
                  <c:v>13.752541880000001</c:v>
                </c:pt>
                <c:pt idx="21">
                  <c:v>12.88339891</c:v>
                </c:pt>
                <c:pt idx="22">
                  <c:v>25.0880957</c:v>
                </c:pt>
                <c:pt idx="23">
                  <c:v>19.857103859999999</c:v>
                </c:pt>
                <c:pt idx="24">
                  <c:v>12.67367979</c:v>
                </c:pt>
                <c:pt idx="25">
                  <c:v>8.0118929330000004</c:v>
                </c:pt>
                <c:pt idx="26">
                  <c:v>5.3741807430000001</c:v>
                </c:pt>
                <c:pt idx="27">
                  <c:v>10.99082217</c:v>
                </c:pt>
                <c:pt idx="28">
                  <c:v>19.40268185</c:v>
                </c:pt>
                <c:pt idx="29">
                  <c:v>17.202527289999999</c:v>
                </c:pt>
                <c:pt idx="30">
                  <c:v>16.713702860000001</c:v>
                </c:pt>
                <c:pt idx="31">
                  <c:v>16.001658299999999</c:v>
                </c:pt>
                <c:pt idx="32">
                  <c:v>18.454667870000002</c:v>
                </c:pt>
                <c:pt idx="33">
                  <c:v>18.667626160000001</c:v>
                </c:pt>
                <c:pt idx="34">
                  <c:v>18.945159749999998</c:v>
                </c:pt>
                <c:pt idx="35">
                  <c:v>13.34813443</c:v>
                </c:pt>
                <c:pt idx="36">
                  <c:v>7.1782826630000001</c:v>
                </c:pt>
                <c:pt idx="37">
                  <c:v>4.9577903189999999</c:v>
                </c:pt>
                <c:pt idx="38">
                  <c:v>2.6447848440000001</c:v>
                </c:pt>
                <c:pt idx="39">
                  <c:v>5.7616146339999998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BF5-9608-F18EAB534923}"/>
            </c:ext>
          </c:extLst>
        </c:ser>
        <c:ser>
          <c:idx val="1"/>
          <c:order val="1"/>
          <c:tx>
            <c:strRef>
              <c:f>'DYANAMIC forecast'!$C$1</c:f>
              <c:strCache>
                <c:ptCount val="1"/>
                <c:pt idx="0">
                  <c:v>MA(5)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'DYANAMIC forecast'!$C$2:$C$41</c:f>
              <c:numCache>
                <c:formatCode>General</c:formatCode>
                <c:ptCount val="40"/>
                <c:pt idx="30" formatCode="0.0">
                  <c:v>12.196420997200001</c:v>
                </c:pt>
                <c:pt idx="31" formatCode="0.0">
                  <c:v>13.033326610040001</c:v>
                </c:pt>
                <c:pt idx="32" formatCode="0.0">
                  <c:v>14.565155783448001</c:v>
                </c:pt>
                <c:pt idx="33" formatCode="0.0">
                  <c:v>15.280022506137602</c:v>
                </c:pt>
                <c:pt idx="34" formatCode="0.0">
                  <c:v>14.45549063736512</c:v>
                </c:pt>
                <c:pt idx="35" formatCode="0.0">
                  <c:v>13.906083306838145</c:v>
                </c:pt>
                <c:pt idx="36" formatCode="0.0">
                  <c:v>14.248015768765773</c:v>
                </c:pt>
                <c:pt idx="37" formatCode="0.0">
                  <c:v>14.490953600510926</c:v>
                </c:pt>
                <c:pt idx="38" formatCode="0.0">
                  <c:v>14.476113163923515</c:v>
                </c:pt>
                <c:pt idx="39" formatCode="0.0">
                  <c:v>14.315331295480695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BF5-9608-F18EAB534923}"/>
            </c:ext>
          </c:extLst>
        </c:ser>
        <c:ser>
          <c:idx val="2"/>
          <c:order val="2"/>
          <c:tx>
            <c:strRef>
              <c:f>'DYANAMIC forecast'!$D$1</c:f>
              <c:strCache>
                <c:ptCount val="1"/>
                <c:pt idx="0">
                  <c:v>MA(10)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'DYANAMIC forecast'!$D$2:$D$41</c:f>
              <c:numCache>
                <c:formatCode>General</c:formatCode>
                <c:ptCount val="40"/>
                <c:pt idx="30" formatCode="0.0">
                  <c:v>14.523692512599998</c:v>
                </c:pt>
                <c:pt idx="31" formatCode="0.0">
                  <c:v>14.600807575859999</c:v>
                </c:pt>
                <c:pt idx="32" formatCode="0.0">
                  <c:v>14.772548442446</c:v>
                </c:pt>
                <c:pt idx="33" formatCode="0.0">
                  <c:v>13.740993716690602</c:v>
                </c:pt>
                <c:pt idx="34" formatCode="0.0">
                  <c:v>13.12938270235966</c:v>
                </c:pt>
                <c:pt idx="35" formatCode="0.0">
                  <c:v>13.174952993595628</c:v>
                </c:pt>
                <c:pt idx="36" formatCode="0.0">
                  <c:v>13.69125899965519</c:v>
                </c:pt>
                <c:pt idx="37" formatCode="0.0">
                  <c:v>14.522966825320708</c:v>
                </c:pt>
                <c:pt idx="38" formatCode="0.0">
                  <c:v>14.876181290852779</c:v>
                </c:pt>
                <c:pt idx="39" formatCode="0.0">
                  <c:v>14.423531234938057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0-4BF5-9608-F18EAB534923}"/>
            </c:ext>
          </c:extLst>
        </c:ser>
        <c:ser>
          <c:idx val="3"/>
          <c:order val="3"/>
          <c:tx>
            <c:strRef>
              <c:f>'DYANAMIC forecast'!$E$1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'DYANAMIC forecast'!$E$2:$E$41</c:f>
              <c:numCache>
                <c:formatCode>General</c:formatCode>
                <c:ptCount val="40"/>
                <c:pt idx="30" formatCode="0.0">
                  <c:v>17.202527289999999</c:v>
                </c:pt>
                <c:pt idx="31" formatCode="0.0">
                  <c:v>17.202527289999999</c:v>
                </c:pt>
                <c:pt idx="32" formatCode="0.0">
                  <c:v>17.202527289999999</c:v>
                </c:pt>
                <c:pt idx="33" formatCode="0.0">
                  <c:v>17.202527289999999</c:v>
                </c:pt>
                <c:pt idx="34" formatCode="0.0">
                  <c:v>17.202527289999999</c:v>
                </c:pt>
                <c:pt idx="35" formatCode="0.0">
                  <c:v>17.202527289999999</c:v>
                </c:pt>
                <c:pt idx="36" formatCode="0.0">
                  <c:v>17.202527289999999</c:v>
                </c:pt>
                <c:pt idx="37" formatCode="0.0">
                  <c:v>17.202527289999999</c:v>
                </c:pt>
                <c:pt idx="38" formatCode="0.0">
                  <c:v>17.202527289999999</c:v>
                </c:pt>
                <c:pt idx="39" formatCode="0.0">
                  <c:v>17.202527289999999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0-4BF5-9608-F18EAB53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02416"/>
        <c:axId val="1458503664"/>
      </c:lineChart>
      <c:catAx>
        <c:axId val="145850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03664"/>
        <c:crosses val="autoZero"/>
        <c:auto val="1"/>
        <c:lblAlgn val="ctr"/>
        <c:lblOffset val="100"/>
        <c:noMultiLvlLbl val="0"/>
      </c:catAx>
      <c:valAx>
        <c:axId val="1458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Sheet3!$B$2:$B$41</c:f>
              <c:numCache>
                <c:formatCode>0.0</c:formatCode>
                <c:ptCount val="40"/>
                <c:pt idx="0">
                  <c:v>1</c:v>
                </c:pt>
                <c:pt idx="1">
                  <c:v>5.6270163479999997</c:v>
                </c:pt>
                <c:pt idx="2">
                  <c:v>12.053855690000001</c:v>
                </c:pt>
                <c:pt idx="3">
                  <c:v>15.63953588</c:v>
                </c:pt>
                <c:pt idx="4">
                  <c:v>17.149589209999998</c:v>
                </c:pt>
                <c:pt idx="5">
                  <c:v>17.896719010000002</c:v>
                </c:pt>
                <c:pt idx="6">
                  <c:v>16.450394599999999</c:v>
                </c:pt>
                <c:pt idx="7">
                  <c:v>20.207915620000001</c:v>
                </c:pt>
                <c:pt idx="8">
                  <c:v>14.30774222</c:v>
                </c:pt>
                <c:pt idx="9">
                  <c:v>20.606716299999999</c:v>
                </c:pt>
                <c:pt idx="10">
                  <c:v>14.93515182</c:v>
                </c:pt>
                <c:pt idx="11">
                  <c:v>16.394455000000001</c:v>
                </c:pt>
                <c:pt idx="12">
                  <c:v>10.802945530000001</c:v>
                </c:pt>
                <c:pt idx="13">
                  <c:v>6.9687269010000001</c:v>
                </c:pt>
                <c:pt idx="14">
                  <c:v>12.41315009</c:v>
                </c:pt>
                <c:pt idx="15">
                  <c:v>19.08456507</c:v>
                </c:pt>
                <c:pt idx="16">
                  <c:v>16.312535669999999</c:v>
                </c:pt>
                <c:pt idx="17">
                  <c:v>22.806312479999999</c:v>
                </c:pt>
                <c:pt idx="18">
                  <c:v>26.84471636</c:v>
                </c:pt>
                <c:pt idx="19">
                  <c:v>18.545095719999999</c:v>
                </c:pt>
                <c:pt idx="20">
                  <c:v>13.752541880000001</c:v>
                </c:pt>
                <c:pt idx="21">
                  <c:v>12.88339891</c:v>
                </c:pt>
                <c:pt idx="22">
                  <c:v>25.0880957</c:v>
                </c:pt>
                <c:pt idx="23">
                  <c:v>19.857103859999999</c:v>
                </c:pt>
                <c:pt idx="24">
                  <c:v>12.67367979</c:v>
                </c:pt>
                <c:pt idx="25">
                  <c:v>8.0118929330000004</c:v>
                </c:pt>
                <c:pt idx="26">
                  <c:v>5.3741807430000001</c:v>
                </c:pt>
                <c:pt idx="27">
                  <c:v>10.99082217</c:v>
                </c:pt>
                <c:pt idx="28">
                  <c:v>19.40268185</c:v>
                </c:pt>
                <c:pt idx="29">
                  <c:v>17.202527289999999</c:v>
                </c:pt>
                <c:pt idx="30">
                  <c:v>16.713702860000001</c:v>
                </c:pt>
                <c:pt idx="31">
                  <c:v>16.001658299999999</c:v>
                </c:pt>
                <c:pt idx="32">
                  <c:v>18.454667870000002</c:v>
                </c:pt>
                <c:pt idx="33">
                  <c:v>18.667626160000001</c:v>
                </c:pt>
                <c:pt idx="34">
                  <c:v>18.945159749999998</c:v>
                </c:pt>
                <c:pt idx="35">
                  <c:v>13.34813443</c:v>
                </c:pt>
                <c:pt idx="36">
                  <c:v>7.1782826630000001</c:v>
                </c:pt>
                <c:pt idx="37">
                  <c:v>4.9577903189999999</c:v>
                </c:pt>
                <c:pt idx="38">
                  <c:v>2.6447848440000001</c:v>
                </c:pt>
                <c:pt idx="39">
                  <c:v>5.7616146339999998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8-4467-8E88-258BE1A165A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Forecast(x_t)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Sheet3!$C$2:$C$41</c:f>
              <c:numCache>
                <c:formatCode>General</c:formatCode>
                <c:ptCount val="40"/>
                <c:pt idx="30" formatCode="0.0">
                  <c:v>16.713702860000001</c:v>
                </c:pt>
                <c:pt idx="31" formatCode="0.0">
                  <c:v>16.919397390060421</c:v>
                </c:pt>
                <c:pt idx="32" formatCode="0.0">
                  <c:v>17.048692804386743</c:v>
                </c:pt>
                <c:pt idx="33" formatCode="0.0">
                  <c:v>17.177988218713068</c:v>
                </c:pt>
                <c:pt idx="34" formatCode="0.0">
                  <c:v>17.30728363303939</c:v>
                </c:pt>
                <c:pt idx="35" formatCode="0.0">
                  <c:v>17.436579047365711</c:v>
                </c:pt>
                <c:pt idx="36" formatCode="0.0">
                  <c:v>17.565874461692033</c:v>
                </c:pt>
                <c:pt idx="37" formatCode="0.0">
                  <c:v>17.695169876018355</c:v>
                </c:pt>
                <c:pt idx="38" formatCode="0.0">
                  <c:v>17.824465290344676</c:v>
                </c:pt>
                <c:pt idx="39" formatCode="0.0">
                  <c:v>17.953760704671001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8-4467-8E88-258BE1A165A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Bound(x_t)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Sheet3!$D$2:$D$41</c:f>
              <c:numCache>
                <c:formatCode>General</c:formatCode>
                <c:ptCount val="40"/>
                <c:pt idx="30" formatCode="0.0">
                  <c:v>16.713702860000001</c:v>
                </c:pt>
                <c:pt idx="31" formatCode="0.0">
                  <c:v>6.6626013609766677</c:v>
                </c:pt>
                <c:pt idx="32" formatCode="0.0">
                  <c:v>3.2427214943228986</c:v>
                </c:pt>
                <c:pt idx="33" formatCode="0.0">
                  <c:v>0.55879744994859948</c:v>
                </c:pt>
                <c:pt idx="34" formatCode="0.0">
                  <c:v>-1.7184896539731014</c:v>
                </c:pt>
                <c:pt idx="35" formatCode="0.0">
                  <c:v>-3.7283139667430909</c:v>
                </c:pt>
                <c:pt idx="36" formatCode="0.0">
                  <c:v>-5.545067829827282</c:v>
                </c:pt>
                <c:pt idx="37" formatCode="0.0">
                  <c:v>-7.2140479254767662</c:v>
                </c:pt>
                <c:pt idx="38" formatCode="0.0">
                  <c:v>-8.7652571667167472</c:v>
                </c:pt>
                <c:pt idx="39" formatCode="0.0">
                  <c:v>-10.219781681570947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8-4467-8E88-258BE1A165A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Bound(x_t)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Sheet3!$E$2:$E$41</c:f>
              <c:numCache>
                <c:formatCode>General</c:formatCode>
                <c:ptCount val="40"/>
                <c:pt idx="30" formatCode="0.0">
                  <c:v>16.713702860000001</c:v>
                </c:pt>
                <c:pt idx="31" formatCode="0.0">
                  <c:v>27.176193419144177</c:v>
                </c:pt>
                <c:pt idx="32" formatCode="0.0">
                  <c:v>30.854664114450586</c:v>
                </c:pt>
                <c:pt idx="33" formatCode="0.0">
                  <c:v>33.797178987477537</c:v>
                </c:pt>
                <c:pt idx="34" formatCode="0.0">
                  <c:v>36.333056920051881</c:v>
                </c:pt>
                <c:pt idx="35" formatCode="0.0">
                  <c:v>38.60147206147451</c:v>
                </c:pt>
                <c:pt idx="36" formatCode="0.0">
                  <c:v>40.676816753211348</c:v>
                </c:pt>
                <c:pt idx="37" formatCode="0.0">
                  <c:v>42.604387677513472</c:v>
                </c:pt>
                <c:pt idx="38" formatCode="0.0">
                  <c:v>44.414187747406103</c:v>
                </c:pt>
                <c:pt idx="39" formatCode="0.0">
                  <c:v>46.127303090912946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8-4467-8E88-258BE1A1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723776"/>
        <c:axId val="1768724192"/>
      </c:lineChart>
      <c:catAx>
        <c:axId val="1768723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24192"/>
        <c:crosses val="autoZero"/>
        <c:auto val="1"/>
        <c:lblAlgn val="ctr"/>
        <c:lblOffset val="100"/>
        <c:noMultiLvlLbl val="0"/>
      </c:catAx>
      <c:valAx>
        <c:axId val="17687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541994</xdr:colOff>
      <xdr:row>10</xdr:row>
      <xdr:rowOff>130633</xdr:rowOff>
    </xdr:from>
    <xdr:to>
      <xdr:col>12</xdr:col>
      <xdr:colOff>221152</xdr:colOff>
      <xdr:row>24</xdr:row>
      <xdr:rowOff>63027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205153</xdr:colOff>
      <xdr:row>3</xdr:row>
      <xdr:rowOff>86456</xdr:rowOff>
    </xdr:from>
    <xdr:to>
      <xdr:col>14</xdr:col>
      <xdr:colOff>7326</xdr:colOff>
      <xdr:row>19</xdr:row>
      <xdr:rowOff>43960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765572</xdr:colOff>
      <xdr:row>9</xdr:row>
      <xdr:rowOff>95250</xdr:rowOff>
    </xdr:from>
    <xdr:to>
      <xdr:col>9</xdr:col>
      <xdr:colOff>513160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1" totalsRowShown="0">
  <autoFilter ref="A1:E41"/>
  <tableColumns count="5">
    <tableColumn id="1" name="time" dataDxfId="5"/>
    <tableColumn id="2" name="x_t" dataDxfId="4"/>
    <tableColumn id="3" name="Forecast(x_t)" dataDxfId="3">
      <calculatedColumnFormula>_xlfn.FORECAST.ETS(A2,$B$2:$B$32,$A$2:$A$32,1,1)</calculatedColumnFormula>
    </tableColumn>
    <tableColumn id="4" name="Lower Confidence Bound(x_t)" dataDxfId="2">
      <calculatedColumnFormula>C2-_xlfn.FORECAST.ETS.CONFINT(A2,$B$2:$B$32,$A$2:$A$32,0.95,1,1)</calculatedColumnFormula>
    </tableColumn>
    <tableColumn id="5" name="Upper Confidence Bound(x_t)" dataDxfId="1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175" zoomScaleNormal="175" workbookViewId="0">
      <pane ySplit="1" topLeftCell="A31" activePane="bottomLeft" state="frozen"/>
      <selection pane="bottomLeft" activeCell="I36" sqref="I36"/>
    </sheetView>
  </sheetViews>
  <sheetFormatPr defaultRowHeight="15" x14ac:dyDescent="0.25"/>
  <cols>
    <col min="6" max="6" width="6" customWidth="1"/>
    <col min="10" max="10" width="6.140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 x14ac:dyDescent="0.3">
      <c r="A2">
        <v>1</v>
      </c>
      <c r="B2" s="1">
        <v>1</v>
      </c>
    </row>
    <row r="3" spans="1:5" ht="15.75" thickBot="1" x14ac:dyDescent="0.3">
      <c r="A3">
        <f>+A2+1</f>
        <v>2</v>
      </c>
      <c r="B3" s="1">
        <v>5.6270163479999997</v>
      </c>
    </row>
    <row r="4" spans="1:5" ht="15.75" thickBot="1" x14ac:dyDescent="0.3">
      <c r="A4">
        <f t="shared" ref="A4:A41" si="0">+A3+1</f>
        <v>3</v>
      </c>
      <c r="B4" s="1">
        <v>12.053855690000001</v>
      </c>
    </row>
    <row r="5" spans="1:5" ht="15.75" thickBot="1" x14ac:dyDescent="0.3">
      <c r="A5">
        <f t="shared" si="0"/>
        <v>4</v>
      </c>
      <c r="B5" s="1">
        <v>15.63953588</v>
      </c>
    </row>
    <row r="6" spans="1:5" ht="15.75" thickBot="1" x14ac:dyDescent="0.3">
      <c r="A6">
        <f t="shared" si="0"/>
        <v>5</v>
      </c>
      <c r="B6" s="1">
        <v>17.149589209999998</v>
      </c>
    </row>
    <row r="7" spans="1:5" ht="15.75" thickBot="1" x14ac:dyDescent="0.3">
      <c r="A7">
        <f t="shared" si="0"/>
        <v>6</v>
      </c>
      <c r="B7" s="1">
        <v>17.896719010000002</v>
      </c>
    </row>
    <row r="8" spans="1:5" ht="15.75" thickBot="1" x14ac:dyDescent="0.3">
      <c r="A8">
        <f t="shared" si="0"/>
        <v>7</v>
      </c>
      <c r="B8" s="1">
        <v>16.450394599999999</v>
      </c>
    </row>
    <row r="9" spans="1:5" ht="15.75" thickBot="1" x14ac:dyDescent="0.3">
      <c r="A9">
        <f t="shared" si="0"/>
        <v>8</v>
      </c>
      <c r="B9" s="1">
        <v>20.207915620000001</v>
      </c>
    </row>
    <row r="10" spans="1:5" ht="15.75" thickBot="1" x14ac:dyDescent="0.3">
      <c r="A10">
        <f t="shared" si="0"/>
        <v>9</v>
      </c>
      <c r="B10" s="1">
        <v>14.30774222</v>
      </c>
    </row>
    <row r="11" spans="1:5" ht="15.75" thickBot="1" x14ac:dyDescent="0.3">
      <c r="A11">
        <f t="shared" si="0"/>
        <v>10</v>
      </c>
      <c r="B11" s="1">
        <v>20.606716299999999</v>
      </c>
    </row>
    <row r="12" spans="1:5" ht="15.75" thickBot="1" x14ac:dyDescent="0.3">
      <c r="A12">
        <f t="shared" si="0"/>
        <v>11</v>
      </c>
      <c r="B12" s="1">
        <v>14.93515182</v>
      </c>
    </row>
    <row r="13" spans="1:5" ht="15.75" thickBot="1" x14ac:dyDescent="0.3">
      <c r="A13">
        <f t="shared" si="0"/>
        <v>12</v>
      </c>
      <c r="B13" s="1">
        <v>16.394455000000001</v>
      </c>
    </row>
    <row r="14" spans="1:5" ht="15.75" thickBot="1" x14ac:dyDescent="0.3">
      <c r="A14">
        <f t="shared" si="0"/>
        <v>13</v>
      </c>
      <c r="B14" s="1">
        <v>10.802945530000001</v>
      </c>
    </row>
    <row r="15" spans="1:5" ht="15.75" thickBot="1" x14ac:dyDescent="0.3">
      <c r="A15">
        <f t="shared" si="0"/>
        <v>14</v>
      </c>
      <c r="B15" s="1">
        <v>6.9687269010000001</v>
      </c>
    </row>
    <row r="16" spans="1:5" ht="15.75" thickBot="1" x14ac:dyDescent="0.3">
      <c r="A16">
        <f t="shared" si="0"/>
        <v>15</v>
      </c>
      <c r="B16" s="1">
        <v>12.41315009</v>
      </c>
    </row>
    <row r="17" spans="1:13" ht="15.75" thickBot="1" x14ac:dyDescent="0.3">
      <c r="A17">
        <f t="shared" si="0"/>
        <v>16</v>
      </c>
      <c r="B17" s="1">
        <v>19.08456507</v>
      </c>
    </row>
    <row r="18" spans="1:13" ht="15.75" thickBot="1" x14ac:dyDescent="0.3">
      <c r="A18">
        <f t="shared" si="0"/>
        <v>17</v>
      </c>
      <c r="B18" s="1">
        <v>16.312535669999999</v>
      </c>
    </row>
    <row r="19" spans="1:13" ht="15.75" thickBot="1" x14ac:dyDescent="0.3">
      <c r="A19">
        <f t="shared" si="0"/>
        <v>18</v>
      </c>
      <c r="B19" s="1">
        <v>22.806312479999999</v>
      </c>
    </row>
    <row r="20" spans="1:13" ht="15.75" thickBot="1" x14ac:dyDescent="0.3">
      <c r="A20">
        <f t="shared" si="0"/>
        <v>19</v>
      </c>
      <c r="B20" s="1">
        <v>26.84471636</v>
      </c>
    </row>
    <row r="21" spans="1:13" ht="15.75" thickBot="1" x14ac:dyDescent="0.3">
      <c r="A21">
        <f t="shared" si="0"/>
        <v>20</v>
      </c>
      <c r="B21" s="1">
        <v>18.545095719999999</v>
      </c>
    </row>
    <row r="22" spans="1:13" ht="15.75" thickBot="1" x14ac:dyDescent="0.3">
      <c r="A22">
        <f t="shared" si="0"/>
        <v>21</v>
      </c>
      <c r="B22" s="1">
        <v>13.752541880000001</v>
      </c>
    </row>
    <row r="23" spans="1:13" ht="15.75" thickBot="1" x14ac:dyDescent="0.3">
      <c r="A23">
        <f t="shared" si="0"/>
        <v>22</v>
      </c>
      <c r="B23" s="1">
        <v>12.88339891</v>
      </c>
    </row>
    <row r="24" spans="1:13" ht="15.75" thickBot="1" x14ac:dyDescent="0.3">
      <c r="A24">
        <f t="shared" si="0"/>
        <v>23</v>
      </c>
      <c r="B24" s="1">
        <v>25.0880957</v>
      </c>
    </row>
    <row r="25" spans="1:13" ht="15.75" thickBot="1" x14ac:dyDescent="0.3">
      <c r="A25">
        <f t="shared" si="0"/>
        <v>24</v>
      </c>
      <c r="B25" s="1">
        <v>19.857103859999999</v>
      </c>
    </row>
    <row r="26" spans="1:13" ht="15.75" thickBot="1" x14ac:dyDescent="0.3">
      <c r="A26">
        <f t="shared" si="0"/>
        <v>25</v>
      </c>
      <c r="B26" s="1">
        <v>12.67367979</v>
      </c>
    </row>
    <row r="27" spans="1:13" ht="15.75" thickBot="1" x14ac:dyDescent="0.3">
      <c r="A27">
        <f t="shared" si="0"/>
        <v>26</v>
      </c>
      <c r="B27" s="1">
        <v>8.0118929330000004</v>
      </c>
    </row>
    <row r="28" spans="1:13" ht="15.75" thickBot="1" x14ac:dyDescent="0.3">
      <c r="A28">
        <f t="shared" si="0"/>
        <v>27</v>
      </c>
      <c r="B28" s="1">
        <v>5.3741807430000001</v>
      </c>
    </row>
    <row r="29" spans="1:13" ht="15.75" thickBot="1" x14ac:dyDescent="0.3">
      <c r="A29">
        <f t="shared" si="0"/>
        <v>28</v>
      </c>
      <c r="B29" s="1">
        <v>10.99082217</v>
      </c>
    </row>
    <row r="30" spans="1:13" ht="15.75" thickBot="1" x14ac:dyDescent="0.3">
      <c r="A30">
        <f t="shared" si="0"/>
        <v>29</v>
      </c>
      <c r="B30" s="1">
        <v>19.40268185</v>
      </c>
      <c r="G30" t="s">
        <v>5</v>
      </c>
      <c r="K30" t="s">
        <v>6</v>
      </c>
    </row>
    <row r="31" spans="1:13" ht="15.75" thickBot="1" x14ac:dyDescent="0.3">
      <c r="A31">
        <f t="shared" si="0"/>
        <v>30</v>
      </c>
      <c r="B31" s="1">
        <v>17.202527289999999</v>
      </c>
      <c r="G31" s="4" t="s">
        <v>2</v>
      </c>
      <c r="H31" s="4" t="s">
        <v>3</v>
      </c>
      <c r="I31" s="4" t="s">
        <v>4</v>
      </c>
      <c r="K31" s="4" t="s">
        <v>2</v>
      </c>
      <c r="L31" s="4" t="s">
        <v>3</v>
      </c>
      <c r="M31" s="4" t="s">
        <v>4</v>
      </c>
    </row>
    <row r="32" spans="1:13" ht="15.75" thickBot="1" x14ac:dyDescent="0.3">
      <c r="A32">
        <f t="shared" si="0"/>
        <v>31</v>
      </c>
      <c r="B32" s="3">
        <v>16.713702860000001</v>
      </c>
      <c r="C32" s="2">
        <f>+AVERAGE(B27:B31)</f>
        <v>12.196420997200001</v>
      </c>
      <c r="D32" s="2">
        <f>+AVERAGE(B22:B31)</f>
        <v>14.523692512599998</v>
      </c>
      <c r="E32" s="2">
        <f>+B31</f>
        <v>17.202527289999999</v>
      </c>
      <c r="G32" s="2">
        <f>+B32-C32</f>
        <v>4.5172818628000009</v>
      </c>
      <c r="H32" s="2">
        <f>+B32-D32</f>
        <v>2.190010347400003</v>
      </c>
      <c r="I32" s="2">
        <f>+B32-E32</f>
        <v>-0.48882442999999753</v>
      </c>
      <c r="K32">
        <f>+G32^2</f>
        <v>20.405835427981845</v>
      </c>
      <c r="L32">
        <f t="shared" ref="L32:M32" si="1">+H32^2</f>
        <v>4.7961453217190817</v>
      </c>
      <c r="M32">
        <f t="shared" si="1"/>
        <v>0.2389493233648225</v>
      </c>
    </row>
    <row r="33" spans="1:13" ht="15.75" thickBot="1" x14ac:dyDescent="0.3">
      <c r="A33">
        <f t="shared" si="0"/>
        <v>32</v>
      </c>
      <c r="B33" s="3">
        <v>16.001658299999999</v>
      </c>
      <c r="C33" s="2">
        <f>+AVERAGE(B28:B32)</f>
        <v>13.936782982599999</v>
      </c>
      <c r="D33" s="2">
        <f>+AVERAGE(B23:B32)</f>
        <v>14.819808610600001</v>
      </c>
      <c r="E33" s="2">
        <f>+B32</f>
        <v>16.713702860000001</v>
      </c>
      <c r="G33" s="2">
        <f t="shared" ref="G33:G41" si="2">+B33-C33</f>
        <v>2.0648753174000003</v>
      </c>
      <c r="H33" s="2">
        <f t="shared" ref="H33:H41" si="3">+B33-D33</f>
        <v>1.1818496893999981</v>
      </c>
      <c r="I33" s="2">
        <f t="shared" ref="I33:I41" si="4">+B33-E33</f>
        <v>-0.71204456000000249</v>
      </c>
      <c r="K33">
        <f t="shared" ref="K33:K41" si="5">+G33^2</f>
        <v>4.2637100764077518</v>
      </c>
      <c r="L33">
        <f t="shared" ref="L33:L41" si="6">+H33^2</f>
        <v>1.396768688334872</v>
      </c>
      <c r="M33">
        <f t="shared" ref="M33:M41" si="7">+I33^2</f>
        <v>0.50700745542559711</v>
      </c>
    </row>
    <row r="34" spans="1:13" ht="15.75" thickBot="1" x14ac:dyDescent="0.3">
      <c r="A34">
        <f t="shared" si="0"/>
        <v>33</v>
      </c>
      <c r="B34" s="3">
        <v>18.454667870000002</v>
      </c>
      <c r="C34" s="2">
        <f t="shared" ref="C34:C41" si="8">+AVERAGE(B29:B33)</f>
        <v>16.062278494000001</v>
      </c>
      <c r="D34" s="2">
        <f t="shared" ref="D34:D41" si="9">+AVERAGE(B24:B33)</f>
        <v>15.131634549600003</v>
      </c>
      <c r="E34" s="2">
        <f t="shared" ref="E34:E41" si="10">+B33</f>
        <v>16.001658299999999</v>
      </c>
      <c r="G34" s="2">
        <f t="shared" si="2"/>
        <v>2.3923893760000006</v>
      </c>
      <c r="H34" s="2">
        <f t="shared" si="3"/>
        <v>3.3230333203999987</v>
      </c>
      <c r="I34" s="2">
        <f t="shared" si="4"/>
        <v>2.4530095700000025</v>
      </c>
      <c r="K34">
        <f t="shared" si="5"/>
        <v>5.723526926397672</v>
      </c>
      <c r="L34">
        <f t="shared" si="6"/>
        <v>11.04255044848864</v>
      </c>
      <c r="M34">
        <f t="shared" si="7"/>
        <v>6.017255950511597</v>
      </c>
    </row>
    <row r="35" spans="1:13" ht="15.75" thickBot="1" x14ac:dyDescent="0.3">
      <c r="A35">
        <f t="shared" si="0"/>
        <v>34</v>
      </c>
      <c r="B35" s="3">
        <v>18.667626160000001</v>
      </c>
      <c r="C35" s="2">
        <f t="shared" si="8"/>
        <v>17.555047633999997</v>
      </c>
      <c r="D35" s="2">
        <f t="shared" si="9"/>
        <v>14.4682917666</v>
      </c>
      <c r="E35" s="2">
        <f t="shared" si="10"/>
        <v>18.454667870000002</v>
      </c>
      <c r="G35" s="2">
        <f t="shared" si="2"/>
        <v>1.1125785260000036</v>
      </c>
      <c r="H35" s="2">
        <f t="shared" si="3"/>
        <v>4.1993343934000009</v>
      </c>
      <c r="I35" s="2">
        <f t="shared" si="4"/>
        <v>0.21295828999999955</v>
      </c>
      <c r="K35">
        <f t="shared" si="5"/>
        <v>1.2378309765163407</v>
      </c>
      <c r="L35">
        <f t="shared" si="6"/>
        <v>17.634409347592154</v>
      </c>
      <c r="M35">
        <f t="shared" si="7"/>
        <v>4.5351233279723908E-2</v>
      </c>
    </row>
    <row r="36" spans="1:13" ht="15.75" thickBot="1" x14ac:dyDescent="0.3">
      <c r="A36">
        <f t="shared" si="0"/>
        <v>35</v>
      </c>
      <c r="B36" s="3">
        <v>18.945159749999998</v>
      </c>
      <c r="C36" s="2">
        <f t="shared" si="8"/>
        <v>17.408036496000001</v>
      </c>
      <c r="D36" s="2">
        <f t="shared" si="9"/>
        <v>14.349343996599998</v>
      </c>
      <c r="E36" s="2">
        <f t="shared" si="10"/>
        <v>18.667626160000001</v>
      </c>
      <c r="G36" s="2">
        <f t="shared" si="2"/>
        <v>1.5371232539999973</v>
      </c>
      <c r="H36" s="2">
        <f t="shared" si="3"/>
        <v>4.5958157534000001</v>
      </c>
      <c r="I36" s="2">
        <f t="shared" si="4"/>
        <v>0.27753358999999733</v>
      </c>
      <c r="K36">
        <f t="shared" si="5"/>
        <v>2.36274789798754</v>
      </c>
      <c r="L36">
        <f t="shared" si="6"/>
        <v>21.121522439199612</v>
      </c>
      <c r="M36">
        <f t="shared" si="7"/>
        <v>7.7024893578286624E-2</v>
      </c>
    </row>
    <row r="37" spans="1:13" ht="15.75" thickBot="1" x14ac:dyDescent="0.3">
      <c r="A37">
        <f t="shared" si="0"/>
        <v>36</v>
      </c>
      <c r="B37" s="3">
        <v>13.34813443</v>
      </c>
      <c r="C37" s="2">
        <f t="shared" si="8"/>
        <v>17.756562988000002</v>
      </c>
      <c r="D37" s="2">
        <f t="shared" si="9"/>
        <v>14.9764919926</v>
      </c>
      <c r="E37" s="2">
        <f t="shared" si="10"/>
        <v>18.945159749999998</v>
      </c>
      <c r="G37" s="2">
        <f t="shared" si="2"/>
        <v>-4.4084285580000024</v>
      </c>
      <c r="H37" s="2">
        <f t="shared" si="3"/>
        <v>-1.6283575625999998</v>
      </c>
      <c r="I37" s="2">
        <f t="shared" si="4"/>
        <v>-5.5970253199999984</v>
      </c>
      <c r="K37">
        <f t="shared" si="5"/>
        <v>19.43424235098998</v>
      </c>
      <c r="L37">
        <f t="shared" si="6"/>
        <v>2.6515483516766123</v>
      </c>
      <c r="M37">
        <f t="shared" si="7"/>
        <v>31.326692432721085</v>
      </c>
    </row>
    <row r="38" spans="1:13" ht="15.75" thickBot="1" x14ac:dyDescent="0.3">
      <c r="A38">
        <f t="shared" si="0"/>
        <v>37</v>
      </c>
      <c r="B38" s="3">
        <v>7.1782826630000001</v>
      </c>
      <c r="C38" s="2">
        <f t="shared" si="8"/>
        <v>17.083449301999998</v>
      </c>
      <c r="D38" s="2">
        <f t="shared" si="9"/>
        <v>15.510116142299998</v>
      </c>
      <c r="E38" s="2">
        <f t="shared" si="10"/>
        <v>13.34813443</v>
      </c>
      <c r="G38" s="2">
        <f t="shared" si="2"/>
        <v>-9.9051666389999973</v>
      </c>
      <c r="H38" s="2">
        <f t="shared" si="3"/>
        <v>-8.3318334792999984</v>
      </c>
      <c r="I38" s="2">
        <f t="shared" si="4"/>
        <v>-6.1698517669999999</v>
      </c>
      <c r="K38">
        <f t="shared" si="5"/>
        <v>98.112326146358498</v>
      </c>
      <c r="L38">
        <f t="shared" si="6"/>
        <v>69.419449126784315</v>
      </c>
      <c r="M38">
        <f t="shared" si="7"/>
        <v>38.067070826753024</v>
      </c>
    </row>
    <row r="39" spans="1:13" ht="15.75" thickBot="1" x14ac:dyDescent="0.3">
      <c r="A39">
        <f t="shared" si="0"/>
        <v>38</v>
      </c>
      <c r="B39" s="3">
        <v>4.9577903189999999</v>
      </c>
      <c r="C39" s="2">
        <f t="shared" si="8"/>
        <v>15.318774174600003</v>
      </c>
      <c r="D39" s="2">
        <f t="shared" si="9"/>
        <v>15.690526334299998</v>
      </c>
      <c r="E39" s="2">
        <f t="shared" si="10"/>
        <v>7.1782826630000001</v>
      </c>
      <c r="G39" s="2">
        <f t="shared" si="2"/>
        <v>-10.360983855600004</v>
      </c>
      <c r="H39" s="2">
        <f t="shared" si="3"/>
        <v>-10.732736015299999</v>
      </c>
      <c r="I39" s="2">
        <f t="shared" si="4"/>
        <v>-2.2204923440000002</v>
      </c>
      <c r="K39">
        <f t="shared" si="5"/>
        <v>107.34998645600393</v>
      </c>
      <c r="L39">
        <f t="shared" si="6"/>
        <v>115.1916223741177</v>
      </c>
      <c r="M39">
        <f t="shared" si="7"/>
        <v>4.9305862497626149</v>
      </c>
    </row>
    <row r="40" spans="1:13" ht="15.75" thickBot="1" x14ac:dyDescent="0.3">
      <c r="A40">
        <f t="shared" si="0"/>
        <v>39</v>
      </c>
      <c r="B40" s="3">
        <v>2.6447848440000001</v>
      </c>
      <c r="C40" s="2">
        <f t="shared" si="8"/>
        <v>12.619398664399998</v>
      </c>
      <c r="D40" s="2">
        <f t="shared" si="9"/>
        <v>15.0872231492</v>
      </c>
      <c r="E40" s="2">
        <f t="shared" si="10"/>
        <v>4.9577903189999999</v>
      </c>
      <c r="G40" s="2">
        <f t="shared" si="2"/>
        <v>-9.9746138203999983</v>
      </c>
      <c r="H40" s="2">
        <f t="shared" si="3"/>
        <v>-12.4424383052</v>
      </c>
      <c r="I40" s="2">
        <f t="shared" si="4"/>
        <v>-2.3130054749999998</v>
      </c>
      <c r="K40">
        <f t="shared" si="5"/>
        <v>99.492920866114645</v>
      </c>
      <c r="L40">
        <f t="shared" si="6"/>
        <v>154.81427097870824</v>
      </c>
      <c r="M40">
        <f t="shared" si="7"/>
        <v>5.3499943273799744</v>
      </c>
    </row>
    <row r="41" spans="1:13" ht="15.75" thickBot="1" x14ac:dyDescent="0.3">
      <c r="A41">
        <f t="shared" si="0"/>
        <v>40</v>
      </c>
      <c r="B41" s="3">
        <v>5.7616146339999998</v>
      </c>
      <c r="C41" s="2">
        <f t="shared" si="8"/>
        <v>9.4148304011999979</v>
      </c>
      <c r="D41" s="2">
        <f t="shared" si="9"/>
        <v>13.411433448600002</v>
      </c>
      <c r="E41" s="2">
        <f t="shared" si="10"/>
        <v>2.6447848440000001</v>
      </c>
      <c r="G41" s="2">
        <f t="shared" si="2"/>
        <v>-3.6532157671999981</v>
      </c>
      <c r="H41" s="2">
        <f t="shared" si="3"/>
        <v>-7.6498188146000023</v>
      </c>
      <c r="I41" s="2">
        <f t="shared" si="4"/>
        <v>3.1168297899999997</v>
      </c>
      <c r="K41">
        <f t="shared" si="5"/>
        <v>13.345985441718671</v>
      </c>
      <c r="L41">
        <f t="shared" si="6"/>
        <v>58.519727896208188</v>
      </c>
      <c r="M41">
        <f t="shared" si="7"/>
        <v>9.714627939831443</v>
      </c>
    </row>
    <row r="42" spans="1:13" x14ac:dyDescent="0.25">
      <c r="I42" t="s">
        <v>7</v>
      </c>
      <c r="K42" s="4">
        <f>+AVERAGE(K32:K41)</f>
        <v>37.17291125664768</v>
      </c>
      <c r="L42" s="4">
        <f t="shared" ref="L42:M42" si="11">+AVERAGE(L32:L41)</f>
        <v>45.658801497282937</v>
      </c>
      <c r="M42" s="4">
        <f t="shared" si="11"/>
        <v>9.6274560632608175</v>
      </c>
    </row>
    <row r="43" spans="1:13" x14ac:dyDescent="0.25">
      <c r="I43" t="s">
        <v>8</v>
      </c>
      <c r="K43">
        <f>+SQRT(K42)</f>
        <v>6.0969591811531494</v>
      </c>
      <c r="L43">
        <f t="shared" ref="L43:M43" si="12">+SQRT(L42)</f>
        <v>6.7571296788860682</v>
      </c>
      <c r="M43">
        <f t="shared" si="12"/>
        <v>3.1028142166847208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130" zoomScaleNormal="130" workbookViewId="0">
      <pane ySplit="1" topLeftCell="A11" activePane="bottomLeft" state="frozen"/>
      <selection pane="bottomLeft" activeCell="M46" sqref="M46"/>
    </sheetView>
  </sheetViews>
  <sheetFormatPr defaultRowHeight="15" x14ac:dyDescent="0.25"/>
  <cols>
    <col min="6" max="6" width="6.140625" customWidth="1"/>
  </cols>
  <sheetData>
    <row r="1" spans="1: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thickBot="1" x14ac:dyDescent="0.3">
      <c r="A2">
        <v>1</v>
      </c>
      <c r="B2" s="1">
        <v>1</v>
      </c>
    </row>
    <row r="3" spans="1:5" ht="15.75" thickBot="1" x14ac:dyDescent="0.3">
      <c r="A3">
        <f>+A2+1</f>
        <v>2</v>
      </c>
      <c r="B3" s="1">
        <v>5.6270163479999997</v>
      </c>
    </row>
    <row r="4" spans="1:5" ht="15.75" thickBot="1" x14ac:dyDescent="0.3">
      <c r="A4">
        <f t="shared" ref="A4:A41" si="0">+A3+1</f>
        <v>3</v>
      </c>
      <c r="B4" s="1">
        <v>12.053855690000001</v>
      </c>
    </row>
    <row r="5" spans="1:5" ht="15.75" thickBot="1" x14ac:dyDescent="0.3">
      <c r="A5">
        <f t="shared" si="0"/>
        <v>4</v>
      </c>
      <c r="B5" s="1">
        <v>15.63953588</v>
      </c>
    </row>
    <row r="6" spans="1:5" ht="15.75" thickBot="1" x14ac:dyDescent="0.3">
      <c r="A6">
        <f t="shared" si="0"/>
        <v>5</v>
      </c>
      <c r="B6" s="1">
        <v>17.149589209999998</v>
      </c>
    </row>
    <row r="7" spans="1:5" ht="15.75" thickBot="1" x14ac:dyDescent="0.3">
      <c r="A7">
        <f t="shared" si="0"/>
        <v>6</v>
      </c>
      <c r="B7" s="1">
        <v>17.896719010000002</v>
      </c>
    </row>
    <row r="8" spans="1:5" ht="15.75" thickBot="1" x14ac:dyDescent="0.3">
      <c r="A8">
        <f t="shared" si="0"/>
        <v>7</v>
      </c>
      <c r="B8" s="1">
        <v>16.450394599999999</v>
      </c>
    </row>
    <row r="9" spans="1:5" ht="15.75" thickBot="1" x14ac:dyDescent="0.3">
      <c r="A9">
        <f t="shared" si="0"/>
        <v>8</v>
      </c>
      <c r="B9" s="1">
        <v>20.207915620000001</v>
      </c>
    </row>
    <row r="10" spans="1:5" ht="15.75" thickBot="1" x14ac:dyDescent="0.3">
      <c r="A10">
        <f t="shared" si="0"/>
        <v>9</v>
      </c>
      <c r="B10" s="1">
        <v>14.30774222</v>
      </c>
    </row>
    <row r="11" spans="1:5" ht="15.75" thickBot="1" x14ac:dyDescent="0.3">
      <c r="A11">
        <f t="shared" si="0"/>
        <v>10</v>
      </c>
      <c r="B11" s="1">
        <v>20.606716299999999</v>
      </c>
    </row>
    <row r="12" spans="1:5" ht="15.75" thickBot="1" x14ac:dyDescent="0.3">
      <c r="A12">
        <f t="shared" si="0"/>
        <v>11</v>
      </c>
      <c r="B12" s="1">
        <v>14.93515182</v>
      </c>
    </row>
    <row r="13" spans="1:5" ht="15.75" thickBot="1" x14ac:dyDescent="0.3">
      <c r="A13">
        <f t="shared" si="0"/>
        <v>12</v>
      </c>
      <c r="B13" s="1">
        <v>16.394455000000001</v>
      </c>
    </row>
    <row r="14" spans="1:5" ht="15.75" thickBot="1" x14ac:dyDescent="0.3">
      <c r="A14">
        <f t="shared" si="0"/>
        <v>13</v>
      </c>
      <c r="B14" s="1">
        <v>10.802945530000001</v>
      </c>
    </row>
    <row r="15" spans="1:5" ht="15.75" thickBot="1" x14ac:dyDescent="0.3">
      <c r="A15">
        <f t="shared" si="0"/>
        <v>14</v>
      </c>
      <c r="B15" s="1">
        <v>6.9687269010000001</v>
      </c>
    </row>
    <row r="16" spans="1:5" ht="15.75" thickBot="1" x14ac:dyDescent="0.3">
      <c r="A16">
        <f t="shared" si="0"/>
        <v>15</v>
      </c>
      <c r="B16" s="1">
        <v>12.41315009</v>
      </c>
    </row>
    <row r="17" spans="1:13" ht="15.75" thickBot="1" x14ac:dyDescent="0.3">
      <c r="A17">
        <f t="shared" si="0"/>
        <v>16</v>
      </c>
      <c r="B17" s="1">
        <v>19.08456507</v>
      </c>
    </row>
    <row r="18" spans="1:13" ht="15.75" thickBot="1" x14ac:dyDescent="0.3">
      <c r="A18">
        <f t="shared" si="0"/>
        <v>17</v>
      </c>
      <c r="B18" s="1">
        <v>16.312535669999999</v>
      </c>
    </row>
    <row r="19" spans="1:13" ht="15.75" thickBot="1" x14ac:dyDescent="0.3">
      <c r="A19">
        <f t="shared" si="0"/>
        <v>18</v>
      </c>
      <c r="B19" s="1">
        <v>22.806312479999999</v>
      </c>
    </row>
    <row r="20" spans="1:13" ht="15.75" thickBot="1" x14ac:dyDescent="0.3">
      <c r="A20">
        <f t="shared" si="0"/>
        <v>19</v>
      </c>
      <c r="B20" s="1">
        <v>26.84471636</v>
      </c>
    </row>
    <row r="21" spans="1:13" ht="15.75" thickBot="1" x14ac:dyDescent="0.3">
      <c r="A21">
        <f t="shared" si="0"/>
        <v>20</v>
      </c>
      <c r="B21" s="1">
        <v>18.545095719999999</v>
      </c>
    </row>
    <row r="22" spans="1:13" ht="15.75" thickBot="1" x14ac:dyDescent="0.3">
      <c r="A22">
        <f t="shared" si="0"/>
        <v>21</v>
      </c>
      <c r="B22" s="1">
        <v>13.752541880000001</v>
      </c>
    </row>
    <row r="23" spans="1:13" ht="15.75" thickBot="1" x14ac:dyDescent="0.3">
      <c r="A23">
        <f t="shared" si="0"/>
        <v>22</v>
      </c>
      <c r="B23" s="1">
        <v>12.88339891</v>
      </c>
    </row>
    <row r="24" spans="1:13" ht="15.75" thickBot="1" x14ac:dyDescent="0.3">
      <c r="A24">
        <f t="shared" si="0"/>
        <v>23</v>
      </c>
      <c r="B24" s="1">
        <v>25.0880957</v>
      </c>
    </row>
    <row r="25" spans="1:13" ht="15.75" thickBot="1" x14ac:dyDescent="0.3">
      <c r="A25">
        <f t="shared" si="0"/>
        <v>24</v>
      </c>
      <c r="B25" s="1">
        <v>19.857103859999999</v>
      </c>
    </row>
    <row r="26" spans="1:13" ht="15.75" thickBot="1" x14ac:dyDescent="0.3">
      <c r="A26">
        <f t="shared" si="0"/>
        <v>25</v>
      </c>
      <c r="B26" s="1">
        <v>12.67367979</v>
      </c>
    </row>
    <row r="27" spans="1:13" ht="15.75" thickBot="1" x14ac:dyDescent="0.3">
      <c r="A27">
        <f t="shared" si="0"/>
        <v>26</v>
      </c>
      <c r="B27" s="1">
        <v>8.0118929330000004</v>
      </c>
    </row>
    <row r="28" spans="1:13" ht="15.75" thickBot="1" x14ac:dyDescent="0.3">
      <c r="A28">
        <f t="shared" si="0"/>
        <v>27</v>
      </c>
      <c r="B28" s="1">
        <v>5.3741807430000001</v>
      </c>
    </row>
    <row r="29" spans="1:13" ht="15.75" thickBot="1" x14ac:dyDescent="0.3">
      <c r="A29">
        <f t="shared" si="0"/>
        <v>28</v>
      </c>
      <c r="B29" s="1">
        <v>10.99082217</v>
      </c>
    </row>
    <row r="30" spans="1:13" ht="15.75" thickBot="1" x14ac:dyDescent="0.3">
      <c r="A30">
        <f t="shared" si="0"/>
        <v>29</v>
      </c>
      <c r="B30" s="1">
        <v>19.40268185</v>
      </c>
      <c r="G30" t="s">
        <v>9</v>
      </c>
      <c r="K30" t="s">
        <v>6</v>
      </c>
    </row>
    <row r="31" spans="1:13" ht="15.75" thickBot="1" x14ac:dyDescent="0.3">
      <c r="A31">
        <f t="shared" si="0"/>
        <v>30</v>
      </c>
      <c r="B31" s="1">
        <v>17.202527289999999</v>
      </c>
      <c r="G31" s="4" t="s">
        <v>2</v>
      </c>
      <c r="H31" s="4" t="s">
        <v>3</v>
      </c>
      <c r="I31" s="4" t="s">
        <v>4</v>
      </c>
      <c r="K31" s="4" t="s">
        <v>2</v>
      </c>
      <c r="L31" s="4" t="s">
        <v>3</v>
      </c>
      <c r="M31" s="4" t="s">
        <v>4</v>
      </c>
    </row>
    <row r="32" spans="1:13" ht="15.75" thickBot="1" x14ac:dyDescent="0.3">
      <c r="A32">
        <f t="shared" si="0"/>
        <v>31</v>
      </c>
      <c r="B32" s="3">
        <v>16.713702860000001</v>
      </c>
      <c r="C32" s="2">
        <f>+AVERAGE(B27:B31)</f>
        <v>12.196420997200001</v>
      </c>
      <c r="D32" s="2">
        <f>+AVERAGE(B22:B31)</f>
        <v>14.523692512599998</v>
      </c>
      <c r="E32" s="2">
        <f>+B31</f>
        <v>17.202527289999999</v>
      </c>
      <c r="G32" s="6">
        <f>+B32-C32</f>
        <v>4.5172818628000009</v>
      </c>
      <c r="H32" s="6">
        <f>+B32-D32</f>
        <v>2.190010347400003</v>
      </c>
      <c r="I32" s="6">
        <f>+B32-E32</f>
        <v>-0.48882442999999753</v>
      </c>
      <c r="K32">
        <f>+G32^2</f>
        <v>20.405835427981845</v>
      </c>
      <c r="L32">
        <f t="shared" ref="L32:M32" si="1">+H32^2</f>
        <v>4.7961453217190817</v>
      </c>
      <c r="M32">
        <f t="shared" si="1"/>
        <v>0.2389493233648225</v>
      </c>
    </row>
    <row r="33" spans="1:13" ht="15.75" thickBot="1" x14ac:dyDescent="0.3">
      <c r="A33">
        <f t="shared" si="0"/>
        <v>32</v>
      </c>
      <c r="B33" s="3">
        <v>16.001658299999999</v>
      </c>
      <c r="C33" s="2">
        <f>+(C32+B31+B30+B29+B28)/5</f>
        <v>13.033326610040001</v>
      </c>
      <c r="D33" s="2">
        <f>+(SUM(B23:B31)+D32)/10</f>
        <v>14.600807575859999</v>
      </c>
      <c r="E33" s="2">
        <f>+E32</f>
        <v>17.202527289999999</v>
      </c>
      <c r="G33" s="6">
        <f t="shared" ref="G33:G41" si="2">+B33-C33</f>
        <v>2.9683316899599976</v>
      </c>
      <c r="H33" s="6">
        <f t="shared" ref="H33:H41" si="3">+B33-D33</f>
        <v>1.4008507241399997</v>
      </c>
      <c r="I33" s="6">
        <f t="shared" ref="I33:I41" si="4">+B33-E33</f>
        <v>-1.20086899</v>
      </c>
      <c r="K33">
        <f t="shared" ref="K33:K41" si="5">+G33^2</f>
        <v>8.8109930216207761</v>
      </c>
      <c r="L33">
        <f t="shared" ref="L33:L41" si="6">+H33^2</f>
        <v>1.9623827513235614</v>
      </c>
      <c r="M33">
        <f t="shared" ref="M33:M41" si="7">+I33^2</f>
        <v>1.4420863311436201</v>
      </c>
    </row>
    <row r="34" spans="1:13" ht="15.75" thickBot="1" x14ac:dyDescent="0.3">
      <c r="A34">
        <f t="shared" si="0"/>
        <v>33</v>
      </c>
      <c r="B34" s="3">
        <v>18.454667870000002</v>
      </c>
      <c r="C34" s="2">
        <f>+(C33+C32+B31+B30+B29)/5</f>
        <v>14.565155783448001</v>
      </c>
      <c r="D34" s="2">
        <f>+(SUM(B24:B31)+D33+D32)/10</f>
        <v>14.772548442446</v>
      </c>
      <c r="E34" s="2">
        <f t="shared" ref="E34:E41" si="8">+E33</f>
        <v>17.202527289999999</v>
      </c>
      <c r="G34" s="6">
        <f t="shared" si="2"/>
        <v>3.889512086552001</v>
      </c>
      <c r="H34" s="6">
        <f t="shared" si="3"/>
        <v>3.6821194275540012</v>
      </c>
      <c r="I34" s="6">
        <f t="shared" si="4"/>
        <v>1.2521405800000025</v>
      </c>
      <c r="K34">
        <f t="shared" si="5"/>
        <v>15.1283042714341</v>
      </c>
      <c r="L34">
        <f t="shared" si="6"/>
        <v>13.558003478770607</v>
      </c>
      <c r="M34">
        <f t="shared" si="7"/>
        <v>1.5678560320827426</v>
      </c>
    </row>
    <row r="35" spans="1:13" ht="15.75" thickBot="1" x14ac:dyDescent="0.3">
      <c r="A35">
        <f t="shared" si="0"/>
        <v>34</v>
      </c>
      <c r="B35" s="3">
        <v>18.667626160000001</v>
      </c>
      <c r="C35" s="2">
        <f>+(C34+C33+C32+B31+B30)/5</f>
        <v>15.280022506137602</v>
      </c>
      <c r="D35" s="2">
        <f>+(D34+D33+D32+SUM(B25:B31))/10</f>
        <v>13.740993716690602</v>
      </c>
      <c r="E35" s="2">
        <f t="shared" si="8"/>
        <v>17.202527289999999</v>
      </c>
      <c r="G35" s="6">
        <f t="shared" si="2"/>
        <v>3.3876036538623993</v>
      </c>
      <c r="H35" s="6">
        <f t="shared" si="3"/>
        <v>4.9266324433093995</v>
      </c>
      <c r="I35" s="6">
        <f t="shared" si="4"/>
        <v>1.4650988700000021</v>
      </c>
      <c r="K35">
        <f t="shared" si="5"/>
        <v>11.475858515661878</v>
      </c>
      <c r="L35">
        <f t="shared" si="6"/>
        <v>24.271707231468742</v>
      </c>
      <c r="M35">
        <f t="shared" si="7"/>
        <v>2.1465146988752828</v>
      </c>
    </row>
    <row r="36" spans="1:13" ht="15.75" thickBot="1" x14ac:dyDescent="0.3">
      <c r="A36">
        <f t="shared" si="0"/>
        <v>35</v>
      </c>
      <c r="B36" s="3">
        <v>18.945159749999998</v>
      </c>
      <c r="C36" s="2">
        <f>+(C35+C34+C33+C32+B31)/5</f>
        <v>14.45549063736512</v>
      </c>
      <c r="D36" s="2">
        <f>+AVERAGE(D32:D35,B26:B31)</f>
        <v>13.12938270235966</v>
      </c>
      <c r="E36" s="2">
        <f t="shared" si="8"/>
        <v>17.202527289999999</v>
      </c>
      <c r="G36" s="6">
        <f t="shared" si="2"/>
        <v>4.4896691126348784</v>
      </c>
      <c r="H36" s="6">
        <f t="shared" si="3"/>
        <v>5.8157770476403385</v>
      </c>
      <c r="I36" s="6">
        <f t="shared" si="4"/>
        <v>1.7426324599999994</v>
      </c>
      <c r="K36">
        <f t="shared" si="5"/>
        <v>20.157128740947655</v>
      </c>
      <c r="L36">
        <f t="shared" si="6"/>
        <v>33.82326266786017</v>
      </c>
      <c r="M36">
        <f t="shared" si="7"/>
        <v>3.0367678906456494</v>
      </c>
    </row>
    <row r="37" spans="1:13" ht="15.75" thickBot="1" x14ac:dyDescent="0.3">
      <c r="A37">
        <f t="shared" si="0"/>
        <v>36</v>
      </c>
      <c r="B37" s="3">
        <v>13.34813443</v>
      </c>
      <c r="C37" s="2">
        <f>+AVERAGE(C32:C36)</f>
        <v>13.906083306838145</v>
      </c>
      <c r="D37" s="2">
        <f>+AVERAGE(D32:D36,B27:B31)</f>
        <v>13.174952993595628</v>
      </c>
      <c r="E37" s="2">
        <f t="shared" si="8"/>
        <v>17.202527289999999</v>
      </c>
      <c r="G37" s="6">
        <f t="shared" si="2"/>
        <v>-0.55794887683814487</v>
      </c>
      <c r="H37" s="6">
        <f t="shared" si="3"/>
        <v>0.17318143640437178</v>
      </c>
      <c r="I37" s="6">
        <f t="shared" si="4"/>
        <v>-3.854392859999999</v>
      </c>
      <c r="K37">
        <f t="shared" si="5"/>
        <v>0.31130694916494733</v>
      </c>
      <c r="L37">
        <f t="shared" si="6"/>
        <v>2.9991809915081467E-2</v>
      </c>
      <c r="M37">
        <f t="shared" si="7"/>
        <v>14.856344319218973</v>
      </c>
    </row>
    <row r="38" spans="1:13" ht="15.75" thickBot="1" x14ac:dyDescent="0.3">
      <c r="A38">
        <f t="shared" si="0"/>
        <v>37</v>
      </c>
      <c r="B38" s="3">
        <v>7.1782826630000001</v>
      </c>
      <c r="C38" s="2">
        <f t="shared" ref="C38:C41" si="9">+AVERAGE(C33:C37)</f>
        <v>14.248015768765773</v>
      </c>
      <c r="D38" s="2">
        <f>+AVERAGE(D32:D37,B28:B31)</f>
        <v>13.69125899965519</v>
      </c>
      <c r="E38" s="2">
        <f t="shared" si="8"/>
        <v>17.202527289999999</v>
      </c>
      <c r="G38" s="6">
        <f t="shared" si="2"/>
        <v>-7.0697331057657733</v>
      </c>
      <c r="H38" s="6">
        <f t="shared" si="3"/>
        <v>-6.51297633665519</v>
      </c>
      <c r="I38" s="6">
        <f t="shared" si="4"/>
        <v>-10.024244626999998</v>
      </c>
      <c r="K38">
        <f t="shared" si="5"/>
        <v>49.981126186760569</v>
      </c>
      <c r="L38">
        <f t="shared" si="6"/>
        <v>42.418860761830459</v>
      </c>
      <c r="M38">
        <f t="shared" si="7"/>
        <v>100.48548034193833</v>
      </c>
    </row>
    <row r="39" spans="1:13" ht="15.75" thickBot="1" x14ac:dyDescent="0.3">
      <c r="A39">
        <f t="shared" si="0"/>
        <v>38</v>
      </c>
      <c r="B39" s="3">
        <v>4.9577903189999999</v>
      </c>
      <c r="C39" s="2">
        <f t="shared" si="9"/>
        <v>14.490953600510926</v>
      </c>
      <c r="D39" s="2">
        <f>+AVERAGE(D32:D38,B29:B31)</f>
        <v>14.522966825320708</v>
      </c>
      <c r="E39" s="2">
        <f t="shared" si="8"/>
        <v>17.202527289999999</v>
      </c>
      <c r="G39" s="6">
        <f t="shared" si="2"/>
        <v>-9.5331632815109266</v>
      </c>
      <c r="H39" s="6">
        <f t="shared" si="3"/>
        <v>-9.5651765063207073</v>
      </c>
      <c r="I39" s="6">
        <f t="shared" si="4"/>
        <v>-12.244736970999998</v>
      </c>
      <c r="K39">
        <f t="shared" si="5"/>
        <v>90.881202151948173</v>
      </c>
      <c r="L39">
        <f t="shared" si="6"/>
        <v>91.492601597069608</v>
      </c>
      <c r="M39">
        <f t="shared" si="7"/>
        <v>149.93358348897422</v>
      </c>
    </row>
    <row r="40" spans="1:13" ht="15.75" thickBot="1" x14ac:dyDescent="0.3">
      <c r="A40">
        <f t="shared" si="0"/>
        <v>39</v>
      </c>
      <c r="B40" s="3">
        <v>2.6447848440000001</v>
      </c>
      <c r="C40" s="2">
        <f t="shared" si="9"/>
        <v>14.476113163923515</v>
      </c>
      <c r="D40" s="2">
        <f>+AVERAGE(D32:D39,B30:B31)</f>
        <v>14.876181290852779</v>
      </c>
      <c r="E40" s="2">
        <f t="shared" si="8"/>
        <v>17.202527289999999</v>
      </c>
      <c r="G40" s="6">
        <f t="shared" si="2"/>
        <v>-11.831328319923514</v>
      </c>
      <c r="H40" s="6">
        <f t="shared" si="3"/>
        <v>-12.231396446852779</v>
      </c>
      <c r="I40" s="6">
        <f t="shared" si="4"/>
        <v>-14.557742445999999</v>
      </c>
      <c r="K40">
        <f t="shared" si="5"/>
        <v>139.98032981382417</v>
      </c>
      <c r="L40">
        <f t="shared" si="6"/>
        <v>149.60705904008279</v>
      </c>
      <c r="M40">
        <f t="shared" si="7"/>
        <v>211.92786512407002</v>
      </c>
    </row>
    <row r="41" spans="1:13" ht="15.75" thickBot="1" x14ac:dyDescent="0.3">
      <c r="A41">
        <f t="shared" si="0"/>
        <v>40</v>
      </c>
      <c r="B41" s="3">
        <v>5.7616146339999998</v>
      </c>
      <c r="C41" s="2">
        <f t="shared" si="9"/>
        <v>14.315331295480695</v>
      </c>
      <c r="D41" s="2">
        <f>+AVERAGE(D32:D40,B31)</f>
        <v>14.423531234938057</v>
      </c>
      <c r="E41" s="2">
        <f t="shared" si="8"/>
        <v>17.202527289999999</v>
      </c>
      <c r="G41" s="6">
        <f t="shared" si="2"/>
        <v>-8.5537166614806956</v>
      </c>
      <c r="H41" s="6">
        <f t="shared" si="3"/>
        <v>-8.6619166009380564</v>
      </c>
      <c r="I41" s="6">
        <f t="shared" si="4"/>
        <v>-11.440912655999998</v>
      </c>
      <c r="K41">
        <f t="shared" si="5"/>
        <v>73.166068724892455</v>
      </c>
      <c r="L41">
        <f t="shared" si="6"/>
        <v>75.02879920160629</v>
      </c>
      <c r="M41">
        <f t="shared" si="7"/>
        <v>130.89448240222094</v>
      </c>
    </row>
    <row r="42" spans="1:13" x14ac:dyDescent="0.25">
      <c r="J42" t="s">
        <v>10</v>
      </c>
      <c r="K42" s="4">
        <f>+AVERAGE(K32:K41)</f>
        <v>43.029815380423656</v>
      </c>
      <c r="L42" s="4">
        <f t="shared" ref="L42:M42" si="10">+AVERAGE(L32:L41)</f>
        <v>43.698881386164636</v>
      </c>
      <c r="M42" s="4">
        <f t="shared" si="10"/>
        <v>61.652992995253463</v>
      </c>
    </row>
    <row r="43" spans="1:13" x14ac:dyDescent="0.25">
      <c r="J43" t="s">
        <v>8</v>
      </c>
      <c r="K43" s="4">
        <f>+SQRT(K42)</f>
        <v>6.5597115317995236</v>
      </c>
      <c r="L43" s="4">
        <f t="shared" ref="L43:M43" si="11">+SQRT(L42)</f>
        <v>6.6105129442551309</v>
      </c>
      <c r="M43" s="4">
        <f t="shared" si="11"/>
        <v>7.8519419887855424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D1" zoomScale="160" zoomScaleNormal="160" workbookViewId="0">
      <pane ySplit="1" topLeftCell="A20" activePane="bottomLeft" state="frozen"/>
      <selection pane="bottomLeft" activeCell="E28" sqref="E28"/>
    </sheetView>
  </sheetViews>
  <sheetFormatPr defaultRowHeight="15" x14ac:dyDescent="0.25"/>
  <cols>
    <col min="3" max="3" width="14.7109375" customWidth="1"/>
    <col min="4" max="4" width="29.42578125" customWidth="1"/>
    <col min="5" max="5" width="29.570312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25">
      <c r="A2" s="5">
        <v>1</v>
      </c>
      <c r="B2" s="6">
        <v>1</v>
      </c>
      <c r="G2" t="s">
        <v>16</v>
      </c>
      <c r="H2" s="7">
        <f>_xlfn.FORECAST.ETS.STAT($B$2:$B$32,$A$2:$A$32,1,1,1)</f>
        <v>0.9</v>
      </c>
    </row>
    <row r="3" spans="1:8" x14ac:dyDescent="0.25">
      <c r="A3" s="5">
        <v>2</v>
      </c>
      <c r="B3" s="6">
        <v>5.6270163479999997</v>
      </c>
      <c r="G3" t="s">
        <v>17</v>
      </c>
      <c r="H3" s="7">
        <f>_xlfn.FORECAST.ETS.STAT($B$2:$B$32,$A$2:$A$32,2,1,1)</f>
        <v>1E-3</v>
      </c>
    </row>
    <row r="4" spans="1:8" x14ac:dyDescent="0.25">
      <c r="A4" s="5">
        <v>3</v>
      </c>
      <c r="B4" s="6">
        <v>12.053855690000001</v>
      </c>
      <c r="G4" t="s">
        <v>18</v>
      </c>
      <c r="H4" s="7">
        <f>_xlfn.FORECAST.ETS.STAT($B$2:$B$32,$A$2:$A$32,3,1,1)</f>
        <v>2.2204460492503131E-16</v>
      </c>
    </row>
    <row r="5" spans="1:8" x14ac:dyDescent="0.25">
      <c r="A5" s="5">
        <v>4</v>
      </c>
      <c r="B5" s="6">
        <v>15.63953588</v>
      </c>
      <c r="G5" t="s">
        <v>19</v>
      </c>
      <c r="H5" s="7">
        <f>_xlfn.FORECAST.ETS.STAT($B$2:$B$32,$A$2:$A$32,4,1,1)</f>
        <v>1.129447329944848</v>
      </c>
    </row>
    <row r="6" spans="1:8" x14ac:dyDescent="0.25">
      <c r="A6" s="5">
        <v>5</v>
      </c>
      <c r="B6" s="6">
        <v>17.149589209999998</v>
      </c>
      <c r="G6" t="s">
        <v>20</v>
      </c>
      <c r="H6" s="7">
        <f>_xlfn.FORECAST.ETS.STAT($B$2:$B$32,$A$2:$A$32,5,1,1)</f>
        <v>0.37101839323393276</v>
      </c>
    </row>
    <row r="7" spans="1:8" x14ac:dyDescent="0.25">
      <c r="A7" s="5">
        <v>6</v>
      </c>
      <c r="B7" s="6">
        <v>17.896719010000002</v>
      </c>
      <c r="G7" t="s">
        <v>21</v>
      </c>
      <c r="H7" s="7">
        <f>_xlfn.FORECAST.ETS.STAT($B$2:$B$32,$A$2:$A$32,6,1,1)</f>
        <v>5.0468524030852517</v>
      </c>
    </row>
    <row r="8" spans="1:8" x14ac:dyDescent="0.25">
      <c r="A8" s="5">
        <v>7</v>
      </c>
      <c r="B8" s="6">
        <v>16.450394599999999</v>
      </c>
      <c r="G8" t="s">
        <v>22</v>
      </c>
      <c r="H8" s="7">
        <f>_xlfn.FORECAST.ETS.STAT($B$2:$B$32,$A$2:$A$32,7,1,1)</f>
        <v>6.0887080279794299</v>
      </c>
    </row>
    <row r="9" spans="1:8" x14ac:dyDescent="0.25">
      <c r="A9" s="5">
        <v>8</v>
      </c>
      <c r="B9" s="6">
        <v>20.207915620000001</v>
      </c>
    </row>
    <row r="10" spans="1:8" x14ac:dyDescent="0.25">
      <c r="A10" s="5">
        <v>9</v>
      </c>
      <c r="B10" s="6">
        <v>14.30774222</v>
      </c>
    </row>
    <row r="11" spans="1:8" x14ac:dyDescent="0.25">
      <c r="A11" s="5">
        <v>10</v>
      </c>
      <c r="B11" s="6">
        <v>20.606716299999999</v>
      </c>
    </row>
    <row r="12" spans="1:8" x14ac:dyDescent="0.25">
      <c r="A12" s="5">
        <v>11</v>
      </c>
      <c r="B12" s="6">
        <v>14.93515182</v>
      </c>
    </row>
    <row r="13" spans="1:8" x14ac:dyDescent="0.25">
      <c r="A13" s="5">
        <v>12</v>
      </c>
      <c r="B13" s="6">
        <v>16.394455000000001</v>
      </c>
    </row>
    <row r="14" spans="1:8" x14ac:dyDescent="0.25">
      <c r="A14" s="5">
        <v>13</v>
      </c>
      <c r="B14" s="6">
        <v>10.802945530000001</v>
      </c>
    </row>
    <row r="15" spans="1:8" x14ac:dyDescent="0.25">
      <c r="A15" s="5">
        <v>14</v>
      </c>
      <c r="B15" s="6">
        <v>6.9687269010000001</v>
      </c>
    </row>
    <row r="16" spans="1:8" x14ac:dyDescent="0.25">
      <c r="A16" s="5">
        <v>15</v>
      </c>
      <c r="B16" s="6">
        <v>12.41315009</v>
      </c>
    </row>
    <row r="17" spans="1:5" x14ac:dyDescent="0.25">
      <c r="A17" s="5">
        <v>16</v>
      </c>
      <c r="B17" s="6">
        <v>19.08456507</v>
      </c>
    </row>
    <row r="18" spans="1:5" x14ac:dyDescent="0.25">
      <c r="A18" s="5">
        <v>17</v>
      </c>
      <c r="B18" s="6">
        <v>16.312535669999999</v>
      </c>
    </row>
    <row r="19" spans="1:5" x14ac:dyDescent="0.25">
      <c r="A19" s="5">
        <v>18</v>
      </c>
      <c r="B19" s="6">
        <v>22.806312479999999</v>
      </c>
    </row>
    <row r="20" spans="1:5" x14ac:dyDescent="0.25">
      <c r="A20" s="5">
        <v>19</v>
      </c>
      <c r="B20" s="6">
        <v>26.84471636</v>
      </c>
    </row>
    <row r="21" spans="1:5" x14ac:dyDescent="0.25">
      <c r="A21" s="5">
        <v>20</v>
      </c>
      <c r="B21" s="6">
        <v>18.545095719999999</v>
      </c>
    </row>
    <row r="22" spans="1:5" x14ac:dyDescent="0.25">
      <c r="A22" s="5">
        <v>21</v>
      </c>
      <c r="B22" s="6">
        <v>13.752541880000001</v>
      </c>
    </row>
    <row r="23" spans="1:5" x14ac:dyDescent="0.25">
      <c r="A23" s="5">
        <v>22</v>
      </c>
      <c r="B23" s="6">
        <v>12.88339891</v>
      </c>
    </row>
    <row r="24" spans="1:5" x14ac:dyDescent="0.25">
      <c r="A24" s="5">
        <v>23</v>
      </c>
      <c r="B24" s="6">
        <v>25.0880957</v>
      </c>
    </row>
    <row r="25" spans="1:5" x14ac:dyDescent="0.25">
      <c r="A25" s="5">
        <v>24</v>
      </c>
      <c r="B25" s="6">
        <v>19.857103859999999</v>
      </c>
    </row>
    <row r="26" spans="1:5" x14ac:dyDescent="0.25">
      <c r="A26" s="5">
        <v>25</v>
      </c>
      <c r="B26" s="6">
        <v>12.67367979</v>
      </c>
    </row>
    <row r="27" spans="1:5" x14ac:dyDescent="0.25">
      <c r="A27" s="5">
        <v>26</v>
      </c>
      <c r="B27" s="6">
        <v>8.0118929330000004</v>
      </c>
    </row>
    <row r="28" spans="1:5" x14ac:dyDescent="0.25">
      <c r="A28" s="5">
        <v>27</v>
      </c>
      <c r="B28" s="6">
        <v>5.3741807430000001</v>
      </c>
    </row>
    <row r="29" spans="1:5" x14ac:dyDescent="0.25">
      <c r="A29" s="5">
        <v>28</v>
      </c>
      <c r="B29" s="6">
        <v>10.99082217</v>
      </c>
    </row>
    <row r="30" spans="1:5" x14ac:dyDescent="0.25">
      <c r="A30" s="5">
        <v>29</v>
      </c>
      <c r="B30" s="6">
        <v>19.40268185</v>
      </c>
    </row>
    <row r="31" spans="1:5" x14ac:dyDescent="0.25">
      <c r="A31" s="5">
        <v>30</v>
      </c>
      <c r="B31" s="6">
        <v>17.202527289999999</v>
      </c>
    </row>
    <row r="32" spans="1:5" x14ac:dyDescent="0.25">
      <c r="A32" s="5">
        <v>31</v>
      </c>
      <c r="B32" s="6">
        <v>16.713702860000001</v>
      </c>
      <c r="C32" s="6">
        <v>16.713702860000001</v>
      </c>
      <c r="D32" s="6">
        <v>16.713702860000001</v>
      </c>
      <c r="E32" s="6">
        <v>16.713702860000001</v>
      </c>
    </row>
    <row r="33" spans="1:5" x14ac:dyDescent="0.25">
      <c r="A33" s="5">
        <v>32</v>
      </c>
      <c r="B33" s="6">
        <v>16.001658299999999</v>
      </c>
      <c r="C33" s="6">
        <f t="shared" ref="C33:C41" si="0">_xlfn.FORECAST.ETS(A33,$B$2:$B$32,$A$2:$A$32,1,1)</f>
        <v>16.919397390060421</v>
      </c>
      <c r="D33" s="6">
        <f t="shared" ref="D33:D41" si="1">C33-_xlfn.FORECAST.ETS.CONFINT(A33,$B$2:$B$32,$A$2:$A$32,0.95,1,1)</f>
        <v>6.6626013609766677</v>
      </c>
      <c r="E33" s="6">
        <f t="shared" ref="E33:E41" si="2">C33+_xlfn.FORECAST.ETS.CONFINT(A33,$B$2:$B$32,$A$2:$A$32,0.95,1,1)</f>
        <v>27.176193419144177</v>
      </c>
    </row>
    <row r="34" spans="1:5" x14ac:dyDescent="0.25">
      <c r="A34" s="5">
        <v>33</v>
      </c>
      <c r="B34" s="6">
        <v>18.454667870000002</v>
      </c>
      <c r="C34" s="6">
        <f t="shared" si="0"/>
        <v>17.048692804386743</v>
      </c>
      <c r="D34" s="6">
        <f t="shared" si="1"/>
        <v>3.2427214943228986</v>
      </c>
      <c r="E34" s="6">
        <f t="shared" si="2"/>
        <v>30.854664114450586</v>
      </c>
    </row>
    <row r="35" spans="1:5" x14ac:dyDescent="0.25">
      <c r="A35" s="5">
        <v>34</v>
      </c>
      <c r="B35" s="6">
        <v>18.667626160000001</v>
      </c>
      <c r="C35" s="6">
        <f t="shared" si="0"/>
        <v>17.177988218713068</v>
      </c>
      <c r="D35" s="6">
        <f t="shared" si="1"/>
        <v>0.55879744994859948</v>
      </c>
      <c r="E35" s="6">
        <f t="shared" si="2"/>
        <v>33.797178987477537</v>
      </c>
    </row>
    <row r="36" spans="1:5" x14ac:dyDescent="0.25">
      <c r="A36" s="5">
        <v>35</v>
      </c>
      <c r="B36" s="6">
        <v>18.945159749999998</v>
      </c>
      <c r="C36" s="6">
        <f t="shared" si="0"/>
        <v>17.30728363303939</v>
      </c>
      <c r="D36" s="6">
        <f t="shared" si="1"/>
        <v>-1.7184896539731014</v>
      </c>
      <c r="E36" s="6">
        <f t="shared" si="2"/>
        <v>36.333056920051881</v>
      </c>
    </row>
    <row r="37" spans="1:5" x14ac:dyDescent="0.25">
      <c r="A37" s="5">
        <v>36</v>
      </c>
      <c r="B37" s="6">
        <v>13.34813443</v>
      </c>
      <c r="C37" s="6">
        <f t="shared" si="0"/>
        <v>17.436579047365711</v>
      </c>
      <c r="D37" s="6">
        <f t="shared" si="1"/>
        <v>-3.7283139667430909</v>
      </c>
      <c r="E37" s="6">
        <f t="shared" si="2"/>
        <v>38.60147206147451</v>
      </c>
    </row>
    <row r="38" spans="1:5" x14ac:dyDescent="0.25">
      <c r="A38" s="5">
        <v>37</v>
      </c>
      <c r="B38" s="6">
        <v>7.1782826630000001</v>
      </c>
      <c r="C38" s="6">
        <f t="shared" si="0"/>
        <v>17.565874461692033</v>
      </c>
      <c r="D38" s="6">
        <f t="shared" si="1"/>
        <v>-5.545067829827282</v>
      </c>
      <c r="E38" s="6">
        <f t="shared" si="2"/>
        <v>40.676816753211348</v>
      </c>
    </row>
    <row r="39" spans="1:5" x14ac:dyDescent="0.25">
      <c r="A39" s="5">
        <v>38</v>
      </c>
      <c r="B39" s="6">
        <v>4.9577903189999999</v>
      </c>
      <c r="C39" s="6">
        <f t="shared" si="0"/>
        <v>17.695169876018355</v>
      </c>
      <c r="D39" s="6">
        <f t="shared" si="1"/>
        <v>-7.2140479254767662</v>
      </c>
      <c r="E39" s="6">
        <f t="shared" si="2"/>
        <v>42.604387677513472</v>
      </c>
    </row>
    <row r="40" spans="1:5" x14ac:dyDescent="0.25">
      <c r="A40" s="5">
        <v>39</v>
      </c>
      <c r="B40" s="6">
        <v>2.6447848440000001</v>
      </c>
      <c r="C40" s="6">
        <f t="shared" si="0"/>
        <v>17.824465290344676</v>
      </c>
      <c r="D40" s="6">
        <f t="shared" si="1"/>
        <v>-8.7652571667167472</v>
      </c>
      <c r="E40" s="6">
        <f t="shared" si="2"/>
        <v>44.414187747406103</v>
      </c>
    </row>
    <row r="41" spans="1:5" x14ac:dyDescent="0.25">
      <c r="A41" s="5">
        <v>40</v>
      </c>
      <c r="B41" s="6">
        <v>5.7616146339999998</v>
      </c>
      <c r="C41" s="6">
        <f t="shared" si="0"/>
        <v>17.953760704671001</v>
      </c>
      <c r="D41" s="6">
        <f t="shared" si="1"/>
        <v>-10.219781681570947</v>
      </c>
      <c r="E41" s="6">
        <f t="shared" si="2"/>
        <v>46.127303090912946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 forecast</vt:lpstr>
      <vt:lpstr>DYANAMIC forecast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2023-11-21T15:12:23Z</dcterms:created>
  <dcterms:modified xsi:type="dcterms:W3CDTF">2023-11-21T17:49:41Z</dcterms:modified>
</cp:coreProperties>
</file>