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t\Desktop\matlabcodes.git\trunk\Malith\Single diode model\Results\"/>
    </mc:Choice>
  </mc:AlternateContent>
  <xr:revisionPtr revIDLastSave="0" documentId="13_ncr:1_{6F985848-9D14-4742-9791-3FD6F708F78F}" xr6:coauthVersionLast="32" xr6:coauthVersionMax="32" xr10:uidLastSave="{00000000-0000-0000-0000-000000000000}"/>
  <bookViews>
    <workbookView xWindow="0" yWindow="0" windowWidth="23040" windowHeight="9072" xr2:uid="{D8677EA3-9546-452F-84C1-C75A91218655}"/>
  </bookViews>
  <sheets>
    <sheet name="Orginal cases" sheetId="2" r:id="rId1"/>
    <sheet name="Literature" sheetId="3" r:id="rId2"/>
    <sheet name="Pervoskite for presentation" sheetId="4" r:id="rId3"/>
    <sheet name="not important" sheetId="1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J5" i="3"/>
  <c r="G5" i="3"/>
  <c r="D5" i="3"/>
  <c r="L5" i="3"/>
  <c r="J15" i="2"/>
  <c r="I15" i="2"/>
  <c r="H15" i="2"/>
  <c r="J14" i="2"/>
  <c r="H14" i="2"/>
  <c r="C14" i="2"/>
  <c r="I14" i="2" s="1"/>
  <c r="J13" i="2"/>
  <c r="I13" i="2"/>
  <c r="H13" i="2"/>
  <c r="J12" i="2"/>
  <c r="I12" i="2"/>
  <c r="H12" i="2"/>
  <c r="J7" i="2"/>
  <c r="I7" i="2"/>
  <c r="H7" i="2"/>
  <c r="J6" i="2"/>
  <c r="I6" i="2"/>
  <c r="H6" i="2"/>
  <c r="J5" i="2"/>
  <c r="I5" i="2"/>
  <c r="H5" i="2"/>
  <c r="J4" i="2"/>
  <c r="I4" i="2"/>
  <c r="H4" i="2"/>
  <c r="K8" i="1" l="1"/>
  <c r="K9" i="1"/>
  <c r="K10" i="1"/>
  <c r="J8" i="1"/>
  <c r="J9" i="1"/>
  <c r="J10" i="1"/>
  <c r="I8" i="1"/>
  <c r="I9" i="1"/>
  <c r="I10" i="1"/>
  <c r="K46" i="1" l="1"/>
  <c r="J46" i="1"/>
  <c r="I46" i="1"/>
  <c r="K45" i="1"/>
  <c r="I45" i="1"/>
  <c r="C45" i="1"/>
  <c r="J45" i="1" s="1"/>
  <c r="K44" i="1"/>
  <c r="J44" i="1"/>
  <c r="I44" i="1"/>
  <c r="K43" i="1"/>
  <c r="J43" i="1"/>
  <c r="I43" i="1"/>
  <c r="K42" i="1"/>
  <c r="J42" i="1"/>
  <c r="I42" i="1"/>
  <c r="K36" i="1"/>
  <c r="J36" i="1"/>
  <c r="I36" i="1"/>
  <c r="K35" i="1"/>
  <c r="I35" i="1"/>
  <c r="C35" i="1"/>
  <c r="J35" i="1" s="1"/>
  <c r="K34" i="1"/>
  <c r="J34" i="1"/>
  <c r="I34" i="1"/>
  <c r="K33" i="1"/>
  <c r="J33" i="1"/>
  <c r="I33" i="1"/>
  <c r="K32" i="1"/>
  <c r="J32" i="1"/>
  <c r="I32" i="1"/>
  <c r="K24" i="1"/>
  <c r="J24" i="1"/>
  <c r="I24" i="1"/>
  <c r="K23" i="1"/>
  <c r="I23" i="1"/>
  <c r="C23" i="1"/>
  <c r="J23" i="1" s="1"/>
  <c r="K22" i="1"/>
  <c r="J22" i="1"/>
  <c r="I22" i="1"/>
  <c r="K21" i="1"/>
  <c r="J21" i="1"/>
  <c r="I21" i="1"/>
  <c r="K20" i="1"/>
  <c r="J20" i="1"/>
  <c r="I20" i="1"/>
  <c r="K6" i="1"/>
  <c r="K7" i="1"/>
  <c r="K11" i="1"/>
  <c r="K12" i="1"/>
  <c r="J6" i="1"/>
  <c r="J7" i="1"/>
  <c r="J11" i="1"/>
  <c r="J12" i="1"/>
  <c r="J5" i="1"/>
  <c r="K5" i="1"/>
  <c r="I6" i="1"/>
  <c r="I7" i="1"/>
  <c r="I11" i="1"/>
  <c r="I12" i="1"/>
  <c r="I5" i="1"/>
  <c r="C11" i="1"/>
</calcChain>
</file>

<file path=xl/sharedStrings.xml><?xml version="1.0" encoding="utf-8"?>
<sst xmlns="http://schemas.openxmlformats.org/spreadsheetml/2006/main" count="145" uniqueCount="42">
  <si>
    <t>No noise analytical</t>
  </si>
  <si>
    <t>Rs</t>
  </si>
  <si>
    <t xml:space="preserve">Rsh </t>
  </si>
  <si>
    <t>n</t>
  </si>
  <si>
    <t>RMSE</t>
  </si>
  <si>
    <t>Extracted</t>
  </si>
  <si>
    <t>Actual</t>
  </si>
  <si>
    <t>Case</t>
  </si>
  <si>
    <t>Rsh</t>
  </si>
  <si>
    <t>1 (low Rs, High Rsh, low n)</t>
  </si>
  <si>
    <t>2(high Rs, High Rsh, low n)</t>
  </si>
  <si>
    <t>3(low Rs, Low Rsh, low n)</t>
  </si>
  <si>
    <t>4(low Rs, High Rsh, high n)</t>
  </si>
  <si>
    <t>5(high Rs, Low Rsh, high n)</t>
  </si>
  <si>
    <t>Error</t>
  </si>
  <si>
    <t>%Rs</t>
  </si>
  <si>
    <t>%Rsh</t>
  </si>
  <si>
    <t>%n</t>
  </si>
  <si>
    <t>Noise analytical</t>
  </si>
  <si>
    <t>**NOTE THAT THESE VALUES WILL CHANGE BECAUSE WE ARE GENERATING DATA WITH GAUSIAN</t>
  </si>
  <si>
    <t>Lambert W no noise</t>
  </si>
  <si>
    <t>Lambert W noise</t>
  </si>
  <si>
    <t>7(low Rs, High Rsh, high n)</t>
  </si>
  <si>
    <t>8(high Rs, Low Rsh, high n)</t>
  </si>
  <si>
    <t>4(low Rs, High Rsh, medium n)</t>
  </si>
  <si>
    <t>5(high Rs, High Rsh, medium n)</t>
  </si>
  <si>
    <t>6(low Rs, Low Rsh, medium n)</t>
  </si>
  <si>
    <t>-</t>
  </si>
  <si>
    <t>Percentage Error</t>
  </si>
  <si>
    <t>%Error</t>
  </si>
  <si>
    <t>Our method</t>
  </si>
  <si>
    <t>Bee swarm</t>
  </si>
  <si>
    <t>`</t>
  </si>
  <si>
    <t>%difference</t>
  </si>
  <si>
    <t>Data</t>
  </si>
  <si>
    <t>R_s</t>
  </si>
  <si>
    <t>"(Ω)"</t>
  </si>
  <si>
    <t>R_sh</t>
  </si>
  <si>
    <t>"(kΩ)"</t>
  </si>
  <si>
    <t>(10^(-6) )</t>
  </si>
  <si>
    <t>REFERENCE:::::::https://link.springer.com/content/pdf/10.1007/s40095-015-0198-5.pdf</t>
  </si>
  <si>
    <t>ALL WITH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</si>
</sst>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0000"/>
      <name val="Calibri"/>
    </font>
    <font>
      <i/>
      <sz val="16"/>
      <color rgb="FF000000"/>
      <name val="Calibri"/>
    </font>
    <font>
      <sz val="16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6DCE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</cellStyleXfs>
  <cellXfs count="53">
    <xf numFmtId="0" fontId="0" fillId="0" borderId="0" xfId="0"/>
    <xf numFmtId="0" fontId="3" fillId="2" borderId="1" xfId="2"/>
    <xf numFmtId="11" fontId="3" fillId="2" borderId="1" xfId="2" applyNumberFormat="1"/>
    <xf numFmtId="0" fontId="4" fillId="3" borderId="3" xfId="3"/>
    <xf numFmtId="11" fontId="4" fillId="3" borderId="3" xfId="3" applyNumberFormat="1"/>
    <xf numFmtId="0" fontId="0" fillId="4" borderId="4" xfId="4" applyFont="1"/>
    <xf numFmtId="0" fontId="2" fillId="2" borderId="2" xfId="1" applyAlignment="1">
      <alignment horizontal="center"/>
    </xf>
    <xf numFmtId="0" fontId="2" fillId="2" borderId="2" xfId="1"/>
    <xf numFmtId="11" fontId="2" fillId="2" borderId="2" xfId="1" applyNumberFormat="1"/>
    <xf numFmtId="0" fontId="0" fillId="4" borderId="6" xfId="4" applyFont="1" applyBorder="1"/>
    <xf numFmtId="0" fontId="0" fillId="4" borderId="7" xfId="4" applyFont="1" applyBorder="1"/>
    <xf numFmtId="0" fontId="0" fillId="0" borderId="5" xfId="0" applyBorder="1"/>
    <xf numFmtId="164" fontId="3" fillId="2" borderId="1" xfId="2" applyNumberFormat="1"/>
    <xf numFmtId="0" fontId="0" fillId="0" borderId="5" xfId="0" applyBorder="1" applyAlignment="1">
      <alignment horizontal="center"/>
    </xf>
    <xf numFmtId="2" fontId="0" fillId="0" borderId="5" xfId="0" applyNumberFormat="1" applyBorder="1"/>
    <xf numFmtId="11" fontId="0" fillId="0" borderId="5" xfId="0" applyNumberFormat="1" applyBorder="1"/>
    <xf numFmtId="0" fontId="5" fillId="0" borderId="5" xfId="0" applyFont="1" applyBorder="1"/>
    <xf numFmtId="11" fontId="0" fillId="7" borderId="5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11" fontId="0" fillId="5" borderId="5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11" fontId="0" fillId="6" borderId="5" xfId="0" applyNumberForma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4" fillId="3" borderId="3" xfId="3" applyAlignment="1">
      <alignment horizontal="center"/>
    </xf>
    <xf numFmtId="0" fontId="3" fillId="2" borderId="1" xfId="2" applyAlignment="1">
      <alignment horizontal="center"/>
    </xf>
    <xf numFmtId="0" fontId="2" fillId="2" borderId="2" xfId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/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 wrapText="1" readingOrder="1"/>
    </xf>
    <xf numFmtId="0" fontId="7" fillId="8" borderId="11" xfId="0" applyFont="1" applyFill="1" applyBorder="1" applyAlignment="1">
      <alignment horizontal="center" wrapText="1" readingOrder="1"/>
    </xf>
    <xf numFmtId="0" fontId="7" fillId="8" borderId="12" xfId="0" applyFont="1" applyFill="1" applyBorder="1" applyAlignment="1">
      <alignment horizontal="center" wrapText="1" readingOrder="1"/>
    </xf>
    <xf numFmtId="0" fontId="7" fillId="8" borderId="13" xfId="0" applyFont="1" applyFill="1" applyBorder="1" applyAlignment="1">
      <alignment horizontal="center" wrapText="1" readingOrder="1"/>
    </xf>
    <xf numFmtId="0" fontId="7" fillId="8" borderId="14" xfId="0" applyFont="1" applyFill="1" applyBorder="1" applyAlignment="1">
      <alignment wrapText="1" readingOrder="1"/>
    </xf>
    <xf numFmtId="11" fontId="9" fillId="9" borderId="10" xfId="0" applyNumberFormat="1" applyFont="1" applyFill="1" applyBorder="1" applyAlignment="1">
      <alignment horizontal="center" wrapText="1" readingOrder="1"/>
    </xf>
    <xf numFmtId="164" fontId="9" fillId="9" borderId="10" xfId="0" applyNumberFormat="1" applyFont="1" applyFill="1" applyBorder="1" applyAlignment="1">
      <alignment horizontal="center" wrapText="1" readingOrder="1"/>
    </xf>
    <xf numFmtId="2" fontId="9" fillId="9" borderId="10" xfId="0" applyNumberFormat="1" applyFont="1" applyFill="1" applyBorder="1" applyAlignment="1">
      <alignment horizontal="center" wrapText="1" readingOrder="1"/>
    </xf>
    <xf numFmtId="0" fontId="0" fillId="0" borderId="5" xfId="0" applyFont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11" fontId="0" fillId="5" borderId="5" xfId="0" applyNumberFormat="1" applyFont="1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11" fontId="0" fillId="6" borderId="5" xfId="0" applyNumberFormat="1" applyFont="1" applyFill="1" applyBorder="1" applyAlignment="1">
      <alignment horizontal="center"/>
    </xf>
    <xf numFmtId="11" fontId="0" fillId="7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6" fillId="0" borderId="0" xfId="0" applyFont="1"/>
  </cellXfs>
  <cellStyles count="5">
    <cellStyle name="Calculation" xfId="2" builtinId="22"/>
    <cellStyle name="Check Cell" xfId="3" builtinId="23"/>
    <cellStyle name="Normal" xfId="0" builtinId="0"/>
    <cellStyle name="Note" xfId="4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487680</xdr:colOff>
      <xdr:row>2</xdr:row>
      <xdr:rowOff>53340</xdr:rowOff>
    </xdr:from>
    <xdr:to>
      <xdr:col>44</xdr:col>
      <xdr:colOff>481584</xdr:colOff>
      <xdr:row>48</xdr:row>
      <xdr:rowOff>12288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1F16DB-7817-4F90-9630-E666F55A1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0780" y="434340"/>
          <a:ext cx="18281904" cy="87219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52</xdr:row>
      <xdr:rowOff>0</xdr:rowOff>
    </xdr:from>
    <xdr:to>
      <xdr:col>44</xdr:col>
      <xdr:colOff>607314</xdr:colOff>
      <xdr:row>95</xdr:row>
      <xdr:rowOff>179928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F9D8E6-F9E6-4306-A705-BCFC1F8B3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9906000"/>
          <a:ext cx="18285714" cy="8371428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5</xdr:row>
      <xdr:rowOff>0</xdr:rowOff>
    </xdr:from>
    <xdr:to>
      <xdr:col>75</xdr:col>
      <xdr:colOff>607314</xdr:colOff>
      <xdr:row>53</xdr:row>
      <xdr:rowOff>136046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4F1FF5-D4C8-49C5-9AF7-C6CB4C16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77920" y="914400"/>
          <a:ext cx="18285714" cy="8914286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61</xdr:row>
      <xdr:rowOff>0</xdr:rowOff>
    </xdr:from>
    <xdr:to>
      <xdr:col>77</xdr:col>
      <xdr:colOff>607314</xdr:colOff>
      <xdr:row>106</xdr:row>
      <xdr:rowOff>141828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350647-5298-4647-8DFA-4648C622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97120" y="11155680"/>
          <a:ext cx="18285714" cy="83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9</xdr:row>
      <xdr:rowOff>175260</xdr:rowOff>
    </xdr:from>
    <xdr:to>
      <xdr:col>11</xdr:col>
      <xdr:colOff>640080</xdr:colOff>
      <xdr:row>22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35CC59-87C2-434A-98A2-8ABE2223F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2636520"/>
          <a:ext cx="10096500" cy="2276475"/>
        </a:xfrm>
        <a:prstGeom prst="rect">
          <a:avLst/>
        </a:prstGeom>
      </xdr:spPr>
    </xdr:pic>
    <xdr:clientData/>
  </xdr:twoCellAnchor>
  <xdr:twoCellAnchor editAs="oneCell">
    <xdr:from>
      <xdr:col>13</xdr:col>
      <xdr:colOff>346364</xdr:colOff>
      <xdr:row>1</xdr:row>
      <xdr:rowOff>27708</xdr:rowOff>
    </xdr:from>
    <xdr:to>
      <xdr:col>35</xdr:col>
      <xdr:colOff>595745</xdr:colOff>
      <xdr:row>39</xdr:row>
      <xdr:rowOff>13791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997653-E208-481C-AF09-BD8D38A82C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2" t="1723" r="8534" b="2751"/>
        <a:stretch/>
      </xdr:blipFill>
      <xdr:spPr>
        <a:xfrm>
          <a:off x="12704619" y="207817"/>
          <a:ext cx="13660581" cy="76615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0</xdr:row>
      <xdr:rowOff>0</xdr:rowOff>
    </xdr:from>
    <xdr:to>
      <xdr:col>41</xdr:col>
      <xdr:colOff>454914</xdr:colOff>
      <xdr:row>48</xdr:row>
      <xdr:rowOff>22438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EC0D4C-2AD1-45A5-A4A4-AD9E7C97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109" y="0"/>
          <a:ext cx="18285714" cy="88089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93C5-4E1C-4600-B743-80653E467D05}">
  <dimension ref="A2:L15"/>
  <sheetViews>
    <sheetView tabSelected="1" zoomScale="130" zoomScaleNormal="130" workbookViewId="0">
      <selection activeCell="M5" sqref="M5"/>
    </sheetView>
  </sheetViews>
  <sheetFormatPr defaultRowHeight="14.4" x14ac:dyDescent="0.3"/>
  <cols>
    <col min="1" max="1" width="25.88671875" bestFit="1" customWidth="1"/>
    <col min="2" max="2" width="5.5546875" bestFit="1" customWidth="1"/>
    <col min="3" max="3" width="8.5546875" bestFit="1" customWidth="1"/>
    <col min="4" max="4" width="4.5546875" bestFit="1" customWidth="1"/>
    <col min="5" max="5" width="5.5546875" bestFit="1" customWidth="1"/>
    <col min="6" max="6" width="8.5546875" bestFit="1" customWidth="1"/>
    <col min="7" max="7" width="4.5546875" bestFit="1" customWidth="1"/>
    <col min="8" max="8" width="8.5546875" bestFit="1" customWidth="1"/>
    <col min="9" max="9" width="9.21875" bestFit="1" customWidth="1"/>
    <col min="10" max="10" width="6.21875" bestFit="1" customWidth="1"/>
    <col min="12" max="12" width="14.5546875" bestFit="1" customWidth="1"/>
    <col min="14" max="14" width="25.88671875" bestFit="1" customWidth="1"/>
  </cols>
  <sheetData>
    <row r="2" spans="1:12" x14ac:dyDescent="0.3">
      <c r="A2" s="22" t="s">
        <v>7</v>
      </c>
      <c r="B2" s="32" t="s">
        <v>6</v>
      </c>
      <c r="C2" s="32"/>
      <c r="D2" s="32"/>
      <c r="E2" s="33" t="s">
        <v>5</v>
      </c>
      <c r="F2" s="33"/>
      <c r="G2" s="33"/>
      <c r="H2" s="32" t="s">
        <v>28</v>
      </c>
      <c r="I2" s="32"/>
      <c r="J2" s="32"/>
      <c r="K2" s="34" t="s">
        <v>4</v>
      </c>
      <c r="L2" s="52" t="s">
        <v>41</v>
      </c>
    </row>
    <row r="3" spans="1:12" x14ac:dyDescent="0.3">
      <c r="A3" s="23"/>
      <c r="B3" s="24" t="s">
        <v>1</v>
      </c>
      <c r="C3" s="24" t="s">
        <v>8</v>
      </c>
      <c r="D3" s="24" t="s">
        <v>3</v>
      </c>
      <c r="E3" s="25" t="s">
        <v>1</v>
      </c>
      <c r="F3" s="25" t="s">
        <v>2</v>
      </c>
      <c r="G3" s="25" t="s">
        <v>3</v>
      </c>
      <c r="H3" s="24" t="s">
        <v>1</v>
      </c>
      <c r="I3" s="24" t="s">
        <v>8</v>
      </c>
      <c r="J3" s="24" t="s">
        <v>3</v>
      </c>
      <c r="K3" s="35"/>
    </row>
    <row r="4" spans="1:12" x14ac:dyDescent="0.3">
      <c r="A4" s="44">
        <v>1</v>
      </c>
      <c r="B4" s="45">
        <v>0.1</v>
      </c>
      <c r="C4" s="46">
        <v>1000000</v>
      </c>
      <c r="D4" s="45">
        <v>1</v>
      </c>
      <c r="E4" s="47">
        <v>6.6916263344539803E-2</v>
      </c>
      <c r="F4" s="48">
        <v>41752.339698621101</v>
      </c>
      <c r="G4" s="47">
        <v>1.0000000000000899</v>
      </c>
      <c r="H4" s="45">
        <f>ABS((E4-B4)/B4)*100</f>
        <v>33.0837366554602</v>
      </c>
      <c r="I4" s="45">
        <f>ABS((F4-C4)/C4)*100</f>
        <v>95.824766030137894</v>
      </c>
      <c r="J4" s="45">
        <f>ABS((G4-D4)/D4)*100</f>
        <v>8.992806499463768E-12</v>
      </c>
      <c r="K4" s="49">
        <v>1.3231982895009701E-4</v>
      </c>
    </row>
    <row r="5" spans="1:12" x14ac:dyDescent="0.3">
      <c r="A5" s="44">
        <v>2</v>
      </c>
      <c r="B5" s="45">
        <v>25</v>
      </c>
      <c r="C5" s="46">
        <v>1000000</v>
      </c>
      <c r="D5" s="45">
        <v>1</v>
      </c>
      <c r="E5" s="47">
        <v>25.0536746291328</v>
      </c>
      <c r="F5" s="48">
        <v>4222.7090558960299</v>
      </c>
      <c r="G5" s="47">
        <v>1.0000007693675099</v>
      </c>
      <c r="H5" s="45">
        <f t="shared" ref="H5:J7" si="0">ABS((E5-B5)/B5)*100</f>
        <v>0.21469851653120028</v>
      </c>
      <c r="I5" s="45">
        <f t="shared" si="0"/>
        <v>99.577729094410401</v>
      </c>
      <c r="J5" s="45">
        <f t="shared" si="0"/>
        <v>7.6936750992295799E-5</v>
      </c>
      <c r="K5" s="49">
        <v>4.4053828203003797E-5</v>
      </c>
    </row>
    <row r="6" spans="1:12" x14ac:dyDescent="0.3">
      <c r="A6" s="44">
        <v>3</v>
      </c>
      <c r="B6" s="45">
        <v>0.1</v>
      </c>
      <c r="C6" s="46">
        <v>200</v>
      </c>
      <c r="D6" s="45">
        <v>1</v>
      </c>
      <c r="E6" s="47">
        <v>1.0000000004436E-4</v>
      </c>
      <c r="F6" s="48">
        <v>207.69470955216099</v>
      </c>
      <c r="G6" s="47">
        <v>1.05527989222937</v>
      </c>
      <c r="H6" s="45">
        <f t="shared" si="0"/>
        <v>99.899999999955639</v>
      </c>
      <c r="I6" s="45">
        <f t="shared" si="0"/>
        <v>3.8473547760804938</v>
      </c>
      <c r="J6" s="45">
        <f t="shared" si="0"/>
        <v>5.527989222937002</v>
      </c>
      <c r="K6" s="49">
        <v>1.11870973441501E-4</v>
      </c>
    </row>
    <row r="7" spans="1:12" x14ac:dyDescent="0.3">
      <c r="A7" s="13">
        <v>4</v>
      </c>
      <c r="B7" s="18">
        <v>0.1</v>
      </c>
      <c r="C7" s="19">
        <v>1000000</v>
      </c>
      <c r="D7" s="18">
        <v>2.5</v>
      </c>
      <c r="E7" s="20">
        <v>0.14014688187669</v>
      </c>
      <c r="F7" s="21">
        <v>6627.8172106529601</v>
      </c>
      <c r="G7" s="20">
        <v>2.4548821343179301</v>
      </c>
      <c r="H7" s="18">
        <f t="shared" si="0"/>
        <v>40.146881876689996</v>
      </c>
      <c r="I7" s="18">
        <f t="shared" si="0"/>
        <v>99.337218278934699</v>
      </c>
      <c r="J7" s="18">
        <f t="shared" si="0"/>
        <v>1.8047146272827952</v>
      </c>
      <c r="K7" s="17">
        <v>5.2313695083768001E-5</v>
      </c>
    </row>
    <row r="10" spans="1:12" x14ac:dyDescent="0.3">
      <c r="A10" s="22" t="s">
        <v>7</v>
      </c>
      <c r="B10" s="32" t="s">
        <v>6</v>
      </c>
      <c r="C10" s="32"/>
      <c r="D10" s="32"/>
      <c r="E10" s="33" t="s">
        <v>5</v>
      </c>
      <c r="F10" s="33"/>
      <c r="G10" s="33"/>
      <c r="H10" s="32" t="s">
        <v>28</v>
      </c>
      <c r="I10" s="32"/>
      <c r="J10" s="32"/>
      <c r="K10" s="34" t="s">
        <v>4</v>
      </c>
    </row>
    <row r="11" spans="1:12" x14ac:dyDescent="0.3">
      <c r="A11" s="23"/>
      <c r="B11" s="24" t="s">
        <v>1</v>
      </c>
      <c r="C11" s="24" t="s">
        <v>8</v>
      </c>
      <c r="D11" s="24" t="s">
        <v>3</v>
      </c>
      <c r="E11" s="25" t="s">
        <v>1</v>
      </c>
      <c r="F11" s="25" t="s">
        <v>2</v>
      </c>
      <c r="G11" s="25" t="s">
        <v>3</v>
      </c>
      <c r="H11" s="24" t="s">
        <v>1</v>
      </c>
      <c r="I11" s="24" t="s">
        <v>8</v>
      </c>
      <c r="J11" s="24" t="s">
        <v>3</v>
      </c>
      <c r="K11" s="35"/>
    </row>
    <row r="12" spans="1:12" x14ac:dyDescent="0.3">
      <c r="A12" s="13">
        <v>5</v>
      </c>
      <c r="B12" s="18">
        <v>25</v>
      </c>
      <c r="C12" s="19">
        <v>1000000</v>
      </c>
      <c r="D12" s="18">
        <v>2.5</v>
      </c>
      <c r="E12" s="20">
        <v>25.2152749279843</v>
      </c>
      <c r="F12" s="21">
        <v>4581.4071688948197</v>
      </c>
      <c r="G12" s="20">
        <v>2.4227207955868502</v>
      </c>
      <c r="H12" s="18">
        <f t="shared" ref="H12:J15" si="1">ABS((E12-B12)/B12)*100</f>
        <v>0.86109971193720003</v>
      </c>
      <c r="I12" s="18">
        <f t="shared" si="1"/>
        <v>99.541859283110526</v>
      </c>
      <c r="J12" s="18">
        <f t="shared" si="1"/>
        <v>3.0911681765259935</v>
      </c>
      <c r="K12" s="17">
        <v>3.2008229068686297E-5</v>
      </c>
    </row>
    <row r="13" spans="1:12" x14ac:dyDescent="0.3">
      <c r="A13" s="13">
        <v>6</v>
      </c>
      <c r="B13" s="18">
        <v>0.1</v>
      </c>
      <c r="C13" s="19">
        <v>200</v>
      </c>
      <c r="D13" s="18">
        <v>2.5</v>
      </c>
      <c r="E13" s="20">
        <v>2.0140897904282699E-2</v>
      </c>
      <c r="F13" s="21">
        <v>201.56651867651701</v>
      </c>
      <c r="G13" s="20">
        <v>2.53100594423965</v>
      </c>
      <c r="H13" s="18">
        <f t="shared" si="1"/>
        <v>79.859102095717304</v>
      </c>
      <c r="I13" s="18">
        <f t="shared" si="1"/>
        <v>0.78325933825850313</v>
      </c>
      <c r="J13" s="18">
        <f t="shared" si="1"/>
        <v>1.240237769585999</v>
      </c>
      <c r="K13" s="17">
        <v>4.1063232257066799E-5</v>
      </c>
    </row>
    <row r="14" spans="1:12" x14ac:dyDescent="0.3">
      <c r="A14" s="13">
        <v>7</v>
      </c>
      <c r="B14" s="18">
        <v>0.1</v>
      </c>
      <c r="C14" s="19">
        <f>1000000</f>
        <v>1000000</v>
      </c>
      <c r="D14" s="18">
        <v>5</v>
      </c>
      <c r="E14" s="20">
        <v>0.52642006693801002</v>
      </c>
      <c r="F14" s="21">
        <v>31144.107677772499</v>
      </c>
      <c r="G14" s="20">
        <v>4.7223344844150601</v>
      </c>
      <c r="H14" s="18">
        <f t="shared" si="1"/>
        <v>426.42006693801005</v>
      </c>
      <c r="I14" s="18">
        <f t="shared" si="1"/>
        <v>96.885589232222742</v>
      </c>
      <c r="J14" s="18">
        <f t="shared" si="1"/>
        <v>5.5533103116987981</v>
      </c>
      <c r="K14" s="17">
        <v>7.6185581484181203E-5</v>
      </c>
    </row>
    <row r="15" spans="1:12" x14ac:dyDescent="0.3">
      <c r="A15" s="13">
        <v>8</v>
      </c>
      <c r="B15" s="18">
        <v>25</v>
      </c>
      <c r="C15" s="19">
        <v>200</v>
      </c>
      <c r="D15" s="18">
        <v>5</v>
      </c>
      <c r="E15" s="20">
        <v>25.015173819838999</v>
      </c>
      <c r="F15" s="21">
        <v>209.400576492993</v>
      </c>
      <c r="G15" s="20">
        <v>4.9997267279171096</v>
      </c>
      <c r="H15" s="18">
        <f t="shared" si="1"/>
        <v>6.0695279355996945E-2</v>
      </c>
      <c r="I15" s="18">
        <f t="shared" si="1"/>
        <v>4.7002882464964983</v>
      </c>
      <c r="J15" s="18">
        <f t="shared" si="1"/>
        <v>5.4654416578081566E-3</v>
      </c>
      <c r="K15" s="17">
        <v>2.7891270091278801E-5</v>
      </c>
    </row>
  </sheetData>
  <mergeCells count="8">
    <mergeCell ref="B2:D2"/>
    <mergeCell ref="E2:G2"/>
    <mergeCell ref="H2:J2"/>
    <mergeCell ref="K2:K3"/>
    <mergeCell ref="B10:D10"/>
    <mergeCell ref="E10:G10"/>
    <mergeCell ref="H10:J10"/>
    <mergeCell ref="K10:K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ED3E-8AEC-4EB5-93D7-A83444FB8560}">
  <dimension ref="B1:M8"/>
  <sheetViews>
    <sheetView topLeftCell="B1" zoomScale="55" zoomScaleNormal="55" workbookViewId="0">
      <selection activeCell="G24" sqref="G24"/>
    </sheetView>
  </sheetViews>
  <sheetFormatPr defaultRowHeight="14.4" x14ac:dyDescent="0.3"/>
  <cols>
    <col min="2" max="2" width="12.33203125" customWidth="1"/>
    <col min="3" max="3" width="13.6640625" customWidth="1"/>
    <col min="4" max="4" width="17.77734375" bestFit="1" customWidth="1"/>
    <col min="5" max="5" width="12.77734375" bestFit="1" customWidth="1"/>
    <col min="6" max="6" width="12.88671875" bestFit="1" customWidth="1"/>
    <col min="7" max="7" width="17.77734375" bestFit="1" customWidth="1"/>
    <col min="8" max="8" width="12.21875" customWidth="1"/>
    <col min="9" max="9" width="12.88671875" bestFit="1" customWidth="1"/>
    <col min="10" max="10" width="17.77734375" bestFit="1" customWidth="1"/>
    <col min="11" max="12" width="12.109375" bestFit="1" customWidth="1"/>
    <col min="13" max="13" width="16.6640625" bestFit="1" customWidth="1"/>
  </cols>
  <sheetData>
    <row r="1" spans="2:13" x14ac:dyDescent="0.3">
      <c r="K1" t="s">
        <v>32</v>
      </c>
    </row>
    <row r="2" spans="2:13" ht="15" thickBot="1" x14ac:dyDescent="0.35"/>
    <row r="3" spans="2:13" ht="21.6" thickBot="1" x14ac:dyDescent="0.45">
      <c r="B3" s="37" t="s">
        <v>1</v>
      </c>
      <c r="C3" s="38"/>
      <c r="D3" s="39"/>
      <c r="E3" s="37" t="s">
        <v>8</v>
      </c>
      <c r="F3" s="38"/>
      <c r="G3" s="39"/>
      <c r="H3" s="37" t="s">
        <v>3</v>
      </c>
      <c r="I3" s="38"/>
      <c r="J3" s="39"/>
      <c r="K3" s="40" t="s">
        <v>4</v>
      </c>
      <c r="L3" s="40" t="s">
        <v>4</v>
      </c>
      <c r="M3" s="40" t="s">
        <v>4</v>
      </c>
    </row>
    <row r="4" spans="2:13" ht="63.6" thickBot="1" x14ac:dyDescent="0.45">
      <c r="B4" s="36" t="s">
        <v>30</v>
      </c>
      <c r="C4" s="36" t="s">
        <v>31</v>
      </c>
      <c r="D4" s="36" t="s">
        <v>29</v>
      </c>
      <c r="E4" s="36" t="s">
        <v>30</v>
      </c>
      <c r="F4" s="36" t="s">
        <v>31</v>
      </c>
      <c r="G4" s="36" t="s">
        <v>29</v>
      </c>
      <c r="H4" s="36" t="s">
        <v>30</v>
      </c>
      <c r="I4" s="36" t="s">
        <v>31</v>
      </c>
      <c r="J4" s="36" t="s">
        <v>29</v>
      </c>
      <c r="K4" s="36" t="s">
        <v>30</v>
      </c>
      <c r="L4" s="36" t="s">
        <v>31</v>
      </c>
      <c r="M4" s="36" t="s">
        <v>33</v>
      </c>
    </row>
    <row r="5" spans="2:13" ht="21.6" thickBot="1" x14ac:dyDescent="0.45">
      <c r="B5" s="42">
        <v>4.2700000000000002E-2</v>
      </c>
      <c r="C5" s="42">
        <v>3.6388900000000002E-2</v>
      </c>
      <c r="D5" s="43">
        <f>ABS((B5-C5)/C5)*100</f>
        <v>17.343475620312788</v>
      </c>
      <c r="E5" s="43">
        <v>43.710500000000003</v>
      </c>
      <c r="F5" s="43">
        <v>53.399990000000003</v>
      </c>
      <c r="G5" s="43">
        <f>ABS((E5-F5)/F5)*100</f>
        <v>18.145115757512311</v>
      </c>
      <c r="H5" s="43">
        <v>1.4298999999999999</v>
      </c>
      <c r="I5" s="43">
        <v>1.481385</v>
      </c>
      <c r="J5" s="43">
        <f>ABS((H5-I5)/I5)*100</f>
        <v>3.4754638395825528</v>
      </c>
      <c r="K5" s="41">
        <v>2.5000000000000001E-3</v>
      </c>
      <c r="L5" s="41">
        <f>0.0009861</f>
        <v>9.8609999999999995E-4</v>
      </c>
      <c r="M5" s="43">
        <f>((K5-L5)/((L5+K5)/2))*100</f>
        <v>86.853503915550334</v>
      </c>
    </row>
    <row r="6" spans="2:13" x14ac:dyDescent="0.3">
      <c r="B6" s="51" t="s">
        <v>40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2:13" x14ac:dyDescent="0.3"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2:13" x14ac:dyDescent="0.3">
      <c r="L8" t="s">
        <v>32</v>
      </c>
    </row>
  </sheetData>
  <mergeCells count="4">
    <mergeCell ref="B6:M7"/>
    <mergeCell ref="B3:D3"/>
    <mergeCell ref="E3:G3"/>
    <mergeCell ref="H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6AE7-83B4-4F56-9816-AAD2A814F743}">
  <dimension ref="B12:F17"/>
  <sheetViews>
    <sheetView zoomScale="55" zoomScaleNormal="55" workbookViewId="0">
      <selection activeCell="B13" sqref="B13"/>
    </sheetView>
  </sheetViews>
  <sheetFormatPr defaultRowHeight="14.4" x14ac:dyDescent="0.3"/>
  <cols>
    <col min="2" max="2" width="17.109375" bestFit="1" customWidth="1"/>
    <col min="3" max="3" width="8.21875" bestFit="1" customWidth="1"/>
    <col min="4" max="5" width="17.77734375" bestFit="1" customWidth="1"/>
    <col min="6" max="6" width="12.109375" bestFit="1" customWidth="1"/>
  </cols>
  <sheetData>
    <row r="12" spans="2:6" x14ac:dyDescent="0.3">
      <c r="B12" t="s">
        <v>34</v>
      </c>
      <c r="C12" t="s">
        <v>35</v>
      </c>
      <c r="D12" t="s">
        <v>37</v>
      </c>
      <c r="E12" t="s">
        <v>3</v>
      </c>
      <c r="F12" t="s">
        <v>4</v>
      </c>
    </row>
    <row r="13" spans="2:6" x14ac:dyDescent="0.3">
      <c r="C13" t="s">
        <v>36</v>
      </c>
      <c r="D13" t="s">
        <v>38</v>
      </c>
      <c r="F13" t="s">
        <v>39</v>
      </c>
    </row>
    <row r="14" spans="2:6" x14ac:dyDescent="0.3">
      <c r="B14">
        <v>1</v>
      </c>
      <c r="C14">
        <v>7.2</v>
      </c>
      <c r="D14">
        <v>3.5</v>
      </c>
      <c r="E14">
        <v>4.0999999999999996</v>
      </c>
      <c r="F14">
        <v>7</v>
      </c>
    </row>
    <row r="15" spans="2:6" x14ac:dyDescent="0.3">
      <c r="B15">
        <v>2</v>
      </c>
      <c r="C15">
        <v>5.7</v>
      </c>
      <c r="D15">
        <v>21.3</v>
      </c>
      <c r="E15">
        <v>2.1</v>
      </c>
      <c r="F15">
        <v>11</v>
      </c>
    </row>
    <row r="16" spans="2:6" x14ac:dyDescent="0.3">
      <c r="B16">
        <v>3</v>
      </c>
      <c r="C16">
        <v>17</v>
      </c>
      <c r="D16">
        <v>1</v>
      </c>
      <c r="E16">
        <v>2.6</v>
      </c>
      <c r="F16">
        <v>5</v>
      </c>
    </row>
    <row r="17" spans="2:6" x14ac:dyDescent="0.3">
      <c r="B17">
        <v>4</v>
      </c>
      <c r="C17">
        <v>10</v>
      </c>
      <c r="D17">
        <v>33</v>
      </c>
      <c r="E17">
        <v>1.9</v>
      </c>
      <c r="F17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F02-B7DF-4105-8C76-0FF25D288B29}">
  <dimension ref="A1:K47"/>
  <sheetViews>
    <sheetView topLeftCell="A28" zoomScale="130" zoomScaleNormal="130" workbookViewId="0">
      <selection activeCell="K20" sqref="K20"/>
    </sheetView>
  </sheetViews>
  <sheetFormatPr defaultRowHeight="14.4" x14ac:dyDescent="0.3"/>
  <cols>
    <col min="1" max="1" width="27" bestFit="1" customWidth="1"/>
    <col min="2" max="2" width="10.109375" customWidth="1"/>
    <col min="5" max="5" width="11.5546875" bestFit="1" customWidth="1"/>
    <col min="6" max="6" width="21" bestFit="1" customWidth="1"/>
    <col min="7" max="7" width="10.5546875" bestFit="1" customWidth="1"/>
    <col min="9" max="9" width="12.5546875" bestFit="1" customWidth="1"/>
    <col min="10" max="10" width="13.33203125" bestFit="1" customWidth="1"/>
    <col min="11" max="11" width="9" bestFit="1" customWidth="1"/>
  </cols>
  <sheetData>
    <row r="1" spans="1:11" x14ac:dyDescent="0.3">
      <c r="A1" t="s">
        <v>0</v>
      </c>
    </row>
    <row r="3" spans="1:11" x14ac:dyDescent="0.3">
      <c r="A3" s="29" t="s">
        <v>7</v>
      </c>
      <c r="B3" s="31" t="s">
        <v>6</v>
      </c>
      <c r="C3" s="31"/>
      <c r="D3" s="31"/>
      <c r="E3" s="31" t="s">
        <v>5</v>
      </c>
      <c r="F3" s="31"/>
      <c r="G3" s="31"/>
      <c r="H3" s="16"/>
      <c r="I3" s="31" t="s">
        <v>14</v>
      </c>
      <c r="J3" s="31"/>
      <c r="K3" s="31"/>
    </row>
    <row r="4" spans="1:11" x14ac:dyDescent="0.3">
      <c r="A4" s="30"/>
      <c r="B4" s="16" t="s">
        <v>1</v>
      </c>
      <c r="C4" s="16" t="s">
        <v>8</v>
      </c>
      <c r="D4" s="16" t="s">
        <v>3</v>
      </c>
      <c r="E4" s="16" t="s">
        <v>1</v>
      </c>
      <c r="F4" s="16" t="s">
        <v>2</v>
      </c>
      <c r="G4" s="16" t="s">
        <v>3</v>
      </c>
      <c r="H4" s="16" t="s">
        <v>4</v>
      </c>
      <c r="I4" s="16" t="s">
        <v>15</v>
      </c>
      <c r="J4" s="16" t="s">
        <v>16</v>
      </c>
      <c r="K4" s="16" t="s">
        <v>17</v>
      </c>
    </row>
    <row r="5" spans="1:11" x14ac:dyDescent="0.3">
      <c r="A5" s="11" t="s">
        <v>9</v>
      </c>
      <c r="B5" s="14">
        <v>0.1</v>
      </c>
      <c r="C5" s="15">
        <v>1000000</v>
      </c>
      <c r="D5" s="14">
        <v>1</v>
      </c>
      <c r="E5" s="14">
        <v>-6.5685131135990102E-2</v>
      </c>
      <c r="F5" s="15">
        <v>10461613813.375</v>
      </c>
      <c r="G5" s="14">
        <v>1.0323823890789701</v>
      </c>
      <c r="H5" s="15" t="s">
        <v>27</v>
      </c>
      <c r="I5" s="15">
        <f>((B5-E5)/B5)*100</f>
        <v>165.68513113599008</v>
      </c>
      <c r="J5" s="15">
        <f t="shared" ref="J5:K12" si="0">((C5-F5)/C5)*100</f>
        <v>-1046061.3813374999</v>
      </c>
      <c r="K5" s="14">
        <f t="shared" si="0"/>
        <v>-3.2382389078970064</v>
      </c>
    </row>
    <row r="6" spans="1:11" x14ac:dyDescent="0.3">
      <c r="A6" s="11" t="s">
        <v>10</v>
      </c>
      <c r="B6" s="14">
        <v>25</v>
      </c>
      <c r="C6" s="15">
        <v>1000000</v>
      </c>
      <c r="D6" s="14">
        <v>1</v>
      </c>
      <c r="E6" s="14">
        <v>24.778315576098599</v>
      </c>
      <c r="F6" s="15">
        <v>1581.7362420739501</v>
      </c>
      <c r="G6" s="14">
        <v>1.05659480612687</v>
      </c>
      <c r="H6" s="15">
        <v>9.7493255226936695E-5</v>
      </c>
      <c r="I6" s="15">
        <f t="shared" ref="I6:I12" si="1">((B6-E6)/B6)*100</f>
        <v>0.88673769560560345</v>
      </c>
      <c r="J6" s="15">
        <f t="shared" si="0"/>
        <v>99.841826375792607</v>
      </c>
      <c r="K6" s="14">
        <f t="shared" si="0"/>
        <v>-5.6594806126869956</v>
      </c>
    </row>
    <row r="7" spans="1:11" x14ac:dyDescent="0.3">
      <c r="A7" s="11" t="s">
        <v>11</v>
      </c>
      <c r="B7" s="14">
        <v>0.1</v>
      </c>
      <c r="C7" s="15">
        <v>200</v>
      </c>
      <c r="D7" s="14">
        <v>1</v>
      </c>
      <c r="E7" s="14">
        <v>-0.13991419278600001</v>
      </c>
      <c r="F7" s="15">
        <v>200.13559774463499</v>
      </c>
      <c r="G7" s="14">
        <v>1.0353371627424</v>
      </c>
      <c r="H7" s="15" t="s">
        <v>27</v>
      </c>
      <c r="I7" s="15">
        <f t="shared" si="1"/>
        <v>239.914192786</v>
      </c>
      <c r="J7" s="15">
        <f t="shared" si="0"/>
        <v>-6.7798872317496262E-2</v>
      </c>
      <c r="K7" s="14">
        <f t="shared" si="0"/>
        <v>-3.5337162742399952</v>
      </c>
    </row>
    <row r="8" spans="1:11" x14ac:dyDescent="0.3">
      <c r="A8" s="11" t="s">
        <v>24</v>
      </c>
      <c r="B8" s="14">
        <v>0.1</v>
      </c>
      <c r="C8" s="15">
        <v>1000000</v>
      </c>
      <c r="D8" s="14">
        <v>2.5</v>
      </c>
      <c r="E8" s="14">
        <v>-0.30126526425139399</v>
      </c>
      <c r="F8" s="15">
        <v>15065.310937472599</v>
      </c>
      <c r="G8" s="14">
        <v>2.5956788292733002</v>
      </c>
      <c r="H8" s="15">
        <v>8.1964784530016207E-3</v>
      </c>
      <c r="I8" s="15">
        <f t="shared" si="1"/>
        <v>401.26526425139389</v>
      </c>
      <c r="J8" s="15">
        <f t="shared" si="0"/>
        <v>98.49346890625273</v>
      </c>
      <c r="K8" s="14">
        <f t="shared" si="0"/>
        <v>-3.8271531709320072</v>
      </c>
    </row>
    <row r="9" spans="1:11" x14ac:dyDescent="0.3">
      <c r="A9" s="11" t="s">
        <v>25</v>
      </c>
      <c r="B9" s="14">
        <v>25</v>
      </c>
      <c r="C9" s="15">
        <v>1000000</v>
      </c>
      <c r="D9" s="14">
        <v>2.5</v>
      </c>
      <c r="E9" s="14">
        <v>24.566069149634199</v>
      </c>
      <c r="F9" s="15">
        <v>343.58004757997298</v>
      </c>
      <c r="G9" s="14">
        <v>2.3284200309844998</v>
      </c>
      <c r="H9" s="15">
        <v>2.27766616440865E-4</v>
      </c>
      <c r="I9" s="15">
        <f t="shared" si="1"/>
        <v>1.7357234014632041</v>
      </c>
      <c r="J9" s="15">
        <f t="shared" si="0"/>
        <v>99.965641995242009</v>
      </c>
      <c r="K9" s="14">
        <f t="shared" si="0"/>
        <v>6.8631987606200084</v>
      </c>
    </row>
    <row r="10" spans="1:11" x14ac:dyDescent="0.3">
      <c r="A10" s="11" t="s">
        <v>26</v>
      </c>
      <c r="B10" s="14">
        <v>0.1</v>
      </c>
      <c r="C10" s="15">
        <v>200</v>
      </c>
      <c r="D10" s="14">
        <v>2.5</v>
      </c>
      <c r="E10" s="14">
        <v>-0.82223031555517401</v>
      </c>
      <c r="F10" s="15">
        <v>204.74200301258099</v>
      </c>
      <c r="G10" s="14">
        <v>2.7767053540041999</v>
      </c>
      <c r="H10" s="15">
        <v>2.9247193676547002E-3</v>
      </c>
      <c r="I10" s="15">
        <f t="shared" si="1"/>
        <v>922.23031555517389</v>
      </c>
      <c r="J10" s="15">
        <f t="shared" si="0"/>
        <v>-2.3710015062904972</v>
      </c>
      <c r="K10" s="14">
        <f t="shared" si="0"/>
        <v>-11.068214160167997</v>
      </c>
    </row>
    <row r="11" spans="1:11" x14ac:dyDescent="0.3">
      <c r="A11" s="11" t="s">
        <v>22</v>
      </c>
      <c r="B11" s="14">
        <v>0.1</v>
      </c>
      <c r="C11" s="15">
        <f>1000000</f>
        <v>1000000</v>
      </c>
      <c r="D11" s="14">
        <v>5</v>
      </c>
      <c r="E11" s="14">
        <v>-0.198519615789714</v>
      </c>
      <c r="F11" s="15">
        <v>1542.5552922093</v>
      </c>
      <c r="G11" s="14">
        <v>4.7300293797460098</v>
      </c>
      <c r="H11" s="15">
        <v>5.6974132000115504E-4</v>
      </c>
      <c r="I11" s="15">
        <f t="shared" si="1"/>
        <v>298.51961578971395</v>
      </c>
      <c r="J11" s="15">
        <f t="shared" si="0"/>
        <v>99.845744470779067</v>
      </c>
      <c r="K11" s="14">
        <f t="shared" si="0"/>
        <v>5.3994124050798042</v>
      </c>
    </row>
    <row r="12" spans="1:11" x14ac:dyDescent="0.3">
      <c r="A12" s="11" t="s">
        <v>23</v>
      </c>
      <c r="B12" s="14">
        <v>25</v>
      </c>
      <c r="C12" s="15">
        <v>200</v>
      </c>
      <c r="D12" s="14">
        <v>5</v>
      </c>
      <c r="E12" s="14">
        <v>16.7843026364358</v>
      </c>
      <c r="F12" s="15">
        <v>126.281598918879</v>
      </c>
      <c r="G12" s="14">
        <v>7.0001762249570501</v>
      </c>
      <c r="H12" s="15">
        <v>3.5921709675837703E-4</v>
      </c>
      <c r="I12" s="15">
        <f t="shared" si="1"/>
        <v>32.862789454256799</v>
      </c>
      <c r="J12" s="15">
        <f t="shared" si="0"/>
        <v>36.859200540560501</v>
      </c>
      <c r="K12" s="14">
        <f t="shared" si="0"/>
        <v>-40.003524499141001</v>
      </c>
    </row>
    <row r="16" spans="1:11" x14ac:dyDescent="0.3">
      <c r="A16" t="s">
        <v>18</v>
      </c>
      <c r="B16" t="s">
        <v>19</v>
      </c>
    </row>
    <row r="17" spans="1:11" ht="15" thickBot="1" x14ac:dyDescent="0.35"/>
    <row r="18" spans="1:11" ht="15.6" thickTop="1" thickBot="1" x14ac:dyDescent="0.35">
      <c r="A18" s="5"/>
      <c r="B18" s="26" t="s">
        <v>6</v>
      </c>
      <c r="C18" s="26"/>
      <c r="D18" s="26"/>
      <c r="E18" s="27" t="s">
        <v>5</v>
      </c>
      <c r="F18" s="27"/>
      <c r="G18" s="27"/>
      <c r="H18" s="6"/>
      <c r="I18" s="28" t="s">
        <v>14</v>
      </c>
      <c r="J18" s="28"/>
      <c r="K18" s="28"/>
    </row>
    <row r="19" spans="1:11" ht="15.6" thickTop="1" thickBot="1" x14ac:dyDescent="0.35">
      <c r="A19" s="5" t="s">
        <v>7</v>
      </c>
      <c r="B19" s="3" t="s">
        <v>1</v>
      </c>
      <c r="C19" s="3" t="s">
        <v>8</v>
      </c>
      <c r="D19" s="3" t="s">
        <v>3</v>
      </c>
      <c r="E19" s="1" t="s">
        <v>1</v>
      </c>
      <c r="F19" s="1" t="s">
        <v>2</v>
      </c>
      <c r="G19" s="1" t="s">
        <v>3</v>
      </c>
      <c r="H19" s="7" t="s">
        <v>4</v>
      </c>
      <c r="I19" s="7" t="s">
        <v>15</v>
      </c>
      <c r="J19" s="7" t="s">
        <v>16</v>
      </c>
      <c r="K19" s="7" t="s">
        <v>17</v>
      </c>
    </row>
    <row r="20" spans="1:11" ht="15.6" thickTop="1" thickBot="1" x14ac:dyDescent="0.35">
      <c r="A20" s="5" t="s">
        <v>9</v>
      </c>
      <c r="B20" s="3">
        <v>0.1</v>
      </c>
      <c r="C20" s="4">
        <v>1000000</v>
      </c>
      <c r="D20" s="3">
        <v>1</v>
      </c>
      <c r="E20" s="1">
        <v>0.31498279138002599</v>
      </c>
      <c r="F20" s="2">
        <v>2791.3274615422902</v>
      </c>
      <c r="G20" s="1">
        <v>0.64956118616687497</v>
      </c>
      <c r="H20" s="7">
        <v>2.3906646016359999E-3</v>
      </c>
      <c r="I20" s="7">
        <f>((B20-E20)/B20)*100</f>
        <v>-214.98279138002596</v>
      </c>
      <c r="J20" s="7">
        <f t="shared" ref="J20:J24" si="2">((C20-F20)/C20)*100</f>
        <v>99.720867253845768</v>
      </c>
      <c r="K20" s="7">
        <f t="shared" ref="K20:K24" si="3">((D20-G20)/D20)*100</f>
        <v>35.043881383312502</v>
      </c>
    </row>
    <row r="21" spans="1:11" ht="15.6" thickTop="1" thickBot="1" x14ac:dyDescent="0.35">
      <c r="A21" s="5" t="s">
        <v>10</v>
      </c>
      <c r="B21" s="3">
        <v>25</v>
      </c>
      <c r="C21" s="4">
        <v>1000000</v>
      </c>
      <c r="D21" s="3">
        <v>1</v>
      </c>
      <c r="E21" s="1">
        <v>25.235809339255301</v>
      </c>
      <c r="F21" s="2">
        <v>1433.68132838065</v>
      </c>
      <c r="G21" s="1">
        <v>0.86985031714286598</v>
      </c>
      <c r="H21" s="7">
        <v>8.5452051768179996E-3</v>
      </c>
      <c r="I21" s="7">
        <f t="shared" ref="I21:I24" si="4">((B21-E21)/B21)*100</f>
        <v>-0.94323735702120359</v>
      </c>
      <c r="J21" s="7">
        <f t="shared" si="2"/>
        <v>99.856631867161937</v>
      </c>
      <c r="K21" s="7">
        <f t="shared" si="3"/>
        <v>13.014968285713401</v>
      </c>
    </row>
    <row r="22" spans="1:11" ht="15.6" thickTop="1" thickBot="1" x14ac:dyDescent="0.35">
      <c r="A22" s="5" t="s">
        <v>11</v>
      </c>
      <c r="B22" s="3">
        <v>0.1</v>
      </c>
      <c r="C22" s="3">
        <v>200</v>
      </c>
      <c r="D22" s="3">
        <v>1</v>
      </c>
      <c r="E22" s="1">
        <v>-2.9965225949007E-2</v>
      </c>
      <c r="F22" s="2">
        <v>205.80111335580401</v>
      </c>
      <c r="G22" s="1">
        <v>1.06162857488037</v>
      </c>
      <c r="H22" s="7">
        <v>3.921518035917E-3</v>
      </c>
      <c r="I22" s="7">
        <f t="shared" si="4"/>
        <v>129.96522594900699</v>
      </c>
      <c r="J22" s="7">
        <f t="shared" si="2"/>
        <v>-2.9005566779020029</v>
      </c>
      <c r="K22" s="7">
        <f t="shared" si="3"/>
        <v>-6.1628574880369991</v>
      </c>
    </row>
    <row r="23" spans="1:11" ht="15.6" thickTop="1" thickBot="1" x14ac:dyDescent="0.35">
      <c r="A23" s="5" t="s">
        <v>12</v>
      </c>
      <c r="B23" s="3">
        <v>0.1</v>
      </c>
      <c r="C23" s="3">
        <f>1000000</f>
        <v>1000000</v>
      </c>
      <c r="D23" s="3">
        <v>5</v>
      </c>
      <c r="E23" s="1">
        <v>0.33411049027791401</v>
      </c>
      <c r="F23" s="2">
        <v>1384.86404325129</v>
      </c>
      <c r="G23" s="1">
        <v>4.4859982015264004</v>
      </c>
      <c r="H23" s="7">
        <v>5.1162408769089996E-3</v>
      </c>
      <c r="I23" s="7">
        <f t="shared" si="4"/>
        <v>-234.11049027791398</v>
      </c>
      <c r="J23" s="7">
        <f t="shared" si="2"/>
        <v>99.861513595674879</v>
      </c>
      <c r="K23" s="7">
        <f t="shared" si="3"/>
        <v>10.280035969471992</v>
      </c>
    </row>
    <row r="24" spans="1:11" ht="15.6" thickTop="1" thickBot="1" x14ac:dyDescent="0.35">
      <c r="A24" s="5" t="s">
        <v>13</v>
      </c>
      <c r="B24" s="3">
        <v>25</v>
      </c>
      <c r="C24" s="3">
        <v>200</v>
      </c>
      <c r="D24" s="3">
        <v>5</v>
      </c>
      <c r="E24" s="1">
        <v>15.6763358067975</v>
      </c>
      <c r="F24" s="2">
        <v>124.89343660503199</v>
      </c>
      <c r="G24" s="1">
        <v>7.3538726436725197</v>
      </c>
      <c r="H24" s="7">
        <v>9.7432200918740001E-3</v>
      </c>
      <c r="I24" s="7">
        <f t="shared" si="4"/>
        <v>37.294656772810001</v>
      </c>
      <c r="J24" s="7">
        <f t="shared" si="2"/>
        <v>37.553281697484003</v>
      </c>
      <c r="K24" s="7">
        <f t="shared" si="3"/>
        <v>-47.07745287345039</v>
      </c>
    </row>
    <row r="25" spans="1:11" ht="15" thickTop="1" x14ac:dyDescent="0.3"/>
    <row r="28" spans="1:11" x14ac:dyDescent="0.3">
      <c r="A28" t="s">
        <v>20</v>
      </c>
      <c r="B28" t="s">
        <v>19</v>
      </c>
    </row>
    <row r="29" spans="1:11" ht="15" thickBot="1" x14ac:dyDescent="0.35"/>
    <row r="30" spans="1:11" ht="15.6" thickTop="1" thickBot="1" x14ac:dyDescent="0.35">
      <c r="A30" s="5"/>
      <c r="B30" s="26" t="s">
        <v>6</v>
      </c>
      <c r="C30" s="26"/>
      <c r="D30" s="26"/>
      <c r="E30" s="27" t="s">
        <v>5</v>
      </c>
      <c r="F30" s="27"/>
      <c r="G30" s="27"/>
      <c r="H30" s="6"/>
      <c r="I30" s="28" t="s">
        <v>14</v>
      </c>
      <c r="J30" s="28"/>
      <c r="K30" s="28"/>
    </row>
    <row r="31" spans="1:11" ht="15.6" thickTop="1" thickBot="1" x14ac:dyDescent="0.35">
      <c r="A31" s="5" t="s">
        <v>7</v>
      </c>
      <c r="B31" s="3" t="s">
        <v>1</v>
      </c>
      <c r="C31" s="3" t="s">
        <v>8</v>
      </c>
      <c r="D31" s="3" t="s">
        <v>3</v>
      </c>
      <c r="E31" s="1" t="s">
        <v>1</v>
      </c>
      <c r="F31" s="1" t="s">
        <v>2</v>
      </c>
      <c r="G31" s="1" t="s">
        <v>3</v>
      </c>
      <c r="H31" s="7" t="s">
        <v>4</v>
      </c>
      <c r="I31" s="7" t="s">
        <v>15</v>
      </c>
      <c r="J31" s="7" t="s">
        <v>16</v>
      </c>
      <c r="K31" s="7" t="s">
        <v>17</v>
      </c>
    </row>
    <row r="32" spans="1:11" ht="15.6" thickTop="1" thickBot="1" x14ac:dyDescent="0.35">
      <c r="A32" s="5" t="s">
        <v>9</v>
      </c>
      <c r="B32" s="3">
        <v>0.1</v>
      </c>
      <c r="C32" s="4">
        <v>1000000</v>
      </c>
      <c r="D32" s="3">
        <v>1</v>
      </c>
      <c r="E32" s="12">
        <v>9.2890706905202E-2</v>
      </c>
      <c r="F32" s="12">
        <v>644497.73456191795</v>
      </c>
      <c r="G32" s="12">
        <v>1.00197376286652</v>
      </c>
      <c r="H32" s="8">
        <v>2.0536126378944902E-6</v>
      </c>
      <c r="I32" s="7">
        <f>((B32-E32)/B32)*100</f>
        <v>7.1092930947980051</v>
      </c>
      <c r="J32" s="7">
        <f t="shared" ref="J32:J36" si="5">((C32-F32)/C32)*100</f>
        <v>35.550226543808208</v>
      </c>
      <c r="K32" s="7">
        <f t="shared" ref="K32:K36" si="6">((D32-G32)/D32)*100</f>
        <v>-0.19737628665199569</v>
      </c>
    </row>
    <row r="33" spans="1:11" ht="15.6" thickTop="1" thickBot="1" x14ac:dyDescent="0.35">
      <c r="A33" s="5" t="s">
        <v>10</v>
      </c>
      <c r="B33" s="3">
        <v>25</v>
      </c>
      <c r="C33" s="4">
        <v>1000000</v>
      </c>
      <c r="D33" s="3">
        <v>1</v>
      </c>
      <c r="E33" s="12">
        <v>26.0224802401349</v>
      </c>
      <c r="F33" s="12">
        <v>1565.52888531857</v>
      </c>
      <c r="G33" s="12">
        <v>0.58944679856245796</v>
      </c>
      <c r="H33" s="8">
        <v>1.0356758018678699E-4</v>
      </c>
      <c r="I33" s="7">
        <f t="shared" ref="I33:I36" si="7">((B33-E33)/B33)*100</f>
        <v>-4.089920960539601</v>
      </c>
      <c r="J33" s="7">
        <f t="shared" si="5"/>
        <v>99.843447111468137</v>
      </c>
      <c r="K33" s="7">
        <f t="shared" si="6"/>
        <v>41.055320143754201</v>
      </c>
    </row>
    <row r="34" spans="1:11" ht="15.6" thickTop="1" thickBot="1" x14ac:dyDescent="0.35">
      <c r="A34" s="5" t="s">
        <v>11</v>
      </c>
      <c r="B34" s="3">
        <v>0.1</v>
      </c>
      <c r="C34" s="3">
        <v>200</v>
      </c>
      <c r="D34" s="3">
        <v>1</v>
      </c>
      <c r="E34" s="12">
        <v>0.100208996572114</v>
      </c>
      <c r="F34" s="12">
        <v>200.028566406267</v>
      </c>
      <c r="G34" s="12">
        <v>0.99844043108491798</v>
      </c>
      <c r="H34" s="8">
        <v>6.2484305965911297E-6</v>
      </c>
      <c r="I34" s="7">
        <f t="shared" si="7"/>
        <v>-0.20899657211399802</v>
      </c>
      <c r="J34" s="7">
        <f t="shared" si="5"/>
        <v>-1.4283203133501843E-2</v>
      </c>
      <c r="K34" s="7">
        <f t="shared" si="6"/>
        <v>0.15595689150820213</v>
      </c>
    </row>
    <row r="35" spans="1:11" ht="15.6" thickTop="1" thickBot="1" x14ac:dyDescent="0.35">
      <c r="A35" s="5" t="s">
        <v>12</v>
      </c>
      <c r="B35" s="3">
        <v>0.1</v>
      </c>
      <c r="C35" s="3">
        <f>1000000</f>
        <v>1000000</v>
      </c>
      <c r="D35" s="3">
        <v>5</v>
      </c>
      <c r="E35" s="12">
        <v>0.215065526257783</v>
      </c>
      <c r="F35" s="12">
        <v>9152.5839426075399</v>
      </c>
      <c r="G35" s="12">
        <v>4.8973181909485399</v>
      </c>
      <c r="H35" s="8">
        <v>3.53063070148136E-5</v>
      </c>
      <c r="I35" s="7">
        <f t="shared" si="7"/>
        <v>-115.06552625778299</v>
      </c>
      <c r="J35" s="7">
        <f t="shared" si="5"/>
        <v>99.084741605739239</v>
      </c>
      <c r="K35" s="7">
        <f t="shared" si="6"/>
        <v>2.0536361810292014</v>
      </c>
    </row>
    <row r="36" spans="1:11" ht="15.6" thickTop="1" thickBot="1" x14ac:dyDescent="0.35">
      <c r="A36" s="9" t="s">
        <v>13</v>
      </c>
      <c r="B36" s="3">
        <v>25</v>
      </c>
      <c r="C36" s="3">
        <v>200</v>
      </c>
      <c r="D36" s="3">
        <v>5</v>
      </c>
      <c r="E36" s="12">
        <v>24.9010381502071</v>
      </c>
      <c r="F36" s="12">
        <v>195.66851545641001</v>
      </c>
      <c r="G36" s="12">
        <v>5.0344570957839903</v>
      </c>
      <c r="H36" s="8">
        <v>8.5275054813538497E-6</v>
      </c>
      <c r="I36" s="7">
        <f t="shared" si="7"/>
        <v>0.3958473991716005</v>
      </c>
      <c r="J36" s="7">
        <f t="shared" si="5"/>
        <v>2.165742271794997</v>
      </c>
      <c r="K36" s="7">
        <f t="shared" si="6"/>
        <v>-0.68914191567980509</v>
      </c>
    </row>
    <row r="37" spans="1:11" ht="15" thickTop="1" x14ac:dyDescent="0.3">
      <c r="A37" s="11"/>
    </row>
    <row r="38" spans="1:11" x14ac:dyDescent="0.3">
      <c r="A38" t="s">
        <v>21</v>
      </c>
    </row>
    <row r="39" spans="1:11" ht="15" thickBot="1" x14ac:dyDescent="0.35">
      <c r="A39" s="11"/>
    </row>
    <row r="40" spans="1:11" ht="15.6" thickTop="1" thickBot="1" x14ac:dyDescent="0.35">
      <c r="A40" s="10"/>
      <c r="B40" s="26" t="s">
        <v>6</v>
      </c>
      <c r="C40" s="26"/>
      <c r="D40" s="26"/>
      <c r="E40" s="27" t="s">
        <v>5</v>
      </c>
      <c r="F40" s="27"/>
      <c r="G40" s="27"/>
      <c r="H40" s="6"/>
      <c r="I40" s="28" t="s">
        <v>14</v>
      </c>
      <c r="J40" s="28"/>
      <c r="K40" s="28"/>
    </row>
    <row r="41" spans="1:11" ht="15.6" thickTop="1" thickBot="1" x14ac:dyDescent="0.35">
      <c r="A41" s="5" t="s">
        <v>7</v>
      </c>
      <c r="B41" s="3" t="s">
        <v>1</v>
      </c>
      <c r="C41" s="3" t="s">
        <v>8</v>
      </c>
      <c r="D41" s="3" t="s">
        <v>3</v>
      </c>
      <c r="E41" s="1" t="s">
        <v>1</v>
      </c>
      <c r="F41" s="1" t="s">
        <v>2</v>
      </c>
      <c r="G41" s="1" t="s">
        <v>3</v>
      </c>
      <c r="H41" s="7" t="s">
        <v>4</v>
      </c>
      <c r="I41" s="7" t="s">
        <v>15</v>
      </c>
      <c r="J41" s="7" t="s">
        <v>16</v>
      </c>
      <c r="K41" s="7" t="s">
        <v>17</v>
      </c>
    </row>
    <row r="42" spans="1:11" ht="15.6" thickTop="1" thickBot="1" x14ac:dyDescent="0.35">
      <c r="A42" s="5" t="s">
        <v>9</v>
      </c>
      <c r="B42" s="3">
        <v>0.1</v>
      </c>
      <c r="C42" s="4">
        <v>1000000</v>
      </c>
      <c r="D42" s="3">
        <v>1</v>
      </c>
      <c r="E42" s="1">
        <v>4.4400000000000002E-2</v>
      </c>
      <c r="F42" s="2">
        <v>-21909</v>
      </c>
      <c r="G42" s="1">
        <v>1.0239</v>
      </c>
      <c r="H42" s="8">
        <v>1.5034E-4</v>
      </c>
      <c r="I42" s="7">
        <f>((B42-E42)/B42)*100</f>
        <v>55.600000000000009</v>
      </c>
      <c r="J42" s="7">
        <f t="shared" ref="J42:J46" si="8">((C42-F42)/C42)*100</f>
        <v>102.1909</v>
      </c>
      <c r="K42" s="7">
        <f t="shared" ref="K42:K46" si="9">((D42-G42)/D42)*100</f>
        <v>-2.3900000000000032</v>
      </c>
    </row>
    <row r="43" spans="1:11" ht="15.6" thickTop="1" thickBot="1" x14ac:dyDescent="0.35">
      <c r="A43" s="5" t="s">
        <v>10</v>
      </c>
      <c r="B43" s="3">
        <v>25</v>
      </c>
      <c r="C43" s="4">
        <v>1000000</v>
      </c>
      <c r="D43" s="3">
        <v>1</v>
      </c>
      <c r="E43" s="1">
        <v>25.1114</v>
      </c>
      <c r="F43" s="2">
        <v>5244.2</v>
      </c>
      <c r="G43" s="1">
        <v>0.95650000000000002</v>
      </c>
      <c r="H43" s="8">
        <v>6.6696E-5</v>
      </c>
      <c r="I43" s="7">
        <f t="shared" ref="I43:I46" si="10">((B43-E43)/B43)*100</f>
        <v>-0.44559999999999889</v>
      </c>
      <c r="J43" s="7">
        <f t="shared" si="8"/>
        <v>99.475580000000008</v>
      </c>
      <c r="K43" s="7">
        <f t="shared" si="9"/>
        <v>4.3499999999999979</v>
      </c>
    </row>
    <row r="44" spans="1:11" ht="15.6" thickTop="1" thickBot="1" x14ac:dyDescent="0.35">
      <c r="A44" s="5" t="s">
        <v>11</v>
      </c>
      <c r="B44" s="3">
        <v>0.1</v>
      </c>
      <c r="C44" s="3">
        <v>200</v>
      </c>
      <c r="D44" s="3">
        <v>1</v>
      </c>
      <c r="E44" s="1">
        <v>-1.83E-2</v>
      </c>
      <c r="F44" s="2">
        <v>204.5078</v>
      </c>
      <c r="G44" s="1">
        <v>1.0383</v>
      </c>
      <c r="H44" s="8">
        <v>1.2584E-4</v>
      </c>
      <c r="I44" s="7">
        <f t="shared" si="10"/>
        <v>118.30000000000001</v>
      </c>
      <c r="J44" s="7">
        <f t="shared" si="8"/>
        <v>-2.2539000000000016</v>
      </c>
      <c r="K44" s="7">
        <f t="shared" si="9"/>
        <v>-3.83</v>
      </c>
    </row>
    <row r="45" spans="1:11" ht="15.6" thickTop="1" thickBot="1" x14ac:dyDescent="0.35">
      <c r="A45" s="5" t="s">
        <v>12</v>
      </c>
      <c r="B45" s="3">
        <v>0.1</v>
      </c>
      <c r="C45" s="3">
        <f>1000000</f>
        <v>1000000</v>
      </c>
      <c r="D45" s="3">
        <v>5</v>
      </c>
      <c r="E45" s="1">
        <v>0.1215</v>
      </c>
      <c r="F45" s="2">
        <v>5648.9</v>
      </c>
      <c r="G45" s="1">
        <v>4.9310999999999998</v>
      </c>
      <c r="H45" s="8">
        <v>6.1668000000000007E-5</v>
      </c>
      <c r="I45" s="7">
        <f t="shared" si="10"/>
        <v>-21.499999999999993</v>
      </c>
      <c r="J45" s="7">
        <f t="shared" si="8"/>
        <v>99.435109999999995</v>
      </c>
      <c r="K45" s="7">
        <f t="shared" si="9"/>
        <v>1.3780000000000037</v>
      </c>
    </row>
    <row r="46" spans="1:11" ht="15.6" thickTop="1" thickBot="1" x14ac:dyDescent="0.35">
      <c r="A46" s="5" t="s">
        <v>13</v>
      </c>
      <c r="B46" s="3">
        <v>25</v>
      </c>
      <c r="C46" s="3">
        <v>200</v>
      </c>
      <c r="D46" s="3">
        <v>5</v>
      </c>
      <c r="E46" s="1">
        <v>22.9878</v>
      </c>
      <c r="F46" s="2">
        <v>264.26589999999999</v>
      </c>
      <c r="G46" s="1">
        <v>6.1215999999999999</v>
      </c>
      <c r="H46" s="8">
        <v>5.0844999999999999E-5</v>
      </c>
      <c r="I46" s="7">
        <f t="shared" si="10"/>
        <v>8.0488</v>
      </c>
      <c r="J46" s="7">
        <f t="shared" si="8"/>
        <v>-32.132949999999994</v>
      </c>
      <c r="K46" s="7">
        <f t="shared" si="9"/>
        <v>-22.431999999999999</v>
      </c>
    </row>
    <row r="47" spans="1:11" ht="15" thickTop="1" x14ac:dyDescent="0.3"/>
  </sheetData>
  <mergeCells count="13">
    <mergeCell ref="A3:A4"/>
    <mergeCell ref="B3:D3"/>
    <mergeCell ref="E3:G3"/>
    <mergeCell ref="I3:K3"/>
    <mergeCell ref="B18:D18"/>
    <mergeCell ref="E18:G18"/>
    <mergeCell ref="I18:K18"/>
    <mergeCell ref="B30:D30"/>
    <mergeCell ref="E30:G30"/>
    <mergeCell ref="I30:K30"/>
    <mergeCell ref="B40:D40"/>
    <mergeCell ref="E40:G40"/>
    <mergeCell ref="I40:K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Orginal cases</vt:lpstr>
      <vt:lpstr>Literature</vt:lpstr>
      <vt:lpstr>Pervoskite for presentation</vt:lpstr>
      <vt:lpstr>not important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Malith Rajapakse</dc:creator>
  <cp:lastModifiedBy>Malith Rajapakse</cp:lastModifiedBy>
  <dcterms:created xsi:type="dcterms:W3CDTF">2018-05-15T00:37:38Z</dcterms:created>
  <dcterms:modified xsi:type="dcterms:W3CDTF">2018-05-23T23:52:12Z</dcterms:modified>
</cp:coreProperties>
</file>