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echnical Office\Electrical\EL-Shahimi\Material\Front\Electrical\"/>
    </mc:Choice>
  </mc:AlternateContent>
  <xr:revisionPtr revIDLastSave="0" documentId="13_ncr:1_{7431128A-B4F4-4C1A-9982-0E6B2D193D6C}" xr6:coauthVersionLast="46" xr6:coauthVersionMax="46" xr10:uidLastSave="{00000000-0000-0000-0000-000000000000}"/>
  <bookViews>
    <workbookView xWindow="-120" yWindow="-120" windowWidth="29040" windowHeight="15840" activeTab="13" xr2:uid="{00000000-000D-0000-FFFF-FFFF00000000}"/>
  </bookViews>
  <sheets>
    <sheet name="IGC-Cover1" sheetId="20" r:id="rId1"/>
    <sheet name="IGC1" sheetId="1" r:id="rId2"/>
    <sheet name="IGC-Cover2" sheetId="21" r:id="rId3"/>
    <sheet name="IGC2" sheetId="3" r:id="rId4"/>
    <sheet name="IGC3" sheetId="4" r:id="rId5"/>
    <sheet name="IGC4" sheetId="5" r:id="rId6"/>
    <sheet name="IGC5" sheetId="6" r:id="rId7"/>
    <sheet name="ARP-Cover " sheetId="31" r:id="rId8"/>
    <sheet name="ARP1" sheetId="29" r:id="rId9"/>
    <sheet name="ARP2" sheetId="30" r:id="rId10"/>
    <sheet name="Sekaf-Cover" sheetId="22" r:id="rId11"/>
    <sheet name="Sekaf" sheetId="16" r:id="rId12"/>
    <sheet name="Exir-Cover" sheetId="23" r:id="rId13"/>
    <sheet name="Exir " sheetId="24" r:id="rId14"/>
  </sheets>
  <definedNames>
    <definedName name="_xlnm.Print_Area" localSheetId="13">'Exir '!$A$1:$Y$26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6" i="24" l="1"/>
  <c r="B26" i="24"/>
  <c r="C26" i="24"/>
  <c r="D26" i="24"/>
  <c r="X26" i="24"/>
  <c r="S26" i="24"/>
  <c r="N26" i="24"/>
  <c r="I26" i="24"/>
  <c r="X25" i="24"/>
  <c r="S25" i="24"/>
  <c r="N25" i="24"/>
  <c r="X12" i="24" l="1"/>
  <c r="S12" i="24"/>
  <c r="N12" i="24"/>
  <c r="I12" i="24"/>
  <c r="X10" i="24"/>
  <c r="S10" i="24"/>
  <c r="N10" i="24"/>
  <c r="I10" i="24"/>
  <c r="O17" i="16"/>
  <c r="J7" i="29"/>
  <c r="C27" i="23" l="1"/>
  <c r="B27" i="23"/>
  <c r="D22" i="24"/>
  <c r="C22" i="24"/>
  <c r="D22" i="23" s="1"/>
  <c r="B22" i="24"/>
  <c r="A22" i="24"/>
  <c r="D21" i="24"/>
  <c r="C21" i="24"/>
  <c r="B21" i="24"/>
  <c r="A21" i="24"/>
  <c r="D20" i="24"/>
  <c r="C20" i="24"/>
  <c r="D20" i="23" s="1"/>
  <c r="B20" i="24"/>
  <c r="A20" i="24"/>
  <c r="E22" i="23"/>
  <c r="C22" i="23"/>
  <c r="B22" i="23"/>
  <c r="E21" i="23"/>
  <c r="D21" i="23"/>
  <c r="C21" i="23"/>
  <c r="B21" i="23"/>
  <c r="E20" i="23"/>
  <c r="E27" i="23" s="1"/>
  <c r="C20" i="23"/>
  <c r="B20" i="23"/>
  <c r="X22" i="24"/>
  <c r="X21" i="24"/>
  <c r="S22" i="24"/>
  <c r="S21" i="24"/>
  <c r="N22" i="24"/>
  <c r="N21" i="24"/>
  <c r="S20" i="24"/>
  <c r="I20" i="24"/>
  <c r="I21" i="24"/>
  <c r="I22" i="24"/>
  <c r="I23" i="24"/>
  <c r="A23" i="24"/>
  <c r="B23" i="24"/>
  <c r="C23" i="24"/>
  <c r="D23" i="24"/>
  <c r="N23" i="24"/>
  <c r="S23" i="24"/>
  <c r="X23" i="24"/>
  <c r="A25" i="24"/>
  <c r="B25" i="24"/>
  <c r="C25" i="24"/>
  <c r="D25" i="24"/>
  <c r="C26" i="31"/>
  <c r="B26" i="31"/>
  <c r="C30" i="21"/>
  <c r="B30" i="21"/>
  <c r="D27" i="23" l="1"/>
  <c r="N16" i="4"/>
  <c r="S24" i="4"/>
  <c r="I13" i="4"/>
  <c r="S26" i="4" l="1"/>
  <c r="S25" i="4"/>
  <c r="N13" i="4" l="1"/>
  <c r="C24" i="31" l="1"/>
  <c r="B24" i="31"/>
  <c r="C22" i="31"/>
  <c r="B22" i="31"/>
  <c r="C18" i="31"/>
  <c r="B18" i="31"/>
  <c r="C16" i="31"/>
  <c r="B16" i="31"/>
  <c r="C13" i="31"/>
  <c r="B13" i="31"/>
  <c r="C11" i="31"/>
  <c r="B11" i="31"/>
  <c r="C10" i="31"/>
  <c r="B10" i="31"/>
  <c r="C9" i="31"/>
  <c r="B9" i="31"/>
  <c r="C8" i="31"/>
  <c r="C7" i="31"/>
  <c r="B7" i="31"/>
  <c r="C6" i="31"/>
  <c r="B6" i="31"/>
  <c r="N11" i="30"/>
  <c r="I11" i="30"/>
  <c r="X10" i="30"/>
  <c r="N10" i="30"/>
  <c r="I10" i="30"/>
  <c r="D10" i="30"/>
  <c r="C10" i="30"/>
  <c r="B10" i="30"/>
  <c r="A10" i="30"/>
  <c r="X11" i="29"/>
  <c r="S11" i="29"/>
  <c r="N11" i="29"/>
  <c r="I11" i="29"/>
  <c r="X10" i="29"/>
  <c r="S10" i="29"/>
  <c r="N10" i="29"/>
  <c r="I10" i="29"/>
  <c r="D10" i="29"/>
  <c r="C10" i="29"/>
  <c r="B10" i="29"/>
  <c r="A10" i="29"/>
  <c r="D10" i="31" l="1"/>
  <c r="E10" i="31"/>
  <c r="X9" i="24"/>
  <c r="X8" i="24"/>
  <c r="X7" i="24"/>
  <c r="X24" i="30" l="1"/>
  <c r="S24" i="30"/>
  <c r="N24" i="30"/>
  <c r="I24" i="30"/>
  <c r="D24" i="30"/>
  <c r="C24" i="30"/>
  <c r="B24" i="30"/>
  <c r="A24" i="30"/>
  <c r="S22" i="30"/>
  <c r="Q22" i="30"/>
  <c r="N22" i="30"/>
  <c r="I22" i="30"/>
  <c r="D22" i="30"/>
  <c r="C22" i="30"/>
  <c r="B22" i="30"/>
  <c r="A22" i="30"/>
  <c r="S20" i="30"/>
  <c r="N20" i="30"/>
  <c r="I20" i="30"/>
  <c r="D20" i="30"/>
  <c r="C20" i="30"/>
  <c r="B20" i="30"/>
  <c r="C20" i="31" s="1"/>
  <c r="A20" i="30"/>
  <c r="B20" i="31" s="1"/>
  <c r="N19" i="30"/>
  <c r="I19" i="30"/>
  <c r="D19" i="30"/>
  <c r="C19" i="30"/>
  <c r="B19" i="30"/>
  <c r="C19" i="31" s="1"/>
  <c r="A19" i="30"/>
  <c r="B19" i="31" s="1"/>
  <c r="S18" i="30"/>
  <c r="N18" i="30"/>
  <c r="I18" i="30"/>
  <c r="D18" i="30"/>
  <c r="C18" i="30"/>
  <c r="B18" i="30"/>
  <c r="A18" i="30"/>
  <c r="X16" i="30"/>
  <c r="N16" i="30"/>
  <c r="I16" i="30"/>
  <c r="D16" i="30"/>
  <c r="C16" i="30"/>
  <c r="B16" i="30"/>
  <c r="A16" i="30"/>
  <c r="X14" i="30"/>
  <c r="N14" i="30"/>
  <c r="I14" i="30"/>
  <c r="D14" i="30"/>
  <c r="C14" i="30"/>
  <c r="B14" i="30"/>
  <c r="C14" i="31" s="1"/>
  <c r="A14" i="30"/>
  <c r="B14" i="31" s="1"/>
  <c r="X13" i="30"/>
  <c r="S13" i="30"/>
  <c r="N13" i="30"/>
  <c r="I13" i="30"/>
  <c r="D13" i="30"/>
  <c r="C13" i="30"/>
  <c r="B13" i="30"/>
  <c r="A13" i="30"/>
  <c r="D11" i="30"/>
  <c r="C11" i="30"/>
  <c r="B11" i="30"/>
  <c r="A11" i="30"/>
  <c r="X9" i="30"/>
  <c r="N9" i="30"/>
  <c r="I9" i="30"/>
  <c r="D9" i="30"/>
  <c r="C9" i="30"/>
  <c r="B9" i="30"/>
  <c r="A9" i="30"/>
  <c r="X8" i="30"/>
  <c r="N8" i="30"/>
  <c r="I8" i="30"/>
  <c r="D8" i="30"/>
  <c r="C8" i="30"/>
  <c r="B8" i="30"/>
  <c r="A8" i="30"/>
  <c r="B8" i="31" s="1"/>
  <c r="X7" i="30"/>
  <c r="N7" i="30"/>
  <c r="I7" i="30"/>
  <c r="D7" i="30"/>
  <c r="C7" i="30"/>
  <c r="B7" i="30"/>
  <c r="A7" i="30"/>
  <c r="X6" i="30"/>
  <c r="N6" i="30"/>
  <c r="I6" i="30"/>
  <c r="D6" i="30"/>
  <c r="E6" i="31" s="1"/>
  <c r="C6" i="30"/>
  <c r="B6" i="30"/>
  <c r="A6" i="30"/>
  <c r="X24" i="29"/>
  <c r="S24" i="29"/>
  <c r="N24" i="29"/>
  <c r="I24" i="29"/>
  <c r="D24" i="29"/>
  <c r="E24" i="31" s="1"/>
  <c r="C24" i="29"/>
  <c r="B24" i="29"/>
  <c r="A24" i="29"/>
  <c r="X22" i="29"/>
  <c r="S22" i="29"/>
  <c r="K22" i="29"/>
  <c r="N22" i="29" s="1"/>
  <c r="F22" i="29"/>
  <c r="I22" i="29" s="1"/>
  <c r="D22" i="29"/>
  <c r="E22" i="31" s="1"/>
  <c r="C22" i="29"/>
  <c r="B22" i="29"/>
  <c r="X20" i="29"/>
  <c r="S20" i="29"/>
  <c r="N20" i="29"/>
  <c r="I20" i="29"/>
  <c r="D20" i="29"/>
  <c r="C20" i="29"/>
  <c r="D20" i="31" s="1"/>
  <c r="B20" i="29"/>
  <c r="A20" i="29"/>
  <c r="X19" i="29"/>
  <c r="S19" i="29"/>
  <c r="N19" i="29"/>
  <c r="I19" i="29"/>
  <c r="D19" i="29"/>
  <c r="E19" i="31" s="1"/>
  <c r="C19" i="29"/>
  <c r="D19" i="31" s="1"/>
  <c r="B19" i="29"/>
  <c r="A19" i="29"/>
  <c r="X18" i="29"/>
  <c r="N18" i="29"/>
  <c r="I18" i="29"/>
  <c r="D18" i="29"/>
  <c r="E18" i="31" s="1"/>
  <c r="C18" i="29"/>
  <c r="D18" i="31" s="1"/>
  <c r="B18" i="29"/>
  <c r="A18" i="29"/>
  <c r="X16" i="29"/>
  <c r="S16" i="29"/>
  <c r="N16" i="29"/>
  <c r="I16" i="29"/>
  <c r="D16" i="29"/>
  <c r="C16" i="29"/>
  <c r="B16" i="29"/>
  <c r="A16" i="29"/>
  <c r="X14" i="29"/>
  <c r="S14" i="29"/>
  <c r="N14" i="29"/>
  <c r="I14" i="29"/>
  <c r="D14" i="29"/>
  <c r="C14" i="29"/>
  <c r="B14" i="29"/>
  <c r="A14" i="29"/>
  <c r="X13" i="29"/>
  <c r="S13" i="29"/>
  <c r="N13" i="29"/>
  <c r="I13" i="29"/>
  <c r="D13" i="29"/>
  <c r="C13" i="29"/>
  <c r="B13" i="29"/>
  <c r="A13" i="29"/>
  <c r="D11" i="29"/>
  <c r="C11" i="29"/>
  <c r="B11" i="29"/>
  <c r="A11" i="29"/>
  <c r="X9" i="29"/>
  <c r="S9" i="29"/>
  <c r="N9" i="29"/>
  <c r="I9" i="29"/>
  <c r="D9" i="29"/>
  <c r="C9" i="29"/>
  <c r="B9" i="29"/>
  <c r="A9" i="29"/>
  <c r="X8" i="29"/>
  <c r="S8" i="29"/>
  <c r="N8" i="29"/>
  <c r="I8" i="29"/>
  <c r="D8" i="29"/>
  <c r="E8" i="31" s="1"/>
  <c r="C8" i="29"/>
  <c r="D8" i="31" s="1"/>
  <c r="B8" i="29"/>
  <c r="A8" i="29"/>
  <c r="X7" i="29"/>
  <c r="S7" i="29"/>
  <c r="N7" i="29"/>
  <c r="D7" i="29"/>
  <c r="E7" i="31" s="1"/>
  <c r="I7" i="29"/>
  <c r="C7" i="29"/>
  <c r="D7" i="31" s="1"/>
  <c r="B7" i="29"/>
  <c r="A7" i="29"/>
  <c r="X6" i="29"/>
  <c r="S6" i="29"/>
  <c r="N6" i="29"/>
  <c r="I6" i="29"/>
  <c r="C6" i="29"/>
  <c r="B6" i="29"/>
  <c r="A6" i="29"/>
  <c r="D16" i="31" l="1"/>
  <c r="E9" i="31"/>
  <c r="D26" i="31"/>
  <c r="E20" i="31"/>
  <c r="E26" i="31" s="1"/>
  <c r="E13" i="31"/>
  <c r="E14" i="31"/>
  <c r="E11" i="31"/>
  <c r="E16" i="31"/>
  <c r="D14" i="31"/>
  <c r="D9" i="31"/>
  <c r="D11" i="31"/>
  <c r="D13" i="31"/>
  <c r="D6" i="31"/>
  <c r="D22" i="31"/>
  <c r="D24" i="31"/>
  <c r="A22" i="29"/>
  <c r="N23" i="16"/>
  <c r="N22" i="16"/>
  <c r="C18" i="22"/>
  <c r="B18" i="22"/>
  <c r="N18" i="16"/>
  <c r="I18" i="16"/>
  <c r="D18" i="16"/>
  <c r="E18" i="22" s="1"/>
  <c r="C18" i="16"/>
  <c r="D18" i="22" s="1"/>
  <c r="B18" i="16"/>
  <c r="A18" i="16"/>
  <c r="D17" i="16"/>
  <c r="E17" i="22" s="1"/>
  <c r="N17" i="16"/>
  <c r="I17" i="16"/>
  <c r="C17" i="16"/>
  <c r="D17" i="22" s="1"/>
  <c r="B17" i="16"/>
  <c r="C17" i="22" s="1"/>
  <c r="A17" i="16"/>
  <c r="B17" i="22" s="1"/>
  <c r="N16" i="16"/>
  <c r="B16" i="16"/>
  <c r="C16" i="22" s="1"/>
  <c r="I16" i="16"/>
  <c r="D16" i="16"/>
  <c r="E16" i="22" s="1"/>
  <c r="C16" i="16"/>
  <c r="D16" i="22" s="1"/>
  <c r="A16" i="16"/>
  <c r="B16" i="22" s="1"/>
  <c r="N15" i="16"/>
  <c r="I15" i="16"/>
  <c r="D15" i="16"/>
  <c r="E15" i="22" s="1"/>
  <c r="C15" i="16"/>
  <c r="D15" i="22" s="1"/>
  <c r="B15" i="16"/>
  <c r="C15" i="22" s="1"/>
  <c r="A15" i="16"/>
  <c r="B15" i="22" s="1"/>
  <c r="C25" i="22" l="1"/>
  <c r="B25" i="22"/>
  <c r="E25" i="22"/>
  <c r="D25" i="22"/>
  <c r="S7" i="24"/>
  <c r="S8" i="24"/>
  <c r="S9" i="24"/>
  <c r="S6" i="24"/>
  <c r="I7" i="24"/>
  <c r="I8" i="24"/>
  <c r="I9" i="24"/>
  <c r="S23" i="1" l="1"/>
  <c r="B6" i="16" l="1"/>
  <c r="N7" i="16"/>
  <c r="N8" i="16"/>
  <c r="N9" i="16"/>
  <c r="N10" i="16"/>
  <c r="N6" i="16"/>
  <c r="C23" i="23" l="1"/>
  <c r="E25" i="23"/>
  <c r="D25" i="23"/>
  <c r="C25" i="23"/>
  <c r="B25" i="23"/>
  <c r="E23" i="23"/>
  <c r="D23" i="23"/>
  <c r="B23" i="23"/>
  <c r="X18" i="24"/>
  <c r="S18" i="24"/>
  <c r="N18" i="24"/>
  <c r="I18" i="24"/>
  <c r="D18" i="24"/>
  <c r="E18" i="23" s="1"/>
  <c r="C18" i="24"/>
  <c r="D18" i="23" s="1"/>
  <c r="B18" i="24"/>
  <c r="C18" i="23" s="1"/>
  <c r="A18" i="24"/>
  <c r="B18" i="23" s="1"/>
  <c r="X16" i="24"/>
  <c r="S16" i="24"/>
  <c r="N16" i="24"/>
  <c r="I16" i="24"/>
  <c r="D16" i="24"/>
  <c r="E16" i="23" s="1"/>
  <c r="C16" i="24"/>
  <c r="D16" i="23" s="1"/>
  <c r="B16" i="24"/>
  <c r="C16" i="23" s="1"/>
  <c r="A16" i="24"/>
  <c r="B16" i="23" s="1"/>
  <c r="X15" i="24"/>
  <c r="S15" i="24"/>
  <c r="N15" i="24"/>
  <c r="I15" i="24"/>
  <c r="D15" i="24"/>
  <c r="E15" i="23" s="1"/>
  <c r="C15" i="24"/>
  <c r="D15" i="23" s="1"/>
  <c r="B15" i="24"/>
  <c r="C15" i="23" s="1"/>
  <c r="A15" i="24"/>
  <c r="B15" i="23" s="1"/>
  <c r="X14" i="24"/>
  <c r="S14" i="24"/>
  <c r="N14" i="24"/>
  <c r="I14" i="24"/>
  <c r="D14" i="24"/>
  <c r="E14" i="23" s="1"/>
  <c r="C14" i="24"/>
  <c r="D14" i="23" s="1"/>
  <c r="B14" i="24"/>
  <c r="C14" i="23" s="1"/>
  <c r="A14" i="24"/>
  <c r="B14" i="23" s="1"/>
  <c r="X13" i="24"/>
  <c r="S13" i="24"/>
  <c r="N13" i="24"/>
  <c r="I13" i="24"/>
  <c r="D13" i="24"/>
  <c r="E13" i="23" s="1"/>
  <c r="C13" i="24"/>
  <c r="D13" i="23" s="1"/>
  <c r="B13" i="24"/>
  <c r="C13" i="23" s="1"/>
  <c r="A13" i="24"/>
  <c r="B13" i="23" s="1"/>
  <c r="D12" i="24"/>
  <c r="E12" i="23" s="1"/>
  <c r="C12" i="24"/>
  <c r="D12" i="23" s="1"/>
  <c r="B12" i="24"/>
  <c r="C12" i="23" s="1"/>
  <c r="A12" i="24"/>
  <c r="B12" i="23" s="1"/>
  <c r="D10" i="24"/>
  <c r="E10" i="23" s="1"/>
  <c r="C10" i="24"/>
  <c r="D10" i="23" s="1"/>
  <c r="B10" i="24"/>
  <c r="C10" i="23" s="1"/>
  <c r="A10" i="24"/>
  <c r="B10" i="23" s="1"/>
  <c r="D9" i="24"/>
  <c r="E9" i="23" s="1"/>
  <c r="C9" i="24"/>
  <c r="D9" i="23" s="1"/>
  <c r="B9" i="24"/>
  <c r="C9" i="23" s="1"/>
  <c r="A9" i="24"/>
  <c r="B9" i="23" s="1"/>
  <c r="D8" i="24"/>
  <c r="E8" i="23" s="1"/>
  <c r="C8" i="24"/>
  <c r="D8" i="23" s="1"/>
  <c r="B8" i="24"/>
  <c r="C8" i="23" s="1"/>
  <c r="A8" i="24"/>
  <c r="B8" i="23" s="1"/>
  <c r="D7" i="24"/>
  <c r="E7" i="23" s="1"/>
  <c r="C7" i="24"/>
  <c r="D7" i="23" s="1"/>
  <c r="B7" i="24"/>
  <c r="C7" i="23" s="1"/>
  <c r="A7" i="24"/>
  <c r="B7" i="23" s="1"/>
  <c r="X6" i="24"/>
  <c r="N6" i="24"/>
  <c r="I6" i="24"/>
  <c r="D6" i="24"/>
  <c r="E6" i="23" s="1"/>
  <c r="C6" i="24"/>
  <c r="D6" i="23" s="1"/>
  <c r="B6" i="24"/>
  <c r="C6" i="23" s="1"/>
  <c r="A6" i="24"/>
  <c r="B6" i="23" s="1"/>
  <c r="A23" i="3" l="1"/>
  <c r="B23" i="3"/>
  <c r="I23" i="16" l="1"/>
  <c r="I22" i="16"/>
  <c r="N13" i="16"/>
  <c r="N12" i="16"/>
  <c r="I12" i="16"/>
  <c r="I10" i="16"/>
  <c r="I9" i="16"/>
  <c r="I8" i="16"/>
  <c r="I7" i="16"/>
  <c r="S11" i="6"/>
  <c r="N11" i="6"/>
  <c r="I11" i="6"/>
  <c r="S10" i="6"/>
  <c r="N10" i="6"/>
  <c r="I10" i="6"/>
  <c r="S9" i="6"/>
  <c r="N9" i="6"/>
  <c r="I9" i="6"/>
  <c r="S8" i="6"/>
  <c r="N8" i="6"/>
  <c r="I8" i="6"/>
  <c r="S7" i="6"/>
  <c r="N7" i="6"/>
  <c r="I7" i="6"/>
  <c r="S6" i="6"/>
  <c r="N6" i="6"/>
  <c r="I6" i="6"/>
  <c r="S11" i="5"/>
  <c r="N11" i="5"/>
  <c r="I11" i="5"/>
  <c r="S10" i="5"/>
  <c r="N10" i="5"/>
  <c r="I10" i="5"/>
  <c r="S9" i="5"/>
  <c r="N9" i="5"/>
  <c r="I9" i="5"/>
  <c r="S8" i="5"/>
  <c r="N8" i="5"/>
  <c r="I8" i="5"/>
  <c r="S7" i="5"/>
  <c r="N7" i="5"/>
  <c r="I7" i="5"/>
  <c r="S6" i="5"/>
  <c r="N6" i="5"/>
  <c r="I6" i="5"/>
  <c r="S11" i="3"/>
  <c r="K11" i="3"/>
  <c r="N11" i="3" s="1"/>
  <c r="N10" i="3"/>
  <c r="S9" i="3"/>
  <c r="N9" i="3"/>
  <c r="S8" i="3"/>
  <c r="S7" i="3"/>
  <c r="N7" i="3"/>
  <c r="S6" i="3"/>
  <c r="N6" i="3"/>
  <c r="N23" i="1"/>
  <c r="I23" i="1"/>
  <c r="N21" i="1"/>
  <c r="I21" i="1"/>
  <c r="S19" i="1"/>
  <c r="N19" i="1"/>
  <c r="S18" i="1"/>
  <c r="N18" i="1"/>
  <c r="S17" i="1"/>
  <c r="I18" i="1"/>
  <c r="I17" i="1"/>
  <c r="N15" i="1"/>
  <c r="I15" i="1"/>
  <c r="N14" i="1"/>
  <c r="I14" i="1"/>
  <c r="S12" i="1"/>
  <c r="S11" i="1"/>
  <c r="S10" i="1"/>
  <c r="S9" i="1"/>
  <c r="S8" i="1"/>
  <c r="S7" i="1"/>
  <c r="N12" i="1"/>
  <c r="I12" i="1"/>
  <c r="N11" i="1"/>
  <c r="I11" i="1"/>
  <c r="N10" i="1"/>
  <c r="I10" i="1"/>
  <c r="N9" i="1"/>
  <c r="I9" i="1"/>
  <c r="N8" i="1"/>
  <c r="I8" i="1"/>
  <c r="N7" i="1"/>
  <c r="I7" i="1"/>
  <c r="N6" i="1"/>
  <c r="I6" i="1"/>
  <c r="S22" i="4"/>
  <c r="S21" i="4"/>
  <c r="S20" i="4"/>
  <c r="S19" i="4"/>
  <c r="S18" i="4"/>
  <c r="S16" i="4"/>
  <c r="A21" i="4" l="1"/>
  <c r="B21" i="4"/>
  <c r="C21" i="4"/>
  <c r="D21" i="4"/>
  <c r="A9" i="6" l="1"/>
  <c r="B9" i="6"/>
  <c r="C9" i="6"/>
  <c r="D9" i="6"/>
  <c r="A9" i="5" l="1"/>
  <c r="B9" i="5"/>
  <c r="C9" i="5"/>
  <c r="D9" i="5"/>
  <c r="N28" i="4"/>
  <c r="I28" i="4"/>
  <c r="S11" i="4"/>
  <c r="N11" i="4"/>
  <c r="I11" i="4"/>
  <c r="S10" i="4"/>
  <c r="N10" i="4"/>
  <c r="S9" i="4"/>
  <c r="N9" i="4"/>
  <c r="I9" i="4"/>
  <c r="S8" i="4"/>
  <c r="N8" i="4"/>
  <c r="I8" i="4"/>
  <c r="N7" i="4"/>
  <c r="I7" i="4"/>
  <c r="S6" i="4"/>
  <c r="N6" i="4"/>
  <c r="I6" i="4"/>
  <c r="D9" i="4"/>
  <c r="C9" i="4"/>
  <c r="B9" i="4"/>
  <c r="A9" i="4"/>
  <c r="S27" i="3"/>
  <c r="D8" i="3"/>
  <c r="C8" i="3"/>
  <c r="B8" i="3"/>
  <c r="A8" i="3"/>
  <c r="S15" i="1"/>
  <c r="S14" i="1"/>
  <c r="E8" i="21" l="1"/>
  <c r="B8" i="21"/>
  <c r="C8" i="21"/>
  <c r="D8" i="21"/>
  <c r="N14" i="3"/>
  <c r="N13" i="3"/>
  <c r="S28" i="4"/>
  <c r="D23" i="16" l="1"/>
  <c r="E23" i="22" s="1"/>
  <c r="C23" i="16"/>
  <c r="D23" i="22" s="1"/>
  <c r="B23" i="16"/>
  <c r="C23" i="22" s="1"/>
  <c r="A23" i="16"/>
  <c r="B23" i="22" s="1"/>
  <c r="D22" i="16" l="1"/>
  <c r="E22" i="22" s="1"/>
  <c r="C22" i="16"/>
  <c r="D22" i="22" s="1"/>
  <c r="B22" i="16"/>
  <c r="C22" i="22" s="1"/>
  <c r="D20" i="16"/>
  <c r="E20" i="22" s="1"/>
  <c r="C20" i="16"/>
  <c r="D20" i="22" s="1"/>
  <c r="B20" i="16"/>
  <c r="C20" i="22" s="1"/>
  <c r="A20" i="16"/>
  <c r="B20" i="22" s="1"/>
  <c r="D13" i="16"/>
  <c r="E13" i="22" s="1"/>
  <c r="C13" i="16"/>
  <c r="D13" i="22" s="1"/>
  <c r="B13" i="16"/>
  <c r="C13" i="22" s="1"/>
  <c r="A13" i="16"/>
  <c r="B13" i="22" s="1"/>
  <c r="D12" i="16"/>
  <c r="E12" i="22" s="1"/>
  <c r="C12" i="16"/>
  <c r="D12" i="22" s="1"/>
  <c r="B12" i="16"/>
  <c r="C12" i="22" s="1"/>
  <c r="A12" i="16"/>
  <c r="B12" i="22" s="1"/>
  <c r="D10" i="16"/>
  <c r="E10" i="22" s="1"/>
  <c r="C10" i="16"/>
  <c r="D10" i="22" s="1"/>
  <c r="B10" i="16"/>
  <c r="C10" i="22" s="1"/>
  <c r="A10" i="16"/>
  <c r="B10" i="22" s="1"/>
  <c r="D9" i="16"/>
  <c r="E9" i="22" s="1"/>
  <c r="C9" i="16"/>
  <c r="D9" i="22" s="1"/>
  <c r="B9" i="16"/>
  <c r="C9" i="22" s="1"/>
  <c r="A9" i="16"/>
  <c r="B9" i="22" s="1"/>
  <c r="D8" i="16"/>
  <c r="E8" i="22" s="1"/>
  <c r="C8" i="16"/>
  <c r="D8" i="22" s="1"/>
  <c r="B8" i="16"/>
  <c r="C8" i="22" s="1"/>
  <c r="A8" i="16"/>
  <c r="B8" i="22" s="1"/>
  <c r="D7" i="16"/>
  <c r="E7" i="22" s="1"/>
  <c r="C7" i="16"/>
  <c r="D7" i="22" s="1"/>
  <c r="B7" i="16"/>
  <c r="C7" i="22" s="1"/>
  <c r="A7" i="16"/>
  <c r="B7" i="22" s="1"/>
  <c r="D6" i="16"/>
  <c r="E6" i="22" s="1"/>
  <c r="C6" i="16"/>
  <c r="D6" i="22" s="1"/>
  <c r="C6" i="22"/>
  <c r="A6" i="16"/>
  <c r="B6" i="22" s="1"/>
  <c r="B27" i="6"/>
  <c r="B25" i="6"/>
  <c r="B24" i="6"/>
  <c r="B23" i="6"/>
  <c r="B21" i="6"/>
  <c r="B20" i="6"/>
  <c r="B19" i="6"/>
  <c r="B18" i="6"/>
  <c r="B17" i="6"/>
  <c r="B16" i="6"/>
  <c r="B14" i="6"/>
  <c r="B13" i="6"/>
  <c r="B11" i="6"/>
  <c r="B10" i="6"/>
  <c r="B8" i="6"/>
  <c r="B7" i="6"/>
  <c r="B6" i="6"/>
  <c r="B27" i="5"/>
  <c r="B25" i="5"/>
  <c r="B24" i="5"/>
  <c r="B23" i="5"/>
  <c r="B21" i="5"/>
  <c r="B20" i="5"/>
  <c r="B19" i="5"/>
  <c r="B18" i="5"/>
  <c r="B17" i="5"/>
  <c r="B16" i="5"/>
  <c r="B14" i="5"/>
  <c r="B13" i="5"/>
  <c r="B11" i="5"/>
  <c r="B10" i="5"/>
  <c r="B8" i="5"/>
  <c r="B7" i="5"/>
  <c r="B6" i="5"/>
  <c r="B28" i="4"/>
  <c r="B26" i="4"/>
  <c r="B25" i="4"/>
  <c r="B24" i="4"/>
  <c r="B22" i="4"/>
  <c r="B20" i="4"/>
  <c r="B19" i="4"/>
  <c r="B18" i="4"/>
  <c r="B17" i="4"/>
  <c r="B16" i="4"/>
  <c r="B14" i="4"/>
  <c r="B13" i="4"/>
  <c r="B11" i="4"/>
  <c r="B10" i="4"/>
  <c r="B8" i="4"/>
  <c r="B7" i="4"/>
  <c r="B6" i="4"/>
  <c r="B27" i="3"/>
  <c r="B25" i="3"/>
  <c r="B24" i="3"/>
  <c r="B21" i="3"/>
  <c r="B20" i="3"/>
  <c r="B19" i="3"/>
  <c r="B18" i="3"/>
  <c r="B17" i="3"/>
  <c r="B16" i="3"/>
  <c r="B14" i="3"/>
  <c r="B13" i="3"/>
  <c r="B11" i="3"/>
  <c r="B10" i="3"/>
  <c r="C10" i="21" s="1"/>
  <c r="B9" i="3"/>
  <c r="B7" i="3"/>
  <c r="B6" i="3"/>
  <c r="D21" i="6"/>
  <c r="C21" i="6"/>
  <c r="A21" i="6"/>
  <c r="D20" i="6"/>
  <c r="C20" i="6"/>
  <c r="A20" i="6"/>
  <c r="D19" i="6"/>
  <c r="C19" i="6"/>
  <c r="A19" i="6"/>
  <c r="D18" i="6"/>
  <c r="C18" i="6"/>
  <c r="A18" i="6"/>
  <c r="D17" i="6"/>
  <c r="C17" i="6"/>
  <c r="A17" i="6"/>
  <c r="D16" i="6"/>
  <c r="C16" i="6"/>
  <c r="A16" i="6"/>
  <c r="D21" i="5"/>
  <c r="C21" i="5"/>
  <c r="A21" i="5"/>
  <c r="D20" i="5"/>
  <c r="C20" i="5"/>
  <c r="A20" i="5"/>
  <c r="D19" i="5"/>
  <c r="C19" i="5"/>
  <c r="A19" i="5"/>
  <c r="D18" i="5"/>
  <c r="C18" i="5"/>
  <c r="A18" i="5"/>
  <c r="D17" i="5"/>
  <c r="C17" i="5"/>
  <c r="A17" i="5"/>
  <c r="D16" i="5"/>
  <c r="C16" i="5"/>
  <c r="A16" i="5"/>
  <c r="D21" i="3"/>
  <c r="E21" i="21" s="1"/>
  <c r="C21" i="3"/>
  <c r="D21" i="21" s="1"/>
  <c r="A21" i="3"/>
  <c r="D20" i="3"/>
  <c r="C20" i="3"/>
  <c r="A20" i="3"/>
  <c r="D19" i="3"/>
  <c r="C19" i="3"/>
  <c r="A19" i="3"/>
  <c r="D18" i="3"/>
  <c r="C18" i="3"/>
  <c r="A18" i="3"/>
  <c r="D17" i="3"/>
  <c r="C17" i="3"/>
  <c r="A17" i="3"/>
  <c r="D16" i="3"/>
  <c r="C16" i="3"/>
  <c r="A16" i="3"/>
  <c r="B23" i="1"/>
  <c r="C23" i="20" s="1"/>
  <c r="B21" i="1"/>
  <c r="C21" i="20" s="1"/>
  <c r="B19" i="1"/>
  <c r="C19" i="20" s="1"/>
  <c r="B18" i="1"/>
  <c r="C18" i="20" s="1"/>
  <c r="B17" i="1"/>
  <c r="C17" i="20" s="1"/>
  <c r="B15" i="1"/>
  <c r="C15" i="20" s="1"/>
  <c r="B14" i="1"/>
  <c r="C14" i="20" s="1"/>
  <c r="B12" i="1"/>
  <c r="C12" i="20" s="1"/>
  <c r="B11" i="1"/>
  <c r="C11" i="20" s="1"/>
  <c r="B10" i="1"/>
  <c r="C10" i="20" s="1"/>
  <c r="B9" i="1"/>
  <c r="C9" i="20" s="1"/>
  <c r="B8" i="1"/>
  <c r="C8" i="20" s="1"/>
  <c r="B7" i="1"/>
  <c r="C7" i="20" s="1"/>
  <c r="B6" i="1"/>
  <c r="C6" i="20" s="1"/>
  <c r="C25" i="20" l="1"/>
  <c r="C21" i="21"/>
  <c r="B21" i="21"/>
  <c r="C13" i="21"/>
  <c r="C9" i="21"/>
  <c r="C16" i="21"/>
  <c r="C20" i="21"/>
  <c r="C26" i="21"/>
  <c r="C7" i="21"/>
  <c r="C18" i="21"/>
  <c r="C24" i="21"/>
  <c r="C6" i="21"/>
  <c r="C11" i="21"/>
  <c r="C19" i="21"/>
  <c r="C25" i="21"/>
  <c r="C17" i="21"/>
  <c r="C22" i="21"/>
  <c r="C28" i="21"/>
  <c r="C14" i="21"/>
  <c r="A22" i="16"/>
  <c r="B22" i="22" s="1"/>
  <c r="S17" i="4"/>
  <c r="A17" i="4" l="1"/>
  <c r="B17" i="21" s="1"/>
  <c r="C17" i="4"/>
  <c r="D17" i="21" s="1"/>
  <c r="D17" i="4"/>
  <c r="E17" i="21" s="1"/>
  <c r="C27" i="6"/>
  <c r="A27" i="6"/>
  <c r="C25" i="6"/>
  <c r="A25" i="6"/>
  <c r="C24" i="6"/>
  <c r="A24" i="6"/>
  <c r="C23" i="6"/>
  <c r="A23" i="6"/>
  <c r="C14" i="6"/>
  <c r="A14" i="6"/>
  <c r="C13" i="6"/>
  <c r="A13" i="6"/>
  <c r="C11" i="6"/>
  <c r="A11" i="6"/>
  <c r="C10" i="6"/>
  <c r="A10" i="6"/>
  <c r="C8" i="6"/>
  <c r="A8" i="6"/>
  <c r="C7" i="6"/>
  <c r="A7" i="6"/>
  <c r="C6" i="6"/>
  <c r="A6" i="6"/>
  <c r="C27" i="5"/>
  <c r="A27" i="5"/>
  <c r="C25" i="5"/>
  <c r="A25" i="5"/>
  <c r="C24" i="5"/>
  <c r="A24" i="5"/>
  <c r="C23" i="5"/>
  <c r="A23" i="5"/>
  <c r="C14" i="5"/>
  <c r="A14" i="5"/>
  <c r="C13" i="5"/>
  <c r="A13" i="5"/>
  <c r="C11" i="5"/>
  <c r="A11" i="5"/>
  <c r="C10" i="5"/>
  <c r="A10" i="5"/>
  <c r="C8" i="5"/>
  <c r="A8" i="5"/>
  <c r="C7" i="5"/>
  <c r="A7" i="5"/>
  <c r="C6" i="5"/>
  <c r="A6" i="5"/>
  <c r="C28" i="4"/>
  <c r="A28" i="4"/>
  <c r="C26" i="4"/>
  <c r="A26" i="4"/>
  <c r="C25" i="4"/>
  <c r="A25" i="4"/>
  <c r="C24" i="4"/>
  <c r="A24" i="4"/>
  <c r="C22" i="4"/>
  <c r="D22" i="21" s="1"/>
  <c r="A22" i="4"/>
  <c r="B22" i="21" s="1"/>
  <c r="C20" i="4"/>
  <c r="D20" i="21" s="1"/>
  <c r="A20" i="4"/>
  <c r="B20" i="21" s="1"/>
  <c r="C19" i="4"/>
  <c r="D19" i="21" s="1"/>
  <c r="A19" i="4"/>
  <c r="B19" i="21" s="1"/>
  <c r="C18" i="4"/>
  <c r="D18" i="21" s="1"/>
  <c r="A18" i="4"/>
  <c r="B18" i="21" s="1"/>
  <c r="C16" i="4"/>
  <c r="D16" i="21" s="1"/>
  <c r="A16" i="4"/>
  <c r="B16" i="21" s="1"/>
  <c r="C14" i="4"/>
  <c r="A14" i="4"/>
  <c r="C13" i="4"/>
  <c r="A13" i="4"/>
  <c r="C11" i="4"/>
  <c r="A11" i="4"/>
  <c r="C10" i="4"/>
  <c r="A10" i="4"/>
  <c r="C8" i="4"/>
  <c r="A8" i="4"/>
  <c r="C7" i="4"/>
  <c r="A7" i="4"/>
  <c r="C6" i="4"/>
  <c r="A6" i="4"/>
  <c r="C27" i="3"/>
  <c r="A27" i="3"/>
  <c r="C25" i="3"/>
  <c r="A25" i="3"/>
  <c r="C24" i="3"/>
  <c r="A24" i="3"/>
  <c r="C23" i="3"/>
  <c r="C14" i="3"/>
  <c r="A14" i="3"/>
  <c r="C13" i="3"/>
  <c r="A13" i="3"/>
  <c r="C11" i="3"/>
  <c r="C10" i="3"/>
  <c r="D10" i="21" s="1"/>
  <c r="A10" i="3"/>
  <c r="B10" i="21" s="1"/>
  <c r="C9" i="3"/>
  <c r="A9" i="3"/>
  <c r="C7" i="3"/>
  <c r="A7" i="3"/>
  <c r="C6" i="3"/>
  <c r="A6" i="3"/>
  <c r="D23" i="1"/>
  <c r="E23" i="20" s="1"/>
  <c r="C23" i="1"/>
  <c r="D23" i="20" s="1"/>
  <c r="A23" i="1"/>
  <c r="B23" i="20" s="1"/>
  <c r="D21" i="1"/>
  <c r="E21" i="20" s="1"/>
  <c r="C21" i="1"/>
  <c r="D21" i="20" s="1"/>
  <c r="A21" i="1"/>
  <c r="B21" i="20" s="1"/>
  <c r="D19" i="1"/>
  <c r="E19" i="20" s="1"/>
  <c r="C19" i="1"/>
  <c r="D19" i="20" s="1"/>
  <c r="A19" i="1"/>
  <c r="B19" i="20" s="1"/>
  <c r="D18" i="1"/>
  <c r="E18" i="20" s="1"/>
  <c r="C18" i="1"/>
  <c r="D18" i="20" s="1"/>
  <c r="A18" i="1"/>
  <c r="B18" i="20" s="1"/>
  <c r="D17" i="1"/>
  <c r="E17" i="20" s="1"/>
  <c r="C17" i="1"/>
  <c r="D17" i="20" s="1"/>
  <c r="A17" i="1"/>
  <c r="B17" i="20" s="1"/>
  <c r="D15" i="1"/>
  <c r="E15" i="20" s="1"/>
  <c r="C15" i="1"/>
  <c r="D15" i="20" s="1"/>
  <c r="A15" i="1"/>
  <c r="B15" i="20" s="1"/>
  <c r="D14" i="1"/>
  <c r="E14" i="20" s="1"/>
  <c r="C14" i="1"/>
  <c r="D14" i="20" s="1"/>
  <c r="A14" i="1"/>
  <c r="B14" i="20" s="1"/>
  <c r="D12" i="1"/>
  <c r="E12" i="20" s="1"/>
  <c r="C12" i="1"/>
  <c r="D12" i="20" s="1"/>
  <c r="A12" i="1"/>
  <c r="B12" i="20" s="1"/>
  <c r="D11" i="1"/>
  <c r="E11" i="20" s="1"/>
  <c r="C11" i="1"/>
  <c r="D11" i="20" s="1"/>
  <c r="A11" i="1"/>
  <c r="B11" i="20" s="1"/>
  <c r="D10" i="1"/>
  <c r="E10" i="20" s="1"/>
  <c r="C10" i="1"/>
  <c r="D10" i="20" s="1"/>
  <c r="A10" i="1"/>
  <c r="B10" i="20" s="1"/>
  <c r="D9" i="1"/>
  <c r="E9" i="20" s="1"/>
  <c r="C9" i="1"/>
  <c r="D9" i="20" s="1"/>
  <c r="A9" i="1"/>
  <c r="B9" i="20" s="1"/>
  <c r="D8" i="1"/>
  <c r="E8" i="20" s="1"/>
  <c r="C8" i="1"/>
  <c r="D8" i="20" s="1"/>
  <c r="A8" i="1"/>
  <c r="B8" i="20" s="1"/>
  <c r="D7" i="1"/>
  <c r="E7" i="20" s="1"/>
  <c r="C7" i="1"/>
  <c r="D7" i="20" s="1"/>
  <c r="A7" i="1"/>
  <c r="B7" i="20" s="1"/>
  <c r="C6" i="1"/>
  <c r="D6" i="20" s="1"/>
  <c r="S6" i="1"/>
  <c r="E25" i="20" l="1"/>
  <c r="B25" i="20"/>
  <c r="D25" i="20"/>
  <c r="D25" i="21"/>
  <c r="D24" i="21"/>
  <c r="D30" i="21" s="1"/>
  <c r="D26" i="21"/>
  <c r="B25" i="21"/>
  <c r="B28" i="21"/>
  <c r="B9" i="21"/>
  <c r="D9" i="21"/>
  <c r="D7" i="21"/>
  <c r="D13" i="21"/>
  <c r="B13" i="21"/>
  <c r="B24" i="21"/>
  <c r="B26" i="21"/>
  <c r="B6" i="21"/>
  <c r="B7" i="21"/>
  <c r="D14" i="21"/>
  <c r="B14" i="21"/>
  <c r="D28" i="21"/>
  <c r="D11" i="21"/>
  <c r="D6" i="21"/>
  <c r="A6" i="1"/>
  <c r="B6" i="20" s="1"/>
  <c r="S27" i="6"/>
  <c r="N27" i="6"/>
  <c r="I27" i="5" l="1"/>
  <c r="D20" i="4" l="1"/>
  <c r="E20" i="21" s="1"/>
  <c r="D19" i="4"/>
  <c r="E19" i="21" s="1"/>
  <c r="D18" i="4"/>
  <c r="E18" i="21" s="1"/>
  <c r="I23" i="3" l="1"/>
  <c r="D22" i="4" l="1"/>
  <c r="E22" i="21" s="1"/>
  <c r="D16" i="4"/>
  <c r="E16" i="21" s="1"/>
  <c r="N14" i="4" l="1"/>
  <c r="I14" i="4"/>
  <c r="D7" i="4" l="1"/>
  <c r="I25" i="3"/>
  <c r="A11" i="3" l="1"/>
  <c r="B11" i="21" s="1"/>
  <c r="D27" i="6"/>
  <c r="D25" i="6"/>
  <c r="D24" i="6"/>
  <c r="D23" i="6"/>
  <c r="D14" i="6"/>
  <c r="D13" i="6"/>
  <c r="D11" i="6"/>
  <c r="D10" i="6"/>
  <c r="D8" i="6"/>
  <c r="D7" i="6"/>
  <c r="D6" i="6"/>
  <c r="D27" i="5"/>
  <c r="D25" i="5"/>
  <c r="D24" i="5"/>
  <c r="D23" i="5"/>
  <c r="D14" i="5"/>
  <c r="D13" i="5"/>
  <c r="D11" i="5"/>
  <c r="D10" i="5"/>
  <c r="D8" i="5"/>
  <c r="D7" i="5"/>
  <c r="D6" i="5"/>
  <c r="S14" i="4"/>
  <c r="D28" i="4"/>
  <c r="D26" i="4"/>
  <c r="D25" i="4"/>
  <c r="D24" i="4"/>
  <c r="D14" i="4"/>
  <c r="D13" i="4"/>
  <c r="D11" i="4"/>
  <c r="D10" i="4"/>
  <c r="D8" i="4"/>
  <c r="D6" i="4"/>
  <c r="D27" i="3"/>
  <c r="D25" i="3"/>
  <c r="D24" i="3"/>
  <c r="D23" i="3"/>
  <c r="D14" i="3"/>
  <c r="D13" i="3"/>
  <c r="D11" i="3"/>
  <c r="D10" i="3"/>
  <c r="E10" i="21" s="1"/>
  <c r="D9" i="3"/>
  <c r="D7" i="3"/>
  <c r="D6" i="3"/>
  <c r="D6" i="1"/>
  <c r="E6" i="20" s="1"/>
  <c r="E9" i="21" l="1"/>
  <c r="E24" i="21"/>
  <c r="E11" i="21"/>
  <c r="E25" i="21"/>
  <c r="E30" i="21" s="1"/>
  <c r="E6" i="21"/>
  <c r="E26" i="21"/>
  <c r="E7" i="21"/>
  <c r="E13" i="21"/>
  <c r="E14" i="21"/>
  <c r="E28" i="21"/>
</calcChain>
</file>

<file path=xl/sharedStrings.xml><?xml version="1.0" encoding="utf-8"?>
<sst xmlns="http://schemas.openxmlformats.org/spreadsheetml/2006/main" count="559" uniqueCount="122">
  <si>
    <t>Front total</t>
  </si>
  <si>
    <t>System</t>
  </si>
  <si>
    <t>Location/Unit</t>
  </si>
  <si>
    <t>MTO</t>
  </si>
  <si>
    <t>Inventory</t>
  </si>
  <si>
    <t>Done</t>
  </si>
  <si>
    <t>Remain</t>
  </si>
  <si>
    <t>Front</t>
  </si>
  <si>
    <t>Conduit</t>
  </si>
  <si>
    <t>Cable</t>
  </si>
  <si>
    <t>Fixture</t>
  </si>
  <si>
    <t>Junction Box</t>
  </si>
  <si>
    <t>Lighting Pole</t>
  </si>
  <si>
    <t>Air Craft</t>
  </si>
  <si>
    <t xml:space="preserve">                                             Earthing</t>
  </si>
  <si>
    <t xml:space="preserve">                                               Cable</t>
  </si>
  <si>
    <t xml:space="preserve">                                           Tray/Ladder</t>
  </si>
  <si>
    <t>Tray</t>
  </si>
  <si>
    <t>Ladder</t>
  </si>
  <si>
    <t>Mv Cabling</t>
  </si>
  <si>
    <t>Lv Cabling</t>
  </si>
  <si>
    <t>Control Cabling</t>
  </si>
  <si>
    <t>Lighting Panel</t>
  </si>
  <si>
    <t>51 (CDU/VDU)</t>
  </si>
  <si>
    <t>55 (LPG Recovery Unit #1)</t>
  </si>
  <si>
    <t>75 (LPG Recovery Unit #2)</t>
  </si>
  <si>
    <t xml:space="preserve">                                           Support</t>
  </si>
  <si>
    <t>Support</t>
  </si>
  <si>
    <t xml:space="preserve">                                              Lighting </t>
  </si>
  <si>
    <t>Air Craft Panel</t>
  </si>
  <si>
    <t>45 (Interconnections)</t>
  </si>
  <si>
    <t>50 (Roads , Site Preparation)</t>
  </si>
  <si>
    <t>SS-40-03</t>
  </si>
  <si>
    <t>SS-40-04</t>
  </si>
  <si>
    <t>SS-40-05</t>
  </si>
  <si>
    <t>SS-40-09</t>
  </si>
  <si>
    <t>CR-40-01</t>
  </si>
  <si>
    <t>CR-40-02</t>
  </si>
  <si>
    <t>CR-40-03</t>
  </si>
  <si>
    <t>RIB-40-01</t>
  </si>
  <si>
    <t>RIB-40-02</t>
  </si>
  <si>
    <t>RIB-40-03</t>
  </si>
  <si>
    <t>Recive Material</t>
  </si>
  <si>
    <t>UG CONDUIT</t>
  </si>
  <si>
    <t xml:space="preserve">                                              Power</t>
  </si>
  <si>
    <t>Lv Panel</t>
  </si>
  <si>
    <t>Transformer</t>
  </si>
  <si>
    <t>Marshaling Panel</t>
  </si>
  <si>
    <t>Capacitor Panel</t>
  </si>
  <si>
    <t>Alarm Annunciation Panel</t>
  </si>
  <si>
    <t xml:space="preserve">                       Earthing</t>
  </si>
  <si>
    <t>MTO total</t>
  </si>
  <si>
    <t>Done total</t>
  </si>
  <si>
    <t>Mv pnel(6KV&amp;33KV)</t>
  </si>
  <si>
    <t>inventory</t>
  </si>
  <si>
    <t>52 (Naphta Hydrotreater Unit)</t>
  </si>
  <si>
    <t>56 (Hydrocracker Unit)</t>
  </si>
  <si>
    <t>ladder</t>
  </si>
  <si>
    <t>57 (Hydrogen Production Unit)</t>
  </si>
  <si>
    <t>58 (Amine Treating Unit)</t>
  </si>
  <si>
    <t>59 (Sulphur Recovery Unit)</t>
  </si>
  <si>
    <t>78 (Sour Water Stripper Unit)</t>
  </si>
  <si>
    <t xml:space="preserve">                              Lighting </t>
  </si>
  <si>
    <t>Street Lighting Cable</t>
  </si>
  <si>
    <t xml:space="preserve">                               Earthing</t>
  </si>
  <si>
    <t>Earthing Rod</t>
  </si>
  <si>
    <t>Earthing BUS-BAR</t>
  </si>
  <si>
    <t>PIT</t>
  </si>
  <si>
    <t xml:space="preserve">                                 Power</t>
  </si>
  <si>
    <t xml:space="preserve">                                Support</t>
  </si>
  <si>
    <t xml:space="preserve"> Electrical Support for Lighting and Power</t>
  </si>
  <si>
    <t>Recived total</t>
  </si>
  <si>
    <t xml:space="preserve">               Support</t>
  </si>
  <si>
    <t xml:space="preserve">  Lighting </t>
  </si>
  <si>
    <t xml:space="preserve">                 Earthing</t>
  </si>
  <si>
    <t xml:space="preserve">                    Power</t>
  </si>
  <si>
    <t xml:space="preserve">                    Cable</t>
  </si>
  <si>
    <t xml:space="preserve">             Tray/Ladder</t>
  </si>
  <si>
    <t xml:space="preserve">              Lighting </t>
  </si>
  <si>
    <t xml:space="preserve">               Earthing</t>
  </si>
  <si>
    <t xml:space="preserve">                Cable</t>
  </si>
  <si>
    <t xml:space="preserve">            Tray/Ladder</t>
  </si>
  <si>
    <t xml:space="preserve">              Earthing</t>
  </si>
  <si>
    <t xml:space="preserve">                 Power</t>
  </si>
  <si>
    <t xml:space="preserve">                 Cable</t>
  </si>
  <si>
    <t xml:space="preserve">                     Support</t>
  </si>
  <si>
    <t xml:space="preserve">                   Lighting</t>
  </si>
  <si>
    <t xml:space="preserve">                       Power</t>
  </si>
  <si>
    <t xml:space="preserve">                  Tray/Ladder</t>
  </si>
  <si>
    <t xml:space="preserve">                    Support</t>
  </si>
  <si>
    <t xml:space="preserve">             Earthing</t>
  </si>
  <si>
    <t xml:space="preserve">           Tray/Ladder</t>
  </si>
  <si>
    <t xml:space="preserve">                Power</t>
  </si>
  <si>
    <t xml:space="preserve">              Support</t>
  </si>
  <si>
    <t>Exir(Electrical)</t>
  </si>
  <si>
    <t>Sekaf(Electrical)</t>
  </si>
  <si>
    <t>Abad Rahan Pars(Electrical)</t>
  </si>
  <si>
    <t>IGC(Electrical)</t>
  </si>
  <si>
    <t>IGC-Buildings(Electrical)</t>
  </si>
  <si>
    <t>IGC-Units(Electrical)</t>
  </si>
  <si>
    <t>Support Fabrication</t>
  </si>
  <si>
    <t>Support Installation</t>
  </si>
  <si>
    <t>socket</t>
  </si>
  <si>
    <t>Socket</t>
  </si>
  <si>
    <t>Bus  Duct</t>
  </si>
  <si>
    <t>Bus Duct</t>
  </si>
  <si>
    <t>Street Lighting pole</t>
  </si>
  <si>
    <t>Street Lighting fixture</t>
  </si>
  <si>
    <t>Street Lighting JB</t>
  </si>
  <si>
    <t>cable</t>
  </si>
  <si>
    <t>CABLE</t>
  </si>
  <si>
    <t>Cable (MV)</t>
  </si>
  <si>
    <t>Cable (LV)</t>
  </si>
  <si>
    <t>Cable (Control)</t>
  </si>
  <si>
    <t xml:space="preserve">Lighting </t>
  </si>
  <si>
    <t>Earthing</t>
  </si>
  <si>
    <t>Power</t>
  </si>
  <si>
    <t>Tray/Ladder</t>
  </si>
  <si>
    <t>Lighting</t>
  </si>
  <si>
    <t>Total Cable</t>
  </si>
  <si>
    <t>Fabrication  Support for Lighting and Power</t>
  </si>
  <si>
    <t>Installation  Support for Lighting and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</si>
</sst>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178"/>
      <scheme val="minor"/>
    </font>
    <font>
      <b/>
      <sz val="14"/>
      <color theme="1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26"/>
      <color theme="1"/>
      <name val="Times New Roman"/>
      <family val="1"/>
    </font>
    <font>
      <b/>
      <sz val="36"/>
      <color theme="1"/>
      <name val="Times New Roman"/>
      <family val="1"/>
    </font>
    <font>
      <b/>
      <sz val="28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sz val="24"/>
      <color theme="1"/>
      <name val="Times New Roman"/>
      <family val="1"/>
    </font>
    <font>
      <sz val="10"/>
      <color theme="1"/>
      <name val="Tahoma"/>
      <family val="2"/>
    </font>
    <font>
      <b/>
      <sz val="12"/>
      <color theme="1"/>
      <name val="Times New Roman"/>
      <family val="1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6"/>
      <color theme="5" tint="-0.249977111117893"/>
      <name val="Times New Roman"/>
      <family val="1"/>
    </font>
    <font>
      <b/>
      <sz val="28"/>
      <color theme="5" tint="-0.249977111117893"/>
      <name val="Times New Roman"/>
      <family val="1"/>
    </font>
    <font>
      <b/>
      <i/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8D8D8"/>
        <bgColor indexed="64"/>
      </patternFill>
    </fill>
  </fills>
  <borders count="7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383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4" fillId="0" borderId="19" xfId="1" applyFont="1" applyFill="1" applyBorder="1" applyAlignment="1">
      <alignment horizontal="center" vertical="center" shrinkToFit="1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3" fillId="0" borderId="30" xfId="0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3" fillId="0" borderId="41" xfId="0" applyFont="1" applyBorder="1" applyAlignment="1">
      <alignment vertical="center"/>
    </xf>
    <xf numFmtId="0" fontId="3" fillId="0" borderId="42" xfId="0" applyFont="1" applyBorder="1" applyAlignment="1">
      <alignment vertical="center"/>
    </xf>
    <xf numFmtId="0" fontId="4" fillId="0" borderId="20" xfId="1" applyFont="1" applyFill="1" applyBorder="1" applyAlignment="1">
      <alignment horizontal="center" vertical="center" shrinkToFit="1"/>
    </xf>
    <xf numFmtId="0" fontId="6" fillId="0" borderId="30" xfId="0" applyFont="1" applyBorder="1" applyAlignment="1">
      <alignment vertical="center"/>
    </xf>
    <xf numFmtId="0" fontId="6" fillId="0" borderId="31" xfId="0" applyFont="1" applyBorder="1" applyAlignment="1">
      <alignment vertical="center"/>
    </xf>
    <xf numFmtId="0" fontId="0" fillId="0" borderId="34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4" fillId="0" borderId="18" xfId="1" applyFont="1" applyFill="1" applyBorder="1" applyAlignment="1">
      <alignment horizontal="center" vertical="center" shrinkToFit="1"/>
    </xf>
    <xf numFmtId="0" fontId="0" fillId="0" borderId="15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6" fillId="0" borderId="41" xfId="0" applyFont="1" applyBorder="1" applyAlignment="1">
      <alignment vertical="center"/>
    </xf>
    <xf numFmtId="0" fontId="0" fillId="0" borderId="18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1" fillId="3" borderId="48" xfId="0" applyFont="1" applyFill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6" fillId="4" borderId="30" xfId="0" applyFont="1" applyFill="1" applyBorder="1" applyAlignment="1">
      <alignment vertical="center"/>
    </xf>
    <xf numFmtId="0" fontId="6" fillId="4" borderId="31" xfId="0" applyFont="1" applyFill="1" applyBorder="1" applyAlignment="1">
      <alignment vertical="center"/>
    </xf>
    <xf numFmtId="0" fontId="0" fillId="4" borderId="21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4" borderId="0" xfId="0" applyFont="1" applyFill="1" applyBorder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44" xfId="0" applyFont="1" applyBorder="1" applyAlignment="1">
      <alignment vertical="center"/>
    </xf>
    <xf numFmtId="0" fontId="6" fillId="0" borderId="29" xfId="0" applyFont="1" applyBorder="1" applyAlignment="1">
      <alignment horizontal="center" vertical="center"/>
    </xf>
    <xf numFmtId="0" fontId="6" fillId="0" borderId="29" xfId="0" applyFont="1" applyBorder="1" applyAlignment="1">
      <alignment vertical="center"/>
    </xf>
    <xf numFmtId="0" fontId="6" fillId="0" borderId="58" xfId="0" applyFont="1" applyBorder="1" applyAlignment="1">
      <alignment vertical="center"/>
    </xf>
    <xf numFmtId="0" fontId="6" fillId="0" borderId="42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33" xfId="1" applyFont="1" applyFill="1" applyBorder="1" applyAlignment="1">
      <alignment horizontal="center" vertical="center" shrinkToFit="1"/>
    </xf>
    <xf numFmtId="0" fontId="0" fillId="0" borderId="52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4" fillId="0" borderId="26" xfId="1" applyFont="1" applyFill="1" applyBorder="1" applyAlignment="1">
      <alignment horizontal="center" vertical="center" shrinkToFit="1"/>
    </xf>
    <xf numFmtId="0" fontId="4" fillId="0" borderId="25" xfId="1" applyFont="1" applyFill="1" applyBorder="1" applyAlignment="1">
      <alignment horizontal="center" vertical="center" shrinkToFit="1"/>
    </xf>
    <xf numFmtId="0" fontId="0" fillId="0" borderId="61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3" borderId="39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6" fillId="4" borderId="29" xfId="0" applyFont="1" applyFill="1" applyBorder="1" applyAlignment="1">
      <alignment vertical="center"/>
    </xf>
    <xf numFmtId="0" fontId="4" fillId="4" borderId="19" xfId="1" applyFont="1" applyFill="1" applyBorder="1" applyAlignment="1">
      <alignment horizontal="center" vertical="center" shrinkToFit="1"/>
    </xf>
    <xf numFmtId="0" fontId="0" fillId="4" borderId="24" xfId="0" applyFill="1" applyBorder="1" applyAlignment="1">
      <alignment horizontal="center" vertical="center"/>
    </xf>
    <xf numFmtId="0" fontId="4" fillId="4" borderId="20" xfId="1" applyFont="1" applyFill="1" applyBorder="1" applyAlignment="1">
      <alignment horizontal="center" vertical="center" shrinkToFit="1"/>
    </xf>
    <xf numFmtId="0" fontId="0" fillId="0" borderId="2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4" fillId="0" borderId="34" xfId="1" applyFont="1" applyFill="1" applyBorder="1" applyAlignment="1">
      <alignment horizontal="center" vertical="center" shrinkToFit="1"/>
    </xf>
    <xf numFmtId="0" fontId="4" fillId="0" borderId="54" xfId="1" applyFont="1" applyFill="1" applyBorder="1" applyAlignment="1">
      <alignment horizontal="center" vertical="center" shrinkToFit="1"/>
    </xf>
    <xf numFmtId="0" fontId="3" fillId="0" borderId="58" xfId="0" applyFont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6" fillId="4" borderId="41" xfId="0" applyFont="1" applyFill="1" applyBorder="1" applyAlignment="1">
      <alignment vertical="center"/>
    </xf>
    <xf numFmtId="0" fontId="6" fillId="4" borderId="45" xfId="0" applyFont="1" applyFill="1" applyBorder="1" applyAlignment="1">
      <alignment vertical="center"/>
    </xf>
    <xf numFmtId="0" fontId="0" fillId="0" borderId="40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5" borderId="49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0" fontId="8" fillId="6" borderId="14" xfId="0" applyFont="1" applyFill="1" applyBorder="1" applyAlignment="1">
      <alignment horizontal="center" vertical="center"/>
    </xf>
    <xf numFmtId="0" fontId="3" fillId="0" borderId="51" xfId="0" applyFont="1" applyBorder="1" applyAlignment="1">
      <alignment vertical="center"/>
    </xf>
    <xf numFmtId="0" fontId="4" fillId="0" borderId="3" xfId="1" applyFont="1" applyFill="1" applyBorder="1" applyAlignment="1">
      <alignment horizontal="center" vertical="center" shrinkToFit="1"/>
    </xf>
    <xf numFmtId="0" fontId="8" fillId="4" borderId="6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6" fillId="4" borderId="42" xfId="0" applyFont="1" applyFill="1" applyBorder="1" applyAlignment="1">
      <alignment vertical="center"/>
    </xf>
    <xf numFmtId="0" fontId="0" fillId="4" borderId="66" xfId="0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 shrinkToFit="1"/>
    </xf>
    <xf numFmtId="0" fontId="8" fillId="5" borderId="6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8" fillId="6" borderId="21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6" fillId="4" borderId="46" xfId="0" applyFont="1" applyFill="1" applyBorder="1" applyAlignment="1">
      <alignment vertical="center"/>
    </xf>
    <xf numFmtId="0" fontId="0" fillId="0" borderId="6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7" xfId="0" applyFont="1" applyBorder="1" applyAlignment="1">
      <alignment horizontal="center" vertical="center"/>
    </xf>
    <xf numFmtId="0" fontId="3" fillId="4" borderId="30" xfId="0" applyFont="1" applyFill="1" applyBorder="1" applyAlignment="1">
      <alignment vertical="center"/>
    </xf>
    <xf numFmtId="0" fontId="0" fillId="0" borderId="38" xfId="0" applyFont="1" applyBorder="1" applyAlignment="1">
      <alignment horizontal="center" vertical="center"/>
    </xf>
    <xf numFmtId="0" fontId="3" fillId="4" borderId="41" xfId="0" applyFont="1" applyFill="1" applyBorder="1" applyAlignment="1">
      <alignment vertical="center"/>
    </xf>
    <xf numFmtId="0" fontId="0" fillId="0" borderId="6" xfId="0" applyFont="1" applyBorder="1" applyAlignment="1">
      <alignment horizontal="center" vertical="center"/>
    </xf>
    <xf numFmtId="0" fontId="0" fillId="0" borderId="50" xfId="0" applyFont="1" applyBorder="1" applyAlignment="1">
      <alignment horizontal="center" vertical="center"/>
    </xf>
    <xf numFmtId="0" fontId="0" fillId="0" borderId="60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48" xfId="0" applyFont="1" applyBorder="1" applyAlignment="1">
      <alignment horizontal="center" vertical="center"/>
    </xf>
    <xf numFmtId="0" fontId="3" fillId="4" borderId="45" xfId="0" applyFont="1" applyFill="1" applyBorder="1" applyAlignment="1">
      <alignment vertical="center"/>
    </xf>
    <xf numFmtId="0" fontId="3" fillId="0" borderId="45" xfId="0" applyFont="1" applyBorder="1" applyAlignment="1">
      <alignment vertical="center"/>
    </xf>
    <xf numFmtId="0" fontId="8" fillId="6" borderId="6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5" fillId="0" borderId="3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64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3" borderId="39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3" fillId="4" borderId="29" xfId="0" applyFont="1" applyFill="1" applyBorder="1" applyAlignment="1">
      <alignment vertical="center"/>
    </xf>
    <xf numFmtId="0" fontId="6" fillId="4" borderId="45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vertical="center"/>
    </xf>
    <xf numFmtId="0" fontId="3" fillId="4" borderId="45" xfId="0" applyFont="1" applyFill="1" applyBorder="1" applyAlignment="1">
      <alignment horizontal="center" vertical="center"/>
    </xf>
    <xf numFmtId="0" fontId="3" fillId="4" borderId="58" xfId="0" applyFont="1" applyFill="1" applyBorder="1" applyAlignment="1">
      <alignment vertical="center"/>
    </xf>
    <xf numFmtId="0" fontId="3" fillId="4" borderId="42" xfId="0" applyFont="1" applyFill="1" applyBorder="1" applyAlignment="1">
      <alignment vertical="center"/>
    </xf>
    <xf numFmtId="0" fontId="3" fillId="4" borderId="70" xfId="0" applyFont="1" applyFill="1" applyBorder="1" applyAlignment="1">
      <alignment vertical="center"/>
    </xf>
    <xf numFmtId="0" fontId="3" fillId="4" borderId="46" xfId="0" applyFont="1" applyFill="1" applyBorder="1" applyAlignment="1">
      <alignment vertical="center"/>
    </xf>
    <xf numFmtId="0" fontId="0" fillId="0" borderId="6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46" xfId="0" applyFont="1" applyBorder="1" applyAlignment="1">
      <alignment vertical="center"/>
    </xf>
    <xf numFmtId="0" fontId="0" fillId="0" borderId="28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29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2" xfId="0" applyFont="1" applyBorder="1" applyAlignment="1">
      <alignment vertical="center"/>
    </xf>
    <xf numFmtId="0" fontId="0" fillId="0" borderId="22" xfId="0" applyFont="1" applyBorder="1" applyAlignment="1">
      <alignment horizontal="center" vertical="center"/>
    </xf>
    <xf numFmtId="0" fontId="0" fillId="0" borderId="61" xfId="0" applyFont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3" borderId="21" xfId="0" applyFont="1" applyFill="1" applyBorder="1" applyAlignment="1">
      <alignment horizontal="center" vertical="center"/>
    </xf>
    <xf numFmtId="0" fontId="0" fillId="0" borderId="64" xfId="0" applyFont="1" applyBorder="1" applyAlignment="1">
      <alignment horizontal="center" vertical="center"/>
    </xf>
    <xf numFmtId="0" fontId="0" fillId="0" borderId="62" xfId="0" applyFont="1" applyBorder="1" applyAlignment="1">
      <alignment horizontal="center" vertical="center"/>
    </xf>
    <xf numFmtId="0" fontId="0" fillId="0" borderId="32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65" xfId="0" applyFont="1" applyBorder="1" applyAlignment="1">
      <alignment horizontal="center" vertical="center"/>
    </xf>
    <xf numFmtId="0" fontId="0" fillId="0" borderId="63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1" fillId="0" borderId="58" xfId="0" applyFont="1" applyBorder="1" applyAlignment="1">
      <alignment vertical="center"/>
    </xf>
    <xf numFmtId="0" fontId="0" fillId="0" borderId="67" xfId="0" applyFont="1" applyBorder="1" applyAlignment="1">
      <alignment horizontal="center" vertical="center"/>
    </xf>
    <xf numFmtId="0" fontId="0" fillId="0" borderId="49" xfId="0" applyFont="1" applyBorder="1" applyAlignment="1">
      <alignment horizontal="center" vertical="center"/>
    </xf>
    <xf numFmtId="0" fontId="0" fillId="0" borderId="69" xfId="0" applyFont="1" applyBorder="1" applyAlignment="1">
      <alignment horizontal="center" vertical="center"/>
    </xf>
    <xf numFmtId="0" fontId="17" fillId="0" borderId="30" xfId="0" applyFont="1" applyBorder="1" applyAlignment="1">
      <alignment horizontal="center" vertical="center"/>
    </xf>
    <xf numFmtId="0" fontId="17" fillId="0" borderId="41" xfId="0" applyFont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6" fillId="4" borderId="70" xfId="0" applyFont="1" applyFill="1" applyBorder="1" applyAlignment="1">
      <alignment vertical="center"/>
    </xf>
    <xf numFmtId="0" fontId="4" fillId="4" borderId="18" xfId="1" applyFont="1" applyFill="1" applyBorder="1" applyAlignment="1">
      <alignment horizontal="center" vertical="center" shrinkToFit="1"/>
    </xf>
    <xf numFmtId="0" fontId="0" fillId="0" borderId="51" xfId="0" applyBorder="1" applyAlignment="1">
      <alignment horizontal="center" vertical="center"/>
    </xf>
    <xf numFmtId="0" fontId="6" fillId="4" borderId="58" xfId="0" applyFont="1" applyFill="1" applyBorder="1" applyAlignment="1">
      <alignment vertical="center"/>
    </xf>
    <xf numFmtId="0" fontId="3" fillId="0" borderId="30" xfId="0" applyFont="1" applyFill="1" applyBorder="1" applyAlignment="1">
      <alignment vertical="center"/>
    </xf>
    <xf numFmtId="0" fontId="0" fillId="0" borderId="71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6" fillId="0" borderId="30" xfId="0" applyFont="1" applyFill="1" applyBorder="1" applyAlignment="1">
      <alignment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6" fillId="0" borderId="41" xfId="0" applyFont="1" applyFill="1" applyBorder="1" applyAlignment="1">
      <alignment vertical="center"/>
    </xf>
    <xf numFmtId="0" fontId="8" fillId="0" borderId="13" xfId="0" applyFont="1" applyFill="1" applyBorder="1" applyAlignment="1">
      <alignment horizontal="center" vertical="center"/>
    </xf>
    <xf numFmtId="0" fontId="6" fillId="0" borderId="45" xfId="0" applyFont="1" applyFill="1" applyBorder="1" applyAlignment="1">
      <alignment vertical="center"/>
    </xf>
    <xf numFmtId="0" fontId="6" fillId="4" borderId="0" xfId="0" applyFont="1" applyFill="1" applyBorder="1" applyAlignment="1">
      <alignment horizontal="center" vertical="center"/>
    </xf>
    <xf numFmtId="0" fontId="0" fillId="4" borderId="50" xfId="0" applyFill="1" applyBorder="1" applyAlignment="1">
      <alignment horizontal="center" vertical="center"/>
    </xf>
    <xf numFmtId="0" fontId="0" fillId="4" borderId="60" xfId="0" applyFill="1" applyBorder="1" applyAlignment="1">
      <alignment horizontal="center" vertical="center"/>
    </xf>
    <xf numFmtId="0" fontId="0" fillId="4" borderId="48" xfId="0" applyFill="1" applyBorder="1" applyAlignment="1">
      <alignment horizontal="center" vertical="center"/>
    </xf>
    <xf numFmtId="0" fontId="8" fillId="5" borderId="67" xfId="0" applyFont="1" applyFill="1" applyBorder="1" applyAlignment="1">
      <alignment horizontal="center" vertical="center"/>
    </xf>
    <xf numFmtId="0" fontId="8" fillId="5" borderId="69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18" fillId="0" borderId="6" xfId="0" applyFont="1" applyFill="1" applyBorder="1" applyAlignment="1">
      <alignment horizontal="center" vertical="center"/>
    </xf>
    <xf numFmtId="0" fontId="18" fillId="0" borderId="9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19" fillId="0" borderId="67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49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0" fillId="3" borderId="5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0" fillId="0" borderId="41" xfId="0" applyBorder="1" applyAlignment="1">
      <alignment vertical="center"/>
    </xf>
    <xf numFmtId="0" fontId="22" fillId="0" borderId="29" xfId="0" applyFont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74" xfId="0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8" fillId="3" borderId="50" xfId="0" applyFont="1" applyFill="1" applyBorder="1" applyAlignment="1">
      <alignment horizontal="center" vertical="center"/>
    </xf>
    <xf numFmtId="0" fontId="18" fillId="3" borderId="48" xfId="0" applyFont="1" applyFill="1" applyBorder="1" applyAlignment="1">
      <alignment horizontal="center" vertical="center"/>
    </xf>
    <xf numFmtId="0" fontId="0" fillId="3" borderId="66" xfId="0" applyFill="1" applyBorder="1" applyAlignment="1">
      <alignment horizontal="center" vertical="center"/>
    </xf>
    <xf numFmtId="0" fontId="18" fillId="3" borderId="7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horizontal="center" vertical="center"/>
    </xf>
    <xf numFmtId="0" fontId="15" fillId="3" borderId="21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6" borderId="37" xfId="0" applyFont="1" applyFill="1" applyBorder="1" applyAlignment="1">
      <alignment horizontal="center" vertical="center"/>
    </xf>
    <xf numFmtId="0" fontId="8" fillId="6" borderId="39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0" fillId="4" borderId="45" xfId="0" applyFill="1" applyBorder="1" applyAlignment="1">
      <alignment horizontal="center" vertical="center"/>
    </xf>
    <xf numFmtId="0" fontId="0" fillId="4" borderId="71" xfId="0" applyFill="1" applyBorder="1" applyAlignment="1">
      <alignment horizontal="center" vertical="center"/>
    </xf>
    <xf numFmtId="0" fontId="0" fillId="3" borderId="71" xfId="0" applyFill="1" applyBorder="1" applyAlignment="1">
      <alignment horizontal="center" vertical="center"/>
    </xf>
    <xf numFmtId="0" fontId="0" fillId="3" borderId="61" xfId="0" applyFill="1" applyBorder="1" applyAlignment="1">
      <alignment horizontal="center" vertical="center"/>
    </xf>
    <xf numFmtId="0" fontId="0" fillId="3" borderId="60" xfId="0" applyFill="1" applyBorder="1" applyAlignment="1">
      <alignment horizontal="center" vertical="center"/>
    </xf>
    <xf numFmtId="0" fontId="0" fillId="3" borderId="72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53" xfId="0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20" fillId="0" borderId="58" xfId="0" applyFont="1" applyBorder="1" applyAlignment="1">
      <alignment horizontal="center" vertical="center"/>
    </xf>
    <xf numFmtId="0" fontId="20" fillId="0" borderId="41" xfId="0" applyFont="1" applyBorder="1" applyAlignment="1">
      <alignment horizontal="center" vertical="center"/>
    </xf>
    <xf numFmtId="0" fontId="20" fillId="0" borderId="4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3" fillId="0" borderId="35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20" fillId="0" borderId="45" xfId="0" applyFont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0" fontId="3" fillId="0" borderId="30" xfId="0" applyFont="1" applyBorder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9" xfId="0" applyFont="1" applyBorder="1" applyAlignment="1">
      <alignment horizontal="left" vertical="center"/>
    </xf>
    <xf numFmtId="0" fontId="20" fillId="0" borderId="29" xfId="0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0" fontId="20" fillId="0" borderId="31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21" fillId="0" borderId="29" xfId="0" applyFont="1" applyBorder="1" applyAlignment="1">
      <alignment horizontal="center" vertical="center"/>
    </xf>
    <xf numFmtId="0" fontId="21" fillId="0" borderId="30" xfId="0" applyFont="1" applyBorder="1" applyAlignment="1">
      <alignment horizontal="center" vertical="center"/>
    </xf>
    <xf numFmtId="0" fontId="21" fillId="0" borderId="31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21" fillId="0" borderId="45" xfId="0" applyFont="1" applyBorder="1" applyAlignment="1">
      <alignment horizontal="center" vertical="center"/>
    </xf>
    <xf numFmtId="0" fontId="21" fillId="0" borderId="46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0" fontId="0" fillId="3" borderId="48" xfId="0" applyFill="1" applyBorder="1" applyAlignment="1">
      <alignment horizontal="center" vertical="center"/>
    </xf>
  </cellXfs>
  <cellStyles count="2">
    <cellStyle name="Normal" xfId="0" builtinId="0"/>
    <cellStyle name="Output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25"/>
  <sheetViews>
    <sheetView topLeftCell="A4" zoomScaleNormal="100" workbookViewId="0">
      <selection activeCell="B25" sqref="B25"/>
    </sheetView>
  </sheetViews>
  <sheetFormatPr defaultRowHeight="15" x14ac:dyDescent="0.25"/>
  <cols>
    <col min="1" max="1" width="26.42578125" style="1" customWidth="1"/>
    <col min="2" max="2" width="24" style="1" customWidth="1"/>
    <col min="3" max="3" width="21.85546875" style="1" customWidth="1"/>
    <col min="4" max="4" width="18.28515625" style="1" customWidth="1"/>
    <col min="5" max="5" width="25" style="1" customWidth="1"/>
    <col min="6" max="16384" width="9.140625" style="1"/>
  </cols>
  <sheetData>
    <row r="1" spans="1:5" ht="33" customHeight="1" thickBot="1" x14ac:dyDescent="0.3">
      <c r="A1" s="322" t="s">
        <v>99</v>
      </c>
      <c r="B1" s="323"/>
      <c r="C1" s="323"/>
      <c r="D1" s="323"/>
      <c r="E1" s="324"/>
    </row>
    <row r="2" spans="1:5" x14ac:dyDescent="0.25">
      <c r="A2" s="319" t="s">
        <v>1</v>
      </c>
      <c r="B2" s="319" t="s">
        <v>51</v>
      </c>
      <c r="C2" s="319" t="s">
        <v>71</v>
      </c>
      <c r="D2" s="319" t="s">
        <v>52</v>
      </c>
      <c r="E2" s="319" t="s">
        <v>0</v>
      </c>
    </row>
    <row r="3" spans="1:5" x14ac:dyDescent="0.25">
      <c r="A3" s="320"/>
      <c r="B3" s="320"/>
      <c r="C3" s="320"/>
      <c r="D3" s="320"/>
      <c r="E3" s="320"/>
    </row>
    <row r="4" spans="1:5" ht="15.75" thickBot="1" x14ac:dyDescent="0.3">
      <c r="A4" s="321"/>
      <c r="B4" s="321"/>
      <c r="C4" s="321"/>
      <c r="D4" s="321"/>
      <c r="E4" s="321"/>
    </row>
    <row r="5" spans="1:5" ht="19.5" thickBot="1" x14ac:dyDescent="0.3">
      <c r="A5" s="71" t="s">
        <v>78</v>
      </c>
      <c r="B5" s="69"/>
      <c r="C5" s="69"/>
      <c r="D5" s="69"/>
      <c r="E5" s="74"/>
    </row>
    <row r="6" spans="1:5" ht="24.95" customHeight="1" x14ac:dyDescent="0.25">
      <c r="A6" s="10" t="s">
        <v>9</v>
      </c>
      <c r="B6" s="15">
        <f>'IGC1'!A6</f>
        <v>47772</v>
      </c>
      <c r="C6" s="15">
        <f>'IGC1'!B6</f>
        <v>47772</v>
      </c>
      <c r="D6" s="15">
        <f>'IGC1'!C6</f>
        <v>41870</v>
      </c>
      <c r="E6" s="10">
        <f>'IGC1'!D6</f>
        <v>2520</v>
      </c>
    </row>
    <row r="7" spans="1:5" ht="24.95" customHeight="1" x14ac:dyDescent="0.25">
      <c r="A7" s="11" t="s">
        <v>10</v>
      </c>
      <c r="B7" s="16">
        <f>'IGC1'!A7</f>
        <v>1849</v>
      </c>
      <c r="C7" s="16">
        <f>'IGC1'!B7</f>
        <v>1079</v>
      </c>
      <c r="D7" s="16">
        <f>'IGC1'!C7</f>
        <v>371</v>
      </c>
      <c r="E7" s="11">
        <f>'IGC1'!D7</f>
        <v>133</v>
      </c>
    </row>
    <row r="8" spans="1:5" ht="24.95" customHeight="1" x14ac:dyDescent="0.25">
      <c r="A8" s="11" t="s">
        <v>11</v>
      </c>
      <c r="B8" s="16">
        <f>'IGC1'!A8</f>
        <v>1742</v>
      </c>
      <c r="C8" s="16">
        <f>'IGC1'!B8</f>
        <v>1742</v>
      </c>
      <c r="D8" s="16">
        <f>'IGC1'!C8</f>
        <v>996</v>
      </c>
      <c r="E8" s="11">
        <f>'IGC1'!D8</f>
        <v>55</v>
      </c>
    </row>
    <row r="9" spans="1:5" ht="24.95" customHeight="1" x14ac:dyDescent="0.25">
      <c r="A9" s="11" t="s">
        <v>12</v>
      </c>
      <c r="B9" s="16">
        <f>'IGC1'!A9</f>
        <v>1709</v>
      </c>
      <c r="C9" s="16">
        <f>'IGC1'!B9</f>
        <v>1438</v>
      </c>
      <c r="D9" s="16">
        <f>'IGC1'!C9</f>
        <v>1031</v>
      </c>
      <c r="E9" s="11">
        <f>'IGC1'!D9</f>
        <v>30</v>
      </c>
    </row>
    <row r="10" spans="1:5" ht="24.95" customHeight="1" x14ac:dyDescent="0.25">
      <c r="A10" s="11" t="s">
        <v>8</v>
      </c>
      <c r="B10" s="16">
        <f>'IGC1'!A10</f>
        <v>31662</v>
      </c>
      <c r="C10" s="16">
        <f>'IGC1'!B10</f>
        <v>31662</v>
      </c>
      <c r="D10" s="16">
        <f>'IGC1'!C10</f>
        <v>29488</v>
      </c>
      <c r="E10" s="11">
        <f>'IGC1'!D10</f>
        <v>290</v>
      </c>
    </row>
    <row r="11" spans="1:5" ht="24.95" customHeight="1" x14ac:dyDescent="0.25">
      <c r="A11" s="11" t="s">
        <v>13</v>
      </c>
      <c r="B11" s="16">
        <f>'IGC1'!A11</f>
        <v>54</v>
      </c>
      <c r="C11" s="16">
        <f>'IGC1'!B11</f>
        <v>54</v>
      </c>
      <c r="D11" s="16">
        <f>'IGC1'!C11</f>
        <v>0</v>
      </c>
      <c r="E11" s="11">
        <f>'IGC1'!D11</f>
        <v>0</v>
      </c>
    </row>
    <row r="12" spans="1:5" ht="24.95" customHeight="1" thickBot="1" x14ac:dyDescent="0.3">
      <c r="A12" s="12" t="s">
        <v>29</v>
      </c>
      <c r="B12" s="17">
        <f>'IGC1'!A12</f>
        <v>11</v>
      </c>
      <c r="C12" s="17">
        <f>'IGC1'!B12</f>
        <v>9</v>
      </c>
      <c r="D12" s="17">
        <f>'IGC1'!C12</f>
        <v>5</v>
      </c>
      <c r="E12" s="12">
        <f>'IGC1'!D12</f>
        <v>1</v>
      </c>
    </row>
    <row r="13" spans="1:5" ht="19.5" thickBot="1" x14ac:dyDescent="0.3">
      <c r="A13" s="71" t="s">
        <v>79</v>
      </c>
      <c r="B13" s="69"/>
      <c r="C13" s="69"/>
      <c r="D13" s="69"/>
      <c r="E13" s="74"/>
    </row>
    <row r="14" spans="1:5" ht="24.95" customHeight="1" x14ac:dyDescent="0.25">
      <c r="A14" s="18" t="s">
        <v>9</v>
      </c>
      <c r="B14" s="46">
        <f>'IGC1'!A14</f>
        <v>18610</v>
      </c>
      <c r="C14" s="46">
        <f>'IGC1'!B14</f>
        <v>16435</v>
      </c>
      <c r="D14" s="46">
        <f>'IGC1'!C14</f>
        <v>15742</v>
      </c>
      <c r="E14" s="46">
        <f>'IGC1'!D14</f>
        <v>220</v>
      </c>
    </row>
    <row r="15" spans="1:5" ht="24.95" customHeight="1" thickBot="1" x14ac:dyDescent="0.3">
      <c r="A15" s="18" t="s">
        <v>8</v>
      </c>
      <c r="B15" s="36">
        <f>'IGC1'!A15</f>
        <v>3630</v>
      </c>
      <c r="C15" s="36">
        <f>'IGC1'!B15</f>
        <v>5864</v>
      </c>
      <c r="D15" s="36">
        <f>'IGC1'!C15</f>
        <v>2918</v>
      </c>
      <c r="E15" s="36">
        <f>'IGC1'!D15</f>
        <v>115</v>
      </c>
    </row>
    <row r="16" spans="1:5" ht="19.5" thickBot="1" x14ac:dyDescent="0.3">
      <c r="A16" s="72" t="s">
        <v>80</v>
      </c>
      <c r="B16" s="69"/>
      <c r="C16" s="69"/>
      <c r="D16" s="69"/>
      <c r="E16" s="74"/>
    </row>
    <row r="17" spans="1:5" ht="24.95" customHeight="1" x14ac:dyDescent="0.25">
      <c r="A17" s="20" t="s">
        <v>19</v>
      </c>
      <c r="B17" s="15">
        <f>'IGC1'!A17</f>
        <v>13138</v>
      </c>
      <c r="C17" s="15">
        <f>'IGC1'!B17</f>
        <v>13138</v>
      </c>
      <c r="D17" s="10">
        <f>'IGC1'!C17</f>
        <v>13138</v>
      </c>
      <c r="E17" s="10">
        <f>'IGC1'!D17</f>
        <v>0</v>
      </c>
    </row>
    <row r="18" spans="1:5" ht="24.95" customHeight="1" x14ac:dyDescent="0.25">
      <c r="A18" s="11" t="s">
        <v>20</v>
      </c>
      <c r="B18" s="16">
        <f>'IGC1'!A18</f>
        <v>74946</v>
      </c>
      <c r="C18" s="16">
        <f>'IGC1'!B18</f>
        <v>263273</v>
      </c>
      <c r="D18" s="11">
        <f>'IGC1'!C18</f>
        <v>74942</v>
      </c>
      <c r="E18" s="11">
        <f>'IGC1'!D18</f>
        <v>0</v>
      </c>
    </row>
    <row r="19" spans="1:5" ht="24.95" customHeight="1" thickBot="1" x14ac:dyDescent="0.3">
      <c r="A19" s="12" t="s">
        <v>21</v>
      </c>
      <c r="B19" s="17">
        <f>'IGC1'!A19</f>
        <v>51670</v>
      </c>
      <c r="C19" s="17">
        <f>'IGC1'!B19</f>
        <v>51670</v>
      </c>
      <c r="D19" s="12">
        <f>'IGC1'!C19</f>
        <v>55923</v>
      </c>
      <c r="E19" s="12">
        <f>'IGC1'!D19</f>
        <v>0</v>
      </c>
    </row>
    <row r="20" spans="1:5" ht="19.5" thickBot="1" x14ac:dyDescent="0.3">
      <c r="A20" s="72" t="s">
        <v>81</v>
      </c>
      <c r="B20" s="69"/>
      <c r="C20" s="69"/>
      <c r="D20" s="69"/>
      <c r="E20" s="74"/>
    </row>
    <row r="21" spans="1:5" ht="24.95" customHeight="1" thickBot="1" x14ac:dyDescent="0.3">
      <c r="A21" s="130" t="s">
        <v>18</v>
      </c>
      <c r="B21" s="130">
        <f>'IGC1'!A21</f>
        <v>1865</v>
      </c>
      <c r="C21" s="130">
        <f>'IGC1'!B21</f>
        <v>1865</v>
      </c>
      <c r="D21" s="130">
        <f>'IGC1'!C21</f>
        <v>1821</v>
      </c>
      <c r="E21" s="130">
        <f>'IGC1'!D21</f>
        <v>44</v>
      </c>
    </row>
    <row r="22" spans="1:5" ht="19.5" thickBot="1" x14ac:dyDescent="0.3">
      <c r="A22" s="129" t="s">
        <v>72</v>
      </c>
      <c r="B22" s="69"/>
      <c r="C22" s="69"/>
      <c r="D22" s="69"/>
      <c r="E22" s="74"/>
    </row>
    <row r="23" spans="1:5" ht="24.95" customHeight="1" thickBot="1" x14ac:dyDescent="0.3">
      <c r="A23" s="25" t="s">
        <v>27</v>
      </c>
      <c r="B23" s="23">
        <f>'IGC1'!A23</f>
        <v>41073</v>
      </c>
      <c r="C23" s="23">
        <f>'IGC1'!B23</f>
        <v>0</v>
      </c>
      <c r="D23" s="23">
        <f>'IGC1'!C23</f>
        <v>35821</v>
      </c>
      <c r="E23" s="25">
        <f>'IGC1'!D23</f>
        <v>1250</v>
      </c>
    </row>
    <row r="24" spans="1:5" ht="15.75" thickBot="1" x14ac:dyDescent="0.3"/>
    <row r="25" spans="1:5" s="279" customFormat="1" ht="24.95" customHeight="1" thickBot="1" x14ac:dyDescent="0.3">
      <c r="A25" s="280" t="s">
        <v>119</v>
      </c>
      <c r="B25" s="23">
        <f>B17+B18+B19</f>
        <v>139754</v>
      </c>
      <c r="C25" s="23">
        <f>C17+C18+C19</f>
        <v>328081</v>
      </c>
      <c r="D25" s="23">
        <f>D17+D18+D19</f>
        <v>144003</v>
      </c>
      <c r="E25" s="25">
        <f>E17+E18+E19</f>
        <v>0</v>
      </c>
    </row>
  </sheetData>
  <mergeCells count="6">
    <mergeCell ref="C2:C4"/>
    <mergeCell ref="A1:E1"/>
    <mergeCell ref="A2:A4"/>
    <mergeCell ref="B2:B4"/>
    <mergeCell ref="D2:D4"/>
    <mergeCell ref="E2:E4"/>
  </mergeCells>
  <printOptions horizontalCentered="1" verticalCentered="1"/>
  <pageMargins left="0" right="0" top="0" bottom="0" header="0" footer="0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E9BAC-2889-4852-8891-D2753DD85636}">
  <sheetPr>
    <pageSetUpPr fitToPage="1"/>
  </sheetPr>
  <dimension ref="A1:Y24"/>
  <sheetViews>
    <sheetView topLeftCell="B7" zoomScaleNormal="100" workbookViewId="0">
      <selection activeCell="W6" sqref="W6:W24"/>
    </sheetView>
  </sheetViews>
  <sheetFormatPr defaultRowHeight="15" x14ac:dyDescent="0.25"/>
  <cols>
    <col min="1" max="4" width="12.85546875" style="147" customWidth="1"/>
    <col min="5" max="5" width="20.5703125" style="147" customWidth="1"/>
    <col min="6" max="6" width="5.28515625" style="147" bestFit="1" customWidth="1"/>
    <col min="7" max="7" width="15" style="147" bestFit="1" customWidth="1"/>
    <col min="8" max="8" width="5.7109375" style="147" bestFit="1" customWidth="1"/>
    <col min="9" max="9" width="7.7109375" style="147" bestFit="1" customWidth="1"/>
    <col min="10" max="10" width="5.7109375" style="147" bestFit="1" customWidth="1"/>
    <col min="11" max="11" width="5.28515625" style="147" bestFit="1" customWidth="1"/>
    <col min="12" max="12" width="15" style="147" bestFit="1" customWidth="1"/>
    <col min="13" max="13" width="7" style="147" bestFit="1" customWidth="1"/>
    <col min="14" max="14" width="7.7109375" style="147" bestFit="1" customWidth="1"/>
    <col min="15" max="15" width="5.7109375" style="147" bestFit="1" customWidth="1"/>
    <col min="16" max="16" width="6" style="147" bestFit="1" customWidth="1"/>
    <col min="17" max="17" width="15" style="147" bestFit="1" customWidth="1"/>
    <col min="18" max="18" width="6" style="147" bestFit="1" customWidth="1"/>
    <col min="19" max="19" width="7.7109375" style="147" bestFit="1" customWidth="1"/>
    <col min="20" max="20" width="5.7109375" style="147" bestFit="1" customWidth="1"/>
    <col min="21" max="21" width="5.28515625" style="147" bestFit="1" customWidth="1"/>
    <col min="22" max="22" width="15" style="147" bestFit="1" customWidth="1"/>
    <col min="23" max="23" width="6" style="147" bestFit="1" customWidth="1"/>
    <col min="24" max="24" width="7.7109375" style="147" bestFit="1" customWidth="1"/>
    <col min="25" max="25" width="5.7109375" style="147" bestFit="1" customWidth="1"/>
    <col min="26" max="16384" width="9.140625" style="147"/>
  </cols>
  <sheetData>
    <row r="1" spans="1:25" ht="35.25" thickBot="1" x14ac:dyDescent="0.3">
      <c r="A1" s="371" t="s">
        <v>96</v>
      </c>
      <c r="B1" s="371"/>
      <c r="C1" s="371"/>
      <c r="D1" s="371"/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/>
      <c r="Q1" s="371"/>
      <c r="R1" s="371"/>
      <c r="S1" s="371"/>
      <c r="T1" s="371"/>
      <c r="U1" s="371"/>
      <c r="V1" s="371"/>
      <c r="W1" s="371"/>
      <c r="X1" s="371"/>
      <c r="Y1" s="372"/>
    </row>
    <row r="2" spans="1:25" ht="19.5" thickBot="1" x14ac:dyDescent="0.3">
      <c r="A2" s="325" t="s">
        <v>51</v>
      </c>
      <c r="B2" s="325" t="s">
        <v>71</v>
      </c>
      <c r="C2" s="325" t="s">
        <v>52</v>
      </c>
      <c r="D2" s="326" t="s">
        <v>0</v>
      </c>
      <c r="E2" s="326" t="s">
        <v>1</v>
      </c>
      <c r="F2" s="373" t="s">
        <v>2</v>
      </c>
      <c r="G2" s="373"/>
      <c r="H2" s="373"/>
      <c r="I2" s="373"/>
      <c r="J2" s="373"/>
      <c r="K2" s="373"/>
      <c r="L2" s="373"/>
      <c r="M2" s="373"/>
      <c r="N2" s="373"/>
      <c r="O2" s="373"/>
      <c r="P2" s="373"/>
      <c r="Q2" s="373"/>
      <c r="R2" s="373"/>
      <c r="S2" s="373"/>
      <c r="T2" s="373"/>
      <c r="U2" s="373"/>
      <c r="V2" s="373"/>
      <c r="W2" s="373"/>
      <c r="X2" s="373"/>
      <c r="Y2" s="374"/>
    </row>
    <row r="3" spans="1:25" x14ac:dyDescent="0.25">
      <c r="A3" s="326"/>
      <c r="B3" s="326"/>
      <c r="C3" s="326"/>
      <c r="D3" s="326"/>
      <c r="E3" s="326"/>
      <c r="F3" s="334">
        <v>44</v>
      </c>
      <c r="G3" s="335"/>
      <c r="H3" s="335"/>
      <c r="I3" s="335"/>
      <c r="J3" s="336"/>
      <c r="K3" s="334">
        <v>61</v>
      </c>
      <c r="L3" s="335"/>
      <c r="M3" s="335"/>
      <c r="N3" s="335"/>
      <c r="O3" s="336"/>
      <c r="P3" s="334">
        <v>45</v>
      </c>
      <c r="Q3" s="335"/>
      <c r="R3" s="335"/>
      <c r="S3" s="335"/>
      <c r="T3" s="336"/>
      <c r="U3" s="334">
        <v>50</v>
      </c>
      <c r="V3" s="335"/>
      <c r="W3" s="335"/>
      <c r="X3" s="335"/>
      <c r="Y3" s="336"/>
    </row>
    <row r="4" spans="1:25" ht="15.75" thickBot="1" x14ac:dyDescent="0.3">
      <c r="A4" s="326"/>
      <c r="B4" s="326"/>
      <c r="C4" s="326"/>
      <c r="D4" s="326"/>
      <c r="E4" s="326"/>
      <c r="F4" s="96" t="s">
        <v>3</v>
      </c>
      <c r="G4" s="97" t="s">
        <v>42</v>
      </c>
      <c r="H4" s="97" t="s">
        <v>5</v>
      </c>
      <c r="I4" s="97" t="s">
        <v>6</v>
      </c>
      <c r="J4" s="98" t="s">
        <v>7</v>
      </c>
      <c r="K4" s="96" t="s">
        <v>3</v>
      </c>
      <c r="L4" s="97" t="s">
        <v>42</v>
      </c>
      <c r="M4" s="97" t="s">
        <v>5</v>
      </c>
      <c r="N4" s="97" t="s">
        <v>6</v>
      </c>
      <c r="O4" s="98" t="s">
        <v>7</v>
      </c>
      <c r="P4" s="96" t="s">
        <v>3</v>
      </c>
      <c r="Q4" s="97" t="s">
        <v>42</v>
      </c>
      <c r="R4" s="97" t="s">
        <v>5</v>
      </c>
      <c r="S4" s="97" t="s">
        <v>6</v>
      </c>
      <c r="T4" s="98" t="s">
        <v>7</v>
      </c>
      <c r="U4" s="96" t="s">
        <v>3</v>
      </c>
      <c r="V4" s="97" t="s">
        <v>42</v>
      </c>
      <c r="W4" s="97" t="s">
        <v>5</v>
      </c>
      <c r="X4" s="97" t="s">
        <v>6</v>
      </c>
      <c r="Y4" s="98" t="s">
        <v>7</v>
      </c>
    </row>
    <row r="5" spans="1:25" ht="24" thickBot="1" x14ac:dyDescent="0.3">
      <c r="A5" s="75"/>
      <c r="B5" s="184"/>
      <c r="C5" s="184"/>
      <c r="D5" s="184"/>
      <c r="E5" s="184" t="s">
        <v>118</v>
      </c>
      <c r="F5" s="184"/>
      <c r="G5" s="184"/>
      <c r="H5" s="184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5"/>
    </row>
    <row r="6" spans="1:25" ht="25.5" customHeight="1" x14ac:dyDescent="0.25">
      <c r="A6" s="9">
        <f t="shared" ref="A6:C11" si="0">F6+K6+P6+U6</f>
        <v>14324</v>
      </c>
      <c r="B6" s="3">
        <f t="shared" si="0"/>
        <v>14324</v>
      </c>
      <c r="C6" s="3">
        <f t="shared" si="0"/>
        <v>8843</v>
      </c>
      <c r="D6" s="89">
        <f>J6+O6+T6+Y6</f>
        <v>300</v>
      </c>
      <c r="E6" s="10" t="s">
        <v>110</v>
      </c>
      <c r="F6" s="13">
        <v>3045</v>
      </c>
      <c r="G6" s="14">
        <v>3045</v>
      </c>
      <c r="H6" s="14">
        <v>2333</v>
      </c>
      <c r="I6" s="171">
        <f>F6-H6</f>
        <v>712</v>
      </c>
      <c r="J6" s="27">
        <v>0</v>
      </c>
      <c r="K6" s="145">
        <v>2158</v>
      </c>
      <c r="L6" s="3">
        <v>2158</v>
      </c>
      <c r="M6" s="14">
        <v>1264</v>
      </c>
      <c r="N6" s="89">
        <f>K6-M6</f>
        <v>894</v>
      </c>
      <c r="O6" s="313">
        <v>0</v>
      </c>
      <c r="P6" s="13"/>
      <c r="Q6" s="14"/>
      <c r="R6" s="14"/>
      <c r="S6" s="171"/>
      <c r="T6" s="313"/>
      <c r="U6" s="13">
        <v>9121</v>
      </c>
      <c r="V6" s="14">
        <v>9121</v>
      </c>
      <c r="W6" s="3">
        <v>5246</v>
      </c>
      <c r="X6" s="14">
        <f>U6-W6</f>
        <v>3875</v>
      </c>
      <c r="Y6" s="316">
        <v>300</v>
      </c>
    </row>
    <row r="7" spans="1:25" ht="25.5" customHeight="1" x14ac:dyDescent="0.25">
      <c r="A7" s="6">
        <f t="shared" si="0"/>
        <v>127</v>
      </c>
      <c r="B7" s="2">
        <f t="shared" si="0"/>
        <v>97</v>
      </c>
      <c r="C7" s="2">
        <f t="shared" si="0"/>
        <v>69</v>
      </c>
      <c r="D7" s="84">
        <f>J7+O7+T7+Y7</f>
        <v>0</v>
      </c>
      <c r="E7" s="11" t="s">
        <v>12</v>
      </c>
      <c r="F7" s="6">
        <v>25</v>
      </c>
      <c r="G7" s="2">
        <v>25</v>
      </c>
      <c r="H7" s="2">
        <v>5</v>
      </c>
      <c r="I7" s="84">
        <f>F7-H7</f>
        <v>20</v>
      </c>
      <c r="J7" s="28">
        <v>0</v>
      </c>
      <c r="K7" s="172">
        <v>12</v>
      </c>
      <c r="L7" s="2">
        <v>12</v>
      </c>
      <c r="M7" s="2">
        <v>4</v>
      </c>
      <c r="N7" s="84">
        <f>K7-M7</f>
        <v>8</v>
      </c>
      <c r="O7" s="314">
        <v>0</v>
      </c>
      <c r="P7" s="6"/>
      <c r="Q7" s="2"/>
      <c r="R7" s="2"/>
      <c r="S7" s="84"/>
      <c r="T7" s="314"/>
      <c r="U7" s="6">
        <v>90</v>
      </c>
      <c r="V7" s="2">
        <v>60</v>
      </c>
      <c r="W7" s="2">
        <v>60</v>
      </c>
      <c r="X7" s="2">
        <f>U7-W7</f>
        <v>30</v>
      </c>
      <c r="Y7" s="317">
        <v>0</v>
      </c>
    </row>
    <row r="8" spans="1:25" ht="25.5" customHeight="1" x14ac:dyDescent="0.25">
      <c r="A8" s="6">
        <f t="shared" si="0"/>
        <v>1794</v>
      </c>
      <c r="B8" s="2">
        <f t="shared" si="0"/>
        <v>1742.9</v>
      </c>
      <c r="C8" s="2">
        <f t="shared" si="0"/>
        <v>836.90000000000009</v>
      </c>
      <c r="D8" s="84">
        <f t="shared" ref="D8:D11" si="1">J8+O8+T8+Y8</f>
        <v>10</v>
      </c>
      <c r="E8" s="11" t="s">
        <v>8</v>
      </c>
      <c r="F8" s="6">
        <v>936</v>
      </c>
      <c r="G8" s="2">
        <v>936</v>
      </c>
      <c r="H8" s="2">
        <v>430</v>
      </c>
      <c r="I8" s="84">
        <f t="shared" ref="I8:I9" si="2">F8-H8</f>
        <v>506</v>
      </c>
      <c r="J8" s="28">
        <v>0</v>
      </c>
      <c r="K8" s="172">
        <v>708</v>
      </c>
      <c r="L8" s="2">
        <v>708</v>
      </c>
      <c r="M8" s="2">
        <v>263.2</v>
      </c>
      <c r="N8" s="84">
        <f t="shared" ref="N8:N9" si="3">K8-M8</f>
        <v>444.8</v>
      </c>
      <c r="O8" s="314">
        <v>0</v>
      </c>
      <c r="P8" s="6"/>
      <c r="Q8" s="2"/>
      <c r="R8" s="2"/>
      <c r="S8" s="84"/>
      <c r="T8" s="314"/>
      <c r="U8" s="6">
        <v>150</v>
      </c>
      <c r="V8" s="2">
        <v>98.9</v>
      </c>
      <c r="W8" s="2">
        <v>143.69999999999999</v>
      </c>
      <c r="X8" s="2">
        <f t="shared" ref="X8:X9" si="4">U8-W8</f>
        <v>6.3000000000000114</v>
      </c>
      <c r="Y8" s="317">
        <v>10</v>
      </c>
    </row>
    <row r="9" spans="1:25" ht="25.5" customHeight="1" x14ac:dyDescent="0.25">
      <c r="A9" s="6">
        <f t="shared" si="0"/>
        <v>187</v>
      </c>
      <c r="B9" s="2">
        <f t="shared" si="0"/>
        <v>174</v>
      </c>
      <c r="C9" s="2">
        <f t="shared" si="0"/>
        <v>142</v>
      </c>
      <c r="D9" s="84">
        <f t="shared" si="1"/>
        <v>0</v>
      </c>
      <c r="E9" s="11" t="s">
        <v>11</v>
      </c>
      <c r="F9" s="6">
        <v>60</v>
      </c>
      <c r="G9" s="2">
        <v>60</v>
      </c>
      <c r="H9" s="2">
        <v>37</v>
      </c>
      <c r="I9" s="84">
        <f t="shared" si="2"/>
        <v>23</v>
      </c>
      <c r="J9" s="28">
        <v>0</v>
      </c>
      <c r="K9" s="172">
        <v>67</v>
      </c>
      <c r="L9" s="2">
        <v>54</v>
      </c>
      <c r="M9" s="2">
        <v>48</v>
      </c>
      <c r="N9" s="84">
        <f t="shared" si="3"/>
        <v>19</v>
      </c>
      <c r="O9" s="314">
        <v>0</v>
      </c>
      <c r="P9" s="6"/>
      <c r="Q9" s="2"/>
      <c r="R9" s="2"/>
      <c r="S9" s="84"/>
      <c r="T9" s="314"/>
      <c r="U9" s="6">
        <v>60</v>
      </c>
      <c r="V9" s="2">
        <v>60</v>
      </c>
      <c r="W9" s="2">
        <v>57</v>
      </c>
      <c r="X9" s="2">
        <f t="shared" si="4"/>
        <v>3</v>
      </c>
      <c r="Y9" s="317">
        <v>0</v>
      </c>
    </row>
    <row r="10" spans="1:25" s="166" customFormat="1" ht="25.5" customHeight="1" x14ac:dyDescent="0.25">
      <c r="A10" s="6">
        <f t="shared" ref="A10" si="5">F10+K10+P10+U10</f>
        <v>244</v>
      </c>
      <c r="B10" s="2">
        <f t="shared" ref="B10" si="6">G10+L10+Q10+V10</f>
        <v>223</v>
      </c>
      <c r="C10" s="2">
        <f t="shared" ref="C10" si="7">H10+M10+R10+W10</f>
        <v>154</v>
      </c>
      <c r="D10" s="84">
        <f t="shared" ref="D10" si="8">J10+O10+T10+Y10</f>
        <v>0</v>
      </c>
      <c r="E10" s="11" t="s">
        <v>10</v>
      </c>
      <c r="F10" s="6">
        <v>102</v>
      </c>
      <c r="G10" s="2">
        <v>81</v>
      </c>
      <c r="H10" s="2">
        <v>53</v>
      </c>
      <c r="I10" s="84">
        <f t="shared" ref="I10:I11" si="9">F10-H10</f>
        <v>49</v>
      </c>
      <c r="J10" s="28">
        <v>0</v>
      </c>
      <c r="K10" s="172">
        <v>82</v>
      </c>
      <c r="L10" s="2">
        <v>82</v>
      </c>
      <c r="M10" s="2">
        <v>41</v>
      </c>
      <c r="N10" s="84">
        <f t="shared" ref="N10:N11" si="10">K10-M10</f>
        <v>41</v>
      </c>
      <c r="O10" s="314">
        <v>0</v>
      </c>
      <c r="P10" s="6"/>
      <c r="Q10" s="2"/>
      <c r="R10" s="2"/>
      <c r="S10" s="84"/>
      <c r="T10" s="314"/>
      <c r="U10" s="6">
        <v>60</v>
      </c>
      <c r="V10" s="2">
        <v>60</v>
      </c>
      <c r="W10" s="2">
        <v>60</v>
      </c>
      <c r="X10" s="2">
        <f t="shared" ref="X10" si="11">U10-W10</f>
        <v>0</v>
      </c>
      <c r="Y10" s="317">
        <v>0</v>
      </c>
    </row>
    <row r="11" spans="1:25" ht="25.5" customHeight="1" thickBot="1" x14ac:dyDescent="0.3">
      <c r="A11" s="239">
        <f t="shared" si="0"/>
        <v>15</v>
      </c>
      <c r="B11" s="81">
        <f t="shared" si="0"/>
        <v>15</v>
      </c>
      <c r="C11" s="81">
        <f t="shared" si="0"/>
        <v>15</v>
      </c>
      <c r="D11" s="243">
        <f t="shared" si="1"/>
        <v>0</v>
      </c>
      <c r="E11" s="203" t="s">
        <v>103</v>
      </c>
      <c r="F11" s="239">
        <v>6</v>
      </c>
      <c r="G11" s="81">
        <v>6</v>
      </c>
      <c r="H11" s="81">
        <v>6</v>
      </c>
      <c r="I11" s="243">
        <f t="shared" si="9"/>
        <v>0</v>
      </c>
      <c r="J11" s="312">
        <v>0</v>
      </c>
      <c r="K11" s="273">
        <v>9</v>
      </c>
      <c r="L11" s="81">
        <v>9</v>
      </c>
      <c r="M11" s="81">
        <v>9</v>
      </c>
      <c r="N11" s="243">
        <f t="shared" si="10"/>
        <v>0</v>
      </c>
      <c r="O11" s="315">
        <v>0</v>
      </c>
      <c r="P11" s="239"/>
      <c r="Q11" s="81"/>
      <c r="R11" s="81"/>
      <c r="S11" s="243"/>
      <c r="T11" s="315"/>
      <c r="U11" s="239"/>
      <c r="V11" s="81"/>
      <c r="W11" s="81"/>
      <c r="X11" s="81"/>
      <c r="Y11" s="318"/>
    </row>
    <row r="12" spans="1:25" ht="24" thickBot="1" x14ac:dyDescent="0.3">
      <c r="A12" s="186"/>
      <c r="B12" s="186"/>
      <c r="C12" s="186"/>
      <c r="D12" s="187"/>
      <c r="E12" s="187" t="s">
        <v>115</v>
      </c>
      <c r="F12" s="188"/>
      <c r="G12" s="188"/>
      <c r="H12" s="162"/>
      <c r="I12" s="188"/>
      <c r="J12" s="188"/>
      <c r="K12" s="188"/>
      <c r="L12" s="188"/>
      <c r="M12" s="162"/>
      <c r="N12" s="188"/>
      <c r="O12" s="188"/>
      <c r="P12" s="188"/>
      <c r="Q12" s="188"/>
      <c r="R12" s="188"/>
      <c r="S12" s="188"/>
      <c r="T12" s="188"/>
      <c r="U12" s="188"/>
      <c r="V12" s="188"/>
      <c r="W12" s="188"/>
      <c r="X12" s="188"/>
      <c r="Y12" s="189"/>
    </row>
    <row r="13" spans="1:25" ht="25.5" customHeight="1" x14ac:dyDescent="0.25">
      <c r="A13" s="13">
        <f t="shared" ref="A13:C14" si="12">F13+K13+P13+U13</f>
        <v>41303</v>
      </c>
      <c r="B13" s="190">
        <f t="shared" si="12"/>
        <v>41303</v>
      </c>
      <c r="C13" s="115">
        <f t="shared" si="12"/>
        <v>5521</v>
      </c>
      <c r="D13" s="10">
        <f t="shared" ref="D13:D14" si="13">J13+O13+T13+Y13</f>
        <v>7260</v>
      </c>
      <c r="E13" s="20" t="s">
        <v>9</v>
      </c>
      <c r="F13" s="121">
        <v>727</v>
      </c>
      <c r="G13" s="92">
        <v>727</v>
      </c>
      <c r="H13" s="92">
        <v>506</v>
      </c>
      <c r="I13" s="89">
        <f t="shared" ref="I13:I14" si="14">F13-H13</f>
        <v>221</v>
      </c>
      <c r="J13" s="277">
        <v>0</v>
      </c>
      <c r="K13" s="121">
        <v>1600</v>
      </c>
      <c r="L13" s="92">
        <v>1600</v>
      </c>
      <c r="M13" s="92">
        <v>1300</v>
      </c>
      <c r="N13" s="89">
        <f t="shared" ref="N13:N14" si="15">K13-M13</f>
        <v>300</v>
      </c>
      <c r="O13" s="277">
        <v>0</v>
      </c>
      <c r="P13" s="121">
        <v>37976</v>
      </c>
      <c r="Q13" s="92">
        <v>37976</v>
      </c>
      <c r="R13" s="92">
        <v>3090</v>
      </c>
      <c r="S13" s="89">
        <f>P13-R13</f>
        <v>34886</v>
      </c>
      <c r="T13" s="271">
        <v>7210</v>
      </c>
      <c r="U13" s="121">
        <v>1000</v>
      </c>
      <c r="V13" s="92">
        <v>1000</v>
      </c>
      <c r="W13" s="92">
        <v>625</v>
      </c>
      <c r="X13" s="89">
        <f t="shared" ref="X13:X14" si="16">U13-W13</f>
        <v>375</v>
      </c>
      <c r="Y13" s="271">
        <v>50</v>
      </c>
    </row>
    <row r="14" spans="1:25" ht="25.5" customHeight="1" thickBot="1" x14ac:dyDescent="0.3">
      <c r="A14" s="7">
        <f t="shared" si="12"/>
        <v>255</v>
      </c>
      <c r="B14" s="191">
        <f t="shared" si="12"/>
        <v>255</v>
      </c>
      <c r="C14" s="116">
        <f t="shared" si="12"/>
        <v>216.5</v>
      </c>
      <c r="D14" s="192">
        <f t="shared" si="13"/>
        <v>10</v>
      </c>
      <c r="E14" s="11" t="s">
        <v>8</v>
      </c>
      <c r="F14" s="122">
        <v>80</v>
      </c>
      <c r="G14" s="90">
        <v>80</v>
      </c>
      <c r="H14" s="90">
        <v>80</v>
      </c>
      <c r="I14" s="89">
        <f t="shared" si="14"/>
        <v>0</v>
      </c>
      <c r="J14" s="278">
        <v>0</v>
      </c>
      <c r="K14" s="122">
        <v>125</v>
      </c>
      <c r="L14" s="90">
        <v>125</v>
      </c>
      <c r="M14" s="90">
        <v>112</v>
      </c>
      <c r="N14" s="89">
        <f t="shared" si="15"/>
        <v>13</v>
      </c>
      <c r="O14" s="278">
        <v>0</v>
      </c>
      <c r="P14" s="122"/>
      <c r="Q14" s="90"/>
      <c r="R14" s="90"/>
      <c r="S14" s="89"/>
      <c r="T14" s="270"/>
      <c r="U14" s="122">
        <v>50</v>
      </c>
      <c r="V14" s="90">
        <v>50</v>
      </c>
      <c r="W14" s="90">
        <v>24.5</v>
      </c>
      <c r="X14" s="89">
        <f t="shared" si="16"/>
        <v>25.5</v>
      </c>
      <c r="Y14" s="270">
        <v>10</v>
      </c>
    </row>
    <row r="15" spans="1:25" ht="24" thickBot="1" x14ac:dyDescent="0.3">
      <c r="A15" s="186"/>
      <c r="B15" s="186"/>
      <c r="C15" s="186"/>
      <c r="D15" s="184"/>
      <c r="E15" s="193" t="s">
        <v>116</v>
      </c>
      <c r="F15" s="193"/>
      <c r="G15" s="193"/>
      <c r="H15" s="32"/>
      <c r="I15" s="193"/>
      <c r="J15" s="193"/>
      <c r="K15" s="193"/>
      <c r="L15" s="193"/>
      <c r="M15" s="32"/>
      <c r="N15" s="193"/>
      <c r="O15" s="193"/>
      <c r="P15" s="193"/>
      <c r="Q15" s="193"/>
      <c r="R15" s="193"/>
      <c r="S15" s="193"/>
      <c r="T15" s="193"/>
      <c r="U15" s="193"/>
      <c r="V15" s="193"/>
      <c r="W15" s="193"/>
      <c r="X15" s="193"/>
      <c r="Y15" s="194"/>
    </row>
    <row r="16" spans="1:25" ht="25.5" customHeight="1" thickBot="1" x14ac:dyDescent="0.3">
      <c r="A16" s="67">
        <f>F16+K16+P16+U16</f>
        <v>402</v>
      </c>
      <c r="B16" s="103">
        <f>G16+L16+Q16+V16</f>
        <v>322</v>
      </c>
      <c r="C16" s="183">
        <f>H16+M16+R16+W16</f>
        <v>284.35000000000002</v>
      </c>
      <c r="D16" s="190">
        <f>J16+O16+T16+Y16</f>
        <v>0</v>
      </c>
      <c r="E16" s="11" t="s">
        <v>43</v>
      </c>
      <c r="F16" s="122">
        <v>190</v>
      </c>
      <c r="G16" s="90">
        <v>110</v>
      </c>
      <c r="H16" s="90">
        <v>97.2</v>
      </c>
      <c r="I16" s="89">
        <f t="shared" ref="I16" si="17">F16-H16</f>
        <v>92.8</v>
      </c>
      <c r="J16" s="278">
        <v>0</v>
      </c>
      <c r="K16" s="122">
        <v>200</v>
      </c>
      <c r="L16" s="90">
        <v>200</v>
      </c>
      <c r="M16" s="90">
        <v>187.15</v>
      </c>
      <c r="N16" s="89">
        <f t="shared" ref="N16" si="18">K16-M16</f>
        <v>12.849999999999994</v>
      </c>
      <c r="O16" s="278">
        <v>0</v>
      </c>
      <c r="P16" s="122"/>
      <c r="Q16" s="90"/>
      <c r="R16" s="90"/>
      <c r="S16" s="89"/>
      <c r="T16" s="272"/>
      <c r="U16" s="122">
        <v>12</v>
      </c>
      <c r="V16" s="90">
        <v>12</v>
      </c>
      <c r="W16" s="90">
        <v>0</v>
      </c>
      <c r="X16" s="89">
        <f t="shared" ref="X16" si="19">U16-W16</f>
        <v>12</v>
      </c>
      <c r="Y16" s="272">
        <v>0</v>
      </c>
    </row>
    <row r="17" spans="1:25" ht="24" thickBot="1" x14ac:dyDescent="0.3">
      <c r="A17" s="186"/>
      <c r="B17" s="186"/>
      <c r="C17" s="186"/>
      <c r="D17" s="184"/>
      <c r="E17" s="193" t="s">
        <v>9</v>
      </c>
      <c r="F17" s="193"/>
      <c r="G17" s="193"/>
      <c r="H17" s="32"/>
      <c r="I17" s="193"/>
      <c r="J17" s="193"/>
      <c r="K17" s="193"/>
      <c r="L17" s="193"/>
      <c r="M17" s="32"/>
      <c r="N17" s="193"/>
      <c r="O17" s="193"/>
      <c r="P17" s="193"/>
      <c r="Q17" s="193"/>
      <c r="R17" s="193"/>
      <c r="S17" s="193"/>
      <c r="T17" s="193"/>
      <c r="U17" s="193"/>
      <c r="V17" s="193"/>
      <c r="W17" s="193"/>
      <c r="X17" s="193"/>
      <c r="Y17" s="194"/>
    </row>
    <row r="18" spans="1:25" ht="25.5" customHeight="1" x14ac:dyDescent="0.25">
      <c r="A18" s="13">
        <f t="shared" ref="A18:C20" si="20">F18+K18+P18+U18</f>
        <v>80154</v>
      </c>
      <c r="B18" s="190">
        <f t="shared" si="20"/>
        <v>80154</v>
      </c>
      <c r="C18" s="115">
        <f t="shared" si="20"/>
        <v>80154</v>
      </c>
      <c r="D18" s="10">
        <f t="shared" ref="D18:D20" si="21">J18+O18+T18+Y18</f>
        <v>0</v>
      </c>
      <c r="E18" s="11" t="s">
        <v>19</v>
      </c>
      <c r="F18" s="122">
        <v>216</v>
      </c>
      <c r="G18" s="90">
        <v>216</v>
      </c>
      <c r="H18" s="90">
        <v>216</v>
      </c>
      <c r="I18" s="89">
        <f t="shared" ref="I18:I20" si="22">F18-H18</f>
        <v>0</v>
      </c>
      <c r="J18" s="278">
        <v>0</v>
      </c>
      <c r="K18" s="122">
        <v>251</v>
      </c>
      <c r="L18" s="90">
        <v>251</v>
      </c>
      <c r="M18" s="90">
        <v>251</v>
      </c>
      <c r="N18" s="89">
        <f t="shared" ref="N18:N20" si="23">K18-M18</f>
        <v>0</v>
      </c>
      <c r="O18" s="278">
        <v>0</v>
      </c>
      <c r="P18" s="122">
        <v>79687</v>
      </c>
      <c r="Q18" s="90">
        <v>79687</v>
      </c>
      <c r="R18" s="90">
        <v>79687</v>
      </c>
      <c r="S18" s="89">
        <f t="shared" ref="S18" si="24">P18-R18</f>
        <v>0</v>
      </c>
      <c r="T18" s="271">
        <v>0</v>
      </c>
      <c r="U18" s="122"/>
      <c r="V18" s="90"/>
      <c r="W18" s="90"/>
      <c r="X18" s="89"/>
      <c r="Y18" s="271"/>
    </row>
    <row r="19" spans="1:25" ht="25.5" customHeight="1" x14ac:dyDescent="0.25">
      <c r="A19" s="6">
        <f t="shared" si="20"/>
        <v>9170</v>
      </c>
      <c r="B19" s="195">
        <f t="shared" si="20"/>
        <v>9170</v>
      </c>
      <c r="C19" s="100">
        <f t="shared" si="20"/>
        <v>7384</v>
      </c>
      <c r="D19" s="11">
        <f t="shared" si="21"/>
        <v>770</v>
      </c>
      <c r="E19" s="11" t="s">
        <v>20</v>
      </c>
      <c r="F19" s="122">
        <v>3016</v>
      </c>
      <c r="G19" s="90">
        <v>3016</v>
      </c>
      <c r="H19" s="90">
        <v>1931</v>
      </c>
      <c r="I19" s="89">
        <f t="shared" si="22"/>
        <v>1085</v>
      </c>
      <c r="J19" s="278">
        <v>770</v>
      </c>
      <c r="K19" s="122">
        <v>6154</v>
      </c>
      <c r="L19" s="90">
        <v>6154</v>
      </c>
      <c r="M19" s="90">
        <v>5453</v>
      </c>
      <c r="N19" s="89">
        <f t="shared" si="23"/>
        <v>701</v>
      </c>
      <c r="O19" s="278">
        <v>0</v>
      </c>
      <c r="P19" s="122">
        <v>0</v>
      </c>
      <c r="Q19" s="90">
        <v>0</v>
      </c>
      <c r="R19" s="90">
        <v>0</v>
      </c>
      <c r="S19" s="89">
        <v>0</v>
      </c>
      <c r="T19" s="269">
        <v>0</v>
      </c>
      <c r="U19" s="122"/>
      <c r="V19" s="90"/>
      <c r="W19" s="90">
        <v>0</v>
      </c>
      <c r="X19" s="89"/>
      <c r="Y19" s="269"/>
    </row>
    <row r="20" spans="1:25" ht="25.5" customHeight="1" thickBot="1" x14ac:dyDescent="0.3">
      <c r="A20" s="7">
        <f t="shared" si="20"/>
        <v>19439</v>
      </c>
      <c r="B20" s="191">
        <f t="shared" si="20"/>
        <v>19439</v>
      </c>
      <c r="C20" s="116">
        <f t="shared" si="20"/>
        <v>19439</v>
      </c>
      <c r="D20" s="192">
        <f t="shared" si="21"/>
        <v>0</v>
      </c>
      <c r="E20" s="12" t="s">
        <v>21</v>
      </c>
      <c r="F20" s="122">
        <v>211</v>
      </c>
      <c r="G20" s="90">
        <v>211</v>
      </c>
      <c r="H20" s="90">
        <v>211</v>
      </c>
      <c r="I20" s="89">
        <f t="shared" si="22"/>
        <v>0</v>
      </c>
      <c r="J20" s="278">
        <v>0</v>
      </c>
      <c r="K20" s="122">
        <v>256</v>
      </c>
      <c r="L20" s="90">
        <v>256</v>
      </c>
      <c r="M20" s="90">
        <v>256</v>
      </c>
      <c r="N20" s="89">
        <f t="shared" si="23"/>
        <v>0</v>
      </c>
      <c r="O20" s="278">
        <v>0</v>
      </c>
      <c r="P20" s="122">
        <v>18972</v>
      </c>
      <c r="Q20" s="122">
        <v>18972</v>
      </c>
      <c r="R20" s="90">
        <v>18972</v>
      </c>
      <c r="S20" s="89">
        <f>P20-R20</f>
        <v>0</v>
      </c>
      <c r="T20" s="270">
        <v>0</v>
      </c>
      <c r="U20" s="122"/>
      <c r="V20" s="90"/>
      <c r="W20" s="90">
        <v>0</v>
      </c>
      <c r="X20" s="89"/>
      <c r="Y20" s="270"/>
    </row>
    <row r="21" spans="1:25" ht="24" thickBot="1" x14ac:dyDescent="0.3">
      <c r="A21" s="186"/>
      <c r="B21" s="186"/>
      <c r="C21" s="186"/>
      <c r="D21" s="196"/>
      <c r="E21" s="148" t="s">
        <v>117</v>
      </c>
      <c r="F21" s="148"/>
      <c r="G21" s="148"/>
      <c r="H21" s="34"/>
      <c r="I21" s="148"/>
      <c r="J21" s="274"/>
      <c r="K21" s="148"/>
      <c r="L21" s="148"/>
      <c r="M21" s="34"/>
      <c r="N21" s="148"/>
      <c r="O21" s="274"/>
      <c r="P21" s="148"/>
      <c r="Q21" s="148"/>
      <c r="R21" s="148"/>
      <c r="S21" s="148"/>
      <c r="T21" s="148"/>
      <c r="U21" s="148"/>
      <c r="V21" s="148"/>
      <c r="W21" s="304"/>
      <c r="X21" s="148"/>
      <c r="Y21" s="149"/>
    </row>
    <row r="22" spans="1:25" ht="25.5" customHeight="1" thickBot="1" x14ac:dyDescent="0.3">
      <c r="A22" s="67">
        <f>F22+K22+P22+U22</f>
        <v>2375</v>
      </c>
      <c r="B22" s="103">
        <f>G22+L22+Q22+V22</f>
        <v>1260</v>
      </c>
      <c r="C22" s="183">
        <f>H22+M22+R22+W22</f>
        <v>169</v>
      </c>
      <c r="D22" s="103">
        <f>J22+O22+T22+Y22</f>
        <v>120</v>
      </c>
      <c r="E22" s="25" t="s">
        <v>18</v>
      </c>
      <c r="F22" s="24">
        <v>255</v>
      </c>
      <c r="G22" s="22">
        <v>225</v>
      </c>
      <c r="H22" s="22">
        <v>57</v>
      </c>
      <c r="I22" s="182">
        <f t="shared" ref="I22" si="25">F22-H22</f>
        <v>198</v>
      </c>
      <c r="J22" s="31">
        <v>100</v>
      </c>
      <c r="K22" s="24">
        <v>120</v>
      </c>
      <c r="L22" s="22">
        <v>114</v>
      </c>
      <c r="M22" s="22">
        <v>112</v>
      </c>
      <c r="N22" s="182">
        <f t="shared" ref="N22" si="26">K22-M22</f>
        <v>8</v>
      </c>
      <c r="O22" s="31">
        <v>20</v>
      </c>
      <c r="P22" s="24">
        <v>2000</v>
      </c>
      <c r="Q22" s="22">
        <f>307*3</f>
        <v>921</v>
      </c>
      <c r="R22" s="22">
        <v>0</v>
      </c>
      <c r="S22" s="182">
        <f>P22-R22</f>
        <v>2000</v>
      </c>
      <c r="T22" s="272">
        <v>0</v>
      </c>
      <c r="U22" s="24"/>
      <c r="V22" s="22"/>
      <c r="W22" s="22"/>
      <c r="X22" s="182"/>
      <c r="Y22" s="272"/>
    </row>
    <row r="23" spans="1:25" ht="24" thickBot="1" x14ac:dyDescent="0.3">
      <c r="A23" s="186"/>
      <c r="B23" s="186"/>
      <c r="C23" s="186"/>
      <c r="D23" s="184"/>
      <c r="E23" s="193" t="s">
        <v>27</v>
      </c>
      <c r="F23" s="193"/>
      <c r="G23" s="193"/>
      <c r="H23" s="32"/>
      <c r="I23" s="193"/>
      <c r="J23" s="193"/>
      <c r="K23" s="193"/>
      <c r="L23" s="193"/>
      <c r="M23" s="32"/>
      <c r="N23" s="193"/>
      <c r="O23" s="193"/>
      <c r="P23" s="193"/>
      <c r="Q23" s="193"/>
      <c r="R23" s="193"/>
      <c r="S23" s="193"/>
      <c r="T23" s="193"/>
      <c r="U23" s="193"/>
      <c r="V23" s="193"/>
      <c r="W23" s="193"/>
      <c r="X23" s="193"/>
      <c r="Y23" s="194"/>
    </row>
    <row r="24" spans="1:25" ht="25.5" customHeight="1" thickBot="1" x14ac:dyDescent="0.3">
      <c r="A24" s="67">
        <f>F24+K24+P24+U24</f>
        <v>18400</v>
      </c>
      <c r="B24" s="103">
        <f>G24+L24+Q24+V24</f>
        <v>11400</v>
      </c>
      <c r="C24" s="183">
        <f>H24+M24+R24+W24</f>
        <v>0</v>
      </c>
      <c r="D24" s="197">
        <f>J24+O24+T24+Y24</f>
        <v>7250</v>
      </c>
      <c r="E24" s="25" t="s">
        <v>27</v>
      </c>
      <c r="F24" s="24">
        <v>5000</v>
      </c>
      <c r="G24" s="22">
        <v>0</v>
      </c>
      <c r="H24" s="22">
        <v>0</v>
      </c>
      <c r="I24" s="182">
        <f t="shared" ref="I24" si="27">F24-H24</f>
        <v>5000</v>
      </c>
      <c r="J24" s="31">
        <v>1000</v>
      </c>
      <c r="K24" s="24">
        <v>1000</v>
      </c>
      <c r="L24" s="22">
        <v>0</v>
      </c>
      <c r="M24" s="22">
        <v>0</v>
      </c>
      <c r="N24" s="182">
        <f>K24-M24</f>
        <v>1000</v>
      </c>
      <c r="O24" s="31">
        <v>200</v>
      </c>
      <c r="P24" s="24">
        <v>11400</v>
      </c>
      <c r="Q24" s="22">
        <v>11400</v>
      </c>
      <c r="R24" s="22">
        <v>0</v>
      </c>
      <c r="S24" s="182">
        <f>P24-R24</f>
        <v>11400</v>
      </c>
      <c r="T24" s="272">
        <v>6000</v>
      </c>
      <c r="U24" s="24">
        <v>1000</v>
      </c>
      <c r="V24" s="22">
        <v>0</v>
      </c>
      <c r="W24" s="22">
        <v>0</v>
      </c>
      <c r="X24" s="182">
        <f t="shared" ref="X24" si="28">U24-W24</f>
        <v>1000</v>
      </c>
      <c r="Y24" s="272">
        <v>50</v>
      </c>
    </row>
  </sheetData>
  <mergeCells count="11">
    <mergeCell ref="U3:Y3"/>
    <mergeCell ref="A1:Y1"/>
    <mergeCell ref="A2:A4"/>
    <mergeCell ref="B2:B4"/>
    <mergeCell ref="C2:C4"/>
    <mergeCell ref="D2:D4"/>
    <mergeCell ref="E2:E4"/>
    <mergeCell ref="F2:Y2"/>
    <mergeCell ref="F3:J3"/>
    <mergeCell ref="K3:O3"/>
    <mergeCell ref="P3:T3"/>
  </mergeCells>
  <printOptions horizontalCentered="1"/>
  <pageMargins left="0" right="0" top="0" bottom="0" header="0" footer="0"/>
  <pageSetup paperSize="9" scale="6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E25"/>
  <sheetViews>
    <sheetView topLeftCell="A8" zoomScaleNormal="100" zoomScaleSheetLayoutView="85" workbookViewId="0">
      <selection activeCell="B25" sqref="B25"/>
    </sheetView>
  </sheetViews>
  <sheetFormatPr defaultRowHeight="15" x14ac:dyDescent="0.25"/>
  <cols>
    <col min="1" max="1" width="34.28515625" style="1" customWidth="1"/>
    <col min="2" max="2" width="25.5703125" style="1" customWidth="1"/>
    <col min="3" max="3" width="21.7109375" style="1" customWidth="1"/>
    <col min="4" max="4" width="19.5703125" style="1" customWidth="1"/>
    <col min="5" max="5" width="25.140625" style="1" customWidth="1"/>
    <col min="6" max="16384" width="9.140625" style="1"/>
  </cols>
  <sheetData>
    <row r="1" spans="1:5" ht="36" customHeight="1" thickBot="1" x14ac:dyDescent="0.3">
      <c r="A1" s="322" t="s">
        <v>95</v>
      </c>
      <c r="B1" s="323"/>
      <c r="C1" s="323"/>
      <c r="D1" s="323"/>
      <c r="E1" s="324"/>
    </row>
    <row r="2" spans="1:5" x14ac:dyDescent="0.25">
      <c r="A2" s="319" t="s">
        <v>1</v>
      </c>
      <c r="B2" s="319" t="s">
        <v>51</v>
      </c>
      <c r="C2" s="319" t="s">
        <v>71</v>
      </c>
      <c r="D2" s="319" t="s">
        <v>52</v>
      </c>
      <c r="E2" s="319" t="s">
        <v>0</v>
      </c>
    </row>
    <row r="3" spans="1:5" x14ac:dyDescent="0.25">
      <c r="A3" s="320"/>
      <c r="B3" s="320"/>
      <c r="C3" s="320"/>
      <c r="D3" s="320"/>
      <c r="E3" s="320"/>
    </row>
    <row r="4" spans="1:5" ht="15.75" thickBot="1" x14ac:dyDescent="0.3">
      <c r="A4" s="320"/>
      <c r="B4" s="320"/>
      <c r="C4" s="320"/>
      <c r="D4" s="320"/>
      <c r="E4" s="320"/>
    </row>
    <row r="5" spans="1:5" ht="30" customHeight="1" thickBot="1" x14ac:dyDescent="0.3">
      <c r="A5" s="71" t="s">
        <v>86</v>
      </c>
      <c r="B5" s="32"/>
      <c r="C5" s="32"/>
      <c r="D5" s="32"/>
      <c r="E5" s="33"/>
    </row>
    <row r="6" spans="1:5" ht="27" customHeight="1" x14ac:dyDescent="0.25">
      <c r="A6" s="80" t="s">
        <v>9</v>
      </c>
      <c r="B6" s="9">
        <f>Sekaf!A6</f>
        <v>34686</v>
      </c>
      <c r="C6" s="3">
        <f>Sekaf!B6</f>
        <v>3450</v>
      </c>
      <c r="D6" s="3">
        <f>Sekaf!C6</f>
        <v>1778</v>
      </c>
      <c r="E6" s="99">
        <f>Sekaf!D6</f>
        <v>600</v>
      </c>
    </row>
    <row r="7" spans="1:5" ht="27" customHeight="1" x14ac:dyDescent="0.25">
      <c r="A7" s="11" t="s">
        <v>10</v>
      </c>
      <c r="B7" s="6">
        <f>Sekaf!A7</f>
        <v>1358</v>
      </c>
      <c r="C7" s="2">
        <f>Sekaf!B7</f>
        <v>45</v>
      </c>
      <c r="D7" s="2">
        <f>Sekaf!C7</f>
        <v>28</v>
      </c>
      <c r="E7" s="100">
        <f>Sekaf!D7</f>
        <v>0</v>
      </c>
    </row>
    <row r="8" spans="1:5" ht="27" customHeight="1" x14ac:dyDescent="0.25">
      <c r="A8" s="11" t="s">
        <v>11</v>
      </c>
      <c r="B8" s="6">
        <f>Sekaf!A8</f>
        <v>1408</v>
      </c>
      <c r="C8" s="2">
        <f>Sekaf!B8</f>
        <v>45</v>
      </c>
      <c r="D8" s="2">
        <f>Sekaf!C8</f>
        <v>28</v>
      </c>
      <c r="E8" s="100">
        <f>Sekaf!D8</f>
        <v>0</v>
      </c>
    </row>
    <row r="9" spans="1:5" ht="27" customHeight="1" x14ac:dyDescent="0.25">
      <c r="A9" s="11" t="s">
        <v>12</v>
      </c>
      <c r="B9" s="6">
        <f>Sekaf!A9</f>
        <v>1032</v>
      </c>
      <c r="C9" s="2">
        <f>Sekaf!B9</f>
        <v>45</v>
      </c>
      <c r="D9" s="2">
        <f>Sekaf!C9</f>
        <v>28</v>
      </c>
      <c r="E9" s="100">
        <f>Sekaf!D9</f>
        <v>0</v>
      </c>
    </row>
    <row r="10" spans="1:5" ht="27" customHeight="1" thickBot="1" x14ac:dyDescent="0.3">
      <c r="A10" s="85" t="s">
        <v>8</v>
      </c>
      <c r="B10" s="94">
        <f>Sekaf!A10</f>
        <v>12870</v>
      </c>
      <c r="C10" s="90">
        <f>Sekaf!B10</f>
        <v>6144</v>
      </c>
      <c r="D10" s="90">
        <f>Sekaf!C10</f>
        <v>1923</v>
      </c>
      <c r="E10" s="101">
        <f>Sekaf!D10</f>
        <v>700</v>
      </c>
    </row>
    <row r="11" spans="1:5" ht="31.5" customHeight="1" thickBot="1" x14ac:dyDescent="0.3">
      <c r="A11" s="71" t="s">
        <v>50</v>
      </c>
      <c r="B11" s="32"/>
      <c r="C11" s="32"/>
      <c r="D11" s="32"/>
      <c r="E11" s="33"/>
    </row>
    <row r="12" spans="1:5" ht="27" customHeight="1" x14ac:dyDescent="0.25">
      <c r="A12" s="80" t="s">
        <v>9</v>
      </c>
      <c r="B12" s="9">
        <f>Sekaf!A12</f>
        <v>26700</v>
      </c>
      <c r="C12" s="3">
        <f>Sekaf!B12</f>
        <v>24201</v>
      </c>
      <c r="D12" s="3">
        <f>Sekaf!C12</f>
        <v>9721</v>
      </c>
      <c r="E12" s="99">
        <f>Sekaf!D12</f>
        <v>100</v>
      </c>
    </row>
    <row r="13" spans="1:5" ht="27" customHeight="1" thickBot="1" x14ac:dyDescent="0.3">
      <c r="A13" s="85" t="s">
        <v>8</v>
      </c>
      <c r="B13" s="94">
        <f>Sekaf!A13</f>
        <v>2170</v>
      </c>
      <c r="C13" s="90">
        <f>Sekaf!B13</f>
        <v>2170</v>
      </c>
      <c r="D13" s="90">
        <f>Sekaf!C13</f>
        <v>1054</v>
      </c>
      <c r="E13" s="101">
        <f>Sekaf!D13</f>
        <v>20</v>
      </c>
    </row>
    <row r="14" spans="1:5" ht="31.5" customHeight="1" thickBot="1" x14ac:dyDescent="0.3">
      <c r="A14" s="71" t="s">
        <v>87</v>
      </c>
      <c r="B14" s="32"/>
      <c r="C14" s="32"/>
      <c r="D14" s="32"/>
      <c r="E14" s="33"/>
    </row>
    <row r="15" spans="1:5" s="146" customFormat="1" ht="31.5" customHeight="1" x14ac:dyDescent="0.25">
      <c r="A15" s="165" t="s">
        <v>111</v>
      </c>
      <c r="B15" s="13">
        <f>Sekaf!A15</f>
        <v>6909</v>
      </c>
      <c r="C15" s="14">
        <f>Sekaf!B15</f>
        <v>6909</v>
      </c>
      <c r="D15" s="14">
        <f>Sekaf!C15</f>
        <v>2766</v>
      </c>
      <c r="E15" s="201">
        <f>Sekaf!D15</f>
        <v>6727</v>
      </c>
    </row>
    <row r="16" spans="1:5" s="146" customFormat="1" ht="31.5" customHeight="1" x14ac:dyDescent="0.25">
      <c r="A16" s="165" t="s">
        <v>112</v>
      </c>
      <c r="B16" s="9">
        <f>Sekaf!A16</f>
        <v>77173</v>
      </c>
      <c r="C16" s="3">
        <f>Sekaf!B16</f>
        <v>66316</v>
      </c>
      <c r="D16" s="3">
        <f>Sekaf!C16</f>
        <v>2579</v>
      </c>
      <c r="E16" s="201">
        <f>Sekaf!D16</f>
        <v>11913</v>
      </c>
    </row>
    <row r="17" spans="1:5" s="146" customFormat="1" ht="31.5" customHeight="1" x14ac:dyDescent="0.25">
      <c r="A17" s="165" t="s">
        <v>113</v>
      </c>
      <c r="B17" s="9">
        <f>Sekaf!A17</f>
        <v>59534</v>
      </c>
      <c r="C17" s="3">
        <f>Sekaf!B17</f>
        <v>48687</v>
      </c>
      <c r="D17" s="3">
        <f>Sekaf!C17</f>
        <v>815</v>
      </c>
      <c r="E17" s="201">
        <f>Sekaf!D17</f>
        <v>23943</v>
      </c>
    </row>
    <row r="18" spans="1:5" s="146" customFormat="1" ht="31.5" customHeight="1" thickBot="1" x14ac:dyDescent="0.3">
      <c r="A18" s="165" t="s">
        <v>8</v>
      </c>
      <c r="B18" s="239">
        <f>Sekaf!A18</f>
        <v>3900</v>
      </c>
      <c r="C18" s="81">
        <f>Sekaf!B18</f>
        <v>3900</v>
      </c>
      <c r="D18" s="81">
        <f>Sekaf!C18</f>
        <v>891</v>
      </c>
      <c r="E18" s="201">
        <f>Sekaf!D18</f>
        <v>20</v>
      </c>
    </row>
    <row r="19" spans="1:5" ht="31.5" customHeight="1" thickBot="1" x14ac:dyDescent="0.3">
      <c r="A19" s="71" t="s">
        <v>88</v>
      </c>
      <c r="B19" s="32"/>
      <c r="C19" s="32"/>
      <c r="D19" s="32"/>
      <c r="E19" s="33"/>
    </row>
    <row r="20" spans="1:5" ht="27" customHeight="1" thickBot="1" x14ac:dyDescent="0.3">
      <c r="A20" s="87" t="s">
        <v>57</v>
      </c>
      <c r="B20" s="95">
        <f>Sekaf!A20</f>
        <v>900</v>
      </c>
      <c r="C20" s="92">
        <f>Sekaf!B20</f>
        <v>0</v>
      </c>
      <c r="D20" s="92">
        <f>Sekaf!C20</f>
        <v>0</v>
      </c>
      <c r="E20" s="102">
        <f>Sekaf!D20</f>
        <v>0</v>
      </c>
    </row>
    <row r="21" spans="1:5" ht="31.5" customHeight="1" thickBot="1" x14ac:dyDescent="0.3">
      <c r="A21" s="114" t="s">
        <v>89</v>
      </c>
      <c r="B21" s="34"/>
      <c r="C21" s="34"/>
      <c r="D21" s="34"/>
      <c r="E21" s="35"/>
    </row>
    <row r="22" spans="1:5" ht="27" customHeight="1" x14ac:dyDescent="0.25">
      <c r="A22" s="46" t="s">
        <v>100</v>
      </c>
      <c r="B22" s="117">
        <f>Sekaf!A22</f>
        <v>55500</v>
      </c>
      <c r="C22" s="14">
        <f>Sekaf!B22</f>
        <v>0</v>
      </c>
      <c r="D22" s="14">
        <f>Sekaf!C22</f>
        <v>22963</v>
      </c>
      <c r="E22" s="115">
        <f>Sekaf!D22</f>
        <v>8900</v>
      </c>
    </row>
    <row r="23" spans="1:5" ht="27" customHeight="1" thickBot="1" x14ac:dyDescent="0.3">
      <c r="A23" s="36" t="s">
        <v>101</v>
      </c>
      <c r="B23" s="118">
        <f>Sekaf!A23</f>
        <v>55500</v>
      </c>
      <c r="C23" s="8">
        <f>Sekaf!B23</f>
        <v>0</v>
      </c>
      <c r="D23" s="8">
        <f>Sekaf!C23</f>
        <v>4920</v>
      </c>
      <c r="E23" s="116">
        <f>Sekaf!D23</f>
        <v>17575</v>
      </c>
    </row>
    <row r="24" spans="1:5" ht="15.75" thickBot="1" x14ac:dyDescent="0.3"/>
    <row r="25" spans="1:5" s="279" customFormat="1" ht="24.95" customHeight="1" thickBot="1" x14ac:dyDescent="0.3">
      <c r="A25" s="280" t="s">
        <v>119</v>
      </c>
      <c r="B25" s="25">
        <f>B15+B16+B17</f>
        <v>143616</v>
      </c>
      <c r="C25" s="25">
        <f>C15+C16+C17</f>
        <v>121912</v>
      </c>
      <c r="D25" s="25">
        <f>D15+D16+D17</f>
        <v>6160</v>
      </c>
      <c r="E25" s="25">
        <f>E15+E16+E17</f>
        <v>42583</v>
      </c>
    </row>
  </sheetData>
  <mergeCells count="6">
    <mergeCell ref="A1:E1"/>
    <mergeCell ref="A2:A4"/>
    <mergeCell ref="B2:B4"/>
    <mergeCell ref="C2:C4"/>
    <mergeCell ref="D2:D4"/>
    <mergeCell ref="E2:E4"/>
  </mergeCells>
  <printOptions horizontalCentered="1" verticalCentered="1"/>
  <pageMargins left="0" right="0" top="0" bottom="0" header="0" footer="0"/>
  <pageSetup paperSize="9" scale="87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O23"/>
  <sheetViews>
    <sheetView topLeftCell="A7" zoomScaleNormal="100" zoomScaleSheetLayoutView="85" workbookViewId="0">
      <selection activeCell="T14" sqref="T14"/>
    </sheetView>
  </sheetViews>
  <sheetFormatPr defaultRowHeight="15" x14ac:dyDescent="0.25"/>
  <cols>
    <col min="1" max="1" width="11.140625" style="1" customWidth="1"/>
    <col min="2" max="2" width="12.5703125" style="1" bestFit="1" customWidth="1"/>
    <col min="3" max="4" width="11.140625" style="1" customWidth="1"/>
    <col min="5" max="5" width="33.7109375" style="1" customWidth="1"/>
    <col min="6" max="15" width="10.28515625" style="1" customWidth="1"/>
    <col min="16" max="16384" width="9.140625" style="1"/>
  </cols>
  <sheetData>
    <row r="1" spans="1:15" ht="36" customHeight="1" thickBot="1" x14ac:dyDescent="0.3">
      <c r="A1" s="352" t="s">
        <v>95</v>
      </c>
      <c r="B1" s="353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4"/>
    </row>
    <row r="2" spans="1:15" s="211" customFormat="1" ht="15.75" thickBot="1" x14ac:dyDescent="0.3">
      <c r="A2" s="325" t="s">
        <v>51</v>
      </c>
      <c r="B2" s="325" t="s">
        <v>71</v>
      </c>
      <c r="C2" s="325" t="s">
        <v>52</v>
      </c>
      <c r="D2" s="325" t="s">
        <v>0</v>
      </c>
      <c r="E2" s="325" t="s">
        <v>1</v>
      </c>
      <c r="F2" s="337" t="s">
        <v>2</v>
      </c>
      <c r="G2" s="338"/>
      <c r="H2" s="338"/>
      <c r="I2" s="338"/>
      <c r="J2" s="338"/>
      <c r="K2" s="338"/>
      <c r="L2" s="338"/>
      <c r="M2" s="338"/>
      <c r="N2" s="338"/>
      <c r="O2" s="339"/>
    </row>
    <row r="3" spans="1:15" s="211" customFormat="1" x14ac:dyDescent="0.25">
      <c r="A3" s="326"/>
      <c r="B3" s="326"/>
      <c r="C3" s="326"/>
      <c r="D3" s="326"/>
      <c r="E3" s="326"/>
      <c r="F3" s="331" t="s">
        <v>55</v>
      </c>
      <c r="G3" s="332"/>
      <c r="H3" s="332"/>
      <c r="I3" s="332"/>
      <c r="J3" s="333"/>
      <c r="K3" s="334" t="s">
        <v>56</v>
      </c>
      <c r="L3" s="335"/>
      <c r="M3" s="335"/>
      <c r="N3" s="335"/>
      <c r="O3" s="336"/>
    </row>
    <row r="4" spans="1:15" s="211" customFormat="1" ht="15.75" thickBot="1" x14ac:dyDescent="0.3">
      <c r="A4" s="326"/>
      <c r="B4" s="327"/>
      <c r="C4" s="326"/>
      <c r="D4" s="326"/>
      <c r="E4" s="326"/>
      <c r="F4" s="96" t="s">
        <v>3</v>
      </c>
      <c r="G4" s="97" t="s">
        <v>54</v>
      </c>
      <c r="H4" s="97" t="s">
        <v>5</v>
      </c>
      <c r="I4" s="97" t="s">
        <v>6</v>
      </c>
      <c r="J4" s="98" t="s">
        <v>7</v>
      </c>
      <c r="K4" s="96" t="s">
        <v>3</v>
      </c>
      <c r="L4" s="97" t="s">
        <v>54</v>
      </c>
      <c r="M4" s="97" t="s">
        <v>5</v>
      </c>
      <c r="N4" s="97" t="s">
        <v>6</v>
      </c>
      <c r="O4" s="98" t="s">
        <v>7</v>
      </c>
    </row>
    <row r="5" spans="1:15" s="211" customFormat="1" ht="30" customHeight="1" thickBot="1" x14ac:dyDescent="0.3">
      <c r="A5" s="212"/>
      <c r="B5" s="213"/>
      <c r="C5" s="213"/>
      <c r="D5" s="213"/>
      <c r="E5" s="232" t="s">
        <v>118</v>
      </c>
      <c r="F5" s="214"/>
      <c r="G5" s="214"/>
      <c r="H5" s="214"/>
      <c r="I5" s="214"/>
      <c r="J5" s="214"/>
      <c r="K5" s="214"/>
      <c r="L5" s="214"/>
      <c r="M5" s="214"/>
      <c r="N5" s="214"/>
      <c r="O5" s="215"/>
    </row>
    <row r="6" spans="1:15" s="211" customFormat="1" ht="27" customHeight="1" x14ac:dyDescent="0.25">
      <c r="A6" s="216">
        <f>F6+K6</f>
        <v>34686</v>
      </c>
      <c r="B6" s="150">
        <f>G6+L6</f>
        <v>3450</v>
      </c>
      <c r="C6" s="150">
        <f>H6+M6</f>
        <v>1778</v>
      </c>
      <c r="D6" s="217">
        <f>J6+O6</f>
        <v>600</v>
      </c>
      <c r="E6" s="112" t="s">
        <v>9</v>
      </c>
      <c r="F6" s="52">
        <v>11028</v>
      </c>
      <c r="G6" s="156">
        <v>1550</v>
      </c>
      <c r="H6" s="110">
        <v>1469</v>
      </c>
      <c r="I6" s="156">
        <v>9559</v>
      </c>
      <c r="J6" s="27">
        <v>0</v>
      </c>
      <c r="K6" s="229">
        <v>23658</v>
      </c>
      <c r="L6" s="156">
        <v>1900</v>
      </c>
      <c r="M6" s="110">
        <v>309</v>
      </c>
      <c r="N6" s="156">
        <f>K6-M6</f>
        <v>23349</v>
      </c>
      <c r="O6" s="27">
        <v>600</v>
      </c>
    </row>
    <row r="7" spans="1:15" s="211" customFormat="1" ht="27" customHeight="1" x14ac:dyDescent="0.25">
      <c r="A7" s="54">
        <f t="shared" ref="A7:A10" si="0">F7+K7</f>
        <v>1358</v>
      </c>
      <c r="B7" s="151">
        <f t="shared" ref="B7:B10" si="1">G7+L7</f>
        <v>45</v>
      </c>
      <c r="C7" s="151">
        <f t="shared" ref="C7:C10" si="2">H7+M7</f>
        <v>28</v>
      </c>
      <c r="D7" s="158">
        <f t="shared" ref="D7:D10" si="3">J7+O7</f>
        <v>0</v>
      </c>
      <c r="E7" s="219" t="s">
        <v>10</v>
      </c>
      <c r="F7" s="54">
        <v>342</v>
      </c>
      <c r="G7" s="151">
        <v>26</v>
      </c>
      <c r="H7" s="108">
        <v>22</v>
      </c>
      <c r="I7" s="151">
        <f t="shared" ref="I7:I10" si="4">F7-H7</f>
        <v>320</v>
      </c>
      <c r="J7" s="28">
        <v>0</v>
      </c>
      <c r="K7" s="231">
        <v>1016</v>
      </c>
      <c r="L7" s="151">
        <v>19</v>
      </c>
      <c r="M7" s="108">
        <v>6</v>
      </c>
      <c r="N7" s="151">
        <f t="shared" ref="N7:N10" si="5">K7-M7</f>
        <v>1010</v>
      </c>
      <c r="O7" s="28">
        <v>0</v>
      </c>
    </row>
    <row r="8" spans="1:15" s="211" customFormat="1" ht="27" customHeight="1" x14ac:dyDescent="0.25">
      <c r="A8" s="54">
        <f t="shared" si="0"/>
        <v>1408</v>
      </c>
      <c r="B8" s="151">
        <f t="shared" si="1"/>
        <v>45</v>
      </c>
      <c r="C8" s="151">
        <f t="shared" si="2"/>
        <v>28</v>
      </c>
      <c r="D8" s="158">
        <f t="shared" si="3"/>
        <v>0</v>
      </c>
      <c r="E8" s="219" t="s">
        <v>11</v>
      </c>
      <c r="F8" s="54">
        <v>287</v>
      </c>
      <c r="G8" s="151">
        <v>26</v>
      </c>
      <c r="H8" s="108">
        <v>22</v>
      </c>
      <c r="I8" s="151">
        <f t="shared" si="4"/>
        <v>265</v>
      </c>
      <c r="J8" s="28">
        <v>0</v>
      </c>
      <c r="K8" s="231">
        <v>1121</v>
      </c>
      <c r="L8" s="151">
        <v>19</v>
      </c>
      <c r="M8" s="108">
        <v>6</v>
      </c>
      <c r="N8" s="151">
        <f t="shared" si="5"/>
        <v>1115</v>
      </c>
      <c r="O8" s="28">
        <v>0</v>
      </c>
    </row>
    <row r="9" spans="1:15" s="211" customFormat="1" ht="27" customHeight="1" x14ac:dyDescent="0.25">
      <c r="A9" s="54">
        <f t="shared" si="0"/>
        <v>1032</v>
      </c>
      <c r="B9" s="151">
        <f t="shared" si="1"/>
        <v>45</v>
      </c>
      <c r="C9" s="151">
        <f t="shared" si="2"/>
        <v>28</v>
      </c>
      <c r="D9" s="158">
        <f t="shared" si="3"/>
        <v>0</v>
      </c>
      <c r="E9" s="219" t="s">
        <v>12</v>
      </c>
      <c r="F9" s="54">
        <v>244</v>
      </c>
      <c r="G9" s="151">
        <v>26</v>
      </c>
      <c r="H9" s="108">
        <v>22</v>
      </c>
      <c r="I9" s="151">
        <f t="shared" si="4"/>
        <v>222</v>
      </c>
      <c r="J9" s="28">
        <v>0</v>
      </c>
      <c r="K9" s="231">
        <v>788</v>
      </c>
      <c r="L9" s="151">
        <v>19</v>
      </c>
      <c r="M9" s="108">
        <v>6</v>
      </c>
      <c r="N9" s="151">
        <f t="shared" si="5"/>
        <v>782</v>
      </c>
      <c r="O9" s="28">
        <v>0</v>
      </c>
    </row>
    <row r="10" spans="1:15" s="211" customFormat="1" ht="27" customHeight="1" thickBot="1" x14ac:dyDescent="0.3">
      <c r="A10" s="221">
        <f t="shared" si="0"/>
        <v>12870</v>
      </c>
      <c r="B10" s="152">
        <f t="shared" si="1"/>
        <v>6144</v>
      </c>
      <c r="C10" s="152">
        <f t="shared" si="2"/>
        <v>1923</v>
      </c>
      <c r="D10" s="222">
        <f t="shared" si="3"/>
        <v>700</v>
      </c>
      <c r="E10" s="223" t="s">
        <v>8</v>
      </c>
      <c r="F10" s="56">
        <v>2870</v>
      </c>
      <c r="G10" s="159">
        <v>1644</v>
      </c>
      <c r="H10" s="109">
        <v>1187</v>
      </c>
      <c r="I10" s="159">
        <f t="shared" si="4"/>
        <v>1683</v>
      </c>
      <c r="J10" s="29">
        <v>100</v>
      </c>
      <c r="K10" s="230">
        <v>10000</v>
      </c>
      <c r="L10" s="159">
        <v>4500</v>
      </c>
      <c r="M10" s="109">
        <v>736</v>
      </c>
      <c r="N10" s="159">
        <f t="shared" si="5"/>
        <v>9264</v>
      </c>
      <c r="O10" s="29">
        <v>600</v>
      </c>
    </row>
    <row r="11" spans="1:15" s="211" customFormat="1" ht="31.5" customHeight="1" thickBot="1" x14ac:dyDescent="0.3">
      <c r="A11" s="212"/>
      <c r="B11" s="213"/>
      <c r="C11" s="213"/>
      <c r="D11" s="213"/>
      <c r="E11" s="232" t="s">
        <v>115</v>
      </c>
      <c r="F11" s="224"/>
      <c r="G11" s="224"/>
      <c r="H11" s="257"/>
      <c r="I11" s="224"/>
      <c r="J11" s="295"/>
      <c r="K11" s="224"/>
      <c r="L11" s="224"/>
      <c r="M11" s="257"/>
      <c r="N11" s="224"/>
      <c r="O11" s="74"/>
    </row>
    <row r="12" spans="1:15" s="211" customFormat="1" ht="27" customHeight="1" x14ac:dyDescent="0.25">
      <c r="A12" s="216">
        <f t="shared" ref="A12:A13" si="6">F12+K12</f>
        <v>26700</v>
      </c>
      <c r="B12" s="150">
        <f t="shared" ref="B12:B13" si="7">G12+L12</f>
        <v>24201</v>
      </c>
      <c r="C12" s="150">
        <f t="shared" ref="C12:C13" si="8">H12+M12</f>
        <v>9721</v>
      </c>
      <c r="D12" s="217">
        <f t="shared" ref="D12:D13" si="9">J12+O12</f>
        <v>100</v>
      </c>
      <c r="E12" s="112" t="s">
        <v>9</v>
      </c>
      <c r="F12" s="52">
        <v>5950</v>
      </c>
      <c r="G12" s="156">
        <v>3451</v>
      </c>
      <c r="H12" s="258">
        <v>3310</v>
      </c>
      <c r="I12" s="156">
        <f>F12-H12</f>
        <v>2640</v>
      </c>
      <c r="J12" s="296">
        <v>0</v>
      </c>
      <c r="K12" s="52">
        <v>20750</v>
      </c>
      <c r="L12" s="156">
        <v>20750</v>
      </c>
      <c r="M12" s="258">
        <v>6411</v>
      </c>
      <c r="N12" s="156">
        <f>K12-M12</f>
        <v>14339</v>
      </c>
      <c r="O12" s="299">
        <v>100</v>
      </c>
    </row>
    <row r="13" spans="1:15" s="211" customFormat="1" ht="27" customHeight="1" thickBot="1" x14ac:dyDescent="0.3">
      <c r="A13" s="221">
        <f t="shared" si="6"/>
        <v>2170</v>
      </c>
      <c r="B13" s="152">
        <f t="shared" si="7"/>
        <v>2170</v>
      </c>
      <c r="C13" s="152">
        <f t="shared" si="8"/>
        <v>1054</v>
      </c>
      <c r="D13" s="222">
        <f t="shared" si="9"/>
        <v>20</v>
      </c>
      <c r="E13" s="223" t="s">
        <v>8</v>
      </c>
      <c r="F13" s="56">
        <v>300</v>
      </c>
      <c r="G13" s="159">
        <v>300</v>
      </c>
      <c r="H13" s="259">
        <v>231</v>
      </c>
      <c r="I13" s="159">
        <v>103</v>
      </c>
      <c r="J13" s="297">
        <v>0</v>
      </c>
      <c r="K13" s="56">
        <v>1870</v>
      </c>
      <c r="L13" s="159">
        <v>1870</v>
      </c>
      <c r="M13" s="259">
        <v>823</v>
      </c>
      <c r="N13" s="159">
        <f>K13-M13</f>
        <v>1047</v>
      </c>
      <c r="O13" s="300">
        <v>20</v>
      </c>
    </row>
    <row r="14" spans="1:15" s="211" customFormat="1" ht="31.5" customHeight="1" thickBot="1" x14ac:dyDescent="0.3">
      <c r="A14" s="212"/>
      <c r="B14" s="213"/>
      <c r="C14" s="213"/>
      <c r="D14" s="213"/>
      <c r="E14" s="232" t="s">
        <v>116</v>
      </c>
      <c r="F14" s="224"/>
      <c r="G14" s="224"/>
      <c r="H14" s="257"/>
      <c r="I14" s="224"/>
      <c r="J14" s="295"/>
      <c r="K14" s="224"/>
      <c r="L14" s="224"/>
      <c r="M14" s="257"/>
      <c r="N14" s="224"/>
      <c r="O14" s="74"/>
    </row>
    <row r="15" spans="1:15" s="211" customFormat="1" ht="27" customHeight="1" x14ac:dyDescent="0.25">
      <c r="A15" s="52">
        <f t="shared" ref="A15:C17" si="10">F15+K15</f>
        <v>6909</v>
      </c>
      <c r="B15" s="156">
        <f t="shared" si="10"/>
        <v>6909</v>
      </c>
      <c r="C15" s="156">
        <f t="shared" si="10"/>
        <v>2766</v>
      </c>
      <c r="D15" s="157">
        <f t="shared" ref="D15:D17" si="11">J15+O15</f>
        <v>6727</v>
      </c>
      <c r="E15" s="51" t="s">
        <v>111</v>
      </c>
      <c r="F15" s="52">
        <v>3153</v>
      </c>
      <c r="G15" s="156">
        <v>3153</v>
      </c>
      <c r="H15" s="260">
        <v>1231</v>
      </c>
      <c r="I15" s="156">
        <f>F15-H15</f>
        <v>1922</v>
      </c>
      <c r="J15" s="301">
        <v>3072</v>
      </c>
      <c r="K15" s="229">
        <v>3756</v>
      </c>
      <c r="L15" s="156">
        <v>3756</v>
      </c>
      <c r="M15" s="260">
        <v>1535</v>
      </c>
      <c r="N15" s="156">
        <f>K15-M15</f>
        <v>2221</v>
      </c>
      <c r="O15" s="301">
        <v>3655</v>
      </c>
    </row>
    <row r="16" spans="1:15" s="211" customFormat="1" ht="27" customHeight="1" x14ac:dyDescent="0.25">
      <c r="A16" s="54">
        <f t="shared" si="10"/>
        <v>77173</v>
      </c>
      <c r="B16" s="151">
        <f t="shared" si="10"/>
        <v>66316</v>
      </c>
      <c r="C16" s="151">
        <f t="shared" si="10"/>
        <v>2579</v>
      </c>
      <c r="D16" s="158">
        <f t="shared" si="11"/>
        <v>11913</v>
      </c>
      <c r="E16" s="53" t="s">
        <v>112</v>
      </c>
      <c r="F16" s="54">
        <v>18808</v>
      </c>
      <c r="G16" s="151">
        <v>17196</v>
      </c>
      <c r="H16" s="261">
        <v>2244</v>
      </c>
      <c r="I16" s="151">
        <f>F16-H16</f>
        <v>16564</v>
      </c>
      <c r="J16" s="302">
        <v>7391</v>
      </c>
      <c r="K16" s="231">
        <v>58365</v>
      </c>
      <c r="L16" s="151">
        <v>49120</v>
      </c>
      <c r="M16" s="261">
        <v>335</v>
      </c>
      <c r="N16" s="151">
        <f>K16-M16</f>
        <v>58030</v>
      </c>
      <c r="O16" s="302">
        <v>4522</v>
      </c>
    </row>
    <row r="17" spans="1:15" s="211" customFormat="1" ht="27" customHeight="1" x14ac:dyDescent="0.25">
      <c r="A17" s="54">
        <f t="shared" si="10"/>
        <v>59534</v>
      </c>
      <c r="B17" s="151">
        <f t="shared" si="10"/>
        <v>48687</v>
      </c>
      <c r="C17" s="151">
        <f t="shared" si="10"/>
        <v>815</v>
      </c>
      <c r="D17" s="158">
        <f t="shared" si="11"/>
        <v>23943</v>
      </c>
      <c r="E17" s="53" t="s">
        <v>113</v>
      </c>
      <c r="F17" s="54">
        <v>16667</v>
      </c>
      <c r="G17" s="151">
        <v>9475</v>
      </c>
      <c r="H17" s="261">
        <v>0</v>
      </c>
      <c r="I17" s="151">
        <f>F17-H17</f>
        <v>16667</v>
      </c>
      <c r="J17" s="302">
        <v>8494</v>
      </c>
      <c r="K17" s="231">
        <v>42867</v>
      </c>
      <c r="L17" s="151">
        <v>39212</v>
      </c>
      <c r="M17" s="261">
        <v>815</v>
      </c>
      <c r="N17" s="151">
        <f>K17-M17</f>
        <v>42052</v>
      </c>
      <c r="O17" s="302">
        <f>10476+4973</f>
        <v>15449</v>
      </c>
    </row>
    <row r="18" spans="1:15" s="211" customFormat="1" ht="27" customHeight="1" thickBot="1" x14ac:dyDescent="0.3">
      <c r="A18" s="56">
        <f>F18+K18</f>
        <v>3900</v>
      </c>
      <c r="B18" s="159">
        <f>G18+L18</f>
        <v>3900</v>
      </c>
      <c r="C18" s="159">
        <f>H18+M18</f>
        <v>891</v>
      </c>
      <c r="D18" s="160">
        <f>J18+O18</f>
        <v>20</v>
      </c>
      <c r="E18" s="55" t="s">
        <v>8</v>
      </c>
      <c r="F18" s="56">
        <v>900</v>
      </c>
      <c r="G18" s="159">
        <v>900</v>
      </c>
      <c r="H18" s="262">
        <v>503</v>
      </c>
      <c r="I18" s="159">
        <f>G18-H18</f>
        <v>397</v>
      </c>
      <c r="J18" s="303">
        <v>0</v>
      </c>
      <c r="K18" s="230">
        <v>3000</v>
      </c>
      <c r="L18" s="159">
        <v>3000</v>
      </c>
      <c r="M18" s="262">
        <v>388</v>
      </c>
      <c r="N18" s="159">
        <f>K18-M18</f>
        <v>2612</v>
      </c>
      <c r="O18" s="303">
        <v>20</v>
      </c>
    </row>
    <row r="19" spans="1:15" s="211" customFormat="1" ht="31.5" customHeight="1" thickBot="1" x14ac:dyDescent="0.3">
      <c r="A19" s="212"/>
      <c r="B19" s="213"/>
      <c r="C19" s="213"/>
      <c r="D19" s="213"/>
      <c r="E19" s="232" t="s">
        <v>117</v>
      </c>
      <c r="F19" s="224"/>
      <c r="G19" s="224"/>
      <c r="H19" s="257"/>
      <c r="I19" s="224"/>
      <c r="J19" s="295"/>
      <c r="K19" s="224"/>
      <c r="L19" s="224"/>
      <c r="M19" s="257"/>
      <c r="N19" s="224"/>
      <c r="O19" s="74"/>
    </row>
    <row r="20" spans="1:15" s="211" customFormat="1" ht="27" customHeight="1" thickBot="1" x14ac:dyDescent="0.3">
      <c r="A20" s="225">
        <f>F20+K20</f>
        <v>900</v>
      </c>
      <c r="B20" s="154">
        <f>G20+L20</f>
        <v>0</v>
      </c>
      <c r="C20" s="154">
        <f>H20+M20</f>
        <v>0</v>
      </c>
      <c r="D20" s="226">
        <f>J20+O20</f>
        <v>0</v>
      </c>
      <c r="E20" s="113" t="s">
        <v>57</v>
      </c>
      <c r="F20" s="59">
        <v>300</v>
      </c>
      <c r="G20" s="227">
        <v>0</v>
      </c>
      <c r="H20" s="111">
        <v>0</v>
      </c>
      <c r="I20" s="227">
        <v>300</v>
      </c>
      <c r="J20" s="298">
        <v>0</v>
      </c>
      <c r="K20" s="59">
        <v>600</v>
      </c>
      <c r="L20" s="227">
        <v>0</v>
      </c>
      <c r="M20" s="111">
        <v>0</v>
      </c>
      <c r="N20" s="227">
        <v>600</v>
      </c>
      <c r="O20" s="31">
        <v>0</v>
      </c>
    </row>
    <row r="21" spans="1:15" s="211" customFormat="1" ht="31.5" customHeight="1" thickBot="1" x14ac:dyDescent="0.3">
      <c r="A21" s="228"/>
      <c r="B21" s="214"/>
      <c r="C21" s="214"/>
      <c r="D21" s="214"/>
      <c r="E21" s="233" t="s">
        <v>27</v>
      </c>
      <c r="F21" s="224"/>
      <c r="G21" s="224"/>
      <c r="H21" s="257"/>
      <c r="I21" s="224"/>
      <c r="J21" s="295"/>
      <c r="K21" s="224"/>
      <c r="L21" s="224"/>
      <c r="M21" s="257"/>
      <c r="N21" s="224"/>
      <c r="O21" s="74"/>
    </row>
    <row r="22" spans="1:15" s="211" customFormat="1" ht="27" customHeight="1" x14ac:dyDescent="0.25">
      <c r="A22" s="52">
        <f t="shared" ref="A22" si="12">F22+K22</f>
        <v>55500</v>
      </c>
      <c r="B22" s="156">
        <f t="shared" ref="B22" si="13">G22+L22</f>
        <v>0</v>
      </c>
      <c r="C22" s="156">
        <f t="shared" ref="C22" si="14">H22+M22</f>
        <v>22963</v>
      </c>
      <c r="D22" s="57">
        <f t="shared" ref="D22" si="15">J22+O22</f>
        <v>8900</v>
      </c>
      <c r="E22" s="46" t="s">
        <v>100</v>
      </c>
      <c r="F22" s="263">
        <v>14600</v>
      </c>
      <c r="G22" s="264">
        <v>0</v>
      </c>
      <c r="H22" s="258">
        <v>8398</v>
      </c>
      <c r="I22" s="264">
        <f>F22-H22</f>
        <v>6202</v>
      </c>
      <c r="J22" s="296">
        <v>0</v>
      </c>
      <c r="K22" s="265">
        <v>40900</v>
      </c>
      <c r="L22" s="264">
        <v>0</v>
      </c>
      <c r="M22" s="258">
        <v>14565</v>
      </c>
      <c r="N22" s="264">
        <f>K22-M22</f>
        <v>26335</v>
      </c>
      <c r="O22" s="299">
        <v>8900</v>
      </c>
    </row>
    <row r="23" spans="1:15" s="211" customFormat="1" ht="27" customHeight="1" thickBot="1" x14ac:dyDescent="0.3">
      <c r="A23" s="56">
        <f t="shared" ref="A23" si="16">F23+K23</f>
        <v>55500</v>
      </c>
      <c r="B23" s="159">
        <f t="shared" ref="B23" si="17">G23+L23</f>
        <v>0</v>
      </c>
      <c r="C23" s="159">
        <f t="shared" ref="C23" si="18">H23+M23</f>
        <v>4920</v>
      </c>
      <c r="D23" s="58">
        <f t="shared" ref="D23" si="19">J23+O23</f>
        <v>17575</v>
      </c>
      <c r="E23" s="36" t="s">
        <v>101</v>
      </c>
      <c r="F23" s="266">
        <v>14600</v>
      </c>
      <c r="G23" s="267">
        <v>0</v>
      </c>
      <c r="H23" s="259">
        <v>2123</v>
      </c>
      <c r="I23" s="267">
        <f>F23-H23</f>
        <v>12477</v>
      </c>
      <c r="J23" s="297">
        <v>2200</v>
      </c>
      <c r="K23" s="268">
        <v>40900</v>
      </c>
      <c r="L23" s="267">
        <v>0</v>
      </c>
      <c r="M23" s="259">
        <v>2797</v>
      </c>
      <c r="N23" s="267">
        <f>K23-M23</f>
        <v>38103</v>
      </c>
      <c r="O23" s="300">
        <v>15375</v>
      </c>
    </row>
  </sheetData>
  <mergeCells count="9">
    <mergeCell ref="A1:O1"/>
    <mergeCell ref="A2:A4"/>
    <mergeCell ref="C2:C4"/>
    <mergeCell ref="B2:B4"/>
    <mergeCell ref="D2:D4"/>
    <mergeCell ref="E2:E4"/>
    <mergeCell ref="F2:O2"/>
    <mergeCell ref="F3:J3"/>
    <mergeCell ref="K3:O3"/>
  </mergeCells>
  <printOptions horizontalCentered="1" verticalCentered="1"/>
  <pageMargins left="0" right="0" top="0" bottom="0" header="0" footer="0"/>
  <pageSetup paperSize="9" scale="7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E27"/>
  <sheetViews>
    <sheetView topLeftCell="A9" zoomScaleNormal="100" workbookViewId="0">
      <selection activeCell="B25" sqref="B25"/>
    </sheetView>
  </sheetViews>
  <sheetFormatPr defaultColWidth="9.140625" defaultRowHeight="15" x14ac:dyDescent="0.25"/>
  <cols>
    <col min="1" max="1" width="38.140625" style="1" bestFit="1" customWidth="1"/>
    <col min="2" max="2" width="22.85546875" style="1" customWidth="1"/>
    <col min="3" max="3" width="20.28515625" style="1" customWidth="1"/>
    <col min="4" max="4" width="16.85546875" style="1" customWidth="1"/>
    <col min="5" max="5" width="19.85546875" style="1" customWidth="1"/>
    <col min="6" max="16384" width="9.140625" style="1"/>
  </cols>
  <sheetData>
    <row r="1" spans="1:5" ht="45.75" thickBot="1" x14ac:dyDescent="0.3">
      <c r="A1" s="375" t="s">
        <v>94</v>
      </c>
      <c r="B1" s="376"/>
      <c r="C1" s="376"/>
      <c r="D1" s="376"/>
      <c r="E1" s="377"/>
    </row>
    <row r="2" spans="1:5" x14ac:dyDescent="0.25">
      <c r="A2" s="319" t="s">
        <v>1</v>
      </c>
      <c r="B2" s="319" t="s">
        <v>51</v>
      </c>
      <c r="C2" s="319" t="s">
        <v>71</v>
      </c>
      <c r="D2" s="319" t="s">
        <v>52</v>
      </c>
      <c r="E2" s="319" t="s">
        <v>0</v>
      </c>
    </row>
    <row r="3" spans="1:5" x14ac:dyDescent="0.25">
      <c r="A3" s="320"/>
      <c r="B3" s="320"/>
      <c r="C3" s="320"/>
      <c r="D3" s="320"/>
      <c r="E3" s="320"/>
    </row>
    <row r="4" spans="1:5" ht="15.75" thickBot="1" x14ac:dyDescent="0.3">
      <c r="A4" s="320"/>
      <c r="B4" s="320"/>
      <c r="C4" s="320"/>
      <c r="D4" s="320"/>
      <c r="E4" s="320"/>
    </row>
    <row r="5" spans="1:5" ht="24" thickBot="1" x14ac:dyDescent="0.3">
      <c r="A5" s="76" t="s">
        <v>78</v>
      </c>
      <c r="B5" s="103"/>
      <c r="C5" s="103"/>
      <c r="D5" s="103"/>
      <c r="E5" s="38"/>
    </row>
    <row r="6" spans="1:5" ht="29.25" customHeight="1" x14ac:dyDescent="0.25">
      <c r="A6" s="234" t="s">
        <v>63</v>
      </c>
      <c r="B6" s="9">
        <f>'Exir '!A6</f>
        <v>3891</v>
      </c>
      <c r="C6" s="9">
        <f>'Exir '!B6</f>
        <v>3891</v>
      </c>
      <c r="D6" s="9">
        <f>'Exir '!C6</f>
        <v>1525</v>
      </c>
      <c r="E6" s="20">
        <f>'Exir '!D6</f>
        <v>150</v>
      </c>
    </row>
    <row r="7" spans="1:5" ht="29.25" customHeight="1" x14ac:dyDescent="0.25">
      <c r="A7" s="235" t="s">
        <v>106</v>
      </c>
      <c r="B7" s="9">
        <f>'Exir '!A7</f>
        <v>45</v>
      </c>
      <c r="C7" s="9">
        <f>'Exir '!B7</f>
        <v>45</v>
      </c>
      <c r="D7" s="9">
        <f>'Exir '!C7</f>
        <v>23</v>
      </c>
      <c r="E7" s="20">
        <f>'Exir '!D7</f>
        <v>15</v>
      </c>
    </row>
    <row r="8" spans="1:5" ht="29.25" customHeight="1" x14ac:dyDescent="0.25">
      <c r="A8" s="235" t="s">
        <v>107</v>
      </c>
      <c r="B8" s="9">
        <f>'Exir '!A8</f>
        <v>46</v>
      </c>
      <c r="C8" s="9">
        <f>'Exir '!B8</f>
        <v>46</v>
      </c>
      <c r="D8" s="9">
        <f>'Exir '!C8</f>
        <v>23</v>
      </c>
      <c r="E8" s="20">
        <f>'Exir '!D8</f>
        <v>15</v>
      </c>
    </row>
    <row r="9" spans="1:5" ht="29.25" customHeight="1" x14ac:dyDescent="0.25">
      <c r="A9" s="235" t="s">
        <v>108</v>
      </c>
      <c r="B9" s="9">
        <f>'Exir '!A9</f>
        <v>46</v>
      </c>
      <c r="C9" s="9">
        <f>'Exir '!B9</f>
        <v>46</v>
      </c>
      <c r="D9" s="9">
        <f>'Exir '!C9</f>
        <v>15</v>
      </c>
      <c r="E9" s="20">
        <f>'Exir '!D9</f>
        <v>15</v>
      </c>
    </row>
    <row r="10" spans="1:5" ht="29.25" customHeight="1" thickBot="1" x14ac:dyDescent="0.3">
      <c r="A10" s="236" t="s">
        <v>8</v>
      </c>
      <c r="B10" s="9">
        <f>'Exir '!A10</f>
        <v>20085</v>
      </c>
      <c r="C10" s="9">
        <f>'Exir '!B10</f>
        <v>10247</v>
      </c>
      <c r="D10" s="9">
        <f>'Exir '!C10</f>
        <v>2715</v>
      </c>
      <c r="E10" s="20">
        <f>'Exir '!D10</f>
        <v>650</v>
      </c>
    </row>
    <row r="11" spans="1:5" ht="24" thickBot="1" x14ac:dyDescent="0.3">
      <c r="A11" s="104" t="s">
        <v>90</v>
      </c>
      <c r="B11" s="103"/>
      <c r="C11" s="103"/>
      <c r="D11" s="103"/>
      <c r="E11" s="65"/>
    </row>
    <row r="12" spans="1:5" ht="28.5" customHeight="1" x14ac:dyDescent="0.25">
      <c r="A12" s="238" t="s">
        <v>9</v>
      </c>
      <c r="B12" s="13">
        <f>'Exir '!A12</f>
        <v>21527</v>
      </c>
      <c r="C12" s="13">
        <f>'Exir '!B12</f>
        <v>14500</v>
      </c>
      <c r="D12" s="13">
        <f>'Exir '!C12</f>
        <v>13710</v>
      </c>
      <c r="E12" s="10">
        <f>'Exir '!D12</f>
        <v>1050</v>
      </c>
    </row>
    <row r="13" spans="1:5" ht="28.5" customHeight="1" x14ac:dyDescent="0.25">
      <c r="A13" s="105" t="s">
        <v>65</v>
      </c>
      <c r="B13" s="9">
        <f>'Exir '!A13</f>
        <v>38</v>
      </c>
      <c r="C13" s="9">
        <f>'Exir '!B13</f>
        <v>0</v>
      </c>
      <c r="D13" s="9">
        <f>'Exir '!C13</f>
        <v>0</v>
      </c>
      <c r="E13" s="20">
        <f>'Exir '!D13</f>
        <v>0</v>
      </c>
    </row>
    <row r="14" spans="1:5" ht="28.5" customHeight="1" x14ac:dyDescent="0.25">
      <c r="A14" s="105" t="s">
        <v>66</v>
      </c>
      <c r="B14" s="9">
        <f>'Exir '!A14</f>
        <v>95</v>
      </c>
      <c r="C14" s="9">
        <f>'Exir '!B14</f>
        <v>0</v>
      </c>
      <c r="D14" s="9">
        <f>'Exir '!C14</f>
        <v>0</v>
      </c>
      <c r="E14" s="20">
        <f>'Exir '!D14</f>
        <v>0</v>
      </c>
    </row>
    <row r="15" spans="1:5" ht="28.5" customHeight="1" x14ac:dyDescent="0.25">
      <c r="A15" s="105" t="s">
        <v>67</v>
      </c>
      <c r="B15" s="9">
        <f>'Exir '!A15</f>
        <v>38</v>
      </c>
      <c r="C15" s="9">
        <f>'Exir '!B15</f>
        <v>34</v>
      </c>
      <c r="D15" s="9">
        <f>'Exir '!C15</f>
        <v>13</v>
      </c>
      <c r="E15" s="20">
        <f>'Exir '!D15</f>
        <v>9</v>
      </c>
    </row>
    <row r="16" spans="1:5" ht="28.5" customHeight="1" thickBot="1" x14ac:dyDescent="0.3">
      <c r="A16" s="107" t="s">
        <v>8</v>
      </c>
      <c r="B16" s="239">
        <f>'Exir '!A16</f>
        <v>1595</v>
      </c>
      <c r="C16" s="239">
        <f>'Exir '!B16</f>
        <v>1000</v>
      </c>
      <c r="D16" s="239">
        <f>'Exir '!C16</f>
        <v>890</v>
      </c>
      <c r="E16" s="203">
        <f>'Exir '!D16</f>
        <v>200</v>
      </c>
    </row>
    <row r="17" spans="1:5" ht="24" thickBot="1" x14ac:dyDescent="0.3">
      <c r="A17" s="237" t="s">
        <v>91</v>
      </c>
      <c r="B17" s="103"/>
      <c r="C17" s="103"/>
      <c r="D17" s="103"/>
      <c r="E17" s="65"/>
    </row>
    <row r="18" spans="1:5" ht="28.5" customHeight="1" thickBot="1" x14ac:dyDescent="0.3">
      <c r="A18" s="107" t="s">
        <v>57</v>
      </c>
      <c r="B18" s="25">
        <f>'Exir '!A18</f>
        <v>2240</v>
      </c>
      <c r="C18" s="25">
        <f>'Exir '!B18</f>
        <v>1170</v>
      </c>
      <c r="D18" s="25">
        <f>'Exir '!C18</f>
        <v>550</v>
      </c>
      <c r="E18" s="25">
        <f>'Exir '!D18</f>
        <v>1160</v>
      </c>
    </row>
    <row r="19" spans="1:5" ht="24" thickBot="1" x14ac:dyDescent="0.3">
      <c r="A19" s="240" t="s">
        <v>92</v>
      </c>
      <c r="B19" s="281"/>
      <c r="C19" s="281"/>
      <c r="D19" s="281"/>
      <c r="E19" s="134"/>
    </row>
    <row r="20" spans="1:5" s="282" customFormat="1" ht="31.5" customHeight="1" x14ac:dyDescent="0.25">
      <c r="A20" s="287" t="s">
        <v>111</v>
      </c>
      <c r="B20" s="10">
        <f>'Exir '!A20</f>
        <v>2339</v>
      </c>
      <c r="C20" s="190">
        <f>'Exir '!B20</f>
        <v>1686</v>
      </c>
      <c r="D20" s="10">
        <f>'Exir '!C20</f>
        <v>805</v>
      </c>
      <c r="E20" s="200">
        <f>'Exir '!D20</f>
        <v>1686</v>
      </c>
    </row>
    <row r="21" spans="1:5" s="282" customFormat="1" ht="31.5" customHeight="1" x14ac:dyDescent="0.25">
      <c r="A21" s="288" t="s">
        <v>112</v>
      </c>
      <c r="B21" s="11">
        <f>'Exir '!A21</f>
        <v>39145</v>
      </c>
      <c r="C21" s="195">
        <f>'Exir '!B21</f>
        <v>37336</v>
      </c>
      <c r="D21" s="11">
        <f>'Exir '!C21</f>
        <v>660</v>
      </c>
      <c r="E21" s="202">
        <f>'Exir '!D21</f>
        <v>20515</v>
      </c>
    </row>
    <row r="22" spans="1:5" s="282" customFormat="1" ht="31.5" customHeight="1" x14ac:dyDescent="0.25">
      <c r="A22" s="288" t="s">
        <v>113</v>
      </c>
      <c r="B22" s="11">
        <f>'Exir '!A22</f>
        <v>20420</v>
      </c>
      <c r="C22" s="195">
        <f>'Exir '!B22</f>
        <v>17957</v>
      </c>
      <c r="D22" s="11">
        <f>'Exir '!C22</f>
        <v>720</v>
      </c>
      <c r="E22" s="202">
        <f>'Exir '!D22</f>
        <v>10277</v>
      </c>
    </row>
    <row r="23" spans="1:5" ht="30.75" customHeight="1" thickBot="1" x14ac:dyDescent="0.3">
      <c r="A23" s="106" t="s">
        <v>8</v>
      </c>
      <c r="B23" s="203">
        <f>'Exir '!A23</f>
        <v>2240</v>
      </c>
      <c r="C23" s="286">
        <f>'Exir '!B23</f>
        <v>2240</v>
      </c>
      <c r="D23" s="203">
        <f>'Exir '!C23</f>
        <v>1786</v>
      </c>
      <c r="E23" s="204">
        <f>'Exir '!D23</f>
        <v>120</v>
      </c>
    </row>
    <row r="24" spans="1:5" ht="24" thickBot="1" x14ac:dyDescent="0.3">
      <c r="A24" s="237" t="s">
        <v>93</v>
      </c>
      <c r="B24" s="103"/>
      <c r="C24" s="103"/>
      <c r="D24" s="103"/>
      <c r="E24" s="65"/>
    </row>
    <row r="25" spans="1:5" ht="29.25" customHeight="1" thickBot="1" x14ac:dyDescent="0.3">
      <c r="A25" s="106" t="s">
        <v>70</v>
      </c>
      <c r="B25" s="25">
        <f>'Exir '!A25</f>
        <v>51800</v>
      </c>
      <c r="C25" s="25">
        <f>'Exir '!B25</f>
        <v>51800</v>
      </c>
      <c r="D25" s="25">
        <f>'Exir '!C25</f>
        <v>21350</v>
      </c>
      <c r="E25" s="25">
        <f>'Exir '!D25</f>
        <v>18000</v>
      </c>
    </row>
    <row r="26" spans="1:5" ht="15.75" thickBot="1" x14ac:dyDescent="0.3">
      <c r="C26" s="289"/>
      <c r="D26" s="289"/>
      <c r="E26" s="289"/>
    </row>
    <row r="27" spans="1:5" s="282" customFormat="1" ht="24.95" customHeight="1" thickBot="1" x14ac:dyDescent="0.3">
      <c r="A27" s="290" t="s">
        <v>119</v>
      </c>
      <c r="B27" s="67">
        <f>B20+B21+B22</f>
        <v>61904</v>
      </c>
      <c r="C27" s="67">
        <f>C20+C21+C22</f>
        <v>56979</v>
      </c>
      <c r="D27" s="67">
        <f>D20+D21+D22</f>
        <v>2185</v>
      </c>
      <c r="E27" s="25">
        <f>E20+E21+E22</f>
        <v>32478</v>
      </c>
    </row>
  </sheetData>
  <mergeCells count="6">
    <mergeCell ref="A1:E1"/>
    <mergeCell ref="A2:A4"/>
    <mergeCell ref="B2:B4"/>
    <mergeCell ref="C2:C4"/>
    <mergeCell ref="D2:D4"/>
    <mergeCell ref="E2:E4"/>
  </mergeCells>
  <printOptions horizontalCentered="1" verticalCentered="1"/>
  <pageMargins left="0" right="0" top="0" bottom="0" header="0" footer="0"/>
  <pageSetup paperSize="9" scale="81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Y28"/>
  <sheetViews>
    <sheetView tabSelected="1" zoomScaleNormal="100" workbookViewId="0">
      <selection activeCell="K13" sqref="K13"/>
    </sheetView>
  </sheetViews>
  <sheetFormatPr defaultColWidth="9.140625" defaultRowHeight="15" x14ac:dyDescent="0.25"/>
  <cols>
    <col min="1" max="1" width="9.85546875" style="1" bestFit="1" customWidth="1"/>
    <col min="2" max="2" width="12.5703125" style="1" bestFit="1" customWidth="1"/>
    <col min="3" max="3" width="10.28515625" style="1" bestFit="1" customWidth="1"/>
    <col min="4" max="4" width="10.28515625" style="1" customWidth="1"/>
    <col min="5" max="5" width="40.140625" style="1" bestFit="1" customWidth="1"/>
    <col min="6" max="6" width="6" style="1" bestFit="1" customWidth="1"/>
    <col min="7" max="7" width="9.5703125" style="1" bestFit="1" customWidth="1"/>
    <col min="8" max="8" width="6" style="1" bestFit="1" customWidth="1"/>
    <col min="9" max="9" width="7.7109375" style="1" bestFit="1" customWidth="1"/>
    <col min="10" max="11" width="6" style="1" bestFit="1" customWidth="1"/>
    <col min="12" max="12" width="9.5703125" style="1" bestFit="1" customWidth="1"/>
    <col min="13" max="13" width="5.7109375" style="1" bestFit="1" customWidth="1"/>
    <col min="14" max="14" width="7.7109375" style="1" bestFit="1" customWidth="1"/>
    <col min="15" max="15" width="5.7109375" style="1" bestFit="1" customWidth="1"/>
    <col min="16" max="16" width="6" style="1" bestFit="1" customWidth="1"/>
    <col min="17" max="17" width="9.5703125" style="1" bestFit="1" customWidth="1"/>
    <col min="18" max="18" width="5.7109375" style="1" bestFit="1" customWidth="1"/>
    <col min="19" max="19" width="7.7109375" style="1" bestFit="1" customWidth="1"/>
    <col min="20" max="21" width="6" style="1" bestFit="1" customWidth="1"/>
    <col min="22" max="22" width="9.5703125" style="1" bestFit="1" customWidth="1"/>
    <col min="23" max="23" width="5.7109375" style="1" bestFit="1" customWidth="1"/>
    <col min="24" max="24" width="7.7109375" style="1" bestFit="1" customWidth="1"/>
    <col min="25" max="25" width="5.7109375" style="1" bestFit="1" customWidth="1"/>
    <col min="26" max="16384" width="9.140625" style="1"/>
  </cols>
  <sheetData>
    <row r="1" spans="1:25" ht="35.25" thickBot="1" x14ac:dyDescent="0.3">
      <c r="A1" s="361" t="s">
        <v>94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  <c r="V1" s="362"/>
      <c r="W1" s="362"/>
      <c r="X1" s="362"/>
      <c r="Y1" s="363"/>
    </row>
    <row r="2" spans="1:25" ht="19.5" thickBot="1" x14ac:dyDescent="0.3">
      <c r="A2" s="325" t="s">
        <v>51</v>
      </c>
      <c r="B2" s="325" t="s">
        <v>71</v>
      </c>
      <c r="C2" s="325" t="s">
        <v>52</v>
      </c>
      <c r="D2" s="325" t="s">
        <v>0</v>
      </c>
      <c r="E2" s="325" t="s">
        <v>1</v>
      </c>
      <c r="F2" s="378"/>
      <c r="G2" s="378"/>
      <c r="H2" s="378"/>
      <c r="I2" s="378"/>
      <c r="J2" s="378"/>
      <c r="K2" s="378"/>
      <c r="L2" s="378"/>
      <c r="M2" s="378"/>
      <c r="N2" s="378"/>
      <c r="O2" s="378"/>
      <c r="P2" s="378"/>
      <c r="Q2" s="378"/>
      <c r="R2" s="378"/>
      <c r="S2" s="378"/>
      <c r="T2" s="378"/>
      <c r="U2" s="378"/>
      <c r="V2" s="378"/>
      <c r="W2" s="378"/>
      <c r="X2" s="378"/>
      <c r="Y2" s="379"/>
    </row>
    <row r="3" spans="1:25" ht="15.75" x14ac:dyDescent="0.25">
      <c r="A3" s="326"/>
      <c r="B3" s="326"/>
      <c r="C3" s="326"/>
      <c r="D3" s="326"/>
      <c r="E3" s="326"/>
      <c r="F3" s="368" t="s">
        <v>58</v>
      </c>
      <c r="G3" s="369"/>
      <c r="H3" s="369"/>
      <c r="I3" s="369"/>
      <c r="J3" s="370"/>
      <c r="K3" s="358" t="s">
        <v>59</v>
      </c>
      <c r="L3" s="359"/>
      <c r="M3" s="359"/>
      <c r="N3" s="359"/>
      <c r="O3" s="359"/>
      <c r="P3" s="358" t="s">
        <v>60</v>
      </c>
      <c r="Q3" s="359"/>
      <c r="R3" s="359"/>
      <c r="S3" s="359"/>
      <c r="T3" s="360"/>
      <c r="U3" s="359" t="s">
        <v>61</v>
      </c>
      <c r="V3" s="359"/>
      <c r="W3" s="359"/>
      <c r="X3" s="359"/>
      <c r="Y3" s="360"/>
    </row>
    <row r="4" spans="1:25" ht="15.75" thickBot="1" x14ac:dyDescent="0.3">
      <c r="A4" s="327"/>
      <c r="B4" s="327"/>
      <c r="C4" s="327"/>
      <c r="D4" s="327"/>
      <c r="E4" s="327"/>
      <c r="F4" s="4" t="s">
        <v>3</v>
      </c>
      <c r="G4" s="5" t="s">
        <v>54</v>
      </c>
      <c r="H4" s="5" t="s">
        <v>5</v>
      </c>
      <c r="I4" s="5" t="s">
        <v>6</v>
      </c>
      <c r="J4" s="26" t="s">
        <v>7</v>
      </c>
      <c r="K4" s="4" t="s">
        <v>3</v>
      </c>
      <c r="L4" s="5" t="s">
        <v>54</v>
      </c>
      <c r="M4" s="5" t="s">
        <v>5</v>
      </c>
      <c r="N4" s="5" t="s">
        <v>6</v>
      </c>
      <c r="O4" s="60" t="s">
        <v>7</v>
      </c>
      <c r="P4" s="4" t="s">
        <v>3</v>
      </c>
      <c r="Q4" s="5" t="s">
        <v>54</v>
      </c>
      <c r="R4" s="5" t="s">
        <v>5</v>
      </c>
      <c r="S4" s="5" t="s">
        <v>6</v>
      </c>
      <c r="T4" s="26" t="s">
        <v>7</v>
      </c>
      <c r="U4" s="61" t="s">
        <v>3</v>
      </c>
      <c r="V4" s="5" t="s">
        <v>54</v>
      </c>
      <c r="W4" s="5" t="s">
        <v>5</v>
      </c>
      <c r="X4" s="5" t="s">
        <v>6</v>
      </c>
      <c r="Y4" s="26" t="s">
        <v>7</v>
      </c>
    </row>
    <row r="5" spans="1:25" ht="24" thickBot="1" x14ac:dyDescent="0.3">
      <c r="A5" s="68"/>
      <c r="B5" s="69"/>
      <c r="C5" s="69"/>
      <c r="D5" s="50" t="s">
        <v>62</v>
      </c>
      <c r="E5" s="50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8"/>
    </row>
    <row r="6" spans="1:25" ht="29.25" customHeight="1" x14ac:dyDescent="0.25">
      <c r="A6" s="13">
        <f t="shared" ref="A6:C10" si="0">F6+K6+P6+U6</f>
        <v>3891</v>
      </c>
      <c r="B6" s="14">
        <f t="shared" si="0"/>
        <v>3891</v>
      </c>
      <c r="C6" s="14">
        <f t="shared" si="0"/>
        <v>1525</v>
      </c>
      <c r="D6" s="252">
        <f>J6+O6+T6+Y6</f>
        <v>150</v>
      </c>
      <c r="E6" s="234" t="s">
        <v>63</v>
      </c>
      <c r="F6" s="255">
        <v>1460</v>
      </c>
      <c r="G6" s="137">
        <v>1460</v>
      </c>
      <c r="H6" s="131">
        <v>800</v>
      </c>
      <c r="I6" s="137">
        <f>F6-H6</f>
        <v>660</v>
      </c>
      <c r="J6" s="163">
        <v>0</v>
      </c>
      <c r="K6" s="137">
        <v>378</v>
      </c>
      <c r="L6" s="137">
        <v>378</v>
      </c>
      <c r="M6" s="131">
        <v>335</v>
      </c>
      <c r="N6" s="137">
        <f t="shared" ref="N6" si="1">K6-M6</f>
        <v>43</v>
      </c>
      <c r="O6" s="163">
        <v>0</v>
      </c>
      <c r="P6" s="137">
        <v>1555</v>
      </c>
      <c r="Q6" s="137">
        <v>1555</v>
      </c>
      <c r="R6" s="131">
        <v>390</v>
      </c>
      <c r="S6" s="137">
        <f t="shared" ref="S6:S10" si="2">P6-R6</f>
        <v>1165</v>
      </c>
      <c r="T6" s="163">
        <v>150</v>
      </c>
      <c r="U6" s="137">
        <v>498</v>
      </c>
      <c r="V6" s="137">
        <v>498</v>
      </c>
      <c r="W6" s="131">
        <v>0</v>
      </c>
      <c r="X6" s="137">
        <f t="shared" ref="X6:X10" si="3">U6-W6</f>
        <v>498</v>
      </c>
      <c r="Y6" s="139">
        <v>0</v>
      </c>
    </row>
    <row r="7" spans="1:25" ht="29.25" customHeight="1" x14ac:dyDescent="0.25">
      <c r="A7" s="6">
        <f t="shared" si="0"/>
        <v>45</v>
      </c>
      <c r="B7" s="2">
        <f t="shared" si="0"/>
        <v>45</v>
      </c>
      <c r="C7" s="2">
        <f t="shared" si="0"/>
        <v>23</v>
      </c>
      <c r="D7" s="253">
        <f t="shared" ref="D7:D9" si="4">J7+O7+T7+Y7</f>
        <v>15</v>
      </c>
      <c r="E7" s="235" t="s">
        <v>106</v>
      </c>
      <c r="F7" s="256">
        <v>13</v>
      </c>
      <c r="G7" s="132">
        <v>13</v>
      </c>
      <c r="H7" s="133">
        <v>6</v>
      </c>
      <c r="I7" s="132">
        <f t="shared" ref="I7:I10" si="5">F7-H7</f>
        <v>7</v>
      </c>
      <c r="J7" s="140">
        <v>6</v>
      </c>
      <c r="K7" s="132">
        <v>5</v>
      </c>
      <c r="L7" s="132">
        <v>5</v>
      </c>
      <c r="M7" s="133">
        <v>8</v>
      </c>
      <c r="N7" s="132">
        <v>5</v>
      </c>
      <c r="O7" s="140">
        <v>3</v>
      </c>
      <c r="P7" s="132">
        <v>22</v>
      </c>
      <c r="Q7" s="132">
        <v>22</v>
      </c>
      <c r="R7" s="133">
        <v>5</v>
      </c>
      <c r="S7" s="132">
        <f t="shared" si="2"/>
        <v>17</v>
      </c>
      <c r="T7" s="140">
        <v>6</v>
      </c>
      <c r="U7" s="132">
        <v>5</v>
      </c>
      <c r="V7" s="132">
        <v>5</v>
      </c>
      <c r="W7" s="133">
        <v>4</v>
      </c>
      <c r="X7" s="132">
        <f t="shared" si="3"/>
        <v>1</v>
      </c>
      <c r="Y7" s="142">
        <v>0</v>
      </c>
    </row>
    <row r="8" spans="1:25" ht="29.25" customHeight="1" x14ac:dyDescent="0.25">
      <c r="A8" s="6">
        <f t="shared" si="0"/>
        <v>46</v>
      </c>
      <c r="B8" s="2">
        <f t="shared" si="0"/>
        <v>46</v>
      </c>
      <c r="C8" s="2">
        <f t="shared" si="0"/>
        <v>23</v>
      </c>
      <c r="D8" s="253">
        <f t="shared" si="4"/>
        <v>15</v>
      </c>
      <c r="E8" s="235" t="s">
        <v>107</v>
      </c>
      <c r="F8" s="256">
        <v>13</v>
      </c>
      <c r="G8" s="132">
        <v>13</v>
      </c>
      <c r="H8" s="133">
        <v>6</v>
      </c>
      <c r="I8" s="132">
        <f t="shared" si="5"/>
        <v>7</v>
      </c>
      <c r="J8" s="140">
        <v>6</v>
      </c>
      <c r="K8" s="132">
        <v>6</v>
      </c>
      <c r="L8" s="132">
        <v>6</v>
      </c>
      <c r="M8" s="133">
        <v>8</v>
      </c>
      <c r="N8" s="132">
        <v>6</v>
      </c>
      <c r="O8" s="140">
        <v>3</v>
      </c>
      <c r="P8" s="132">
        <v>22</v>
      </c>
      <c r="Q8" s="132">
        <v>22</v>
      </c>
      <c r="R8" s="133">
        <v>5</v>
      </c>
      <c r="S8" s="132">
        <f t="shared" si="2"/>
        <v>17</v>
      </c>
      <c r="T8" s="140">
        <v>6</v>
      </c>
      <c r="U8" s="132">
        <v>5</v>
      </c>
      <c r="V8" s="132">
        <v>5</v>
      </c>
      <c r="W8" s="133">
        <v>4</v>
      </c>
      <c r="X8" s="132">
        <f t="shared" si="3"/>
        <v>1</v>
      </c>
      <c r="Y8" s="142">
        <v>0</v>
      </c>
    </row>
    <row r="9" spans="1:25" ht="29.25" customHeight="1" x14ac:dyDescent="0.25">
      <c r="A9" s="6">
        <f t="shared" si="0"/>
        <v>46</v>
      </c>
      <c r="B9" s="2">
        <f t="shared" si="0"/>
        <v>46</v>
      </c>
      <c r="C9" s="2">
        <f t="shared" si="0"/>
        <v>15</v>
      </c>
      <c r="D9" s="253">
        <f t="shared" si="4"/>
        <v>15</v>
      </c>
      <c r="E9" s="235" t="s">
        <v>108</v>
      </c>
      <c r="F9" s="256">
        <v>13</v>
      </c>
      <c r="G9" s="132">
        <v>13</v>
      </c>
      <c r="H9" s="133">
        <v>6</v>
      </c>
      <c r="I9" s="132">
        <f t="shared" si="5"/>
        <v>7</v>
      </c>
      <c r="J9" s="140">
        <v>6</v>
      </c>
      <c r="K9" s="132">
        <v>6</v>
      </c>
      <c r="L9" s="132">
        <v>6</v>
      </c>
      <c r="M9" s="133">
        <v>4</v>
      </c>
      <c r="N9" s="132">
        <v>6</v>
      </c>
      <c r="O9" s="140">
        <v>3</v>
      </c>
      <c r="P9" s="132">
        <v>22</v>
      </c>
      <c r="Q9" s="132">
        <v>22</v>
      </c>
      <c r="R9" s="133">
        <v>5</v>
      </c>
      <c r="S9" s="132">
        <f t="shared" si="2"/>
        <v>17</v>
      </c>
      <c r="T9" s="140">
        <v>6</v>
      </c>
      <c r="U9" s="132">
        <v>5</v>
      </c>
      <c r="V9" s="132">
        <v>5</v>
      </c>
      <c r="W9" s="133">
        <v>0</v>
      </c>
      <c r="X9" s="132">
        <f t="shared" si="3"/>
        <v>5</v>
      </c>
      <c r="Y9" s="142">
        <v>0</v>
      </c>
    </row>
    <row r="10" spans="1:25" ht="29.25" customHeight="1" thickBot="1" x14ac:dyDescent="0.3">
      <c r="A10" s="7">
        <f t="shared" si="0"/>
        <v>20085</v>
      </c>
      <c r="B10" s="8">
        <f t="shared" si="0"/>
        <v>10247</v>
      </c>
      <c r="C10" s="8">
        <f t="shared" si="0"/>
        <v>2715</v>
      </c>
      <c r="D10" s="254">
        <f>J10+O10+T10+Y10</f>
        <v>650</v>
      </c>
      <c r="E10" s="236" t="s">
        <v>8</v>
      </c>
      <c r="F10" s="124">
        <v>7600</v>
      </c>
      <c r="G10" s="124">
        <v>2502</v>
      </c>
      <c r="H10" s="244">
        <v>1560</v>
      </c>
      <c r="I10" s="124">
        <f t="shared" si="5"/>
        <v>6040</v>
      </c>
      <c r="J10" s="306">
        <v>200</v>
      </c>
      <c r="K10" s="124">
        <v>2900</v>
      </c>
      <c r="L10" s="124">
        <v>978</v>
      </c>
      <c r="M10" s="244">
        <v>295</v>
      </c>
      <c r="N10" s="124">
        <f>K10-M10</f>
        <v>2605</v>
      </c>
      <c r="O10" s="306">
        <v>100</v>
      </c>
      <c r="P10" s="124">
        <v>6485</v>
      </c>
      <c r="Q10" s="124">
        <v>5969</v>
      </c>
      <c r="R10" s="244">
        <v>750</v>
      </c>
      <c r="S10" s="124">
        <f t="shared" si="2"/>
        <v>5735</v>
      </c>
      <c r="T10" s="306">
        <v>250</v>
      </c>
      <c r="U10" s="124">
        <v>3100</v>
      </c>
      <c r="V10" s="124">
        <v>798</v>
      </c>
      <c r="W10" s="305">
        <v>110</v>
      </c>
      <c r="X10" s="124">
        <f t="shared" si="3"/>
        <v>2990</v>
      </c>
      <c r="Y10" s="307">
        <v>100</v>
      </c>
    </row>
    <row r="11" spans="1:25" ht="24" thickBot="1" x14ac:dyDescent="0.3">
      <c r="A11" s="68"/>
      <c r="B11" s="69"/>
      <c r="C11" s="69"/>
      <c r="D11" s="70" t="s">
        <v>64</v>
      </c>
      <c r="E11" s="120"/>
      <c r="F11" s="64"/>
      <c r="G11" s="64"/>
      <c r="H11" s="245"/>
      <c r="I11" s="64"/>
      <c r="J11" s="64"/>
      <c r="K11" s="64"/>
      <c r="L11" s="64"/>
      <c r="M11" s="245"/>
      <c r="N11" s="64"/>
      <c r="O11" s="64"/>
      <c r="P11" s="64"/>
      <c r="Q11" s="64"/>
      <c r="R11" s="245"/>
      <c r="S11" s="64"/>
      <c r="T11" s="64"/>
      <c r="U11" s="64"/>
      <c r="V11" s="64"/>
      <c r="W11" s="245"/>
      <c r="X11" s="64"/>
      <c r="Y11" s="65"/>
    </row>
    <row r="12" spans="1:25" ht="28.5" customHeight="1" x14ac:dyDescent="0.25">
      <c r="A12" s="13">
        <f t="shared" ref="A12:A16" si="6">F12+K12+P12+U12</f>
        <v>21527</v>
      </c>
      <c r="B12" s="14">
        <f>G12+L12+Q12+V12</f>
        <v>14500</v>
      </c>
      <c r="C12" s="14">
        <f t="shared" ref="C12:C16" si="7">H12+M12+R12+W12</f>
        <v>13710</v>
      </c>
      <c r="D12" s="62">
        <f t="shared" ref="D12:D16" si="8">J12+O12+T12+Y12</f>
        <v>1050</v>
      </c>
      <c r="E12" s="238" t="s">
        <v>9</v>
      </c>
      <c r="F12" s="138">
        <v>9317</v>
      </c>
      <c r="G12" s="137">
        <v>6000</v>
      </c>
      <c r="H12" s="246">
        <v>5200</v>
      </c>
      <c r="I12" s="137">
        <f t="shared" ref="I12" si="9">F12-H12</f>
        <v>4117</v>
      </c>
      <c r="J12" s="142">
        <v>400</v>
      </c>
      <c r="K12" s="138">
        <v>2670</v>
      </c>
      <c r="L12" s="137">
        <v>2000</v>
      </c>
      <c r="M12" s="246">
        <v>2250</v>
      </c>
      <c r="N12" s="137">
        <f t="shared" ref="N12" si="10">K12-M12</f>
        <v>420</v>
      </c>
      <c r="O12" s="142">
        <v>200</v>
      </c>
      <c r="P12" s="138">
        <v>5810</v>
      </c>
      <c r="Q12" s="137">
        <v>4000</v>
      </c>
      <c r="R12" s="246">
        <v>4030</v>
      </c>
      <c r="S12" s="137">
        <f t="shared" ref="S12" si="11">P12-R12</f>
        <v>1780</v>
      </c>
      <c r="T12" s="142">
        <v>300</v>
      </c>
      <c r="U12" s="138">
        <v>3730</v>
      </c>
      <c r="V12" s="137">
        <v>2500</v>
      </c>
      <c r="W12" s="246">
        <v>2230</v>
      </c>
      <c r="X12" s="137">
        <f t="shared" ref="X12" si="12">U12-W12</f>
        <v>1500</v>
      </c>
      <c r="Y12" s="142">
        <v>150</v>
      </c>
    </row>
    <row r="13" spans="1:25" ht="28.5" customHeight="1" x14ac:dyDescent="0.25">
      <c r="A13" s="6">
        <f t="shared" si="6"/>
        <v>38</v>
      </c>
      <c r="B13" s="2">
        <f>G13+L13+Q13+V13</f>
        <v>0</v>
      </c>
      <c r="C13" s="2">
        <f t="shared" si="7"/>
        <v>0</v>
      </c>
      <c r="D13" s="66">
        <f t="shared" si="8"/>
        <v>0</v>
      </c>
      <c r="E13" s="105" t="s">
        <v>65</v>
      </c>
      <c r="F13" s="141">
        <v>14</v>
      </c>
      <c r="G13" s="132">
        <v>0</v>
      </c>
      <c r="H13" s="247">
        <v>0</v>
      </c>
      <c r="I13" s="132">
        <f t="shared" ref="I13:I16" si="13">F13-H13</f>
        <v>14</v>
      </c>
      <c r="J13" s="142">
        <v>0</v>
      </c>
      <c r="K13" s="141">
        <v>8</v>
      </c>
      <c r="L13" s="132">
        <v>0</v>
      </c>
      <c r="M13" s="247">
        <v>0</v>
      </c>
      <c r="N13" s="132">
        <f t="shared" ref="N13:N16" si="14">K13-M13</f>
        <v>8</v>
      </c>
      <c r="O13" s="142">
        <v>0</v>
      </c>
      <c r="P13" s="141">
        <v>8</v>
      </c>
      <c r="Q13" s="132">
        <v>0</v>
      </c>
      <c r="R13" s="247">
        <v>0</v>
      </c>
      <c r="S13" s="132">
        <f t="shared" ref="S13:S16" si="15">P13-R13</f>
        <v>8</v>
      </c>
      <c r="T13" s="142">
        <v>0</v>
      </c>
      <c r="U13" s="141">
        <v>8</v>
      </c>
      <c r="V13" s="132">
        <v>0</v>
      </c>
      <c r="W13" s="247">
        <v>0</v>
      </c>
      <c r="X13" s="132">
        <f t="shared" ref="X13:X16" si="16">U13-W13</f>
        <v>8</v>
      </c>
      <c r="Y13" s="142">
        <v>0</v>
      </c>
    </row>
    <row r="14" spans="1:25" ht="28.5" customHeight="1" x14ac:dyDescent="0.25">
      <c r="A14" s="6">
        <f t="shared" si="6"/>
        <v>95</v>
      </c>
      <c r="B14" s="2">
        <f>G14+L14+Q14+V14</f>
        <v>0</v>
      </c>
      <c r="C14" s="2">
        <f t="shared" si="7"/>
        <v>0</v>
      </c>
      <c r="D14" s="66">
        <f t="shared" si="8"/>
        <v>0</v>
      </c>
      <c r="E14" s="105" t="s">
        <v>66</v>
      </c>
      <c r="F14" s="141">
        <v>39</v>
      </c>
      <c r="G14" s="132">
        <v>0</v>
      </c>
      <c r="H14" s="247">
        <v>0</v>
      </c>
      <c r="I14" s="132">
        <f t="shared" si="13"/>
        <v>39</v>
      </c>
      <c r="J14" s="142">
        <v>0</v>
      </c>
      <c r="K14" s="141">
        <v>15</v>
      </c>
      <c r="L14" s="132">
        <v>0</v>
      </c>
      <c r="M14" s="247">
        <v>0</v>
      </c>
      <c r="N14" s="132">
        <f t="shared" si="14"/>
        <v>15</v>
      </c>
      <c r="O14" s="142">
        <v>0</v>
      </c>
      <c r="P14" s="141">
        <v>28</v>
      </c>
      <c r="Q14" s="132">
        <v>0</v>
      </c>
      <c r="R14" s="247">
        <v>0</v>
      </c>
      <c r="S14" s="132">
        <f t="shared" si="15"/>
        <v>28</v>
      </c>
      <c r="T14" s="142">
        <v>0</v>
      </c>
      <c r="U14" s="141">
        <v>13</v>
      </c>
      <c r="V14" s="132">
        <v>0</v>
      </c>
      <c r="W14" s="247">
        <v>0</v>
      </c>
      <c r="X14" s="132">
        <f t="shared" si="16"/>
        <v>13</v>
      </c>
      <c r="Y14" s="142">
        <v>0</v>
      </c>
    </row>
    <row r="15" spans="1:25" ht="28.5" customHeight="1" x14ac:dyDescent="0.25">
      <c r="A15" s="6">
        <f t="shared" si="6"/>
        <v>38</v>
      </c>
      <c r="B15" s="2">
        <f>G15+L15+Q15+V15</f>
        <v>34</v>
      </c>
      <c r="C15" s="2">
        <f t="shared" si="7"/>
        <v>13</v>
      </c>
      <c r="D15" s="66">
        <f t="shared" si="8"/>
        <v>9</v>
      </c>
      <c r="E15" s="105" t="s">
        <v>67</v>
      </c>
      <c r="F15" s="141">
        <v>14</v>
      </c>
      <c r="G15" s="132">
        <v>14</v>
      </c>
      <c r="H15" s="247">
        <v>5</v>
      </c>
      <c r="I15" s="132">
        <f t="shared" si="13"/>
        <v>9</v>
      </c>
      <c r="J15" s="142">
        <v>4</v>
      </c>
      <c r="K15" s="141">
        <v>8</v>
      </c>
      <c r="L15" s="132">
        <v>7</v>
      </c>
      <c r="M15" s="247">
        <v>1</v>
      </c>
      <c r="N15" s="132">
        <f t="shared" si="14"/>
        <v>7</v>
      </c>
      <c r="O15" s="142">
        <v>1</v>
      </c>
      <c r="P15" s="141">
        <v>8</v>
      </c>
      <c r="Q15" s="132">
        <v>6</v>
      </c>
      <c r="R15" s="247">
        <v>4</v>
      </c>
      <c r="S15" s="132">
        <f t="shared" si="15"/>
        <v>4</v>
      </c>
      <c r="T15" s="142">
        <v>2</v>
      </c>
      <c r="U15" s="141">
        <v>8</v>
      </c>
      <c r="V15" s="132">
        <v>7</v>
      </c>
      <c r="W15" s="247">
        <v>3</v>
      </c>
      <c r="X15" s="132">
        <f t="shared" si="16"/>
        <v>5</v>
      </c>
      <c r="Y15" s="142">
        <v>2</v>
      </c>
    </row>
    <row r="16" spans="1:25" ht="28.5" customHeight="1" thickBot="1" x14ac:dyDescent="0.3">
      <c r="A16" s="7">
        <f t="shared" si="6"/>
        <v>1595</v>
      </c>
      <c r="B16" s="8">
        <f>G16+L16+Q16+V16</f>
        <v>1000</v>
      </c>
      <c r="C16" s="8">
        <f t="shared" si="7"/>
        <v>890</v>
      </c>
      <c r="D16" s="63">
        <f t="shared" si="8"/>
        <v>200</v>
      </c>
      <c r="E16" s="107" t="s">
        <v>8</v>
      </c>
      <c r="F16" s="141">
        <v>575</v>
      </c>
      <c r="G16" s="132">
        <v>350</v>
      </c>
      <c r="H16" s="247">
        <v>300</v>
      </c>
      <c r="I16" s="132">
        <f t="shared" si="13"/>
        <v>275</v>
      </c>
      <c r="J16" s="142">
        <v>50</v>
      </c>
      <c r="K16" s="141">
        <v>290</v>
      </c>
      <c r="L16" s="132">
        <v>150</v>
      </c>
      <c r="M16" s="247">
        <v>110</v>
      </c>
      <c r="N16" s="132">
        <f t="shared" si="14"/>
        <v>180</v>
      </c>
      <c r="O16" s="142">
        <v>50</v>
      </c>
      <c r="P16" s="141">
        <v>450</v>
      </c>
      <c r="Q16" s="132">
        <v>300</v>
      </c>
      <c r="R16" s="247">
        <v>290</v>
      </c>
      <c r="S16" s="132">
        <f t="shared" si="15"/>
        <v>160</v>
      </c>
      <c r="T16" s="142">
        <v>50</v>
      </c>
      <c r="U16" s="141">
        <v>280</v>
      </c>
      <c r="V16" s="132">
        <v>200</v>
      </c>
      <c r="W16" s="247">
        <v>190</v>
      </c>
      <c r="X16" s="132">
        <f t="shared" si="16"/>
        <v>90</v>
      </c>
      <c r="Y16" s="142">
        <v>50</v>
      </c>
    </row>
    <row r="17" spans="1:25" ht="24" thickBot="1" x14ac:dyDescent="0.3">
      <c r="A17" s="68"/>
      <c r="B17" s="69"/>
      <c r="C17" s="69"/>
      <c r="D17" s="70"/>
      <c r="E17" s="251" t="s">
        <v>18</v>
      </c>
      <c r="F17" s="119"/>
      <c r="G17" s="119"/>
      <c r="H17" s="248"/>
      <c r="I17" s="119"/>
      <c r="J17" s="119"/>
      <c r="K17" s="119"/>
      <c r="L17" s="119"/>
      <c r="M17" s="248"/>
      <c r="N17" s="119"/>
      <c r="O17" s="119"/>
      <c r="P17" s="119"/>
      <c r="Q17" s="119"/>
      <c r="R17" s="248"/>
      <c r="S17" s="119"/>
      <c r="T17" s="119"/>
      <c r="U17" s="119"/>
      <c r="V17" s="119"/>
      <c r="W17" s="248"/>
      <c r="X17" s="119"/>
      <c r="Y17" s="134"/>
    </row>
    <row r="18" spans="1:25" ht="28.5" customHeight="1" thickBot="1" x14ac:dyDescent="0.3">
      <c r="A18" s="67">
        <f t="shared" ref="A18" si="17">F18+K18+P18+U18</f>
        <v>2240</v>
      </c>
      <c r="B18" s="22">
        <f>G18+L18+Q18+V18</f>
        <v>1170</v>
      </c>
      <c r="C18" s="22">
        <f t="shared" ref="C18" si="18">H18+M18+R18+W18</f>
        <v>550</v>
      </c>
      <c r="D18" s="135">
        <f t="shared" ref="D18" si="19">J18+O18+T18+Y18</f>
        <v>1160</v>
      </c>
      <c r="E18" s="136" t="s">
        <v>57</v>
      </c>
      <c r="F18" s="127">
        <v>780</v>
      </c>
      <c r="G18" s="127">
        <v>540</v>
      </c>
      <c r="H18" s="249">
        <v>550</v>
      </c>
      <c r="I18" s="127">
        <f>F18-H18</f>
        <v>230</v>
      </c>
      <c r="J18" s="128">
        <v>230</v>
      </c>
      <c r="K18" s="143">
        <v>330</v>
      </c>
      <c r="L18" s="127">
        <v>165</v>
      </c>
      <c r="M18" s="249">
        <v>0</v>
      </c>
      <c r="N18" s="127">
        <f>K18-M18</f>
        <v>330</v>
      </c>
      <c r="O18" s="128">
        <v>140</v>
      </c>
      <c r="P18" s="143">
        <v>725</v>
      </c>
      <c r="Q18" s="127">
        <v>330</v>
      </c>
      <c r="R18" s="249">
        <v>0</v>
      </c>
      <c r="S18" s="127">
        <f>P18-R18</f>
        <v>725</v>
      </c>
      <c r="T18" s="128">
        <v>650</v>
      </c>
      <c r="U18" s="143">
        <v>405</v>
      </c>
      <c r="V18" s="127">
        <v>135</v>
      </c>
      <c r="W18" s="249">
        <v>0</v>
      </c>
      <c r="X18" s="127">
        <f>U18-W18</f>
        <v>405</v>
      </c>
      <c r="Y18" s="128">
        <v>140</v>
      </c>
    </row>
    <row r="19" spans="1:25" ht="24" thickBot="1" x14ac:dyDescent="0.3">
      <c r="A19" s="68"/>
      <c r="B19" s="69"/>
      <c r="C19" s="69"/>
      <c r="D19" s="70" t="s">
        <v>68</v>
      </c>
      <c r="E19" s="120"/>
      <c r="F19" s="120"/>
      <c r="G19" s="120"/>
      <c r="H19" s="250"/>
      <c r="I19" s="120"/>
      <c r="J19" s="120"/>
      <c r="K19" s="120"/>
      <c r="L19" s="120"/>
      <c r="M19" s="250"/>
      <c r="N19" s="120"/>
      <c r="O19" s="120"/>
      <c r="P19" s="120"/>
      <c r="Q19" s="120"/>
      <c r="R19" s="250"/>
      <c r="S19" s="120"/>
      <c r="T19" s="120"/>
      <c r="U19" s="120"/>
      <c r="V19" s="120"/>
      <c r="W19" s="250"/>
      <c r="X19" s="120"/>
      <c r="Y19" s="144"/>
    </row>
    <row r="20" spans="1:25" s="211" customFormat="1" ht="27" customHeight="1" x14ac:dyDescent="0.25">
      <c r="A20" s="52">
        <f t="shared" ref="A20:A22" si="20">F20+K20+P20+U20</f>
        <v>2339</v>
      </c>
      <c r="B20" s="156">
        <f t="shared" ref="B20:B22" si="21">G20+L20+Q20+V20</f>
        <v>1686</v>
      </c>
      <c r="C20" s="156">
        <f t="shared" ref="C20:C22" si="22">H20+M20+R20+W20</f>
        <v>805</v>
      </c>
      <c r="D20" s="57">
        <f t="shared" ref="D20:D22" si="23">J20+O20+T20+Y20</f>
        <v>1686</v>
      </c>
      <c r="E20" s="51" t="s">
        <v>111</v>
      </c>
      <c r="F20" s="52">
        <v>1686</v>
      </c>
      <c r="G20" s="229">
        <v>1686</v>
      </c>
      <c r="H20" s="260">
        <v>805</v>
      </c>
      <c r="I20" s="156">
        <f t="shared" ref="I20:I23" si="24">F20-H20</f>
        <v>881</v>
      </c>
      <c r="J20" s="218">
        <v>1686</v>
      </c>
      <c r="K20" s="229"/>
      <c r="L20" s="156"/>
      <c r="M20" s="260"/>
      <c r="N20" s="156"/>
      <c r="O20" s="218"/>
      <c r="P20" s="52">
        <v>653</v>
      </c>
      <c r="Q20" s="156">
        <v>0</v>
      </c>
      <c r="R20" s="260">
        <v>0</v>
      </c>
      <c r="S20" s="156">
        <f>P20-R20</f>
        <v>653</v>
      </c>
      <c r="T20" s="218">
        <v>0</v>
      </c>
      <c r="U20" s="52"/>
      <c r="V20" s="156"/>
      <c r="W20" s="260"/>
      <c r="X20" s="156"/>
      <c r="Y20" s="218"/>
    </row>
    <row r="21" spans="1:25" s="211" customFormat="1" ht="27" customHeight="1" x14ac:dyDescent="0.25">
      <c r="A21" s="54">
        <f t="shared" si="20"/>
        <v>39145</v>
      </c>
      <c r="B21" s="151">
        <f t="shared" si="21"/>
        <v>37336</v>
      </c>
      <c r="C21" s="151">
        <f t="shared" si="22"/>
        <v>660</v>
      </c>
      <c r="D21" s="285">
        <f t="shared" si="23"/>
        <v>20515</v>
      </c>
      <c r="E21" s="53" t="s">
        <v>112</v>
      </c>
      <c r="F21" s="54">
        <v>14424</v>
      </c>
      <c r="G21" s="231">
        <v>14289</v>
      </c>
      <c r="H21" s="261">
        <v>660</v>
      </c>
      <c r="I21" s="151">
        <f t="shared" si="24"/>
        <v>13764</v>
      </c>
      <c r="J21" s="220">
        <v>13118</v>
      </c>
      <c r="K21" s="231">
        <v>9383</v>
      </c>
      <c r="L21" s="151">
        <v>8647</v>
      </c>
      <c r="M21" s="261">
        <v>0</v>
      </c>
      <c r="N21" s="151">
        <f>K21-M21</f>
        <v>9383</v>
      </c>
      <c r="O21" s="220">
        <v>0</v>
      </c>
      <c r="P21" s="54">
        <v>8765</v>
      </c>
      <c r="Q21" s="151">
        <v>7827</v>
      </c>
      <c r="R21" s="261">
        <v>0</v>
      </c>
      <c r="S21" s="151">
        <f>P21-R21</f>
        <v>8765</v>
      </c>
      <c r="T21" s="220">
        <v>7397</v>
      </c>
      <c r="U21" s="54">
        <v>6573</v>
      </c>
      <c r="V21" s="151">
        <v>6573</v>
      </c>
      <c r="W21" s="261">
        <v>0</v>
      </c>
      <c r="X21" s="151">
        <f>U21-W21</f>
        <v>6573</v>
      </c>
      <c r="Y21" s="220">
        <v>0</v>
      </c>
    </row>
    <row r="22" spans="1:25" s="211" customFormat="1" ht="27" customHeight="1" x14ac:dyDescent="0.25">
      <c r="A22" s="54">
        <f t="shared" si="20"/>
        <v>20420</v>
      </c>
      <c r="B22" s="151">
        <f t="shared" si="21"/>
        <v>17957</v>
      </c>
      <c r="C22" s="151">
        <f t="shared" si="22"/>
        <v>720</v>
      </c>
      <c r="D22" s="285">
        <f t="shared" si="23"/>
        <v>10277</v>
      </c>
      <c r="E22" s="53" t="s">
        <v>113</v>
      </c>
      <c r="F22" s="54">
        <v>7869</v>
      </c>
      <c r="G22" s="231">
        <v>6059</v>
      </c>
      <c r="H22" s="261">
        <v>0</v>
      </c>
      <c r="I22" s="151">
        <f t="shared" si="24"/>
        <v>7869</v>
      </c>
      <c r="J22" s="220">
        <v>6059</v>
      </c>
      <c r="K22" s="231">
        <v>4656</v>
      </c>
      <c r="L22" s="151">
        <v>4656</v>
      </c>
      <c r="M22" s="261">
        <v>190</v>
      </c>
      <c r="N22" s="151">
        <f>K22-M22</f>
        <v>4466</v>
      </c>
      <c r="O22" s="220">
        <v>0</v>
      </c>
      <c r="P22" s="54">
        <v>4871</v>
      </c>
      <c r="Q22" s="151">
        <v>4218</v>
      </c>
      <c r="R22" s="261">
        <v>290</v>
      </c>
      <c r="S22" s="151">
        <f>P22-R22</f>
        <v>4581</v>
      </c>
      <c r="T22" s="220">
        <v>4218</v>
      </c>
      <c r="U22" s="54">
        <v>3024</v>
      </c>
      <c r="V22" s="151">
        <v>3024</v>
      </c>
      <c r="W22" s="261">
        <v>240</v>
      </c>
      <c r="X22" s="151">
        <f>U22-W22</f>
        <v>2784</v>
      </c>
      <c r="Y22" s="220">
        <v>0</v>
      </c>
    </row>
    <row r="23" spans="1:25" ht="30.75" customHeight="1" thickBot="1" x14ac:dyDescent="0.3">
      <c r="A23" s="56">
        <f>F23+K23+P23+U23</f>
        <v>2240</v>
      </c>
      <c r="B23" s="159">
        <f>G23+L23+Q23+V23</f>
        <v>2240</v>
      </c>
      <c r="C23" s="159">
        <f>H23+M23+R23+W23</f>
        <v>1786</v>
      </c>
      <c r="D23" s="58">
        <f>J23+O23+T23+Y23</f>
        <v>120</v>
      </c>
      <c r="E23" s="53" t="s">
        <v>8</v>
      </c>
      <c r="F23" s="123">
        <v>780</v>
      </c>
      <c r="G23" s="124">
        <v>780</v>
      </c>
      <c r="H23" s="244">
        <v>500</v>
      </c>
      <c r="I23" s="124">
        <f t="shared" si="24"/>
        <v>280</v>
      </c>
      <c r="J23" s="125">
        <v>50</v>
      </c>
      <c r="K23" s="126">
        <v>330</v>
      </c>
      <c r="L23" s="124">
        <v>330</v>
      </c>
      <c r="M23" s="244">
        <v>326</v>
      </c>
      <c r="N23" s="124">
        <f>K23-M23</f>
        <v>4</v>
      </c>
      <c r="O23" s="125">
        <v>30</v>
      </c>
      <c r="P23" s="123">
        <v>725</v>
      </c>
      <c r="Q23" s="124">
        <v>725</v>
      </c>
      <c r="R23" s="244">
        <v>640</v>
      </c>
      <c r="S23" s="124">
        <f>P23-R23</f>
        <v>85</v>
      </c>
      <c r="T23" s="125">
        <v>20</v>
      </c>
      <c r="U23" s="123">
        <v>405</v>
      </c>
      <c r="V23" s="124">
        <v>405</v>
      </c>
      <c r="W23" s="244">
        <v>320</v>
      </c>
      <c r="X23" s="124">
        <f>U23-W23</f>
        <v>85</v>
      </c>
      <c r="Y23" s="125">
        <v>20</v>
      </c>
    </row>
    <row r="24" spans="1:25" ht="24" thickBot="1" x14ac:dyDescent="0.3">
      <c r="A24" s="68"/>
      <c r="B24" s="69"/>
      <c r="C24" s="69"/>
      <c r="D24" s="70" t="s">
        <v>69</v>
      </c>
      <c r="E24" s="64"/>
      <c r="F24" s="119"/>
      <c r="G24" s="119"/>
      <c r="H24" s="248"/>
      <c r="I24" s="119"/>
      <c r="J24" s="119"/>
      <c r="K24" s="119"/>
      <c r="L24" s="119"/>
      <c r="M24" s="248"/>
      <c r="N24" s="119"/>
      <c r="O24" s="119"/>
      <c r="P24" s="119"/>
      <c r="Q24" s="119"/>
      <c r="R24" s="248"/>
      <c r="S24" s="119"/>
      <c r="T24" s="119"/>
      <c r="U24" s="119"/>
      <c r="V24" s="119"/>
      <c r="W24" s="248"/>
      <c r="X24" s="119"/>
      <c r="Y24" s="134"/>
    </row>
    <row r="25" spans="1:25" ht="29.25" customHeight="1" x14ac:dyDescent="0.25">
      <c r="A25" s="13">
        <f t="shared" ref="A25:C26" si="25">F25+K25+P25+U25</f>
        <v>51800</v>
      </c>
      <c r="B25" s="14">
        <f t="shared" si="25"/>
        <v>51800</v>
      </c>
      <c r="C25" s="14">
        <f t="shared" si="25"/>
        <v>21350</v>
      </c>
      <c r="D25" s="62">
        <f t="shared" ref="D25" si="26">J25+O25+T25+Y25</f>
        <v>18000</v>
      </c>
      <c r="E25" s="234" t="s">
        <v>120</v>
      </c>
      <c r="F25" s="308">
        <v>35800</v>
      </c>
      <c r="G25" s="131">
        <v>35800</v>
      </c>
      <c r="H25" s="131">
        <v>19700</v>
      </c>
      <c r="I25" s="246">
        <v>16200</v>
      </c>
      <c r="J25" s="139">
        <v>11500</v>
      </c>
      <c r="K25" s="308">
        <v>4600</v>
      </c>
      <c r="L25" s="131">
        <v>4600</v>
      </c>
      <c r="M25" s="246">
        <v>700</v>
      </c>
      <c r="N25" s="131">
        <f>K25-M25</f>
        <v>3900</v>
      </c>
      <c r="O25" s="139">
        <v>2700</v>
      </c>
      <c r="P25" s="308">
        <v>7600</v>
      </c>
      <c r="Q25" s="131">
        <v>7600</v>
      </c>
      <c r="R25" s="246">
        <v>500</v>
      </c>
      <c r="S25" s="131">
        <f>P25-R25</f>
        <v>7100</v>
      </c>
      <c r="T25" s="139">
        <v>3800</v>
      </c>
      <c r="U25" s="308">
        <v>3800</v>
      </c>
      <c r="V25" s="131">
        <v>3800</v>
      </c>
      <c r="W25" s="246">
        <v>450</v>
      </c>
      <c r="X25" s="131">
        <f>U25-W25</f>
        <v>3350</v>
      </c>
      <c r="Y25" s="139">
        <v>0</v>
      </c>
    </row>
    <row r="26" spans="1:25" s="282" customFormat="1" ht="29.25" customHeight="1" thickBot="1" x14ac:dyDescent="0.3">
      <c r="A26" s="239">
        <f t="shared" si="25"/>
        <v>51800</v>
      </c>
      <c r="B26" s="81">
        <f t="shared" si="25"/>
        <v>51800</v>
      </c>
      <c r="C26" s="81">
        <f t="shared" si="25"/>
        <v>5455</v>
      </c>
      <c r="D26" s="311">
        <f t="shared" ref="D26" si="27">J26+O26+T26+Y26</f>
        <v>8000</v>
      </c>
      <c r="E26" s="310" t="s">
        <v>121</v>
      </c>
      <c r="F26" s="309">
        <v>35800</v>
      </c>
      <c r="G26" s="305">
        <v>35800</v>
      </c>
      <c r="H26" s="305">
        <v>4500</v>
      </c>
      <c r="I26" s="244">
        <f>F26-H26</f>
        <v>31300</v>
      </c>
      <c r="J26" s="125">
        <v>3500</v>
      </c>
      <c r="K26" s="309">
        <v>4600</v>
      </c>
      <c r="L26" s="305">
        <v>4600</v>
      </c>
      <c r="M26" s="244">
        <v>500</v>
      </c>
      <c r="N26" s="305">
        <f>K26-M26</f>
        <v>4100</v>
      </c>
      <c r="O26" s="125">
        <v>1000</v>
      </c>
      <c r="P26" s="309">
        <v>7600</v>
      </c>
      <c r="Q26" s="305">
        <v>7600</v>
      </c>
      <c r="R26" s="244">
        <v>155</v>
      </c>
      <c r="S26" s="305">
        <f>P26-R26</f>
        <v>7445</v>
      </c>
      <c r="T26" s="125">
        <v>3000</v>
      </c>
      <c r="U26" s="309">
        <v>3800</v>
      </c>
      <c r="V26" s="305">
        <v>3800</v>
      </c>
      <c r="W26" s="244">
        <v>300</v>
      </c>
      <c r="X26" s="305">
        <f>U26-W26</f>
        <v>3500</v>
      </c>
      <c r="Y26" s="125">
        <v>500</v>
      </c>
    </row>
    <row r="27" spans="1:25" x14ac:dyDescent="0.25">
      <c r="M27" s="69"/>
      <c r="N27" s="69"/>
      <c r="O27" s="69"/>
    </row>
    <row r="28" spans="1:25" x14ac:dyDescent="0.25">
      <c r="M28" s="69"/>
      <c r="N28" s="164"/>
      <c r="O28" s="69"/>
    </row>
  </sheetData>
  <mergeCells count="11">
    <mergeCell ref="U3:Y3"/>
    <mergeCell ref="A1:Y1"/>
    <mergeCell ref="A2:A4"/>
    <mergeCell ref="B2:B4"/>
    <mergeCell ref="C2:C4"/>
    <mergeCell ref="D2:D4"/>
    <mergeCell ref="E2:E4"/>
    <mergeCell ref="F2:Y2"/>
    <mergeCell ref="F3:J3"/>
    <mergeCell ref="K3:O3"/>
    <mergeCell ref="P3:T3"/>
  </mergeCells>
  <printOptions horizontalCentered="1"/>
  <pageMargins left="0" right="0" top="0" bottom="0" header="0" footer="0"/>
  <pageSetup paperSize="9" scale="6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23"/>
  <sheetViews>
    <sheetView zoomScaleNormal="100" workbookViewId="0">
      <selection activeCell="P12" sqref="P12"/>
    </sheetView>
  </sheetViews>
  <sheetFormatPr defaultRowHeight="15" x14ac:dyDescent="0.25"/>
  <cols>
    <col min="1" max="2" width="12" style="1" customWidth="1"/>
    <col min="3" max="3" width="10.5703125" style="1" customWidth="1"/>
    <col min="4" max="4" width="17.85546875" style="1" customWidth="1"/>
    <col min="5" max="5" width="26.42578125" style="1" customWidth="1"/>
    <col min="6" max="6" width="9.140625" style="1"/>
    <col min="7" max="7" width="13.28515625" style="1" customWidth="1"/>
    <col min="8" max="8" width="9.140625" style="1"/>
    <col min="9" max="9" width="12.85546875" style="1" customWidth="1"/>
    <col min="10" max="10" width="8.42578125" style="1" customWidth="1"/>
    <col min="11" max="11" width="9.140625" style="1"/>
    <col min="12" max="12" width="14.85546875" style="1" customWidth="1"/>
    <col min="13" max="13" width="9.140625" style="1"/>
    <col min="14" max="14" width="13.7109375" style="1" customWidth="1"/>
    <col min="15" max="16" width="9.140625" style="1"/>
    <col min="17" max="17" width="12.7109375" style="1" customWidth="1"/>
    <col min="18" max="18" width="9.140625" style="1"/>
    <col min="19" max="19" width="13.7109375" style="1" customWidth="1"/>
    <col min="20" max="16384" width="9.140625" style="1"/>
  </cols>
  <sheetData>
    <row r="1" spans="1:20" ht="33" customHeight="1" thickBot="1" x14ac:dyDescent="0.3">
      <c r="A1" s="328" t="s">
        <v>97</v>
      </c>
      <c r="B1" s="329"/>
      <c r="C1" s="329"/>
      <c r="D1" s="329"/>
      <c r="E1" s="329"/>
      <c r="F1" s="329"/>
      <c r="G1" s="329"/>
      <c r="H1" s="329"/>
      <c r="I1" s="329"/>
      <c r="J1" s="329"/>
      <c r="K1" s="329"/>
      <c r="L1" s="329"/>
      <c r="M1" s="329"/>
      <c r="N1" s="329"/>
      <c r="O1" s="329"/>
      <c r="P1" s="329"/>
      <c r="Q1" s="329"/>
      <c r="R1" s="329"/>
      <c r="S1" s="329"/>
      <c r="T1" s="330"/>
    </row>
    <row r="2" spans="1:20" ht="15.75" thickBot="1" x14ac:dyDescent="0.3">
      <c r="A2" s="325" t="s">
        <v>51</v>
      </c>
      <c r="B2" s="325" t="s">
        <v>71</v>
      </c>
      <c r="C2" s="325" t="s">
        <v>52</v>
      </c>
      <c r="D2" s="325" t="s">
        <v>0</v>
      </c>
      <c r="E2" s="325" t="s">
        <v>1</v>
      </c>
      <c r="F2" s="337" t="s">
        <v>2</v>
      </c>
      <c r="G2" s="338"/>
      <c r="H2" s="338"/>
      <c r="I2" s="338"/>
      <c r="J2" s="338"/>
      <c r="K2" s="338"/>
      <c r="L2" s="338"/>
      <c r="M2" s="338"/>
      <c r="N2" s="338"/>
      <c r="O2" s="338"/>
      <c r="P2" s="338"/>
      <c r="Q2" s="338"/>
      <c r="R2" s="338"/>
      <c r="S2" s="338"/>
      <c r="T2" s="339"/>
    </row>
    <row r="3" spans="1:20" x14ac:dyDescent="0.25">
      <c r="A3" s="326"/>
      <c r="B3" s="326"/>
      <c r="C3" s="326"/>
      <c r="D3" s="326"/>
      <c r="E3" s="326"/>
      <c r="F3" s="331" t="s">
        <v>23</v>
      </c>
      <c r="G3" s="332"/>
      <c r="H3" s="332"/>
      <c r="I3" s="332"/>
      <c r="J3" s="333"/>
      <c r="K3" s="334" t="s">
        <v>24</v>
      </c>
      <c r="L3" s="335"/>
      <c r="M3" s="335"/>
      <c r="N3" s="335"/>
      <c r="O3" s="336"/>
      <c r="P3" s="334" t="s">
        <v>25</v>
      </c>
      <c r="Q3" s="335"/>
      <c r="R3" s="335"/>
      <c r="S3" s="335"/>
      <c r="T3" s="336"/>
    </row>
    <row r="4" spans="1:20" ht="15.75" thickBot="1" x14ac:dyDescent="0.3">
      <c r="A4" s="327"/>
      <c r="B4" s="327"/>
      <c r="C4" s="327"/>
      <c r="D4" s="327"/>
      <c r="E4" s="327"/>
      <c r="F4" s="4" t="s">
        <v>3</v>
      </c>
      <c r="G4" s="5" t="s">
        <v>4</v>
      </c>
      <c r="H4" s="5" t="s">
        <v>5</v>
      </c>
      <c r="I4" s="5" t="s">
        <v>6</v>
      </c>
      <c r="J4" s="26" t="s">
        <v>7</v>
      </c>
      <c r="K4" s="4" t="s">
        <v>3</v>
      </c>
      <c r="L4" s="5" t="s">
        <v>4</v>
      </c>
      <c r="M4" s="5" t="s">
        <v>5</v>
      </c>
      <c r="N4" s="5" t="s">
        <v>6</v>
      </c>
      <c r="O4" s="26" t="s">
        <v>7</v>
      </c>
      <c r="P4" s="4" t="s">
        <v>3</v>
      </c>
      <c r="Q4" s="5" t="s">
        <v>4</v>
      </c>
      <c r="R4" s="5" t="s">
        <v>5</v>
      </c>
      <c r="S4" s="5" t="s">
        <v>6</v>
      </c>
      <c r="T4" s="26" t="s">
        <v>7</v>
      </c>
    </row>
    <row r="5" spans="1:20" ht="19.5" thickBot="1" x14ac:dyDescent="0.3">
      <c r="A5" s="68"/>
      <c r="B5" s="69"/>
      <c r="C5" s="69"/>
      <c r="D5" s="71" t="s">
        <v>28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3"/>
    </row>
    <row r="6" spans="1:20" ht="31.5" customHeight="1" x14ac:dyDescent="0.25">
      <c r="A6" s="15">
        <f>F6+K6+P6</f>
        <v>47772</v>
      </c>
      <c r="B6" s="15">
        <f>G6+L6+Q6</f>
        <v>47772</v>
      </c>
      <c r="C6" s="15">
        <f>H6+M6+R6</f>
        <v>41870</v>
      </c>
      <c r="D6" s="15">
        <f>J6+O6+T6</f>
        <v>2520</v>
      </c>
      <c r="E6" s="10" t="s">
        <v>9</v>
      </c>
      <c r="F6" s="205">
        <v>32995</v>
      </c>
      <c r="G6" s="110">
        <v>32995</v>
      </c>
      <c r="H6" s="110">
        <v>27321</v>
      </c>
      <c r="I6" s="110">
        <f>F6-H6</f>
        <v>5674</v>
      </c>
      <c r="J6" s="27">
        <v>2500</v>
      </c>
      <c r="K6" s="205">
        <v>8661</v>
      </c>
      <c r="L6" s="110">
        <v>8661</v>
      </c>
      <c r="M6" s="110">
        <v>8593</v>
      </c>
      <c r="N6" s="110">
        <f>K6-M6</f>
        <v>68</v>
      </c>
      <c r="O6" s="27">
        <v>0</v>
      </c>
      <c r="P6" s="205">
        <v>6116</v>
      </c>
      <c r="Q6" s="110">
        <v>6116</v>
      </c>
      <c r="R6" s="110">
        <v>5956</v>
      </c>
      <c r="S6" s="110">
        <f>P6-R6</f>
        <v>160</v>
      </c>
      <c r="T6" s="27">
        <v>20</v>
      </c>
    </row>
    <row r="7" spans="1:20" ht="31.5" customHeight="1" x14ac:dyDescent="0.25">
      <c r="A7" s="16">
        <f t="shared" ref="A7:A12" si="0">F7+K7+P7</f>
        <v>1849</v>
      </c>
      <c r="B7" s="16">
        <f t="shared" ref="B7:B12" si="1">G7+L7+Q7</f>
        <v>1079</v>
      </c>
      <c r="C7" s="16">
        <f t="shared" ref="C7:C12" si="2">H7+M7+R7</f>
        <v>371</v>
      </c>
      <c r="D7" s="16">
        <f t="shared" ref="D7:D12" si="3">J7+O7+T7</f>
        <v>133</v>
      </c>
      <c r="E7" s="11" t="s">
        <v>10</v>
      </c>
      <c r="F7" s="206">
        <v>1198</v>
      </c>
      <c r="G7" s="108">
        <v>576</v>
      </c>
      <c r="H7" s="108">
        <v>257</v>
      </c>
      <c r="I7" s="108">
        <f t="shared" ref="I7:I12" si="4">F7-H7</f>
        <v>941</v>
      </c>
      <c r="J7" s="28">
        <v>100</v>
      </c>
      <c r="K7" s="206">
        <v>342</v>
      </c>
      <c r="L7" s="108">
        <v>203</v>
      </c>
      <c r="M7" s="108">
        <v>71</v>
      </c>
      <c r="N7" s="108">
        <f t="shared" ref="N7:N12" si="5">K7-M7</f>
        <v>271</v>
      </c>
      <c r="O7" s="28">
        <v>3</v>
      </c>
      <c r="P7" s="206">
        <v>309</v>
      </c>
      <c r="Q7" s="108">
        <v>300</v>
      </c>
      <c r="R7" s="108">
        <v>43</v>
      </c>
      <c r="S7" s="108">
        <f t="shared" ref="S7:S12" si="6">P7-R7</f>
        <v>266</v>
      </c>
      <c r="T7" s="28">
        <v>30</v>
      </c>
    </row>
    <row r="8" spans="1:20" ht="31.5" customHeight="1" x14ac:dyDescent="0.25">
      <c r="A8" s="16">
        <f t="shared" si="0"/>
        <v>1742</v>
      </c>
      <c r="B8" s="16">
        <f t="shared" si="1"/>
        <v>1742</v>
      </c>
      <c r="C8" s="16">
        <f t="shared" si="2"/>
        <v>996</v>
      </c>
      <c r="D8" s="16">
        <f t="shared" si="3"/>
        <v>55</v>
      </c>
      <c r="E8" s="11" t="s">
        <v>11</v>
      </c>
      <c r="F8" s="207">
        <v>1112</v>
      </c>
      <c r="G8" s="108">
        <v>1112</v>
      </c>
      <c r="H8" s="108">
        <v>590</v>
      </c>
      <c r="I8" s="108">
        <f t="shared" si="4"/>
        <v>522</v>
      </c>
      <c r="J8" s="28">
        <v>25</v>
      </c>
      <c r="K8" s="207">
        <v>316</v>
      </c>
      <c r="L8" s="108">
        <v>316</v>
      </c>
      <c r="M8" s="108">
        <v>173</v>
      </c>
      <c r="N8" s="108">
        <f t="shared" si="5"/>
        <v>143</v>
      </c>
      <c r="O8" s="28">
        <v>10</v>
      </c>
      <c r="P8" s="207">
        <v>314</v>
      </c>
      <c r="Q8" s="108">
        <v>314</v>
      </c>
      <c r="R8" s="108">
        <v>233</v>
      </c>
      <c r="S8" s="108">
        <f t="shared" si="6"/>
        <v>81</v>
      </c>
      <c r="T8" s="28">
        <v>20</v>
      </c>
    </row>
    <row r="9" spans="1:20" ht="31.5" customHeight="1" x14ac:dyDescent="0.25">
      <c r="A9" s="16">
        <f t="shared" si="0"/>
        <v>1709</v>
      </c>
      <c r="B9" s="16">
        <f t="shared" si="1"/>
        <v>1438</v>
      </c>
      <c r="C9" s="16">
        <f t="shared" si="2"/>
        <v>1031</v>
      </c>
      <c r="D9" s="16">
        <f t="shared" si="3"/>
        <v>30</v>
      </c>
      <c r="E9" s="11" t="s">
        <v>12</v>
      </c>
      <c r="F9" s="207">
        <v>1099</v>
      </c>
      <c r="G9" s="108">
        <v>1099</v>
      </c>
      <c r="H9" s="108">
        <v>587</v>
      </c>
      <c r="I9" s="108">
        <f t="shared" si="4"/>
        <v>512</v>
      </c>
      <c r="J9" s="28">
        <v>20</v>
      </c>
      <c r="K9" s="207">
        <v>325</v>
      </c>
      <c r="L9" s="108">
        <v>158</v>
      </c>
      <c r="M9" s="108">
        <v>192</v>
      </c>
      <c r="N9" s="108">
        <f t="shared" si="5"/>
        <v>133</v>
      </c>
      <c r="O9" s="28">
        <v>5</v>
      </c>
      <c r="P9" s="207">
        <v>285</v>
      </c>
      <c r="Q9" s="108">
        <v>181</v>
      </c>
      <c r="R9" s="108">
        <v>252</v>
      </c>
      <c r="S9" s="108">
        <f t="shared" si="6"/>
        <v>33</v>
      </c>
      <c r="T9" s="28">
        <v>5</v>
      </c>
    </row>
    <row r="10" spans="1:20" ht="31.5" customHeight="1" x14ac:dyDescent="0.25">
      <c r="A10" s="16">
        <f t="shared" si="0"/>
        <v>31662</v>
      </c>
      <c r="B10" s="16">
        <f t="shared" si="1"/>
        <v>31662</v>
      </c>
      <c r="C10" s="16">
        <f t="shared" si="2"/>
        <v>29488</v>
      </c>
      <c r="D10" s="16">
        <f t="shared" si="3"/>
        <v>290</v>
      </c>
      <c r="E10" s="11" t="s">
        <v>8</v>
      </c>
      <c r="F10" s="207">
        <v>17819</v>
      </c>
      <c r="G10" s="108">
        <v>17819</v>
      </c>
      <c r="H10" s="108">
        <v>17381</v>
      </c>
      <c r="I10" s="108">
        <f t="shared" si="4"/>
        <v>438</v>
      </c>
      <c r="J10" s="28">
        <v>220</v>
      </c>
      <c r="K10" s="207">
        <v>5783</v>
      </c>
      <c r="L10" s="108">
        <v>5783</v>
      </c>
      <c r="M10" s="108">
        <v>5716</v>
      </c>
      <c r="N10" s="108">
        <f t="shared" si="5"/>
        <v>67</v>
      </c>
      <c r="O10" s="28">
        <v>0</v>
      </c>
      <c r="P10" s="207">
        <v>8060</v>
      </c>
      <c r="Q10" s="108">
        <v>8060</v>
      </c>
      <c r="R10" s="108">
        <v>6391</v>
      </c>
      <c r="S10" s="108">
        <f t="shared" si="6"/>
        <v>1669</v>
      </c>
      <c r="T10" s="28">
        <v>70</v>
      </c>
    </row>
    <row r="11" spans="1:20" ht="31.5" customHeight="1" x14ac:dyDescent="0.25">
      <c r="A11" s="16">
        <f t="shared" si="0"/>
        <v>54</v>
      </c>
      <c r="B11" s="16">
        <f t="shared" si="1"/>
        <v>54</v>
      </c>
      <c r="C11" s="16">
        <f t="shared" si="2"/>
        <v>0</v>
      </c>
      <c r="D11" s="16">
        <f t="shared" si="3"/>
        <v>0</v>
      </c>
      <c r="E11" s="11" t="s">
        <v>13</v>
      </c>
      <c r="F11" s="207">
        <v>18</v>
      </c>
      <c r="G11" s="108">
        <v>18</v>
      </c>
      <c r="H11" s="108">
        <v>0</v>
      </c>
      <c r="I11" s="108">
        <f t="shared" si="4"/>
        <v>18</v>
      </c>
      <c r="J11" s="28">
        <v>0</v>
      </c>
      <c r="K11" s="207">
        <v>18</v>
      </c>
      <c r="L11" s="108">
        <v>18</v>
      </c>
      <c r="M11" s="108">
        <v>0</v>
      </c>
      <c r="N11" s="108">
        <f t="shared" si="5"/>
        <v>18</v>
      </c>
      <c r="O11" s="28">
        <v>0</v>
      </c>
      <c r="P11" s="207">
        <v>18</v>
      </c>
      <c r="Q11" s="108">
        <v>18</v>
      </c>
      <c r="R11" s="108">
        <v>0</v>
      </c>
      <c r="S11" s="108">
        <f t="shared" si="6"/>
        <v>18</v>
      </c>
      <c r="T11" s="28">
        <v>0</v>
      </c>
    </row>
    <row r="12" spans="1:20" ht="31.5" customHeight="1" thickBot="1" x14ac:dyDescent="0.3">
      <c r="A12" s="17">
        <f t="shared" si="0"/>
        <v>11</v>
      </c>
      <c r="B12" s="17">
        <f t="shared" si="1"/>
        <v>9</v>
      </c>
      <c r="C12" s="17">
        <f t="shared" si="2"/>
        <v>5</v>
      </c>
      <c r="D12" s="17">
        <f t="shared" si="3"/>
        <v>1</v>
      </c>
      <c r="E12" s="12" t="s">
        <v>29</v>
      </c>
      <c r="F12" s="208">
        <v>5</v>
      </c>
      <c r="G12" s="109">
        <v>3</v>
      </c>
      <c r="H12" s="109">
        <v>0</v>
      </c>
      <c r="I12" s="109">
        <f t="shared" si="4"/>
        <v>5</v>
      </c>
      <c r="J12" s="29">
        <v>0</v>
      </c>
      <c r="K12" s="208">
        <v>3</v>
      </c>
      <c r="L12" s="109">
        <v>3</v>
      </c>
      <c r="M12" s="109">
        <v>2</v>
      </c>
      <c r="N12" s="109">
        <f t="shared" si="5"/>
        <v>1</v>
      </c>
      <c r="O12" s="29">
        <v>1</v>
      </c>
      <c r="P12" s="208">
        <v>3</v>
      </c>
      <c r="Q12" s="109">
        <v>3</v>
      </c>
      <c r="R12" s="109">
        <v>3</v>
      </c>
      <c r="S12" s="109">
        <f t="shared" si="6"/>
        <v>0</v>
      </c>
      <c r="T12" s="29">
        <v>0</v>
      </c>
    </row>
    <row r="13" spans="1:20" ht="19.5" thickBot="1" x14ac:dyDescent="0.3">
      <c r="A13" s="68"/>
      <c r="B13" s="69"/>
      <c r="C13" s="69"/>
      <c r="D13" s="71" t="s">
        <v>14</v>
      </c>
      <c r="E13" s="32"/>
      <c r="F13" s="241"/>
      <c r="G13" s="241"/>
      <c r="H13" s="241"/>
      <c r="I13" s="241"/>
      <c r="J13" s="32"/>
      <c r="K13" s="241"/>
      <c r="L13" s="241"/>
      <c r="M13" s="241"/>
      <c r="N13" s="241"/>
      <c r="O13" s="32"/>
      <c r="P13" s="241"/>
      <c r="Q13" s="241"/>
      <c r="R13" s="241"/>
      <c r="S13" s="241"/>
      <c r="T13" s="32"/>
    </row>
    <row r="14" spans="1:20" ht="31.5" customHeight="1" x14ac:dyDescent="0.25">
      <c r="A14" s="46">
        <f t="shared" ref="A14:A15" si="7">F14+K14+P14</f>
        <v>18610</v>
      </c>
      <c r="B14" s="46">
        <f t="shared" ref="B14:B15" si="8">G14+L14+Q14</f>
        <v>16435</v>
      </c>
      <c r="C14" s="46">
        <f t="shared" ref="C14:C15" si="9">H14+M14+R14</f>
        <v>15742</v>
      </c>
      <c r="D14" s="18">
        <f t="shared" ref="D14:D15" si="10">J14+O14+T14</f>
        <v>220</v>
      </c>
      <c r="E14" s="18" t="s">
        <v>9</v>
      </c>
      <c r="F14" s="205">
        <v>13090</v>
      </c>
      <c r="G14" s="110">
        <v>10917</v>
      </c>
      <c r="H14" s="110">
        <v>10706</v>
      </c>
      <c r="I14" s="110">
        <f>F14-H14</f>
        <v>2384</v>
      </c>
      <c r="J14" s="27">
        <v>200</v>
      </c>
      <c r="K14" s="205">
        <v>2847</v>
      </c>
      <c r="L14" s="110">
        <v>2845</v>
      </c>
      <c r="M14" s="110">
        <v>2365</v>
      </c>
      <c r="N14" s="110">
        <f>K14-M14</f>
        <v>482</v>
      </c>
      <c r="O14" s="27">
        <v>20</v>
      </c>
      <c r="P14" s="205">
        <v>2673</v>
      </c>
      <c r="Q14" s="110">
        <v>2673</v>
      </c>
      <c r="R14" s="110">
        <v>2671</v>
      </c>
      <c r="S14" s="110">
        <f>P14-R14</f>
        <v>2</v>
      </c>
      <c r="T14" s="27">
        <v>0</v>
      </c>
    </row>
    <row r="15" spans="1:20" ht="31.5" customHeight="1" thickBot="1" x14ac:dyDescent="0.3">
      <c r="A15" s="36">
        <f t="shared" si="7"/>
        <v>3630</v>
      </c>
      <c r="B15" s="36">
        <f t="shared" si="8"/>
        <v>5864</v>
      </c>
      <c r="C15" s="36">
        <f t="shared" si="9"/>
        <v>2918</v>
      </c>
      <c r="D15" s="18">
        <f t="shared" si="10"/>
        <v>115</v>
      </c>
      <c r="E15" s="18" t="s">
        <v>8</v>
      </c>
      <c r="F15" s="208">
        <v>2200</v>
      </c>
      <c r="G15" s="109">
        <v>4656</v>
      </c>
      <c r="H15" s="109">
        <v>2071</v>
      </c>
      <c r="I15" s="109">
        <f>F15-H15</f>
        <v>129</v>
      </c>
      <c r="J15" s="29">
        <v>100</v>
      </c>
      <c r="K15" s="208">
        <v>715</v>
      </c>
      <c r="L15" s="109">
        <v>638</v>
      </c>
      <c r="M15" s="109">
        <v>431</v>
      </c>
      <c r="N15" s="109">
        <f>K15-M15</f>
        <v>284</v>
      </c>
      <c r="O15" s="29">
        <v>15</v>
      </c>
      <c r="P15" s="208">
        <v>715</v>
      </c>
      <c r="Q15" s="109">
        <v>570</v>
      </c>
      <c r="R15" s="109">
        <v>416</v>
      </c>
      <c r="S15" s="109">
        <f>P15-R15</f>
        <v>299</v>
      </c>
      <c r="T15" s="29">
        <v>0</v>
      </c>
    </row>
    <row r="16" spans="1:20" ht="19.5" thickBot="1" x14ac:dyDescent="0.3">
      <c r="A16" s="68"/>
      <c r="B16" s="69"/>
      <c r="C16" s="69"/>
      <c r="D16" s="72" t="s">
        <v>15</v>
      </c>
      <c r="E16" s="32"/>
      <c r="F16" s="241"/>
      <c r="G16" s="241"/>
      <c r="H16" s="241"/>
      <c r="I16" s="241"/>
      <c r="J16" s="32"/>
      <c r="K16" s="241"/>
      <c r="L16" s="241"/>
      <c r="M16" s="241"/>
      <c r="N16" s="241"/>
      <c r="O16" s="32"/>
      <c r="P16" s="241"/>
      <c r="Q16" s="241"/>
      <c r="R16" s="241"/>
      <c r="S16" s="241"/>
      <c r="T16" s="32"/>
    </row>
    <row r="17" spans="1:20" ht="31.5" customHeight="1" x14ac:dyDescent="0.25">
      <c r="A17" s="15">
        <f t="shared" ref="A17:A19" si="11">F17+K17+P17</f>
        <v>13138</v>
      </c>
      <c r="B17" s="15">
        <f t="shared" ref="B17:B19" si="12">G17+L17+Q17</f>
        <v>13138</v>
      </c>
      <c r="C17" s="10">
        <f t="shared" ref="C17:C19" si="13">H17+M17+R17</f>
        <v>13138</v>
      </c>
      <c r="D17" s="21">
        <f t="shared" ref="D17:D19" si="14">J17+O17+T17</f>
        <v>0</v>
      </c>
      <c r="E17" s="20" t="s">
        <v>19</v>
      </c>
      <c r="F17" s="206">
        <v>12124</v>
      </c>
      <c r="G17" s="209">
        <v>12124</v>
      </c>
      <c r="H17" s="209">
        <v>12124</v>
      </c>
      <c r="I17" s="209">
        <f>F17-H17</f>
        <v>0</v>
      </c>
      <c r="J17" s="28">
        <v>0</v>
      </c>
      <c r="K17" s="206"/>
      <c r="L17" s="209"/>
      <c r="M17" s="209"/>
      <c r="N17" s="209"/>
      <c r="O17" s="28"/>
      <c r="P17" s="206">
        <v>1014</v>
      </c>
      <c r="Q17" s="209">
        <v>1014</v>
      </c>
      <c r="R17" s="209">
        <v>1014</v>
      </c>
      <c r="S17" s="209">
        <f>P17-R17</f>
        <v>0</v>
      </c>
      <c r="T17" s="28">
        <v>0</v>
      </c>
    </row>
    <row r="18" spans="1:20" ht="31.5" customHeight="1" x14ac:dyDescent="0.25">
      <c r="A18" s="16">
        <f t="shared" si="11"/>
        <v>74946</v>
      </c>
      <c r="B18" s="16">
        <f t="shared" si="12"/>
        <v>263273</v>
      </c>
      <c r="C18" s="11">
        <f t="shared" si="13"/>
        <v>74942</v>
      </c>
      <c r="D18" s="16">
        <f t="shared" si="14"/>
        <v>0</v>
      </c>
      <c r="E18" s="11" t="s">
        <v>20</v>
      </c>
      <c r="F18" s="207">
        <v>45215</v>
      </c>
      <c r="G18" s="108">
        <v>45215</v>
      </c>
      <c r="H18" s="108">
        <v>45211</v>
      </c>
      <c r="I18" s="108">
        <f t="shared" ref="I18" si="15">F18-H18</f>
        <v>4</v>
      </c>
      <c r="J18" s="28">
        <v>0</v>
      </c>
      <c r="K18" s="207">
        <v>8806</v>
      </c>
      <c r="L18" s="108">
        <v>8806</v>
      </c>
      <c r="M18" s="108">
        <v>8806</v>
      </c>
      <c r="N18" s="108">
        <f>K18-M18</f>
        <v>0</v>
      </c>
      <c r="O18" s="28">
        <v>0</v>
      </c>
      <c r="P18" s="207">
        <v>20925</v>
      </c>
      <c r="Q18" s="108">
        <v>209252</v>
      </c>
      <c r="R18" s="108">
        <v>20925</v>
      </c>
      <c r="S18" s="108">
        <f>P18-R18</f>
        <v>0</v>
      </c>
      <c r="T18" s="28">
        <v>0</v>
      </c>
    </row>
    <row r="19" spans="1:20" ht="31.5" customHeight="1" thickBot="1" x14ac:dyDescent="0.3">
      <c r="A19" s="17">
        <f t="shared" si="11"/>
        <v>51670</v>
      </c>
      <c r="B19" s="17">
        <f t="shared" si="12"/>
        <v>51670</v>
      </c>
      <c r="C19" s="12">
        <f t="shared" si="13"/>
        <v>55923</v>
      </c>
      <c r="D19" s="19">
        <f t="shared" si="14"/>
        <v>0</v>
      </c>
      <c r="E19" s="12" t="s">
        <v>21</v>
      </c>
      <c r="F19" s="208">
        <v>38764</v>
      </c>
      <c r="G19" s="109">
        <v>38764</v>
      </c>
      <c r="H19" s="109">
        <v>43219</v>
      </c>
      <c r="I19" s="109">
        <v>38764</v>
      </c>
      <c r="J19" s="29">
        <v>0</v>
      </c>
      <c r="K19" s="208">
        <v>5426</v>
      </c>
      <c r="L19" s="109">
        <v>5426</v>
      </c>
      <c r="M19" s="109">
        <v>5426</v>
      </c>
      <c r="N19" s="109">
        <f>K19-M19</f>
        <v>0</v>
      </c>
      <c r="O19" s="29">
        <v>0</v>
      </c>
      <c r="P19" s="208">
        <v>7480</v>
      </c>
      <c r="Q19" s="109">
        <v>7480</v>
      </c>
      <c r="R19" s="109">
        <v>7278</v>
      </c>
      <c r="S19" s="109">
        <f>P19-R19</f>
        <v>202</v>
      </c>
      <c r="T19" s="29">
        <v>0</v>
      </c>
    </row>
    <row r="20" spans="1:20" ht="19.5" thickBot="1" x14ac:dyDescent="0.3">
      <c r="A20" s="68"/>
      <c r="B20" s="69"/>
      <c r="C20" s="69"/>
      <c r="D20" s="72" t="s">
        <v>16</v>
      </c>
      <c r="E20" s="32"/>
      <c r="F20" s="241"/>
      <c r="G20" s="241"/>
      <c r="H20" s="241"/>
      <c r="I20" s="241"/>
      <c r="J20" s="32"/>
      <c r="K20" s="241"/>
      <c r="L20" s="241"/>
      <c r="M20" s="241"/>
      <c r="N20" s="241"/>
      <c r="O20" s="32"/>
      <c r="P20" s="241"/>
      <c r="Q20" s="241"/>
      <c r="R20" s="241"/>
      <c r="S20" s="241"/>
      <c r="T20" s="32"/>
    </row>
    <row r="21" spans="1:20" ht="31.5" customHeight="1" thickBot="1" x14ac:dyDescent="0.3">
      <c r="A21" s="130">
        <f t="shared" ref="A21" si="16">F21+K21+P21</f>
        <v>1865</v>
      </c>
      <c r="B21" s="130">
        <f t="shared" ref="B21" si="17">G21+L21+Q21</f>
        <v>1865</v>
      </c>
      <c r="C21" s="130">
        <f t="shared" ref="C21" si="18">H21+M21+R21</f>
        <v>1821</v>
      </c>
      <c r="D21" s="18">
        <f t="shared" ref="D21" si="19">J21+O21+T21</f>
        <v>44</v>
      </c>
      <c r="E21" s="18" t="s">
        <v>18</v>
      </c>
      <c r="F21" s="205">
        <v>1700</v>
      </c>
      <c r="G21" s="110">
        <v>1700</v>
      </c>
      <c r="H21" s="110">
        <v>1688</v>
      </c>
      <c r="I21" s="110">
        <f>F21-H21</f>
        <v>12</v>
      </c>
      <c r="J21" s="27">
        <v>12</v>
      </c>
      <c r="K21" s="205">
        <v>165</v>
      </c>
      <c r="L21" s="110">
        <v>165</v>
      </c>
      <c r="M21" s="110">
        <v>133</v>
      </c>
      <c r="N21" s="110">
        <f>K21-M21</f>
        <v>32</v>
      </c>
      <c r="O21" s="27">
        <v>32</v>
      </c>
      <c r="P21" s="205"/>
      <c r="Q21" s="110"/>
      <c r="R21" s="110"/>
      <c r="S21" s="110"/>
      <c r="T21" s="27"/>
    </row>
    <row r="22" spans="1:20" ht="19.5" thickBot="1" x14ac:dyDescent="0.3">
      <c r="A22" s="68"/>
      <c r="B22" s="69"/>
      <c r="C22" s="69"/>
      <c r="D22" s="72" t="s">
        <v>26</v>
      </c>
      <c r="E22" s="32"/>
      <c r="F22" s="241"/>
      <c r="G22" s="241"/>
      <c r="H22" s="241"/>
      <c r="I22" s="241"/>
      <c r="J22" s="32"/>
      <c r="K22" s="241"/>
      <c r="L22" s="241"/>
      <c r="M22" s="241"/>
      <c r="N22" s="241"/>
      <c r="O22" s="32"/>
      <c r="P22" s="241"/>
      <c r="Q22" s="241"/>
      <c r="R22" s="241"/>
      <c r="S22" s="241"/>
      <c r="T22" s="32"/>
    </row>
    <row r="23" spans="1:20" ht="31.5" customHeight="1" thickBot="1" x14ac:dyDescent="0.3">
      <c r="A23" s="23">
        <f>F23+K23+P23</f>
        <v>41073</v>
      </c>
      <c r="B23" s="23">
        <f>G23+L23+Q23</f>
        <v>0</v>
      </c>
      <c r="C23" s="23">
        <f>H23+M23+R23</f>
        <v>35821</v>
      </c>
      <c r="D23" s="23">
        <f>J23+O23+T23</f>
        <v>1250</v>
      </c>
      <c r="E23" s="25" t="s">
        <v>27</v>
      </c>
      <c r="F23" s="210">
        <v>27580</v>
      </c>
      <c r="G23" s="111">
        <v>0</v>
      </c>
      <c r="H23" s="111">
        <v>25402</v>
      </c>
      <c r="I23" s="111">
        <f>F23-H23</f>
        <v>2178</v>
      </c>
      <c r="J23" s="31">
        <v>1000</v>
      </c>
      <c r="K23" s="210">
        <v>7089</v>
      </c>
      <c r="L23" s="111">
        <v>0</v>
      </c>
      <c r="M23" s="111">
        <v>5877</v>
      </c>
      <c r="N23" s="111">
        <f>K23-M23</f>
        <v>1212</v>
      </c>
      <c r="O23" s="31">
        <v>150</v>
      </c>
      <c r="P23" s="210">
        <v>6404</v>
      </c>
      <c r="Q23" s="111">
        <v>0</v>
      </c>
      <c r="R23" s="111">
        <v>4542</v>
      </c>
      <c r="S23" s="111">
        <f>P23-R23</f>
        <v>1862</v>
      </c>
      <c r="T23" s="31">
        <v>100</v>
      </c>
    </row>
  </sheetData>
  <mergeCells count="10">
    <mergeCell ref="B2:B4"/>
    <mergeCell ref="A1:T1"/>
    <mergeCell ref="A2:A4"/>
    <mergeCell ref="C2:C4"/>
    <mergeCell ref="D2:D4"/>
    <mergeCell ref="F3:J3"/>
    <mergeCell ref="K3:O3"/>
    <mergeCell ref="P3:T3"/>
    <mergeCell ref="F2:T2"/>
    <mergeCell ref="E2:E4"/>
  </mergeCells>
  <printOptions horizontalCentered="1"/>
  <pageMargins left="0" right="0" top="0" bottom="0" header="0" footer="0"/>
  <pageSetup paperSize="9"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G30"/>
  <sheetViews>
    <sheetView topLeftCell="A16" zoomScaleNormal="100" workbookViewId="0">
      <selection activeCell="B25" sqref="B25"/>
    </sheetView>
  </sheetViews>
  <sheetFormatPr defaultRowHeight="15" x14ac:dyDescent="0.25"/>
  <cols>
    <col min="1" max="1" width="26.42578125" style="1" customWidth="1"/>
    <col min="2" max="2" width="21.7109375" style="1" customWidth="1"/>
    <col min="3" max="3" width="26.42578125" style="1" customWidth="1"/>
    <col min="4" max="4" width="21.42578125" style="1" customWidth="1"/>
    <col min="5" max="5" width="25" style="1" customWidth="1"/>
    <col min="7" max="16384" width="9.140625" style="1"/>
  </cols>
  <sheetData>
    <row r="1" spans="1:7" ht="28.5" customHeight="1" thickBot="1" x14ac:dyDescent="0.3">
      <c r="A1" s="340" t="s">
        <v>98</v>
      </c>
      <c r="B1" s="341"/>
      <c r="C1" s="341"/>
      <c r="D1" s="341"/>
      <c r="E1" s="342"/>
      <c r="F1" s="79"/>
      <c r="G1" s="79"/>
    </row>
    <row r="2" spans="1:7" ht="11.25" customHeight="1" x14ac:dyDescent="0.25">
      <c r="A2" s="319" t="s">
        <v>1</v>
      </c>
      <c r="B2" s="319" t="s">
        <v>51</v>
      </c>
      <c r="C2" s="319" t="s">
        <v>71</v>
      </c>
      <c r="D2" s="319" t="s">
        <v>52</v>
      </c>
      <c r="E2" s="319" t="s">
        <v>0</v>
      </c>
    </row>
    <row r="3" spans="1:7" ht="9.75" customHeight="1" x14ac:dyDescent="0.25">
      <c r="A3" s="320"/>
      <c r="B3" s="320"/>
      <c r="C3" s="320"/>
      <c r="D3" s="320"/>
      <c r="E3" s="320"/>
    </row>
    <row r="4" spans="1:7" ht="8.25" customHeight="1" thickBot="1" x14ac:dyDescent="0.3">
      <c r="A4" s="321"/>
      <c r="B4" s="321"/>
      <c r="C4" s="321"/>
      <c r="D4" s="321"/>
      <c r="E4" s="321"/>
    </row>
    <row r="5" spans="1:7" ht="19.5" thickBot="1" x14ac:dyDescent="0.3">
      <c r="A5" s="71" t="s">
        <v>78</v>
      </c>
      <c r="B5" s="73"/>
      <c r="C5" s="73"/>
      <c r="D5" s="69"/>
      <c r="E5" s="33"/>
    </row>
    <row r="6" spans="1:7" ht="21" customHeight="1" x14ac:dyDescent="0.25">
      <c r="A6" s="10" t="s">
        <v>9</v>
      </c>
      <c r="B6" s="10">
        <f>'IGC2'!A6+'IGC3'!A6+'IGC4'!A6+'IGC5'!A6</f>
        <v>40354</v>
      </c>
      <c r="C6" s="10">
        <f>'IGC2'!B6+'IGC3'!B6+'IGC4'!B6+'IGC5'!B6</f>
        <v>38386</v>
      </c>
      <c r="D6" s="10">
        <f>'IGC2'!C6+'IGC3'!C6+'IGC4'!C6+'IGC5'!C6</f>
        <v>32876</v>
      </c>
      <c r="E6" s="10">
        <f>'IGC2'!D6+'IGC3'!D6+'IGC4'!D6+'IGC5'!D6</f>
        <v>0</v>
      </c>
    </row>
    <row r="7" spans="1:7" ht="21" customHeight="1" x14ac:dyDescent="0.25">
      <c r="A7" s="11" t="s">
        <v>10</v>
      </c>
      <c r="B7" s="11">
        <f>'IGC2'!A7+'IGC3'!A7+'IGC4'!A7+'IGC5'!A7</f>
        <v>349</v>
      </c>
      <c r="C7" s="11">
        <f>'IGC2'!B7+'IGC3'!B7+'IGC4'!B7+'IGC5'!B7</f>
        <v>349</v>
      </c>
      <c r="D7" s="11">
        <f>'IGC2'!C7+'IGC3'!C7+'IGC4'!C7+'IGC5'!C7</f>
        <v>214</v>
      </c>
      <c r="E7" s="11">
        <f>'IGC2'!D7+'IGC3'!D7+'IGC4'!D7+'IGC5'!D7</f>
        <v>13</v>
      </c>
    </row>
    <row r="8" spans="1:7" ht="21" customHeight="1" x14ac:dyDescent="0.25">
      <c r="A8" s="11" t="s">
        <v>103</v>
      </c>
      <c r="B8" s="11">
        <f>'IGC2'!A8+'IGC3'!A9+'IGC4'!A9+'IGC5'!A9</f>
        <v>370</v>
      </c>
      <c r="C8" s="11">
        <f>'IGC2'!B8+'IGC3'!B9+'IGC4'!B9+'IGC5'!B9</f>
        <v>300</v>
      </c>
      <c r="D8" s="11">
        <f>'IGC2'!C8+'IGC3'!C9+'IGC4'!C9+'IGC5'!C9</f>
        <v>215</v>
      </c>
      <c r="E8" s="11">
        <f>'IGC2'!D8+'IGC3'!D9+'IGC4'!D9+'IGC5'!D9</f>
        <v>25</v>
      </c>
    </row>
    <row r="9" spans="1:7" ht="21" customHeight="1" x14ac:dyDescent="0.25">
      <c r="A9" s="11" t="s">
        <v>11</v>
      </c>
      <c r="B9" s="11">
        <f>'IGC2'!A9+'IGC3'!A10+'IGC4'!A10+'IGC5'!A10</f>
        <v>1006</v>
      </c>
      <c r="C9" s="11">
        <f>'IGC2'!B9+'IGC3'!B10+'IGC4'!B10+'IGC5'!B10</f>
        <v>988</v>
      </c>
      <c r="D9" s="11">
        <f>'IGC2'!C9+'IGC3'!C10+'IGC4'!C10+'IGC5'!C10</f>
        <v>750</v>
      </c>
      <c r="E9" s="11">
        <f>'IGC2'!D9+'IGC3'!D10+'IGC4'!D10+'IGC5'!D10</f>
        <v>39</v>
      </c>
    </row>
    <row r="10" spans="1:7" ht="21" customHeight="1" x14ac:dyDescent="0.25">
      <c r="A10" s="11" t="s">
        <v>12</v>
      </c>
      <c r="B10" s="11">
        <f>'IGC2'!A10</f>
        <v>49</v>
      </c>
      <c r="C10" s="11">
        <f>'IGC2'!B10</f>
        <v>49</v>
      </c>
      <c r="D10" s="11">
        <f>'IGC2'!C10</f>
        <v>33</v>
      </c>
      <c r="E10" s="11">
        <f>'IGC2'!D10</f>
        <v>0</v>
      </c>
    </row>
    <row r="11" spans="1:7" ht="21" customHeight="1" thickBot="1" x14ac:dyDescent="0.3">
      <c r="A11" s="11" t="s">
        <v>8</v>
      </c>
      <c r="B11" s="12">
        <f>'IGC2'!A11+'IGC3'!A11+'IGC4'!A11+'IGC5'!A11</f>
        <v>26320</v>
      </c>
      <c r="C11" s="12">
        <f>'IGC2'!B11+'IGC3'!B11+'IGC4'!B11+'IGC5'!B11</f>
        <v>24850</v>
      </c>
      <c r="D11" s="12">
        <f>'IGC2'!C11+'IGC3'!C11+'IGC4'!C11+'IGC5'!C11</f>
        <v>17737</v>
      </c>
      <c r="E11" s="11">
        <f>'IGC2'!D11+'IGC3'!D11+'IGC4'!D11+'IGC5'!D11</f>
        <v>490</v>
      </c>
    </row>
    <row r="12" spans="1:7" ht="19.5" thickBot="1" x14ac:dyDescent="0.3">
      <c r="A12" s="71" t="s">
        <v>82</v>
      </c>
      <c r="B12" s="73"/>
      <c r="C12" s="73"/>
      <c r="D12" s="69"/>
      <c r="E12" s="33"/>
    </row>
    <row r="13" spans="1:7" ht="24.95" customHeight="1" x14ac:dyDescent="0.25">
      <c r="A13" s="18" t="s">
        <v>9</v>
      </c>
      <c r="B13" s="46">
        <f>'IGC2'!A13+'IGC3'!A13+'IGC4'!A13+'IGC5'!A13</f>
        <v>13474</v>
      </c>
      <c r="C13" s="46">
        <f>'IGC2'!B13+'IGC3'!B13+'IGC4'!B13+'IGC5'!B13</f>
        <v>13495</v>
      </c>
      <c r="D13" s="10">
        <f>'IGC2'!C13+'IGC3'!C13+'IGC4'!C13+'IGC5'!C13</f>
        <v>12140</v>
      </c>
      <c r="E13" s="10">
        <f>'IGC2'!D13+'IGC3'!D13+'IGC4'!D13+'IGC5'!D13</f>
        <v>510</v>
      </c>
    </row>
    <row r="14" spans="1:7" ht="24.95" customHeight="1" thickBot="1" x14ac:dyDescent="0.3">
      <c r="A14" s="18" t="s">
        <v>8</v>
      </c>
      <c r="B14" s="36">
        <f>'IGC2'!A14+'IGC3'!A14+'IGC4'!A14+'IGC5'!A14</f>
        <v>1016</v>
      </c>
      <c r="C14" s="36">
        <f>'IGC2'!B14+'IGC3'!B14+'IGC4'!B14+'IGC5'!B14</f>
        <v>997</v>
      </c>
      <c r="D14" s="12">
        <f>'IGC2'!C14+'IGC3'!C14+'IGC4'!C14+'IGC5'!C14</f>
        <v>955</v>
      </c>
      <c r="E14" s="85">
        <f>'IGC2'!D14+'IGC3'!D14+'IGC4'!D14+'IGC5'!D14</f>
        <v>20</v>
      </c>
      <c r="F14" s="1"/>
    </row>
    <row r="15" spans="1:7" ht="19.5" thickBot="1" x14ac:dyDescent="0.3">
      <c r="A15" s="72" t="s">
        <v>83</v>
      </c>
      <c r="B15" s="73"/>
      <c r="C15" s="73"/>
      <c r="D15" s="69"/>
      <c r="E15" s="33"/>
      <c r="F15" s="1"/>
    </row>
    <row r="16" spans="1:7" ht="24.95" customHeight="1" x14ac:dyDescent="0.25">
      <c r="A16" s="18" t="s">
        <v>45</v>
      </c>
      <c r="B16" s="88">
        <f>'IGC2'!A16+'IGC3'!A16+'IGC4'!A16+'IGC5'!A16</f>
        <v>134</v>
      </c>
      <c r="C16" s="88">
        <f>'IGC2'!B16+'IGC3'!B16+'IGC4'!B16+'IGC5'!B16</f>
        <v>134</v>
      </c>
      <c r="D16" s="83">
        <f>'IGC2'!C16+'IGC3'!C16+'IGC4'!C16+'IGC5'!C16</f>
        <v>96</v>
      </c>
      <c r="E16" s="20">
        <f>'IGC2'!D16+'IGC3'!D16+'IGC4'!D16+'IGC5'!D16</f>
        <v>59</v>
      </c>
      <c r="F16" s="1"/>
    </row>
    <row r="17" spans="1:6" ht="24.95" customHeight="1" x14ac:dyDescent="0.25">
      <c r="A17" s="18" t="s">
        <v>53</v>
      </c>
      <c r="B17" s="18">
        <f>'IGC2'!A17+'IGC3'!A17+'IGC4'!A17+'IGC5'!A17</f>
        <v>74</v>
      </c>
      <c r="C17" s="18">
        <f>'IGC2'!B17+'IGC3'!B17+'IGC4'!B17+'IGC5'!B17</f>
        <v>54</v>
      </c>
      <c r="D17" s="11">
        <f>'IGC2'!C17+'IGC3'!C17+'IGC4'!C17+'IGC5'!C17</f>
        <v>54</v>
      </c>
      <c r="E17" s="20">
        <f>'IGC2'!D17+'IGC3'!D17+'IGC4'!D17+'IGC5'!D17</f>
        <v>0</v>
      </c>
      <c r="F17" s="1"/>
    </row>
    <row r="18" spans="1:6" ht="24.95" customHeight="1" x14ac:dyDescent="0.25">
      <c r="A18" s="18" t="s">
        <v>48</v>
      </c>
      <c r="B18" s="80">
        <f>'IGC2'!A18+'IGC3'!A18+'IGC4'!A18+'IGC5'!A18</f>
        <v>9</v>
      </c>
      <c r="C18" s="80">
        <f>'IGC2'!B18+'IGC3'!B18+'IGC4'!B18+'IGC5'!B18</f>
        <v>9</v>
      </c>
      <c r="D18" s="20">
        <f>'IGC2'!C18+'IGC3'!C18+'IGC4'!C18+'IGC5'!C18</f>
        <v>9</v>
      </c>
      <c r="E18" s="20">
        <f>'IGC2'!D18+'IGC3'!D18+'IGC4'!D18+'IGC5'!D18</f>
        <v>0</v>
      </c>
      <c r="F18" s="1"/>
    </row>
    <row r="19" spans="1:6" ht="24.95" customHeight="1" x14ac:dyDescent="0.25">
      <c r="A19" s="18" t="s">
        <v>49</v>
      </c>
      <c r="B19" s="80">
        <f>'IGC2'!A19+'IGC3'!A19+'IGC4'!A19+'IGC5'!A19</f>
        <v>1</v>
      </c>
      <c r="C19" s="80">
        <f>'IGC2'!B19+'IGC3'!B19+'IGC4'!B19+'IGC5'!B19</f>
        <v>1</v>
      </c>
      <c r="D19" s="20">
        <f>'IGC2'!C19+'IGC3'!C19+'IGC4'!C19+'IGC5'!C19</f>
        <v>1</v>
      </c>
      <c r="E19" s="20">
        <f>'IGC2'!D19+'IGC3'!D19+'IGC4'!D19+'IGC5'!D19</f>
        <v>0</v>
      </c>
      <c r="F19" s="1"/>
    </row>
    <row r="20" spans="1:6" ht="24.95" customHeight="1" x14ac:dyDescent="0.25">
      <c r="A20" s="18" t="s">
        <v>47</v>
      </c>
      <c r="B20" s="80">
        <f>'IGC2'!A20+'IGC3'!A20+'IGC4'!A20+'IGC5'!A20</f>
        <v>7</v>
      </c>
      <c r="C20" s="80">
        <f>'IGC2'!B20+'IGC3'!B20+'IGC4'!B20+'IGC5'!B20</f>
        <v>7</v>
      </c>
      <c r="D20" s="20">
        <f>'IGC2'!C20+'IGC3'!C20+'IGC4'!C20+'IGC5'!C20</f>
        <v>5</v>
      </c>
      <c r="E20" s="20">
        <f>'IGC2'!D20+'IGC3'!D20+'IGC4'!D20+'IGC5'!D20</f>
        <v>0</v>
      </c>
      <c r="F20" s="1"/>
    </row>
    <row r="21" spans="1:6" ht="24.95" customHeight="1" x14ac:dyDescent="0.25">
      <c r="A21" s="18" t="s">
        <v>105</v>
      </c>
      <c r="B21" s="80">
        <f>'IGC2'!A21+'IGC3'!A21+'IGC4'!A21+'IGC5'!A21</f>
        <v>8</v>
      </c>
      <c r="C21" s="80">
        <f>'IGC2'!B21+'IGC3'!B21+'IGC4'!B21+'IGC5'!B21</f>
        <v>8</v>
      </c>
      <c r="D21" s="20">
        <f>'IGC2'!C21+'IGC3'!C21+'IGC4'!C21+'IGC5'!C21</f>
        <v>1</v>
      </c>
      <c r="E21" s="20">
        <f>'IGC2'!D21+'IGC3'!D21+'IGC4'!D21+'IGC5'!D21</f>
        <v>1</v>
      </c>
      <c r="F21" s="1"/>
    </row>
    <row r="22" spans="1:6" ht="24.95" customHeight="1" thickBot="1" x14ac:dyDescent="0.3">
      <c r="A22" s="18" t="s">
        <v>46</v>
      </c>
      <c r="B22" s="36">
        <f>'IGC2'!A21+'IGC3'!A22+'IGC4'!A21+'IGC5'!A21</f>
        <v>12</v>
      </c>
      <c r="C22" s="36">
        <f>'IGC2'!B21+'IGC3'!B22+'IGC4'!B21+'IGC5'!B21</f>
        <v>12</v>
      </c>
      <c r="D22" s="12">
        <f>'IGC2'!C21+'IGC3'!C22+'IGC4'!C21+'IGC5'!C21</f>
        <v>12</v>
      </c>
      <c r="E22" s="11">
        <f>'IGC2'!D21+'IGC3'!D22+'IGC4'!D21+'IGC5'!D21</f>
        <v>0</v>
      </c>
      <c r="F22" s="1"/>
    </row>
    <row r="23" spans="1:6" ht="19.5" thickBot="1" x14ac:dyDescent="0.3">
      <c r="A23" s="72" t="s">
        <v>84</v>
      </c>
      <c r="B23" s="73"/>
      <c r="C23" s="73"/>
      <c r="D23" s="69"/>
      <c r="E23" s="33"/>
      <c r="F23" s="1"/>
    </row>
    <row r="24" spans="1:6" s="41" customFormat="1" ht="24.95" customHeight="1" x14ac:dyDescent="0.25">
      <c r="A24" s="40" t="s">
        <v>19</v>
      </c>
      <c r="B24" s="48">
        <f>'IGC2'!A23+'IGC3'!A24+'IGC4'!A23+'IGC5'!A23</f>
        <v>27350</v>
      </c>
      <c r="C24" s="48">
        <f>'IGC2'!B23+'IGC3'!B24+'IGC4'!B23+'IGC5'!B23</f>
        <v>27350</v>
      </c>
      <c r="D24" s="48">
        <f>'IGC2'!C23+'IGC3'!C24+'IGC4'!C23+'IGC5'!C23</f>
        <v>27250</v>
      </c>
      <c r="E24" s="40">
        <f>'IGC2'!D23+'IGC3'!D24+'IGC4'!D23+'IGC5'!D23</f>
        <v>0</v>
      </c>
    </row>
    <row r="25" spans="1:6" s="41" customFormat="1" ht="24.95" customHeight="1" x14ac:dyDescent="0.25">
      <c r="A25" s="43" t="s">
        <v>20</v>
      </c>
      <c r="B25" s="43">
        <f>'IGC2'!A24+'IGC3'!A25+'IGC4'!A24+'IGC5'!A24</f>
        <v>12556</v>
      </c>
      <c r="C25" s="43">
        <f>'IGC2'!B24+'IGC3'!B25+'IGC4'!B24+'IGC5'!B24</f>
        <v>12556</v>
      </c>
      <c r="D25" s="43">
        <f>'IGC2'!C24+'IGC3'!C25+'IGC4'!C24+'IGC5'!C24</f>
        <v>2967</v>
      </c>
      <c r="E25" s="43">
        <f>'IGC2'!D24+'IGC3'!D25+'IGC4'!D24+'IGC5'!D24</f>
        <v>0</v>
      </c>
    </row>
    <row r="26" spans="1:6" s="41" customFormat="1" ht="24.95" customHeight="1" thickBot="1" x14ac:dyDescent="0.3">
      <c r="A26" s="45" t="s">
        <v>21</v>
      </c>
      <c r="B26" s="45">
        <f>'IGC2'!A25+'IGC3'!A26+'IGC4'!A25+'IGC5'!A25</f>
        <v>25695</v>
      </c>
      <c r="C26" s="45">
        <f>'IGC2'!B25+'IGC3'!B26+'IGC4'!B25+'IGC5'!B25</f>
        <v>22535</v>
      </c>
      <c r="D26" s="45">
        <f>'IGC2'!C25+'IGC3'!C26+'IGC4'!C25+'IGC5'!C25</f>
        <v>3500</v>
      </c>
      <c r="E26" s="86">
        <f>'IGC2'!D25+'IGC3'!D26+'IGC4'!D25+'IGC5'!D25</f>
        <v>0</v>
      </c>
    </row>
    <row r="27" spans="1:6" ht="19.5" thickBot="1" x14ac:dyDescent="0.3">
      <c r="A27" s="72" t="s">
        <v>72</v>
      </c>
      <c r="B27" s="73"/>
      <c r="C27" s="73"/>
      <c r="D27" s="69"/>
      <c r="E27" s="33"/>
      <c r="F27" s="1"/>
    </row>
    <row r="28" spans="1:6" ht="24.95" customHeight="1" thickBot="1" x14ac:dyDescent="0.3">
      <c r="A28" s="25" t="s">
        <v>27</v>
      </c>
      <c r="B28" s="25">
        <f>'IGC2'!A27+'IGC3'!A28+'IGC4'!A27+'IGC5'!A27</f>
        <v>74139</v>
      </c>
      <c r="C28" s="25">
        <f>'IGC2'!B27+'IGC3'!B28+'IGC4'!B27+'IGC5'!B27</f>
        <v>0</v>
      </c>
      <c r="D28" s="25">
        <f>'IGC2'!C27+'IGC3'!C28+'IGC4'!C27+'IGC5'!C27</f>
        <v>71612</v>
      </c>
      <c r="E28" s="25">
        <f>'IGC2'!D27+'IGC3'!D28+'IGC4'!D27+'IGC5'!D27</f>
        <v>0</v>
      </c>
      <c r="F28" s="1"/>
    </row>
    <row r="29" spans="1:6" ht="15.75" thickBot="1" x14ac:dyDescent="0.3"/>
    <row r="30" spans="1:6" s="279" customFormat="1" ht="24.95" customHeight="1" thickBot="1" x14ac:dyDescent="0.3">
      <c r="A30" s="280" t="s">
        <v>119</v>
      </c>
      <c r="B30" s="25">
        <f>B24+B25+B26</f>
        <v>65601</v>
      </c>
      <c r="C30" s="25">
        <f>C24+C25+C26</f>
        <v>62441</v>
      </c>
      <c r="D30" s="25">
        <f>D24+D25+D26</f>
        <v>33717</v>
      </c>
      <c r="E30" s="25">
        <f>E24+E25+E26</f>
        <v>0</v>
      </c>
    </row>
  </sheetData>
  <mergeCells count="6">
    <mergeCell ref="A1:E1"/>
    <mergeCell ref="B2:B4"/>
    <mergeCell ref="C2:C4"/>
    <mergeCell ref="A2:A4"/>
    <mergeCell ref="D2:D4"/>
    <mergeCell ref="E2:E4"/>
  </mergeCells>
  <printOptions horizontalCentered="1" verticalCentered="1"/>
  <pageMargins left="0" right="0" top="0" bottom="0" header="0" footer="0"/>
  <pageSetup paperSize="9" scale="9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T27"/>
  <sheetViews>
    <sheetView topLeftCell="A7" zoomScaleNormal="100" workbookViewId="0">
      <selection activeCell="R29" sqref="R29"/>
    </sheetView>
  </sheetViews>
  <sheetFormatPr defaultRowHeight="15" x14ac:dyDescent="0.25"/>
  <cols>
    <col min="1" max="1" width="11.28515625" style="1" customWidth="1"/>
    <col min="2" max="2" width="12.5703125" style="1" bestFit="1" customWidth="1"/>
    <col min="3" max="3" width="11.7109375" style="1" customWidth="1"/>
    <col min="4" max="4" width="17.85546875" style="1" customWidth="1"/>
    <col min="5" max="5" width="26.42578125" style="1" customWidth="1"/>
    <col min="6" max="6" width="9.140625" style="1"/>
    <col min="7" max="7" width="13.28515625" style="1" customWidth="1"/>
    <col min="8" max="8" width="9.140625" style="1"/>
    <col min="9" max="9" width="12.85546875" style="1" customWidth="1"/>
    <col min="10" max="10" width="8.42578125" style="1" customWidth="1"/>
    <col min="11" max="11" width="9.140625" style="1"/>
    <col min="12" max="12" width="14.85546875" style="1" customWidth="1"/>
    <col min="13" max="13" width="9.140625" style="1"/>
    <col min="14" max="14" width="13.7109375" style="1" customWidth="1"/>
    <col min="15" max="16" width="9.140625" style="1"/>
    <col min="17" max="17" width="12.7109375" style="1" customWidth="1"/>
    <col min="18" max="18" width="9.140625" style="1"/>
    <col min="19" max="19" width="13.7109375" style="1" customWidth="1"/>
    <col min="20" max="16384" width="9.140625" style="1"/>
  </cols>
  <sheetData>
    <row r="1" spans="1:20" ht="33" customHeight="1" thickBot="1" x14ac:dyDescent="0.3">
      <c r="A1" s="346" t="s">
        <v>97</v>
      </c>
      <c r="B1" s="346"/>
      <c r="C1" s="346"/>
      <c r="D1" s="346"/>
      <c r="E1" s="346"/>
      <c r="F1" s="346"/>
      <c r="G1" s="346"/>
      <c r="H1" s="346"/>
      <c r="I1" s="346"/>
      <c r="J1" s="346"/>
      <c r="K1" s="346"/>
      <c r="L1" s="346"/>
      <c r="M1" s="346"/>
      <c r="N1" s="346"/>
      <c r="O1" s="346"/>
      <c r="P1" s="346"/>
      <c r="Q1" s="346"/>
      <c r="R1" s="346"/>
      <c r="S1" s="346"/>
      <c r="T1" s="347"/>
    </row>
    <row r="2" spans="1:20" ht="15.75" thickBot="1" x14ac:dyDescent="0.3">
      <c r="A2" s="325" t="s">
        <v>51</v>
      </c>
      <c r="B2" s="325" t="s">
        <v>71</v>
      </c>
      <c r="C2" s="325" t="s">
        <v>52</v>
      </c>
      <c r="D2" s="325" t="s">
        <v>0</v>
      </c>
      <c r="E2" s="325" t="s">
        <v>1</v>
      </c>
      <c r="F2" s="337" t="s">
        <v>2</v>
      </c>
      <c r="G2" s="338"/>
      <c r="H2" s="338"/>
      <c r="I2" s="338"/>
      <c r="J2" s="338"/>
      <c r="K2" s="338"/>
      <c r="L2" s="338"/>
      <c r="M2" s="338"/>
      <c r="N2" s="338"/>
      <c r="O2" s="338"/>
      <c r="P2" s="338"/>
      <c r="Q2" s="338"/>
      <c r="R2" s="338"/>
      <c r="S2" s="338"/>
      <c r="T2" s="339"/>
    </row>
    <row r="3" spans="1:20" x14ac:dyDescent="0.25">
      <c r="A3" s="326"/>
      <c r="B3" s="326"/>
      <c r="C3" s="326"/>
      <c r="D3" s="326"/>
      <c r="E3" s="326"/>
      <c r="F3" s="331" t="s">
        <v>30</v>
      </c>
      <c r="G3" s="332"/>
      <c r="H3" s="332"/>
      <c r="I3" s="332"/>
      <c r="J3" s="333"/>
      <c r="K3" s="334" t="s">
        <v>31</v>
      </c>
      <c r="L3" s="335"/>
      <c r="M3" s="335"/>
      <c r="N3" s="335"/>
      <c r="O3" s="336"/>
      <c r="P3" s="334" t="s">
        <v>32</v>
      </c>
      <c r="Q3" s="335"/>
      <c r="R3" s="335"/>
      <c r="S3" s="335"/>
      <c r="T3" s="336"/>
    </row>
    <row r="4" spans="1:20" ht="15.75" thickBot="1" x14ac:dyDescent="0.3">
      <c r="A4" s="327"/>
      <c r="B4" s="327"/>
      <c r="C4" s="327"/>
      <c r="D4" s="327"/>
      <c r="E4" s="327"/>
      <c r="F4" s="4" t="s">
        <v>3</v>
      </c>
      <c r="G4" s="5" t="s">
        <v>4</v>
      </c>
      <c r="H4" s="5" t="s">
        <v>5</v>
      </c>
      <c r="I4" s="5" t="s">
        <v>6</v>
      </c>
      <c r="J4" s="26" t="s">
        <v>7</v>
      </c>
      <c r="K4" s="4" t="s">
        <v>3</v>
      </c>
      <c r="L4" s="5" t="s">
        <v>4</v>
      </c>
      <c r="M4" s="5" t="s">
        <v>5</v>
      </c>
      <c r="N4" s="5" t="s">
        <v>6</v>
      </c>
      <c r="O4" s="26" t="s">
        <v>7</v>
      </c>
      <c r="P4" s="4" t="s">
        <v>3</v>
      </c>
      <c r="Q4" s="5" t="s">
        <v>4</v>
      </c>
      <c r="R4" s="5" t="s">
        <v>5</v>
      </c>
      <c r="S4" s="5" t="s">
        <v>6</v>
      </c>
      <c r="T4" s="26" t="s">
        <v>7</v>
      </c>
    </row>
    <row r="5" spans="1:20" ht="19.5" thickBot="1" x14ac:dyDescent="0.3">
      <c r="C5" s="69"/>
      <c r="D5" s="348" t="s">
        <v>28</v>
      </c>
      <c r="E5" s="348"/>
      <c r="F5" s="348"/>
      <c r="G5" s="348"/>
      <c r="H5" s="348"/>
      <c r="I5" s="348"/>
      <c r="J5" s="348"/>
      <c r="K5" s="348"/>
      <c r="L5" s="348"/>
      <c r="M5" s="348"/>
      <c r="N5" s="348"/>
      <c r="O5" s="348"/>
      <c r="P5" s="348"/>
      <c r="Q5" s="348"/>
      <c r="R5" s="348"/>
      <c r="S5" s="348"/>
      <c r="T5" s="349"/>
    </row>
    <row r="6" spans="1:20" ht="24.95" customHeight="1" x14ac:dyDescent="0.25">
      <c r="A6" s="15">
        <f>F6+K6+P6</f>
        <v>9069</v>
      </c>
      <c r="B6" s="15">
        <f>G6+L6+Q6</f>
        <v>9069</v>
      </c>
      <c r="C6" s="10">
        <f>H6+M6+R6</f>
        <v>6921</v>
      </c>
      <c r="D6" s="15">
        <f>J6+O6+T6</f>
        <v>0</v>
      </c>
      <c r="E6" s="10" t="s">
        <v>9</v>
      </c>
      <c r="F6" s="13"/>
      <c r="G6" s="14"/>
      <c r="H6" s="14"/>
      <c r="I6" s="14"/>
      <c r="J6" s="27"/>
      <c r="K6" s="13">
        <v>4739</v>
      </c>
      <c r="L6" s="14">
        <v>4739</v>
      </c>
      <c r="M6" s="110">
        <v>4121</v>
      </c>
      <c r="N6" s="14">
        <f>K6-M6</f>
        <v>618</v>
      </c>
      <c r="O6" s="27">
        <v>0</v>
      </c>
      <c r="P6" s="13">
        <v>4330</v>
      </c>
      <c r="Q6" s="14">
        <v>4330</v>
      </c>
      <c r="R6" s="110">
        <v>2800</v>
      </c>
      <c r="S6" s="14">
        <f>+P6-R6</f>
        <v>1530</v>
      </c>
      <c r="T6" s="27">
        <v>0</v>
      </c>
    </row>
    <row r="7" spans="1:20" ht="24.95" customHeight="1" x14ac:dyDescent="0.25">
      <c r="A7" s="16">
        <f t="shared" ref="A7:A11" si="0">F7+K7+P7</f>
        <v>322</v>
      </c>
      <c r="B7" s="16">
        <f t="shared" ref="B7:B11" si="1">G7+L7+Q7</f>
        <v>322</v>
      </c>
      <c r="C7" s="11">
        <f t="shared" ref="C7:C11" si="2">H7+M7+R7</f>
        <v>187</v>
      </c>
      <c r="D7" s="16">
        <f t="shared" ref="D7:D11" si="3">J7+O7+T7</f>
        <v>13</v>
      </c>
      <c r="E7" s="11" t="s">
        <v>10</v>
      </c>
      <c r="F7" s="9"/>
      <c r="G7" s="2"/>
      <c r="H7" s="2"/>
      <c r="I7" s="2"/>
      <c r="J7" s="28"/>
      <c r="K7" s="9">
        <v>49</v>
      </c>
      <c r="L7" s="2">
        <v>49</v>
      </c>
      <c r="M7" s="108">
        <v>29</v>
      </c>
      <c r="N7" s="2">
        <f>K7-M7</f>
        <v>20</v>
      </c>
      <c r="O7" s="28">
        <v>3</v>
      </c>
      <c r="P7" s="9">
        <v>273</v>
      </c>
      <c r="Q7" s="2">
        <v>273</v>
      </c>
      <c r="R7" s="108">
        <v>158</v>
      </c>
      <c r="S7" s="2">
        <f>P7-R7</f>
        <v>115</v>
      </c>
      <c r="T7" s="28">
        <v>10</v>
      </c>
    </row>
    <row r="8" spans="1:20" ht="24.95" customHeight="1" x14ac:dyDescent="0.25">
      <c r="A8" s="16">
        <f>F8+K8+P8</f>
        <v>25</v>
      </c>
      <c r="B8" s="16">
        <f>G8+L8+Q8</f>
        <v>25</v>
      </c>
      <c r="C8" s="11">
        <f>H8+M8+R8</f>
        <v>2</v>
      </c>
      <c r="D8" s="16">
        <f>J8+O8+T8</f>
        <v>5</v>
      </c>
      <c r="E8" s="11" t="s">
        <v>102</v>
      </c>
      <c r="F8" s="6"/>
      <c r="G8" s="2"/>
      <c r="H8" s="2"/>
      <c r="I8" s="2"/>
      <c r="J8" s="28"/>
      <c r="K8" s="6"/>
      <c r="L8" s="2"/>
      <c r="M8" s="108"/>
      <c r="N8" s="2"/>
      <c r="O8" s="28"/>
      <c r="P8" s="6">
        <v>25</v>
      </c>
      <c r="Q8" s="2">
        <v>25</v>
      </c>
      <c r="R8" s="108">
        <v>2</v>
      </c>
      <c r="S8" s="2">
        <f>P8-R8</f>
        <v>23</v>
      </c>
      <c r="T8" s="28">
        <v>5</v>
      </c>
    </row>
    <row r="9" spans="1:20" ht="24.95" customHeight="1" x14ac:dyDescent="0.25">
      <c r="A9" s="16">
        <f t="shared" si="0"/>
        <v>169</v>
      </c>
      <c r="B9" s="16">
        <f t="shared" si="1"/>
        <v>169</v>
      </c>
      <c r="C9" s="11">
        <f t="shared" si="2"/>
        <v>112</v>
      </c>
      <c r="D9" s="16">
        <f t="shared" si="3"/>
        <v>15</v>
      </c>
      <c r="E9" s="11" t="s">
        <v>11</v>
      </c>
      <c r="F9" s="6"/>
      <c r="G9" s="2"/>
      <c r="H9" s="2"/>
      <c r="I9" s="2"/>
      <c r="J9" s="28"/>
      <c r="K9" s="6">
        <v>49</v>
      </c>
      <c r="L9" s="2">
        <v>49</v>
      </c>
      <c r="M9" s="108">
        <v>33</v>
      </c>
      <c r="N9" s="2">
        <f t="shared" ref="N9:N11" si="4">K9-M9</f>
        <v>16</v>
      </c>
      <c r="O9" s="28">
        <v>5</v>
      </c>
      <c r="P9" s="6">
        <v>120</v>
      </c>
      <c r="Q9" s="2">
        <v>120</v>
      </c>
      <c r="R9" s="108">
        <v>79</v>
      </c>
      <c r="S9" s="2">
        <f t="shared" ref="S9:S11" si="5">P9-R9</f>
        <v>41</v>
      </c>
      <c r="T9" s="28">
        <v>10</v>
      </c>
    </row>
    <row r="10" spans="1:20" ht="24.95" customHeight="1" x14ac:dyDescent="0.25">
      <c r="A10" s="16">
        <f t="shared" si="0"/>
        <v>49</v>
      </c>
      <c r="B10" s="16">
        <f t="shared" si="1"/>
        <v>49</v>
      </c>
      <c r="C10" s="11">
        <f t="shared" si="2"/>
        <v>33</v>
      </c>
      <c r="D10" s="16">
        <f t="shared" si="3"/>
        <v>0</v>
      </c>
      <c r="E10" s="11" t="s">
        <v>12</v>
      </c>
      <c r="F10" s="6"/>
      <c r="G10" s="2"/>
      <c r="H10" s="2"/>
      <c r="I10" s="2"/>
      <c r="J10" s="28"/>
      <c r="K10" s="6">
        <v>49</v>
      </c>
      <c r="L10" s="2">
        <v>49</v>
      </c>
      <c r="M10" s="108">
        <v>33</v>
      </c>
      <c r="N10" s="2">
        <f t="shared" si="4"/>
        <v>16</v>
      </c>
      <c r="O10" s="28">
        <v>0</v>
      </c>
      <c r="P10" s="6"/>
      <c r="Q10" s="2"/>
      <c r="R10" s="108"/>
      <c r="S10" s="2"/>
      <c r="T10" s="28"/>
    </row>
    <row r="11" spans="1:20" ht="24.95" customHeight="1" thickBot="1" x14ac:dyDescent="0.3">
      <c r="A11" s="17">
        <f t="shared" si="0"/>
        <v>2534</v>
      </c>
      <c r="B11" s="17">
        <f t="shared" si="1"/>
        <v>2534</v>
      </c>
      <c r="C11" s="12">
        <f t="shared" si="2"/>
        <v>1127</v>
      </c>
      <c r="D11" s="16">
        <f t="shared" si="3"/>
        <v>140</v>
      </c>
      <c r="E11" s="11" t="s">
        <v>8</v>
      </c>
      <c r="F11" s="6"/>
      <c r="G11" s="2"/>
      <c r="H11" s="2"/>
      <c r="I11" s="2"/>
      <c r="J11" s="28"/>
      <c r="K11" s="6">
        <f>98*2</f>
        <v>196</v>
      </c>
      <c r="L11" s="2">
        <v>196</v>
      </c>
      <c r="M11" s="108">
        <v>104</v>
      </c>
      <c r="N11" s="2">
        <f t="shared" si="4"/>
        <v>92</v>
      </c>
      <c r="O11" s="28">
        <v>40</v>
      </c>
      <c r="P11" s="6">
        <v>2338</v>
      </c>
      <c r="Q11" s="2">
        <v>2338</v>
      </c>
      <c r="R11" s="108">
        <v>1023</v>
      </c>
      <c r="S11" s="2">
        <f t="shared" si="5"/>
        <v>1315</v>
      </c>
      <c r="T11" s="28">
        <v>100</v>
      </c>
    </row>
    <row r="12" spans="1:20" ht="19.5" thickBot="1" x14ac:dyDescent="0.3">
      <c r="C12" s="69"/>
      <c r="D12" s="348" t="s">
        <v>14</v>
      </c>
      <c r="E12" s="348"/>
      <c r="F12" s="348"/>
      <c r="G12" s="348"/>
      <c r="H12" s="348"/>
      <c r="I12" s="348"/>
      <c r="J12" s="348"/>
      <c r="K12" s="348"/>
      <c r="L12" s="348"/>
      <c r="M12" s="348"/>
      <c r="N12" s="348"/>
      <c r="O12" s="348"/>
      <c r="P12" s="348"/>
      <c r="Q12" s="348"/>
      <c r="R12" s="348"/>
      <c r="S12" s="348"/>
      <c r="T12" s="349"/>
    </row>
    <row r="13" spans="1:20" ht="24.95" customHeight="1" x14ac:dyDescent="0.25">
      <c r="A13" s="15">
        <f t="shared" ref="A13:A14" si="6">F13+K13+P13</f>
        <v>5365</v>
      </c>
      <c r="B13" s="15">
        <f t="shared" ref="B13:B14" si="7">G13+L13+Q13</f>
        <v>5365</v>
      </c>
      <c r="C13" s="10">
        <f t="shared" ref="C13:C14" si="8">H13+M13+R13</f>
        <v>5315</v>
      </c>
      <c r="D13" s="15">
        <f t="shared" ref="D13:D14" si="9">J13+O13+T13</f>
        <v>0</v>
      </c>
      <c r="E13" s="18" t="s">
        <v>9</v>
      </c>
      <c r="F13" s="13">
        <v>4835</v>
      </c>
      <c r="G13" s="14">
        <v>4835</v>
      </c>
      <c r="H13" s="14">
        <v>4835</v>
      </c>
      <c r="I13" s="14">
        <v>0</v>
      </c>
      <c r="J13" s="27">
        <v>0</v>
      </c>
      <c r="K13" s="13">
        <v>530</v>
      </c>
      <c r="L13" s="14">
        <v>530</v>
      </c>
      <c r="M13" s="14">
        <v>480</v>
      </c>
      <c r="N13" s="14">
        <f t="shared" ref="N13:N14" si="10">K13-M13</f>
        <v>50</v>
      </c>
      <c r="O13" s="27">
        <v>0</v>
      </c>
      <c r="P13" s="13"/>
      <c r="Q13" s="14"/>
      <c r="R13" s="14"/>
      <c r="S13" s="14"/>
      <c r="T13" s="27"/>
    </row>
    <row r="14" spans="1:20" ht="24.95" customHeight="1" thickBot="1" x14ac:dyDescent="0.3">
      <c r="A14" s="17">
        <f t="shared" si="6"/>
        <v>60</v>
      </c>
      <c r="B14" s="17">
        <f t="shared" si="7"/>
        <v>60</v>
      </c>
      <c r="C14" s="12">
        <f t="shared" si="8"/>
        <v>59</v>
      </c>
      <c r="D14" s="19">
        <f t="shared" si="9"/>
        <v>0</v>
      </c>
      <c r="E14" s="18" t="s">
        <v>8</v>
      </c>
      <c r="F14" s="7"/>
      <c r="G14" s="8"/>
      <c r="H14" s="8"/>
      <c r="I14" s="8"/>
      <c r="J14" s="29"/>
      <c r="K14" s="7">
        <v>60</v>
      </c>
      <c r="L14" s="8">
        <v>60</v>
      </c>
      <c r="M14" s="8">
        <v>59</v>
      </c>
      <c r="N14" s="8">
        <f t="shared" si="10"/>
        <v>1</v>
      </c>
      <c r="O14" s="29">
        <v>0</v>
      </c>
      <c r="P14" s="7"/>
      <c r="Q14" s="8"/>
      <c r="R14" s="8"/>
      <c r="S14" s="8"/>
      <c r="T14" s="29"/>
    </row>
    <row r="15" spans="1:20" ht="19.5" thickBot="1" x14ac:dyDescent="0.3">
      <c r="C15" s="69"/>
      <c r="D15" s="343" t="s">
        <v>44</v>
      </c>
      <c r="E15" s="344"/>
      <c r="F15" s="344"/>
      <c r="G15" s="344"/>
      <c r="H15" s="344"/>
      <c r="I15" s="344"/>
      <c r="J15" s="344"/>
      <c r="K15" s="344"/>
      <c r="L15" s="344"/>
      <c r="M15" s="344"/>
      <c r="N15" s="344"/>
      <c r="O15" s="344"/>
      <c r="P15" s="344"/>
      <c r="Q15" s="344"/>
      <c r="R15" s="344"/>
      <c r="S15" s="344"/>
      <c r="T15" s="345"/>
    </row>
    <row r="16" spans="1:20" ht="24.95" customHeight="1" x14ac:dyDescent="0.25">
      <c r="A16" s="82">
        <f t="shared" ref="A16:A21" si="11">F16+K16+P16</f>
        <v>0</v>
      </c>
      <c r="B16" s="82">
        <f t="shared" ref="B16:B21" si="12">G16+L16+Q16</f>
        <v>0</v>
      </c>
      <c r="C16" s="83">
        <f t="shared" ref="C16:C21" si="13">H16+M16+R16</f>
        <v>0</v>
      </c>
      <c r="D16" s="21">
        <f t="shared" ref="D16:D21" si="14">J16+O16+T16</f>
        <v>0</v>
      </c>
      <c r="E16" s="18" t="s">
        <v>45</v>
      </c>
      <c r="F16" s="9"/>
      <c r="G16" s="3"/>
      <c r="H16" s="3"/>
      <c r="I16" s="3"/>
      <c r="J16" s="30"/>
      <c r="K16" s="9"/>
      <c r="L16" s="3"/>
      <c r="M16" s="3"/>
      <c r="N16" s="3"/>
      <c r="O16" s="30"/>
      <c r="P16" s="9"/>
      <c r="Q16" s="3"/>
      <c r="R16" s="3"/>
      <c r="S16" s="3"/>
      <c r="T16" s="30"/>
    </row>
    <row r="17" spans="1:20" ht="24.95" customHeight="1" x14ac:dyDescent="0.25">
      <c r="A17" s="16">
        <f t="shared" si="11"/>
        <v>0</v>
      </c>
      <c r="B17" s="16">
        <f t="shared" si="12"/>
        <v>0</v>
      </c>
      <c r="C17" s="11">
        <f t="shared" si="13"/>
        <v>0</v>
      </c>
      <c r="D17" s="21">
        <f t="shared" si="14"/>
        <v>0</v>
      </c>
      <c r="E17" s="18" t="s">
        <v>53</v>
      </c>
      <c r="F17" s="9"/>
      <c r="G17" s="3"/>
      <c r="H17" s="3"/>
      <c r="I17" s="3"/>
      <c r="J17" s="30"/>
      <c r="K17" s="9"/>
      <c r="L17" s="3"/>
      <c r="M17" s="3"/>
      <c r="N17" s="3"/>
      <c r="O17" s="30"/>
      <c r="P17" s="9"/>
      <c r="Q17" s="3"/>
      <c r="R17" s="3"/>
      <c r="S17" s="2"/>
      <c r="T17" s="30"/>
    </row>
    <row r="18" spans="1:20" ht="24.95" customHeight="1" x14ac:dyDescent="0.25">
      <c r="A18" s="21">
        <f t="shared" si="11"/>
        <v>0</v>
      </c>
      <c r="B18" s="21">
        <f t="shared" si="12"/>
        <v>0</v>
      </c>
      <c r="C18" s="20">
        <f t="shared" si="13"/>
        <v>0</v>
      </c>
      <c r="D18" s="21">
        <f t="shared" si="14"/>
        <v>0</v>
      </c>
      <c r="E18" s="18" t="s">
        <v>48</v>
      </c>
      <c r="F18" s="9"/>
      <c r="G18" s="3"/>
      <c r="H18" s="3"/>
      <c r="I18" s="3"/>
      <c r="J18" s="30"/>
      <c r="K18" s="9"/>
      <c r="L18" s="3"/>
      <c r="M18" s="3"/>
      <c r="N18" s="3"/>
      <c r="O18" s="30"/>
      <c r="P18" s="9"/>
      <c r="Q18" s="3"/>
      <c r="R18" s="3"/>
      <c r="S18" s="2"/>
      <c r="T18" s="30"/>
    </row>
    <row r="19" spans="1:20" ht="24.95" customHeight="1" x14ac:dyDescent="0.25">
      <c r="A19" s="21">
        <f t="shared" si="11"/>
        <v>0</v>
      </c>
      <c r="B19" s="21">
        <f t="shared" si="12"/>
        <v>0</v>
      </c>
      <c r="C19" s="20">
        <f t="shared" si="13"/>
        <v>0</v>
      </c>
      <c r="D19" s="21">
        <f t="shared" si="14"/>
        <v>0</v>
      </c>
      <c r="E19" s="18" t="s">
        <v>49</v>
      </c>
      <c r="F19" s="9"/>
      <c r="G19" s="3"/>
      <c r="H19" s="3"/>
      <c r="I19" s="3"/>
      <c r="J19" s="30"/>
      <c r="K19" s="9"/>
      <c r="L19" s="3"/>
      <c r="M19" s="3"/>
      <c r="N19" s="3"/>
      <c r="O19" s="30"/>
      <c r="P19" s="9"/>
      <c r="Q19" s="3"/>
      <c r="R19" s="3"/>
      <c r="S19" s="2"/>
      <c r="T19" s="30"/>
    </row>
    <row r="20" spans="1:20" ht="24.95" customHeight="1" x14ac:dyDescent="0.25">
      <c r="A20" s="21">
        <f t="shared" si="11"/>
        <v>0</v>
      </c>
      <c r="B20" s="21">
        <f t="shared" si="12"/>
        <v>0</v>
      </c>
      <c r="C20" s="20">
        <f t="shared" si="13"/>
        <v>0</v>
      </c>
      <c r="D20" s="21">
        <f t="shared" si="14"/>
        <v>0</v>
      </c>
      <c r="E20" s="18" t="s">
        <v>47</v>
      </c>
      <c r="F20" s="9"/>
      <c r="G20" s="3"/>
      <c r="H20" s="3"/>
      <c r="I20" s="3"/>
      <c r="J20" s="30"/>
      <c r="K20" s="9"/>
      <c r="L20" s="3"/>
      <c r="M20" s="3"/>
      <c r="N20" s="3"/>
      <c r="O20" s="30"/>
      <c r="P20" s="9"/>
      <c r="Q20" s="3"/>
      <c r="R20" s="3"/>
      <c r="S20" s="3"/>
      <c r="T20" s="30"/>
    </row>
    <row r="21" spans="1:20" ht="24.95" customHeight="1" thickBot="1" x14ac:dyDescent="0.3">
      <c r="A21" s="17">
        <f t="shared" si="11"/>
        <v>0</v>
      </c>
      <c r="B21" s="17">
        <f t="shared" si="12"/>
        <v>0</v>
      </c>
      <c r="C21" s="12">
        <f t="shared" si="13"/>
        <v>0</v>
      </c>
      <c r="D21" s="16">
        <f t="shared" si="14"/>
        <v>0</v>
      </c>
      <c r="E21" s="18" t="s">
        <v>46</v>
      </c>
      <c r="F21" s="6"/>
      <c r="G21" s="2"/>
      <c r="H21" s="2"/>
      <c r="I21" s="2"/>
      <c r="J21" s="28"/>
      <c r="K21" s="6"/>
      <c r="L21" s="2"/>
      <c r="M21" s="2"/>
      <c r="N21" s="2"/>
      <c r="O21" s="28"/>
      <c r="P21" s="6"/>
      <c r="Q21" s="2"/>
      <c r="R21" s="2"/>
      <c r="S21" s="2"/>
      <c r="T21" s="28"/>
    </row>
    <row r="22" spans="1:20" ht="19.5" thickBot="1" x14ac:dyDescent="0.3">
      <c r="C22" s="69"/>
      <c r="D22" s="343" t="s">
        <v>15</v>
      </c>
      <c r="E22" s="344"/>
      <c r="F22" s="344"/>
      <c r="G22" s="344"/>
      <c r="H22" s="344"/>
      <c r="I22" s="344"/>
      <c r="J22" s="344"/>
      <c r="K22" s="344"/>
      <c r="L22" s="344"/>
      <c r="M22" s="344"/>
      <c r="N22" s="344"/>
      <c r="O22" s="344"/>
      <c r="P22" s="344"/>
      <c r="Q22" s="344"/>
      <c r="R22" s="344"/>
      <c r="S22" s="344"/>
      <c r="T22" s="345"/>
    </row>
    <row r="23" spans="1:20" s="41" customFormat="1" ht="24.95" customHeight="1" x14ac:dyDescent="0.25">
      <c r="A23" s="47">
        <f t="shared" ref="A23:A25" si="15">F23+K23+P23</f>
        <v>24150</v>
      </c>
      <c r="B23" s="47">
        <f t="shared" ref="B23:B25" si="16">G23+L23+Q23</f>
        <v>24150</v>
      </c>
      <c r="C23" s="48">
        <f t="shared" ref="C23:C25" si="17">H23+M23+R23</f>
        <v>24150</v>
      </c>
      <c r="D23" s="39">
        <f t="shared" ref="D23:D25" si="18">J23+O23+T23</f>
        <v>0</v>
      </c>
      <c r="E23" s="40" t="s">
        <v>19</v>
      </c>
      <c r="F23" s="9">
        <v>24150</v>
      </c>
      <c r="G23" s="3">
        <v>24150</v>
      </c>
      <c r="H23" s="3">
        <v>24150</v>
      </c>
      <c r="I23" s="3">
        <f>G23-H23</f>
        <v>0</v>
      </c>
      <c r="J23" s="30">
        <v>0</v>
      </c>
      <c r="K23" s="9"/>
      <c r="L23" s="3"/>
      <c r="M23" s="3"/>
      <c r="N23" s="3"/>
      <c r="O23" s="30"/>
      <c r="P23" s="9"/>
      <c r="Q23" s="3"/>
      <c r="R23" s="3"/>
      <c r="S23" s="3"/>
      <c r="T23" s="30"/>
    </row>
    <row r="24" spans="1:20" s="41" customFormat="1" ht="24.95" customHeight="1" x14ac:dyDescent="0.25">
      <c r="A24" s="42">
        <f t="shared" si="15"/>
        <v>0</v>
      </c>
      <c r="B24" s="42">
        <f t="shared" si="16"/>
        <v>0</v>
      </c>
      <c r="C24" s="43">
        <f t="shared" si="17"/>
        <v>0</v>
      </c>
      <c r="D24" s="42">
        <f t="shared" si="18"/>
        <v>0</v>
      </c>
      <c r="E24" s="43" t="s">
        <v>20</v>
      </c>
      <c r="F24" s="6"/>
      <c r="G24" s="2"/>
      <c r="H24" s="2"/>
      <c r="I24" s="2"/>
      <c r="J24" s="28"/>
      <c r="K24" s="6"/>
      <c r="L24" s="2"/>
      <c r="M24" s="2"/>
      <c r="N24" s="2"/>
      <c r="O24" s="28"/>
      <c r="P24" s="6"/>
      <c r="Q24" s="2"/>
      <c r="R24" s="2"/>
      <c r="S24" s="2"/>
      <c r="T24" s="28"/>
    </row>
    <row r="25" spans="1:20" s="41" customFormat="1" ht="24.95" customHeight="1" thickBot="1" x14ac:dyDescent="0.3">
      <c r="A25" s="49">
        <f t="shared" si="15"/>
        <v>9660</v>
      </c>
      <c r="B25" s="49">
        <f t="shared" si="16"/>
        <v>6500</v>
      </c>
      <c r="C25" s="45">
        <f t="shared" si="17"/>
        <v>3500</v>
      </c>
      <c r="D25" s="44">
        <f t="shared" si="18"/>
        <v>0</v>
      </c>
      <c r="E25" s="45" t="s">
        <v>21</v>
      </c>
      <c r="F25" s="7">
        <v>9660</v>
      </c>
      <c r="G25" s="8">
        <v>6500</v>
      </c>
      <c r="H25" s="8">
        <v>3500</v>
      </c>
      <c r="I25" s="8">
        <f>F25-H25</f>
        <v>6160</v>
      </c>
      <c r="J25" s="29">
        <v>0</v>
      </c>
      <c r="K25" s="7"/>
      <c r="L25" s="8"/>
      <c r="M25" s="8"/>
      <c r="N25" s="8"/>
      <c r="O25" s="29"/>
      <c r="P25" s="7"/>
      <c r="Q25" s="8"/>
      <c r="R25" s="8"/>
      <c r="S25" s="8"/>
      <c r="T25" s="29"/>
    </row>
    <row r="26" spans="1:20" ht="19.5" thickBot="1" x14ac:dyDescent="0.3">
      <c r="C26" s="69"/>
      <c r="D26" s="343" t="s">
        <v>26</v>
      </c>
      <c r="E26" s="344"/>
      <c r="F26" s="344"/>
      <c r="G26" s="344"/>
      <c r="H26" s="344"/>
      <c r="I26" s="344"/>
      <c r="J26" s="344"/>
      <c r="K26" s="344"/>
      <c r="L26" s="344"/>
      <c r="M26" s="344"/>
      <c r="N26" s="344"/>
      <c r="O26" s="344"/>
      <c r="P26" s="344"/>
      <c r="Q26" s="344"/>
      <c r="R26" s="344"/>
      <c r="S26" s="344"/>
      <c r="T26" s="345"/>
    </row>
    <row r="27" spans="1:20" ht="24.95" customHeight="1" thickBot="1" x14ac:dyDescent="0.3">
      <c r="A27" s="23">
        <f>F27+K27+P27</f>
        <v>12300</v>
      </c>
      <c r="B27" s="23">
        <f>G27+L27+Q27</f>
        <v>0</v>
      </c>
      <c r="C27" s="25">
        <f>H27+M27+R27</f>
        <v>11000</v>
      </c>
      <c r="D27" s="23">
        <f>J27+O27+T27</f>
        <v>0</v>
      </c>
      <c r="E27" s="25" t="s">
        <v>27</v>
      </c>
      <c r="F27" s="24"/>
      <c r="G27" s="22"/>
      <c r="H27" s="22"/>
      <c r="I27" s="22"/>
      <c r="J27" s="31"/>
      <c r="K27" s="24"/>
      <c r="L27" s="22"/>
      <c r="M27" s="22"/>
      <c r="N27" s="22"/>
      <c r="O27" s="31"/>
      <c r="P27" s="24">
        <v>12300</v>
      </c>
      <c r="Q27" s="22">
        <v>0</v>
      </c>
      <c r="R27" s="22">
        <v>11000</v>
      </c>
      <c r="S27" s="22">
        <f>P27-R27</f>
        <v>1300</v>
      </c>
      <c r="T27" s="31">
        <v>0</v>
      </c>
    </row>
  </sheetData>
  <mergeCells count="15">
    <mergeCell ref="A2:A4"/>
    <mergeCell ref="C2:C4"/>
    <mergeCell ref="A1:T1"/>
    <mergeCell ref="D5:T5"/>
    <mergeCell ref="D12:T12"/>
    <mergeCell ref="B2:B4"/>
    <mergeCell ref="D22:T22"/>
    <mergeCell ref="D26:T26"/>
    <mergeCell ref="D2:D4"/>
    <mergeCell ref="E2:E4"/>
    <mergeCell ref="F2:T2"/>
    <mergeCell ref="F3:J3"/>
    <mergeCell ref="K3:O3"/>
    <mergeCell ref="P3:T3"/>
    <mergeCell ref="D15:T15"/>
  </mergeCells>
  <printOptions horizontalCentered="1"/>
  <pageMargins left="0" right="0" top="0" bottom="0" header="0" footer="0"/>
  <pageSetup paperSize="9"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T28"/>
  <sheetViews>
    <sheetView topLeftCell="A10" zoomScaleNormal="100" workbookViewId="0">
      <selection activeCell="E31" sqref="E31"/>
    </sheetView>
  </sheetViews>
  <sheetFormatPr defaultRowHeight="15" x14ac:dyDescent="0.25"/>
  <cols>
    <col min="1" max="2" width="13.28515625" style="1" customWidth="1"/>
    <col min="3" max="3" width="11.85546875" style="1" customWidth="1"/>
    <col min="4" max="4" width="17.85546875" style="1" customWidth="1"/>
    <col min="5" max="5" width="26.42578125" style="1" customWidth="1"/>
    <col min="6" max="6" width="9.140625" style="1"/>
    <col min="7" max="7" width="13.28515625" style="1" customWidth="1"/>
    <col min="8" max="8" width="9.140625" style="1"/>
    <col min="9" max="9" width="12.85546875" style="1" customWidth="1"/>
    <col min="10" max="10" width="8.42578125" style="1" customWidth="1"/>
    <col min="11" max="11" width="9.140625" style="1"/>
    <col min="12" max="12" width="14.85546875" style="1" customWidth="1"/>
    <col min="13" max="13" width="9.140625" style="1"/>
    <col min="14" max="14" width="13.7109375" style="1" customWidth="1"/>
    <col min="15" max="16" width="9.140625" style="1"/>
    <col min="17" max="17" width="12.7109375" style="1" customWidth="1"/>
    <col min="18" max="18" width="9.140625" style="1"/>
    <col min="19" max="19" width="13.7109375" style="1" customWidth="1"/>
    <col min="20" max="16384" width="9.140625" style="1"/>
  </cols>
  <sheetData>
    <row r="1" spans="1:20" ht="33" customHeight="1" thickBot="1" x14ac:dyDescent="0.3">
      <c r="A1" s="346" t="s">
        <v>97</v>
      </c>
      <c r="B1" s="346"/>
      <c r="C1" s="346"/>
      <c r="D1" s="346"/>
      <c r="E1" s="346"/>
      <c r="F1" s="346"/>
      <c r="G1" s="346"/>
      <c r="H1" s="346"/>
      <c r="I1" s="346"/>
      <c r="J1" s="346"/>
      <c r="K1" s="346"/>
      <c r="L1" s="346"/>
      <c r="M1" s="346"/>
      <c r="N1" s="346"/>
      <c r="O1" s="346"/>
      <c r="P1" s="346"/>
      <c r="Q1" s="346"/>
      <c r="R1" s="346"/>
      <c r="S1" s="346"/>
      <c r="T1" s="347"/>
    </row>
    <row r="2" spans="1:20" ht="15.75" thickBot="1" x14ac:dyDescent="0.3">
      <c r="A2" s="325" t="s">
        <v>51</v>
      </c>
      <c r="B2" s="325" t="s">
        <v>71</v>
      </c>
      <c r="C2" s="325" t="s">
        <v>52</v>
      </c>
      <c r="D2" s="325" t="s">
        <v>0</v>
      </c>
      <c r="E2" s="325" t="s">
        <v>1</v>
      </c>
      <c r="F2" s="337" t="s">
        <v>2</v>
      </c>
      <c r="G2" s="338"/>
      <c r="H2" s="338"/>
      <c r="I2" s="338"/>
      <c r="J2" s="338"/>
      <c r="K2" s="338"/>
      <c r="L2" s="338"/>
      <c r="M2" s="338"/>
      <c r="N2" s="338"/>
      <c r="O2" s="338"/>
      <c r="P2" s="338"/>
      <c r="Q2" s="338"/>
      <c r="R2" s="338"/>
      <c r="S2" s="338"/>
      <c r="T2" s="339"/>
    </row>
    <row r="3" spans="1:20" x14ac:dyDescent="0.25">
      <c r="A3" s="326"/>
      <c r="B3" s="326"/>
      <c r="C3" s="326"/>
      <c r="D3" s="326"/>
      <c r="E3" s="326"/>
      <c r="F3" s="331" t="s">
        <v>33</v>
      </c>
      <c r="G3" s="332"/>
      <c r="H3" s="332"/>
      <c r="I3" s="332"/>
      <c r="J3" s="333"/>
      <c r="K3" s="334" t="s">
        <v>34</v>
      </c>
      <c r="L3" s="335"/>
      <c r="M3" s="335"/>
      <c r="N3" s="335"/>
      <c r="O3" s="336"/>
      <c r="P3" s="334" t="s">
        <v>35</v>
      </c>
      <c r="Q3" s="335"/>
      <c r="R3" s="335"/>
      <c r="S3" s="335"/>
      <c r="T3" s="336"/>
    </row>
    <row r="4" spans="1:20" ht="15.75" thickBot="1" x14ac:dyDescent="0.3">
      <c r="A4" s="327"/>
      <c r="B4" s="327"/>
      <c r="C4" s="327"/>
      <c r="D4" s="327"/>
      <c r="E4" s="327"/>
      <c r="F4" s="4" t="s">
        <v>3</v>
      </c>
      <c r="G4" s="5" t="s">
        <v>4</v>
      </c>
      <c r="H4" s="5" t="s">
        <v>5</v>
      </c>
      <c r="I4" s="5" t="s">
        <v>6</v>
      </c>
      <c r="J4" s="26" t="s">
        <v>7</v>
      </c>
      <c r="K4" s="4" t="s">
        <v>3</v>
      </c>
      <c r="L4" s="5" t="s">
        <v>4</v>
      </c>
      <c r="M4" s="5" t="s">
        <v>5</v>
      </c>
      <c r="N4" s="5" t="s">
        <v>6</v>
      </c>
      <c r="O4" s="26" t="s">
        <v>7</v>
      </c>
      <c r="P4" s="4" t="s">
        <v>3</v>
      </c>
      <c r="Q4" s="5" t="s">
        <v>4</v>
      </c>
      <c r="R4" s="5" t="s">
        <v>5</v>
      </c>
      <c r="S4" s="5" t="s">
        <v>6</v>
      </c>
      <c r="T4" s="26" t="s">
        <v>7</v>
      </c>
    </row>
    <row r="5" spans="1:20" ht="19.5" thickBot="1" x14ac:dyDescent="0.3">
      <c r="D5" s="351" t="s">
        <v>28</v>
      </c>
      <c r="E5" s="348"/>
      <c r="F5" s="348"/>
      <c r="G5" s="348"/>
      <c r="H5" s="348"/>
      <c r="I5" s="348"/>
      <c r="J5" s="348"/>
      <c r="K5" s="348"/>
      <c r="L5" s="348"/>
      <c r="M5" s="348"/>
      <c r="N5" s="348"/>
      <c r="O5" s="348"/>
      <c r="P5" s="348"/>
      <c r="Q5" s="348"/>
      <c r="R5" s="348"/>
      <c r="S5" s="348"/>
      <c r="T5" s="349"/>
    </row>
    <row r="6" spans="1:20" ht="24.95" customHeight="1" x14ac:dyDescent="0.25">
      <c r="A6" s="15">
        <f>F6+K6+P6</f>
        <v>13780</v>
      </c>
      <c r="B6" s="15">
        <f>G6+L6+Q6</f>
        <v>13421</v>
      </c>
      <c r="C6" s="10">
        <f>H6+M6+R6</f>
        <v>9747</v>
      </c>
      <c r="D6" s="15">
        <f>J6+O6+T6</f>
        <v>0</v>
      </c>
      <c r="E6" s="10" t="s">
        <v>9</v>
      </c>
      <c r="F6" s="13">
        <v>4576</v>
      </c>
      <c r="G6" s="14">
        <v>4576</v>
      </c>
      <c r="H6" s="14">
        <v>2980</v>
      </c>
      <c r="I6" s="14">
        <f>F6-H6</f>
        <v>1596</v>
      </c>
      <c r="J6" s="27">
        <v>0</v>
      </c>
      <c r="K6" s="13">
        <v>4128</v>
      </c>
      <c r="L6" s="14">
        <v>3769</v>
      </c>
      <c r="M6" s="14">
        <v>3183</v>
      </c>
      <c r="N6" s="14">
        <f>K6-M6</f>
        <v>945</v>
      </c>
      <c r="O6" s="27">
        <v>0</v>
      </c>
      <c r="P6" s="13">
        <v>5076</v>
      </c>
      <c r="Q6" s="14">
        <v>5076</v>
      </c>
      <c r="R6" s="110">
        <v>3584</v>
      </c>
      <c r="S6" s="14">
        <f>P6-R6</f>
        <v>1492</v>
      </c>
      <c r="T6" s="27">
        <v>0</v>
      </c>
    </row>
    <row r="7" spans="1:20" ht="24.95" customHeight="1" x14ac:dyDescent="0.25">
      <c r="A7" s="16">
        <f t="shared" ref="A7:A11" si="0">F7+K7+P7</f>
        <v>9</v>
      </c>
      <c r="B7" s="16">
        <f t="shared" ref="B7:B11" si="1">G7+L7+Q7</f>
        <v>9</v>
      </c>
      <c r="C7" s="11">
        <f t="shared" ref="C7:C11" si="2">H7+M7+R7</f>
        <v>9</v>
      </c>
      <c r="D7" s="16">
        <f t="shared" ref="D7" si="3">J7+O7+T7</f>
        <v>0</v>
      </c>
      <c r="E7" s="11" t="s">
        <v>22</v>
      </c>
      <c r="F7" s="6">
        <v>3</v>
      </c>
      <c r="G7" s="2">
        <v>3</v>
      </c>
      <c r="H7" s="2">
        <v>3</v>
      </c>
      <c r="I7" s="2">
        <f t="shared" ref="I7:I11" si="4">F7-H7</f>
        <v>0</v>
      </c>
      <c r="J7" s="28">
        <v>0</v>
      </c>
      <c r="K7" s="6">
        <v>3</v>
      </c>
      <c r="L7" s="2">
        <v>3</v>
      </c>
      <c r="M7" s="2">
        <v>3</v>
      </c>
      <c r="N7" s="2">
        <f t="shared" ref="N7:N11" si="5">K7-M7</f>
        <v>0</v>
      </c>
      <c r="O7" s="28">
        <v>0</v>
      </c>
      <c r="P7" s="6">
        <v>3</v>
      </c>
      <c r="Q7" s="2">
        <v>3</v>
      </c>
      <c r="R7" s="108">
        <v>3</v>
      </c>
      <c r="S7" s="2">
        <v>0</v>
      </c>
      <c r="T7" s="28">
        <v>0</v>
      </c>
    </row>
    <row r="8" spans="1:20" ht="24.95" customHeight="1" x14ac:dyDescent="0.25">
      <c r="A8" s="16">
        <f t="shared" si="0"/>
        <v>668</v>
      </c>
      <c r="B8" s="16">
        <f t="shared" si="1"/>
        <v>672</v>
      </c>
      <c r="C8" s="11">
        <f t="shared" si="2"/>
        <v>566</v>
      </c>
      <c r="D8" s="16">
        <f t="shared" ref="D8:D11" si="6">J8+O8+T8</f>
        <v>25</v>
      </c>
      <c r="E8" s="11" t="s">
        <v>10</v>
      </c>
      <c r="F8" s="6">
        <v>215</v>
      </c>
      <c r="G8" s="2">
        <v>215</v>
      </c>
      <c r="H8" s="2">
        <v>181</v>
      </c>
      <c r="I8" s="2">
        <f t="shared" si="4"/>
        <v>34</v>
      </c>
      <c r="J8" s="28">
        <v>10</v>
      </c>
      <c r="K8" s="6">
        <v>225</v>
      </c>
      <c r="L8" s="2">
        <v>225</v>
      </c>
      <c r="M8" s="2">
        <v>181</v>
      </c>
      <c r="N8" s="2">
        <f t="shared" si="5"/>
        <v>44</v>
      </c>
      <c r="O8" s="28">
        <v>10</v>
      </c>
      <c r="P8" s="6">
        <v>228</v>
      </c>
      <c r="Q8" s="2">
        <v>232</v>
      </c>
      <c r="R8" s="108">
        <v>204</v>
      </c>
      <c r="S8" s="2">
        <f t="shared" ref="S8:S11" si="7">P8-R8</f>
        <v>24</v>
      </c>
      <c r="T8" s="28">
        <v>5</v>
      </c>
    </row>
    <row r="9" spans="1:20" ht="24.95" customHeight="1" x14ac:dyDescent="0.25">
      <c r="A9" s="16">
        <f t="shared" si="0"/>
        <v>85</v>
      </c>
      <c r="B9" s="16">
        <f t="shared" si="1"/>
        <v>85</v>
      </c>
      <c r="C9" s="11">
        <f t="shared" si="2"/>
        <v>17</v>
      </c>
      <c r="D9" s="16">
        <f t="shared" si="6"/>
        <v>5</v>
      </c>
      <c r="E9" s="11" t="s">
        <v>103</v>
      </c>
      <c r="F9" s="6">
        <v>27</v>
      </c>
      <c r="G9" s="2">
        <v>27</v>
      </c>
      <c r="H9" s="2">
        <v>7</v>
      </c>
      <c r="I9" s="2">
        <f t="shared" si="4"/>
        <v>20</v>
      </c>
      <c r="J9" s="28">
        <v>0</v>
      </c>
      <c r="K9" s="6">
        <v>28</v>
      </c>
      <c r="L9" s="2">
        <v>28</v>
      </c>
      <c r="M9" s="2">
        <v>2</v>
      </c>
      <c r="N9" s="2">
        <f t="shared" si="5"/>
        <v>26</v>
      </c>
      <c r="O9" s="28">
        <v>0</v>
      </c>
      <c r="P9" s="6">
        <v>30</v>
      </c>
      <c r="Q9" s="2">
        <v>30</v>
      </c>
      <c r="R9" s="108">
        <v>8</v>
      </c>
      <c r="S9" s="2">
        <f t="shared" si="7"/>
        <v>22</v>
      </c>
      <c r="T9" s="28">
        <v>5</v>
      </c>
    </row>
    <row r="10" spans="1:20" ht="24.95" customHeight="1" x14ac:dyDescent="0.25">
      <c r="A10" s="16">
        <f t="shared" si="0"/>
        <v>370</v>
      </c>
      <c r="B10" s="16">
        <f t="shared" si="1"/>
        <v>370</v>
      </c>
      <c r="C10" s="11">
        <f t="shared" si="2"/>
        <v>237</v>
      </c>
      <c r="D10" s="16">
        <f t="shared" si="6"/>
        <v>15</v>
      </c>
      <c r="E10" s="11" t="s">
        <v>11</v>
      </c>
      <c r="F10" s="6">
        <v>99</v>
      </c>
      <c r="G10" s="2">
        <v>99</v>
      </c>
      <c r="H10" s="283">
        <v>49</v>
      </c>
      <c r="I10" s="2">
        <v>35</v>
      </c>
      <c r="J10" s="28">
        <v>10</v>
      </c>
      <c r="K10" s="6">
        <v>134</v>
      </c>
      <c r="L10" s="2">
        <v>134</v>
      </c>
      <c r="M10" s="2">
        <v>86</v>
      </c>
      <c r="N10" s="2">
        <f t="shared" si="5"/>
        <v>48</v>
      </c>
      <c r="O10" s="28">
        <v>0</v>
      </c>
      <c r="P10" s="6">
        <v>137</v>
      </c>
      <c r="Q10" s="2">
        <v>137</v>
      </c>
      <c r="R10" s="108">
        <v>102</v>
      </c>
      <c r="S10" s="2">
        <f t="shared" si="7"/>
        <v>35</v>
      </c>
      <c r="T10" s="28">
        <v>5</v>
      </c>
    </row>
    <row r="11" spans="1:20" ht="24.95" customHeight="1" thickBot="1" x14ac:dyDescent="0.3">
      <c r="A11" s="17">
        <f t="shared" si="0"/>
        <v>7621</v>
      </c>
      <c r="B11" s="17">
        <f t="shared" si="1"/>
        <v>6151</v>
      </c>
      <c r="C11" s="12">
        <f t="shared" si="2"/>
        <v>5011</v>
      </c>
      <c r="D11" s="16">
        <f t="shared" si="6"/>
        <v>250</v>
      </c>
      <c r="E11" s="11" t="s">
        <v>8</v>
      </c>
      <c r="F11" s="6">
        <v>2443</v>
      </c>
      <c r="G11" s="2">
        <v>2443</v>
      </c>
      <c r="H11" s="283">
        <v>1461</v>
      </c>
      <c r="I11" s="2">
        <f t="shared" si="4"/>
        <v>982</v>
      </c>
      <c r="J11" s="28">
        <v>100</v>
      </c>
      <c r="K11" s="6">
        <v>2250</v>
      </c>
      <c r="L11" s="2">
        <v>780</v>
      </c>
      <c r="M11" s="2">
        <v>1461</v>
      </c>
      <c r="N11" s="2">
        <f t="shared" si="5"/>
        <v>789</v>
      </c>
      <c r="O11" s="28">
        <v>100</v>
      </c>
      <c r="P11" s="6">
        <v>2928</v>
      </c>
      <c r="Q11" s="2">
        <v>2928</v>
      </c>
      <c r="R11" s="108">
        <v>2089</v>
      </c>
      <c r="S11" s="2">
        <f t="shared" si="7"/>
        <v>839</v>
      </c>
      <c r="T11" s="28">
        <v>50</v>
      </c>
    </row>
    <row r="12" spans="1:20" ht="19.5" thickBot="1" x14ac:dyDescent="0.3">
      <c r="D12" s="350" t="s">
        <v>16</v>
      </c>
      <c r="E12" s="344"/>
      <c r="F12" s="344"/>
      <c r="G12" s="344"/>
      <c r="H12" s="344"/>
      <c r="I12" s="344"/>
      <c r="J12" s="344"/>
      <c r="K12" s="344"/>
      <c r="L12" s="344"/>
      <c r="M12" s="344"/>
      <c r="N12" s="344"/>
      <c r="O12" s="344"/>
      <c r="P12" s="344"/>
      <c r="Q12" s="344"/>
      <c r="R12" s="344"/>
      <c r="S12" s="344"/>
      <c r="T12" s="345"/>
    </row>
    <row r="13" spans="1:20" ht="24.95" customHeight="1" x14ac:dyDescent="0.25">
      <c r="A13" s="15">
        <f t="shared" ref="A13:A14" si="8">F13+K13+P13</f>
        <v>8109</v>
      </c>
      <c r="B13" s="15">
        <f t="shared" ref="B13:B14" si="9">G13+L13+Q13</f>
        <v>8130</v>
      </c>
      <c r="C13" s="10">
        <f t="shared" ref="C13:C14" si="10">H13+M13+R13</f>
        <v>6825</v>
      </c>
      <c r="D13" s="15">
        <f t="shared" ref="D13:D14" si="11">J13+O13+T13</f>
        <v>510</v>
      </c>
      <c r="E13" s="18" t="s">
        <v>18</v>
      </c>
      <c r="F13" s="205">
        <v>2850</v>
      </c>
      <c r="G13" s="110">
        <v>2850</v>
      </c>
      <c r="H13" s="110">
        <v>1616</v>
      </c>
      <c r="I13" s="110">
        <f>F13-H13</f>
        <v>1234</v>
      </c>
      <c r="J13" s="28">
        <v>500</v>
      </c>
      <c r="K13" s="205">
        <v>2800</v>
      </c>
      <c r="L13" s="110">
        <v>2821</v>
      </c>
      <c r="M13" s="110">
        <v>2750</v>
      </c>
      <c r="N13" s="110">
        <f>K13-M13</f>
        <v>50</v>
      </c>
      <c r="O13" s="28">
        <v>10</v>
      </c>
      <c r="P13" s="13">
        <v>2459</v>
      </c>
      <c r="Q13" s="14">
        <v>2459</v>
      </c>
      <c r="R13" s="14">
        <v>2459</v>
      </c>
      <c r="S13" s="14">
        <v>0</v>
      </c>
      <c r="T13" s="27">
        <v>0</v>
      </c>
    </row>
    <row r="14" spans="1:20" ht="24.95" customHeight="1" thickBot="1" x14ac:dyDescent="0.3">
      <c r="A14" s="17">
        <f t="shared" si="8"/>
        <v>956</v>
      </c>
      <c r="B14" s="17">
        <f t="shared" si="9"/>
        <v>937</v>
      </c>
      <c r="C14" s="12">
        <f t="shared" si="10"/>
        <v>896</v>
      </c>
      <c r="D14" s="19">
        <f t="shared" si="11"/>
        <v>20</v>
      </c>
      <c r="E14" s="18" t="s">
        <v>17</v>
      </c>
      <c r="F14" s="208">
        <v>325</v>
      </c>
      <c r="G14" s="109">
        <v>306</v>
      </c>
      <c r="H14" s="109">
        <v>294</v>
      </c>
      <c r="I14" s="109">
        <f>F14-H14</f>
        <v>31</v>
      </c>
      <c r="J14" s="29">
        <v>10</v>
      </c>
      <c r="K14" s="208">
        <v>325</v>
      </c>
      <c r="L14" s="109">
        <v>325</v>
      </c>
      <c r="M14" s="109">
        <v>296</v>
      </c>
      <c r="N14" s="109">
        <f>K14-M14</f>
        <v>29</v>
      </c>
      <c r="O14" s="29">
        <v>10</v>
      </c>
      <c r="P14" s="7">
        <v>306</v>
      </c>
      <c r="Q14" s="8">
        <v>306</v>
      </c>
      <c r="R14" s="109">
        <v>306</v>
      </c>
      <c r="S14" s="8">
        <f>P14-R14</f>
        <v>0</v>
      </c>
      <c r="T14" s="29">
        <v>0</v>
      </c>
    </row>
    <row r="15" spans="1:20" ht="19.5" thickBot="1" x14ac:dyDescent="0.3">
      <c r="D15" s="350" t="s">
        <v>44</v>
      </c>
      <c r="E15" s="344"/>
      <c r="F15" s="344"/>
      <c r="G15" s="344"/>
      <c r="H15" s="344"/>
      <c r="I15" s="344"/>
      <c r="J15" s="344"/>
      <c r="K15" s="344"/>
      <c r="L15" s="344"/>
      <c r="M15" s="344"/>
      <c r="N15" s="344"/>
      <c r="O15" s="344"/>
      <c r="P15" s="344"/>
      <c r="Q15" s="344"/>
      <c r="R15" s="344"/>
      <c r="S15" s="344"/>
      <c r="T15" s="345"/>
    </row>
    <row r="16" spans="1:20" ht="24.95" customHeight="1" x14ac:dyDescent="0.25">
      <c r="A16" s="82">
        <f t="shared" ref="A16:A22" si="12">F16+K16+P16</f>
        <v>134</v>
      </c>
      <c r="B16" s="82">
        <f t="shared" ref="B16:B22" si="13">G16+L16+Q16</f>
        <v>134</v>
      </c>
      <c r="C16" s="83">
        <f t="shared" ref="C16:C22" si="14">H16+M16+R16</f>
        <v>96</v>
      </c>
      <c r="D16" s="21">
        <f t="shared" ref="D16:D22" si="15">J16+O16+T16</f>
        <v>59</v>
      </c>
      <c r="E16" s="18" t="s">
        <v>45</v>
      </c>
      <c r="F16" s="9"/>
      <c r="G16" s="3"/>
      <c r="H16" s="3"/>
      <c r="I16" s="3"/>
      <c r="J16" s="30"/>
      <c r="K16" s="9">
        <v>59</v>
      </c>
      <c r="L16" s="3">
        <v>59</v>
      </c>
      <c r="M16" s="3">
        <v>23</v>
      </c>
      <c r="N16" s="3">
        <f>K16-M16</f>
        <v>36</v>
      </c>
      <c r="O16" s="30">
        <v>59</v>
      </c>
      <c r="P16" s="9">
        <v>75</v>
      </c>
      <c r="Q16" s="3">
        <v>75</v>
      </c>
      <c r="R16" s="3">
        <v>73</v>
      </c>
      <c r="S16" s="3">
        <f t="shared" ref="S16:S22" si="16">P16-R16</f>
        <v>2</v>
      </c>
      <c r="T16" s="30">
        <v>0</v>
      </c>
    </row>
    <row r="17" spans="1:20" ht="24.95" customHeight="1" x14ac:dyDescent="0.25">
      <c r="A17" s="16">
        <f t="shared" ref="A17" si="17">F17+K17+P17</f>
        <v>74</v>
      </c>
      <c r="B17" s="16">
        <f t="shared" si="13"/>
        <v>54</v>
      </c>
      <c r="C17" s="11">
        <f t="shared" ref="C17" si="18">H17+M17+R17</f>
        <v>54</v>
      </c>
      <c r="D17" s="21">
        <f t="shared" ref="D17" si="19">J17+O17+T17</f>
        <v>0</v>
      </c>
      <c r="E17" s="18" t="s">
        <v>53</v>
      </c>
      <c r="F17" s="9"/>
      <c r="G17" s="3"/>
      <c r="H17" s="3"/>
      <c r="I17" s="3"/>
      <c r="J17" s="30"/>
      <c r="K17" s="9"/>
      <c r="L17" s="3"/>
      <c r="M17" s="3"/>
      <c r="N17" s="3"/>
      <c r="O17" s="30"/>
      <c r="P17" s="9">
        <v>74</v>
      </c>
      <c r="Q17" s="3">
        <v>54</v>
      </c>
      <c r="R17" s="3">
        <v>54</v>
      </c>
      <c r="S17" s="2">
        <f t="shared" si="16"/>
        <v>20</v>
      </c>
      <c r="T17" s="30">
        <v>0</v>
      </c>
    </row>
    <row r="18" spans="1:20" ht="24.95" customHeight="1" x14ac:dyDescent="0.25">
      <c r="A18" s="21">
        <f t="shared" si="12"/>
        <v>9</v>
      </c>
      <c r="B18" s="21">
        <f t="shared" si="13"/>
        <v>9</v>
      </c>
      <c r="C18" s="20">
        <f t="shared" si="14"/>
        <v>9</v>
      </c>
      <c r="D18" s="21">
        <f t="shared" si="15"/>
        <v>0</v>
      </c>
      <c r="E18" s="18" t="s">
        <v>48</v>
      </c>
      <c r="F18" s="9"/>
      <c r="G18" s="3"/>
      <c r="H18" s="3"/>
      <c r="I18" s="3"/>
      <c r="J18" s="30"/>
      <c r="K18" s="9"/>
      <c r="L18" s="3"/>
      <c r="M18" s="3"/>
      <c r="N18" s="3"/>
      <c r="O18" s="30"/>
      <c r="P18" s="9">
        <v>9</v>
      </c>
      <c r="Q18" s="3">
        <v>9</v>
      </c>
      <c r="R18" s="3">
        <v>9</v>
      </c>
      <c r="S18" s="2">
        <f t="shared" si="16"/>
        <v>0</v>
      </c>
      <c r="T18" s="30">
        <v>0</v>
      </c>
    </row>
    <row r="19" spans="1:20" ht="24.95" customHeight="1" x14ac:dyDescent="0.25">
      <c r="A19" s="21">
        <f t="shared" si="12"/>
        <v>1</v>
      </c>
      <c r="B19" s="21">
        <f t="shared" si="13"/>
        <v>1</v>
      </c>
      <c r="C19" s="20">
        <f t="shared" si="14"/>
        <v>1</v>
      </c>
      <c r="D19" s="21">
        <f t="shared" si="15"/>
        <v>0</v>
      </c>
      <c r="E19" s="18" t="s">
        <v>49</v>
      </c>
      <c r="F19" s="9"/>
      <c r="G19" s="3"/>
      <c r="H19" s="3"/>
      <c r="I19" s="3"/>
      <c r="J19" s="30"/>
      <c r="K19" s="9"/>
      <c r="L19" s="3"/>
      <c r="M19" s="3"/>
      <c r="N19" s="3"/>
      <c r="O19" s="30"/>
      <c r="P19" s="9">
        <v>1</v>
      </c>
      <c r="Q19" s="3">
        <v>1</v>
      </c>
      <c r="R19" s="3">
        <v>1</v>
      </c>
      <c r="S19" s="2">
        <f t="shared" si="16"/>
        <v>0</v>
      </c>
      <c r="T19" s="30">
        <v>0</v>
      </c>
    </row>
    <row r="20" spans="1:20" ht="24.95" customHeight="1" x14ac:dyDescent="0.25">
      <c r="A20" s="21">
        <f t="shared" si="12"/>
        <v>7</v>
      </c>
      <c r="B20" s="21">
        <f t="shared" si="13"/>
        <v>7</v>
      </c>
      <c r="C20" s="20">
        <f t="shared" si="14"/>
        <v>5</v>
      </c>
      <c r="D20" s="21">
        <f t="shared" si="15"/>
        <v>0</v>
      </c>
      <c r="E20" s="18" t="s">
        <v>47</v>
      </c>
      <c r="F20" s="9"/>
      <c r="G20" s="3"/>
      <c r="H20" s="3"/>
      <c r="I20" s="3"/>
      <c r="J20" s="30"/>
      <c r="K20" s="9"/>
      <c r="L20" s="3"/>
      <c r="M20" s="3"/>
      <c r="N20" s="3"/>
      <c r="O20" s="30"/>
      <c r="P20" s="9">
        <v>7</v>
      </c>
      <c r="Q20" s="3">
        <v>7</v>
      </c>
      <c r="R20" s="3">
        <v>5</v>
      </c>
      <c r="S20" s="3">
        <f t="shared" si="16"/>
        <v>2</v>
      </c>
      <c r="T20" s="30">
        <v>0</v>
      </c>
    </row>
    <row r="21" spans="1:20" ht="24.95" customHeight="1" x14ac:dyDescent="0.25">
      <c r="A21" s="21">
        <f t="shared" ref="A21" si="20">F21+K21+P21</f>
        <v>8</v>
      </c>
      <c r="B21" s="21">
        <f t="shared" ref="B21" si="21">G21+L21+Q21</f>
        <v>8</v>
      </c>
      <c r="C21" s="20">
        <f t="shared" ref="C21" si="22">H21+M21+R21</f>
        <v>1</v>
      </c>
      <c r="D21" s="21">
        <f t="shared" ref="D21" si="23">J21+O21+T21</f>
        <v>1</v>
      </c>
      <c r="E21" s="18" t="s">
        <v>104</v>
      </c>
      <c r="F21" s="9"/>
      <c r="G21" s="3"/>
      <c r="H21" s="3"/>
      <c r="I21" s="3"/>
      <c r="J21" s="30"/>
      <c r="K21" s="9"/>
      <c r="L21" s="3"/>
      <c r="M21" s="3"/>
      <c r="N21" s="3"/>
      <c r="O21" s="30"/>
      <c r="P21" s="9">
        <v>8</v>
      </c>
      <c r="Q21" s="3">
        <v>8</v>
      </c>
      <c r="R21" s="3">
        <v>1</v>
      </c>
      <c r="S21" s="3">
        <f t="shared" si="16"/>
        <v>7</v>
      </c>
      <c r="T21" s="30">
        <v>1</v>
      </c>
    </row>
    <row r="22" spans="1:20" ht="24.95" customHeight="1" thickBot="1" x14ac:dyDescent="0.3">
      <c r="A22" s="17">
        <f t="shared" si="12"/>
        <v>12</v>
      </c>
      <c r="B22" s="17">
        <f t="shared" si="13"/>
        <v>12</v>
      </c>
      <c r="C22" s="12">
        <f t="shared" si="14"/>
        <v>12</v>
      </c>
      <c r="D22" s="16">
        <f t="shared" si="15"/>
        <v>0</v>
      </c>
      <c r="E22" s="18" t="s">
        <v>46</v>
      </c>
      <c r="F22" s="6"/>
      <c r="G22" s="2"/>
      <c r="H22" s="2"/>
      <c r="I22" s="2"/>
      <c r="J22" s="28"/>
      <c r="K22" s="6"/>
      <c r="L22" s="2"/>
      <c r="M22" s="2"/>
      <c r="N22" s="2"/>
      <c r="O22" s="28"/>
      <c r="P22" s="6">
        <v>12</v>
      </c>
      <c r="Q22" s="2">
        <v>12</v>
      </c>
      <c r="R22" s="2">
        <v>12</v>
      </c>
      <c r="S22" s="2">
        <f t="shared" si="16"/>
        <v>0</v>
      </c>
      <c r="T22" s="28">
        <v>0</v>
      </c>
    </row>
    <row r="23" spans="1:20" ht="19.5" thickBot="1" x14ac:dyDescent="0.3">
      <c r="D23" s="350" t="s">
        <v>15</v>
      </c>
      <c r="E23" s="344"/>
      <c r="F23" s="344"/>
      <c r="G23" s="344"/>
      <c r="H23" s="344"/>
      <c r="I23" s="344"/>
      <c r="J23" s="344"/>
      <c r="K23" s="344"/>
      <c r="L23" s="344"/>
      <c r="M23" s="344"/>
      <c r="N23" s="344"/>
      <c r="O23" s="344"/>
      <c r="P23" s="344"/>
      <c r="Q23" s="344"/>
      <c r="R23" s="344"/>
      <c r="S23" s="344"/>
      <c r="T23" s="345"/>
    </row>
    <row r="24" spans="1:20" ht="24.95" customHeight="1" x14ac:dyDescent="0.25">
      <c r="A24" s="15">
        <f t="shared" ref="A24:A26" si="24">F24+K24+P24</f>
        <v>3200</v>
      </c>
      <c r="B24" s="15">
        <f t="shared" ref="B24:B26" si="25">G24+L24+Q24</f>
        <v>3200</v>
      </c>
      <c r="C24" s="10">
        <f t="shared" ref="C24:C26" si="26">H24+M24+R24</f>
        <v>3100</v>
      </c>
      <c r="D24" s="21">
        <f t="shared" ref="D24:D26" si="27">J24+O24+T24</f>
        <v>0</v>
      </c>
      <c r="E24" s="20" t="s">
        <v>19</v>
      </c>
      <c r="F24" s="9"/>
      <c r="G24" s="3"/>
      <c r="H24" s="3"/>
      <c r="I24" s="3"/>
      <c r="J24" s="30"/>
      <c r="K24" s="9"/>
      <c r="L24" s="3"/>
      <c r="M24" s="3"/>
      <c r="N24" s="3"/>
      <c r="O24" s="30"/>
      <c r="P24" s="9">
        <v>3200</v>
      </c>
      <c r="Q24" s="3">
        <v>3200</v>
      </c>
      <c r="R24" s="3">
        <v>3100</v>
      </c>
      <c r="S24" s="3">
        <f>P24-R24</f>
        <v>100</v>
      </c>
      <c r="T24" s="30">
        <v>0</v>
      </c>
    </row>
    <row r="25" spans="1:20" ht="24.95" customHeight="1" x14ac:dyDescent="0.25">
      <c r="A25" s="16">
        <f t="shared" si="24"/>
        <v>12556</v>
      </c>
      <c r="B25" s="16">
        <f t="shared" si="25"/>
        <v>12556</v>
      </c>
      <c r="C25" s="11">
        <f t="shared" si="26"/>
        <v>2967</v>
      </c>
      <c r="D25" s="16">
        <f t="shared" si="27"/>
        <v>0</v>
      </c>
      <c r="E25" s="11" t="s">
        <v>20</v>
      </c>
      <c r="F25" s="6"/>
      <c r="G25" s="2"/>
      <c r="H25" s="2"/>
      <c r="I25" s="2"/>
      <c r="J25" s="28"/>
      <c r="K25" s="6"/>
      <c r="L25" s="2"/>
      <c r="M25" s="2"/>
      <c r="N25" s="2"/>
      <c r="O25" s="28"/>
      <c r="P25" s="6">
        <v>12556</v>
      </c>
      <c r="Q25" s="2">
        <v>12556</v>
      </c>
      <c r="R25" s="2">
        <v>2967</v>
      </c>
      <c r="S25" s="2">
        <f>P25-R25</f>
        <v>9589</v>
      </c>
      <c r="T25" s="28">
        <v>0</v>
      </c>
    </row>
    <row r="26" spans="1:20" ht="24.95" customHeight="1" thickBot="1" x14ac:dyDescent="0.3">
      <c r="A26" s="17">
        <f t="shared" si="24"/>
        <v>16035</v>
      </c>
      <c r="B26" s="17">
        <f t="shared" si="25"/>
        <v>16035</v>
      </c>
      <c r="C26" s="12">
        <f t="shared" si="26"/>
        <v>0</v>
      </c>
      <c r="D26" s="19">
        <f t="shared" si="27"/>
        <v>0</v>
      </c>
      <c r="E26" s="12" t="s">
        <v>21</v>
      </c>
      <c r="F26" s="7"/>
      <c r="G26" s="8"/>
      <c r="H26" s="8"/>
      <c r="I26" s="8"/>
      <c r="J26" s="29"/>
      <c r="K26" s="7"/>
      <c r="L26" s="8"/>
      <c r="M26" s="8"/>
      <c r="N26" s="8"/>
      <c r="O26" s="29"/>
      <c r="P26" s="7">
        <v>16035</v>
      </c>
      <c r="Q26" s="8">
        <v>16035</v>
      </c>
      <c r="R26" s="8">
        <v>0</v>
      </c>
      <c r="S26" s="2">
        <f>P26-R26</f>
        <v>16035</v>
      </c>
      <c r="T26" s="29">
        <v>0</v>
      </c>
    </row>
    <row r="27" spans="1:20" ht="19.5" thickBot="1" x14ac:dyDescent="0.3">
      <c r="D27" s="350" t="s">
        <v>26</v>
      </c>
      <c r="E27" s="344"/>
      <c r="F27" s="344"/>
      <c r="G27" s="344"/>
      <c r="H27" s="344"/>
      <c r="I27" s="344"/>
      <c r="J27" s="344"/>
      <c r="K27" s="344"/>
      <c r="L27" s="344"/>
      <c r="M27" s="344"/>
      <c r="N27" s="344"/>
      <c r="O27" s="344"/>
      <c r="P27" s="344"/>
      <c r="Q27" s="344"/>
      <c r="R27" s="344"/>
      <c r="S27" s="344"/>
      <c r="T27" s="345"/>
    </row>
    <row r="28" spans="1:20" ht="24.95" customHeight="1" thickBot="1" x14ac:dyDescent="0.3">
      <c r="A28" s="23">
        <f>F28+K28+P28</f>
        <v>40500</v>
      </c>
      <c r="B28" s="23">
        <f>G28+L28+Q28</f>
        <v>0</v>
      </c>
      <c r="C28" s="23">
        <f>H28+M28+R28</f>
        <v>39544</v>
      </c>
      <c r="D28" s="23">
        <f>J28+O28+T28</f>
        <v>0</v>
      </c>
      <c r="E28" s="25" t="s">
        <v>27</v>
      </c>
      <c r="F28" s="24">
        <v>12000</v>
      </c>
      <c r="G28" s="22">
        <v>0</v>
      </c>
      <c r="H28" s="22">
        <v>11544</v>
      </c>
      <c r="I28" s="22">
        <f>F28-H28</f>
        <v>456</v>
      </c>
      <c r="J28" s="31">
        <v>0</v>
      </c>
      <c r="K28" s="24">
        <v>16000</v>
      </c>
      <c r="L28" s="22">
        <v>0</v>
      </c>
      <c r="M28" s="22">
        <v>15500</v>
      </c>
      <c r="N28" s="22">
        <f>K28-M28</f>
        <v>500</v>
      </c>
      <c r="O28" s="31">
        <v>0</v>
      </c>
      <c r="P28" s="24">
        <v>12500</v>
      </c>
      <c r="Q28" s="22">
        <v>0</v>
      </c>
      <c r="R28" s="22">
        <v>12500</v>
      </c>
      <c r="S28" s="22">
        <f>P28-R28</f>
        <v>0</v>
      </c>
      <c r="T28" s="31">
        <v>0</v>
      </c>
    </row>
  </sheetData>
  <mergeCells count="15">
    <mergeCell ref="A2:A4"/>
    <mergeCell ref="C2:C4"/>
    <mergeCell ref="A1:T1"/>
    <mergeCell ref="D5:T5"/>
    <mergeCell ref="D12:T12"/>
    <mergeCell ref="B2:B4"/>
    <mergeCell ref="D23:T23"/>
    <mergeCell ref="D27:T27"/>
    <mergeCell ref="D15:T15"/>
    <mergeCell ref="D2:D4"/>
    <mergeCell ref="E2:E4"/>
    <mergeCell ref="F2:T2"/>
    <mergeCell ref="F3:J3"/>
    <mergeCell ref="K3:O3"/>
    <mergeCell ref="P3:T3"/>
  </mergeCells>
  <printOptions horizontalCentered="1"/>
  <pageMargins left="0" right="0" top="0" bottom="0" header="0" footer="0"/>
  <pageSetup paperSize="9" scale="5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T27"/>
  <sheetViews>
    <sheetView topLeftCell="A10" zoomScaleNormal="100" workbookViewId="0">
      <selection activeCell="M10" sqref="M10"/>
    </sheetView>
  </sheetViews>
  <sheetFormatPr defaultRowHeight="15" x14ac:dyDescent="0.25"/>
  <cols>
    <col min="1" max="3" width="12.28515625" style="1" customWidth="1"/>
    <col min="4" max="4" width="17.85546875" style="1" customWidth="1"/>
    <col min="5" max="5" width="26.42578125" style="1" customWidth="1"/>
    <col min="6" max="6" width="9.140625" style="1"/>
    <col min="7" max="7" width="13.28515625" style="1" customWidth="1"/>
    <col min="8" max="8" width="9.140625" style="1"/>
    <col min="9" max="9" width="12.85546875" style="1" customWidth="1"/>
    <col min="10" max="10" width="8.42578125" style="1" customWidth="1"/>
    <col min="11" max="11" width="9.140625" style="1"/>
    <col min="12" max="12" width="14.85546875" style="1" customWidth="1"/>
    <col min="13" max="13" width="9.140625" style="1"/>
    <col min="14" max="14" width="13.7109375" style="1" customWidth="1"/>
    <col min="15" max="16" width="9.140625" style="1"/>
    <col min="17" max="17" width="12.7109375" style="1" customWidth="1"/>
    <col min="18" max="18" width="9.140625" style="1"/>
    <col min="19" max="19" width="13.7109375" style="1" customWidth="1"/>
    <col min="20" max="16384" width="9.140625" style="1"/>
  </cols>
  <sheetData>
    <row r="1" spans="1:20" ht="33" customHeight="1" thickBot="1" x14ac:dyDescent="0.3">
      <c r="A1" s="346" t="s">
        <v>97</v>
      </c>
      <c r="B1" s="346"/>
      <c r="C1" s="346"/>
      <c r="D1" s="346"/>
      <c r="E1" s="346"/>
      <c r="F1" s="346"/>
      <c r="G1" s="346"/>
      <c r="H1" s="346"/>
      <c r="I1" s="346"/>
      <c r="J1" s="346"/>
      <c r="K1" s="346"/>
      <c r="L1" s="346"/>
      <c r="M1" s="346"/>
      <c r="N1" s="346"/>
      <c r="O1" s="346"/>
      <c r="P1" s="346"/>
      <c r="Q1" s="346"/>
      <c r="R1" s="346"/>
      <c r="S1" s="346"/>
      <c r="T1" s="347"/>
    </row>
    <row r="2" spans="1:20" ht="15.75" thickBot="1" x14ac:dyDescent="0.3">
      <c r="A2" s="325" t="s">
        <v>51</v>
      </c>
      <c r="B2" s="325" t="s">
        <v>71</v>
      </c>
      <c r="C2" s="325" t="s">
        <v>52</v>
      </c>
      <c r="D2" s="325" t="s">
        <v>0</v>
      </c>
      <c r="E2" s="325" t="s">
        <v>1</v>
      </c>
      <c r="F2" s="337" t="s">
        <v>2</v>
      </c>
      <c r="G2" s="338"/>
      <c r="H2" s="338"/>
      <c r="I2" s="338"/>
      <c r="J2" s="338"/>
      <c r="K2" s="338"/>
      <c r="L2" s="338"/>
      <c r="M2" s="338"/>
      <c r="N2" s="338"/>
      <c r="O2" s="338"/>
      <c r="P2" s="338"/>
      <c r="Q2" s="338"/>
      <c r="R2" s="338"/>
      <c r="S2" s="338"/>
      <c r="T2" s="339"/>
    </row>
    <row r="3" spans="1:20" x14ac:dyDescent="0.25">
      <c r="A3" s="326"/>
      <c r="B3" s="326"/>
      <c r="C3" s="326"/>
      <c r="D3" s="326"/>
      <c r="E3" s="326"/>
      <c r="F3" s="331" t="s">
        <v>36</v>
      </c>
      <c r="G3" s="332"/>
      <c r="H3" s="332"/>
      <c r="I3" s="332"/>
      <c r="J3" s="333"/>
      <c r="K3" s="334" t="s">
        <v>37</v>
      </c>
      <c r="L3" s="335"/>
      <c r="M3" s="335"/>
      <c r="N3" s="335"/>
      <c r="O3" s="336"/>
      <c r="P3" s="334" t="s">
        <v>38</v>
      </c>
      <c r="Q3" s="335"/>
      <c r="R3" s="335"/>
      <c r="S3" s="335"/>
      <c r="T3" s="336"/>
    </row>
    <row r="4" spans="1:20" ht="15.75" thickBot="1" x14ac:dyDescent="0.3">
      <c r="A4" s="327"/>
      <c r="B4" s="327"/>
      <c r="C4" s="327"/>
      <c r="D4" s="327"/>
      <c r="E4" s="327"/>
      <c r="F4" s="4" t="s">
        <v>3</v>
      </c>
      <c r="G4" s="5" t="s">
        <v>4</v>
      </c>
      <c r="H4" s="5" t="s">
        <v>5</v>
      </c>
      <c r="I4" s="5" t="s">
        <v>6</v>
      </c>
      <c r="J4" s="26" t="s">
        <v>7</v>
      </c>
      <c r="K4" s="4" t="s">
        <v>3</v>
      </c>
      <c r="L4" s="5" t="s">
        <v>4</v>
      </c>
      <c r="M4" s="5" t="s">
        <v>5</v>
      </c>
      <c r="N4" s="5" t="s">
        <v>6</v>
      </c>
      <c r="O4" s="26" t="s">
        <v>7</v>
      </c>
      <c r="P4" s="4" t="s">
        <v>3</v>
      </c>
      <c r="Q4" s="5" t="s">
        <v>4</v>
      </c>
      <c r="R4" s="5" t="s">
        <v>5</v>
      </c>
      <c r="S4" s="5" t="s">
        <v>6</v>
      </c>
      <c r="T4" s="26" t="s">
        <v>7</v>
      </c>
    </row>
    <row r="5" spans="1:20" ht="19.5" thickBot="1" x14ac:dyDescent="0.3">
      <c r="D5" s="351" t="s">
        <v>28</v>
      </c>
      <c r="E5" s="348"/>
      <c r="F5" s="348"/>
      <c r="G5" s="348"/>
      <c r="H5" s="348"/>
      <c r="I5" s="348"/>
      <c r="J5" s="348"/>
      <c r="K5" s="348"/>
      <c r="L5" s="348"/>
      <c r="M5" s="348"/>
      <c r="N5" s="348"/>
      <c r="O5" s="348"/>
      <c r="P5" s="348"/>
      <c r="Q5" s="348"/>
      <c r="R5" s="348"/>
      <c r="S5" s="348"/>
      <c r="T5" s="349"/>
    </row>
    <row r="6" spans="1:20" ht="24.95" customHeight="1" x14ac:dyDescent="0.25">
      <c r="A6" s="15">
        <f>F6+K6+P6</f>
        <v>11935</v>
      </c>
      <c r="B6" s="15">
        <f>G6+L6+Q6</f>
        <v>11935</v>
      </c>
      <c r="C6" s="10">
        <f>H6+M6+R6</f>
        <v>11935</v>
      </c>
      <c r="D6" s="15">
        <f>J6+O6+T6</f>
        <v>0</v>
      </c>
      <c r="E6" s="10" t="s">
        <v>9</v>
      </c>
      <c r="F6" s="13">
        <v>4616</v>
      </c>
      <c r="G6" s="14">
        <v>4616</v>
      </c>
      <c r="H6" s="110">
        <v>4616</v>
      </c>
      <c r="I6" s="14">
        <f>F6-H6</f>
        <v>0</v>
      </c>
      <c r="J6" s="27">
        <v>0</v>
      </c>
      <c r="K6" s="13">
        <v>3932</v>
      </c>
      <c r="L6" s="14">
        <v>3932</v>
      </c>
      <c r="M6" s="110">
        <v>3932</v>
      </c>
      <c r="N6" s="14">
        <f>K6-M6</f>
        <v>0</v>
      </c>
      <c r="O6" s="27">
        <v>0</v>
      </c>
      <c r="P6" s="13">
        <v>3387</v>
      </c>
      <c r="Q6" s="14">
        <v>3387</v>
      </c>
      <c r="R6" s="110">
        <v>3387</v>
      </c>
      <c r="S6" s="14">
        <f>P6-R6</f>
        <v>0</v>
      </c>
      <c r="T6" s="27">
        <v>0</v>
      </c>
    </row>
    <row r="7" spans="1:20" ht="24.95" customHeight="1" x14ac:dyDescent="0.25">
      <c r="A7" s="16">
        <f t="shared" ref="A7:A11" si="0">F7+K7+P7</f>
        <v>9</v>
      </c>
      <c r="B7" s="16">
        <f t="shared" ref="B7:B11" si="1">G7+L7+Q7</f>
        <v>9</v>
      </c>
      <c r="C7" s="11">
        <f t="shared" ref="C7:C11" si="2">H7+M7+R7</f>
        <v>9</v>
      </c>
      <c r="D7" s="16">
        <f t="shared" ref="D7:D11" si="3">J7+O7+T7</f>
        <v>0</v>
      </c>
      <c r="E7" s="11" t="s">
        <v>22</v>
      </c>
      <c r="F7" s="6">
        <v>3</v>
      </c>
      <c r="G7" s="2">
        <v>3</v>
      </c>
      <c r="H7" s="108">
        <v>3</v>
      </c>
      <c r="I7" s="2">
        <f t="shared" ref="I7:I11" si="4">F7-H7</f>
        <v>0</v>
      </c>
      <c r="J7" s="28">
        <v>0</v>
      </c>
      <c r="K7" s="6">
        <v>3</v>
      </c>
      <c r="L7" s="2">
        <v>3</v>
      </c>
      <c r="M7" s="108">
        <v>3</v>
      </c>
      <c r="N7" s="2">
        <f t="shared" ref="N7:N11" si="5">K7-M7</f>
        <v>0</v>
      </c>
      <c r="O7" s="28">
        <v>0</v>
      </c>
      <c r="P7" s="6">
        <v>3</v>
      </c>
      <c r="Q7" s="2">
        <v>3</v>
      </c>
      <c r="R7" s="108">
        <v>3</v>
      </c>
      <c r="S7" s="2">
        <f t="shared" ref="S7:S10" si="6">P7-R7</f>
        <v>0</v>
      </c>
      <c r="T7" s="28">
        <v>0</v>
      </c>
    </row>
    <row r="8" spans="1:20" ht="24.95" customHeight="1" x14ac:dyDescent="0.25">
      <c r="A8" s="16">
        <f t="shared" si="0"/>
        <v>750</v>
      </c>
      <c r="B8" s="16">
        <f t="shared" si="1"/>
        <v>750</v>
      </c>
      <c r="C8" s="11">
        <f t="shared" si="2"/>
        <v>664</v>
      </c>
      <c r="D8" s="16">
        <f t="shared" si="3"/>
        <v>20</v>
      </c>
      <c r="E8" s="11" t="s">
        <v>10</v>
      </c>
      <c r="F8" s="6">
        <v>260</v>
      </c>
      <c r="G8" s="2">
        <v>260</v>
      </c>
      <c r="H8" s="108">
        <v>247</v>
      </c>
      <c r="I8" s="2">
        <f t="shared" si="4"/>
        <v>13</v>
      </c>
      <c r="J8" s="28">
        <v>5</v>
      </c>
      <c r="K8" s="6">
        <v>248</v>
      </c>
      <c r="L8" s="2">
        <v>248</v>
      </c>
      <c r="M8" s="108">
        <v>192</v>
      </c>
      <c r="N8" s="2">
        <f t="shared" si="5"/>
        <v>56</v>
      </c>
      <c r="O8" s="28">
        <v>10</v>
      </c>
      <c r="P8" s="6">
        <v>242</v>
      </c>
      <c r="Q8" s="2">
        <v>242</v>
      </c>
      <c r="R8" s="108">
        <v>225</v>
      </c>
      <c r="S8" s="2">
        <f t="shared" si="6"/>
        <v>17</v>
      </c>
      <c r="T8" s="28">
        <v>5</v>
      </c>
    </row>
    <row r="9" spans="1:20" ht="24.95" customHeight="1" x14ac:dyDescent="0.25">
      <c r="A9" s="16">
        <f t="shared" ref="A9" si="7">F9+K9+P9</f>
        <v>227</v>
      </c>
      <c r="B9" s="16">
        <f t="shared" ref="B9" si="8">G9+L9+Q9</f>
        <v>160</v>
      </c>
      <c r="C9" s="11">
        <f t="shared" ref="C9" si="9">H9+M9+R9</f>
        <v>166</v>
      </c>
      <c r="D9" s="16">
        <f t="shared" ref="D9" si="10">J9+O9+T9</f>
        <v>15</v>
      </c>
      <c r="E9" s="11" t="s">
        <v>103</v>
      </c>
      <c r="F9" s="6">
        <v>93</v>
      </c>
      <c r="G9" s="2">
        <v>65</v>
      </c>
      <c r="H9" s="108">
        <v>71</v>
      </c>
      <c r="I9" s="2">
        <f t="shared" si="4"/>
        <v>22</v>
      </c>
      <c r="J9" s="28">
        <v>5</v>
      </c>
      <c r="K9" s="6">
        <v>74</v>
      </c>
      <c r="L9" s="2">
        <v>57</v>
      </c>
      <c r="M9" s="108">
        <v>56</v>
      </c>
      <c r="N9" s="2">
        <f t="shared" si="5"/>
        <v>18</v>
      </c>
      <c r="O9" s="28">
        <v>5</v>
      </c>
      <c r="P9" s="6">
        <v>60</v>
      </c>
      <c r="Q9" s="2">
        <v>38</v>
      </c>
      <c r="R9" s="108">
        <v>39</v>
      </c>
      <c r="S9" s="2">
        <f t="shared" si="6"/>
        <v>21</v>
      </c>
      <c r="T9" s="28">
        <v>5</v>
      </c>
    </row>
    <row r="10" spans="1:20" ht="24.95" customHeight="1" x14ac:dyDescent="0.25">
      <c r="A10" s="16">
        <f t="shared" si="0"/>
        <v>358</v>
      </c>
      <c r="B10" s="16">
        <f t="shared" si="1"/>
        <v>348</v>
      </c>
      <c r="C10" s="11">
        <f t="shared" si="2"/>
        <v>296</v>
      </c>
      <c r="D10" s="16">
        <f t="shared" si="3"/>
        <v>9</v>
      </c>
      <c r="E10" s="11" t="s">
        <v>11</v>
      </c>
      <c r="F10" s="6">
        <v>134</v>
      </c>
      <c r="G10" s="2">
        <v>134</v>
      </c>
      <c r="H10" s="108">
        <v>117</v>
      </c>
      <c r="I10" s="2">
        <f t="shared" si="4"/>
        <v>17</v>
      </c>
      <c r="J10" s="28">
        <v>4</v>
      </c>
      <c r="K10" s="6">
        <v>132</v>
      </c>
      <c r="L10" s="2">
        <v>123</v>
      </c>
      <c r="M10" s="108">
        <v>98</v>
      </c>
      <c r="N10" s="2">
        <f t="shared" si="5"/>
        <v>34</v>
      </c>
      <c r="O10" s="28">
        <v>5</v>
      </c>
      <c r="P10" s="6">
        <v>92</v>
      </c>
      <c r="Q10" s="2">
        <v>91</v>
      </c>
      <c r="R10" s="108">
        <v>81</v>
      </c>
      <c r="S10" s="2">
        <f t="shared" si="6"/>
        <v>11</v>
      </c>
      <c r="T10" s="28">
        <v>0</v>
      </c>
    </row>
    <row r="11" spans="1:20" ht="24.95" customHeight="1" thickBot="1" x14ac:dyDescent="0.3">
      <c r="A11" s="17">
        <f t="shared" si="0"/>
        <v>9793</v>
      </c>
      <c r="B11" s="17">
        <f t="shared" si="1"/>
        <v>9793</v>
      </c>
      <c r="C11" s="12">
        <f t="shared" si="2"/>
        <v>9370</v>
      </c>
      <c r="D11" s="16">
        <f t="shared" si="3"/>
        <v>0</v>
      </c>
      <c r="E11" s="11" t="s">
        <v>8</v>
      </c>
      <c r="F11" s="6">
        <v>3738</v>
      </c>
      <c r="G11" s="2">
        <v>3738</v>
      </c>
      <c r="H11" s="108">
        <v>3520</v>
      </c>
      <c r="I11" s="2">
        <f t="shared" si="4"/>
        <v>218</v>
      </c>
      <c r="J11" s="28">
        <v>0</v>
      </c>
      <c r="K11" s="6">
        <v>2960</v>
      </c>
      <c r="L11" s="2">
        <v>2960</v>
      </c>
      <c r="M11" s="108">
        <v>2960</v>
      </c>
      <c r="N11" s="2">
        <f t="shared" si="5"/>
        <v>0</v>
      </c>
      <c r="O11" s="28">
        <v>0</v>
      </c>
      <c r="P11" s="6">
        <v>3095</v>
      </c>
      <c r="Q11" s="2">
        <v>3095</v>
      </c>
      <c r="R11" s="108">
        <v>2890</v>
      </c>
      <c r="S11" s="2">
        <f>P11-R11</f>
        <v>205</v>
      </c>
      <c r="T11" s="28">
        <v>0</v>
      </c>
    </row>
    <row r="12" spans="1:20" ht="19.5" thickBot="1" x14ac:dyDescent="0.3">
      <c r="D12" s="350" t="s">
        <v>16</v>
      </c>
      <c r="E12" s="344"/>
      <c r="F12" s="344"/>
      <c r="G12" s="344"/>
      <c r="H12" s="344"/>
      <c r="I12" s="344"/>
      <c r="J12" s="344"/>
      <c r="K12" s="344"/>
      <c r="L12" s="344"/>
      <c r="M12" s="344"/>
      <c r="N12" s="344"/>
      <c r="O12" s="344"/>
      <c r="P12" s="344"/>
      <c r="Q12" s="344"/>
      <c r="R12" s="344"/>
      <c r="S12" s="344"/>
      <c r="T12" s="345"/>
    </row>
    <row r="13" spans="1:20" ht="24.95" customHeight="1" x14ac:dyDescent="0.25">
      <c r="A13" s="15">
        <f t="shared" ref="A13:A14" si="11">F13+K13+P13</f>
        <v>0</v>
      </c>
      <c r="B13" s="15">
        <f t="shared" ref="B13:B14" si="12">G13+L13+Q13</f>
        <v>0</v>
      </c>
      <c r="C13" s="10">
        <f t="shared" ref="C13:C14" si="13">H13+M13+R13</f>
        <v>0</v>
      </c>
      <c r="D13" s="15">
        <f t="shared" ref="D13:D14" si="14">J13+O13+T13</f>
        <v>0</v>
      </c>
      <c r="E13" s="18" t="s">
        <v>18</v>
      </c>
      <c r="F13" s="13"/>
      <c r="G13" s="14"/>
      <c r="H13" s="14"/>
      <c r="I13" s="14"/>
      <c r="J13" s="27"/>
      <c r="K13" s="13"/>
      <c r="L13" s="14"/>
      <c r="M13" s="14"/>
      <c r="N13" s="14"/>
      <c r="O13" s="27"/>
      <c r="P13" s="13"/>
      <c r="Q13" s="14"/>
      <c r="R13" s="14"/>
      <c r="S13" s="14"/>
      <c r="T13" s="27"/>
    </row>
    <row r="14" spans="1:20" ht="24.95" customHeight="1" thickBot="1" x14ac:dyDescent="0.3">
      <c r="A14" s="17">
        <f t="shared" si="11"/>
        <v>0</v>
      </c>
      <c r="B14" s="17">
        <f t="shared" si="12"/>
        <v>0</v>
      </c>
      <c r="C14" s="12">
        <f t="shared" si="13"/>
        <v>0</v>
      </c>
      <c r="D14" s="19">
        <f t="shared" si="14"/>
        <v>0</v>
      </c>
      <c r="E14" s="18" t="s">
        <v>17</v>
      </c>
      <c r="F14" s="7"/>
      <c r="G14" s="8"/>
      <c r="H14" s="109"/>
      <c r="I14" s="8"/>
      <c r="J14" s="29"/>
      <c r="K14" s="7"/>
      <c r="L14" s="8"/>
      <c r="M14" s="8"/>
      <c r="N14" s="8"/>
      <c r="O14" s="29"/>
      <c r="P14" s="7"/>
      <c r="Q14" s="8"/>
      <c r="R14" s="8"/>
      <c r="S14" s="8"/>
      <c r="T14" s="29"/>
    </row>
    <row r="15" spans="1:20" ht="19.5" thickBot="1" x14ac:dyDescent="0.3">
      <c r="D15" s="350" t="s">
        <v>44</v>
      </c>
      <c r="E15" s="344"/>
      <c r="F15" s="344"/>
      <c r="G15" s="344"/>
      <c r="H15" s="344"/>
      <c r="I15" s="344"/>
      <c r="J15" s="344"/>
      <c r="K15" s="344"/>
      <c r="L15" s="344"/>
      <c r="M15" s="344"/>
      <c r="N15" s="344"/>
      <c r="O15" s="344"/>
      <c r="P15" s="344"/>
      <c r="Q15" s="344"/>
      <c r="R15" s="344"/>
      <c r="S15" s="344"/>
      <c r="T15" s="345"/>
    </row>
    <row r="16" spans="1:20" ht="24.95" customHeight="1" x14ac:dyDescent="0.25">
      <c r="A16" s="82">
        <f t="shared" ref="A16:A21" si="15">F16+K16+P16</f>
        <v>0</v>
      </c>
      <c r="B16" s="82">
        <f t="shared" ref="B16:B21" si="16">G16+L16+Q16</f>
        <v>0</v>
      </c>
      <c r="C16" s="83">
        <f t="shared" ref="C16:C21" si="17">H16+M16+R16</f>
        <v>0</v>
      </c>
      <c r="D16" s="21">
        <f t="shared" ref="D16:D21" si="18">J16+O16+T16</f>
        <v>0</v>
      </c>
      <c r="E16" s="18" t="s">
        <v>45</v>
      </c>
      <c r="F16" s="9"/>
      <c r="G16" s="3"/>
      <c r="H16" s="3"/>
      <c r="I16" s="3"/>
      <c r="J16" s="30"/>
      <c r="K16" s="9"/>
      <c r="L16" s="3"/>
      <c r="M16" s="3"/>
      <c r="N16" s="3"/>
      <c r="O16" s="30"/>
      <c r="P16" s="9"/>
      <c r="Q16" s="3"/>
      <c r="R16" s="3"/>
      <c r="S16" s="3"/>
      <c r="T16" s="30"/>
    </row>
    <row r="17" spans="1:20" ht="24.95" customHeight="1" x14ac:dyDescent="0.25">
      <c r="A17" s="11">
        <f t="shared" si="15"/>
        <v>0</v>
      </c>
      <c r="B17" s="11">
        <f t="shared" si="16"/>
        <v>0</v>
      </c>
      <c r="C17" s="11">
        <f t="shared" si="17"/>
        <v>0</v>
      </c>
      <c r="D17" s="21">
        <f t="shared" si="18"/>
        <v>0</v>
      </c>
      <c r="E17" s="18" t="s">
        <v>53</v>
      </c>
      <c r="F17" s="9"/>
      <c r="G17" s="3"/>
      <c r="H17" s="3"/>
      <c r="I17" s="3"/>
      <c r="J17" s="30"/>
      <c r="K17" s="9"/>
      <c r="L17" s="3"/>
      <c r="M17" s="3"/>
      <c r="N17" s="3"/>
      <c r="O17" s="30"/>
      <c r="P17" s="9"/>
      <c r="Q17" s="3"/>
      <c r="R17" s="3"/>
      <c r="S17" s="2"/>
      <c r="T17" s="30"/>
    </row>
    <row r="18" spans="1:20" ht="24.95" customHeight="1" x14ac:dyDescent="0.25">
      <c r="A18" s="21">
        <f t="shared" si="15"/>
        <v>0</v>
      </c>
      <c r="B18" s="21">
        <f t="shared" si="16"/>
        <v>0</v>
      </c>
      <c r="C18" s="20">
        <f t="shared" si="17"/>
        <v>0</v>
      </c>
      <c r="D18" s="21">
        <f t="shared" si="18"/>
        <v>0</v>
      </c>
      <c r="E18" s="18" t="s">
        <v>48</v>
      </c>
      <c r="F18" s="9"/>
      <c r="G18" s="3"/>
      <c r="H18" s="3"/>
      <c r="I18" s="3"/>
      <c r="J18" s="30"/>
      <c r="K18" s="9"/>
      <c r="L18" s="3"/>
      <c r="M18" s="3"/>
      <c r="N18" s="3"/>
      <c r="O18" s="30"/>
      <c r="P18" s="9"/>
      <c r="Q18" s="3"/>
      <c r="R18" s="3"/>
      <c r="S18" s="2"/>
      <c r="T18" s="30"/>
    </row>
    <row r="19" spans="1:20" ht="24.95" customHeight="1" x14ac:dyDescent="0.25">
      <c r="A19" s="21">
        <f t="shared" si="15"/>
        <v>0</v>
      </c>
      <c r="B19" s="21">
        <f t="shared" si="16"/>
        <v>0</v>
      </c>
      <c r="C19" s="20">
        <f t="shared" si="17"/>
        <v>0</v>
      </c>
      <c r="D19" s="21">
        <f t="shared" si="18"/>
        <v>0</v>
      </c>
      <c r="E19" s="18" t="s">
        <v>49</v>
      </c>
      <c r="F19" s="9"/>
      <c r="G19" s="3"/>
      <c r="H19" s="3"/>
      <c r="I19" s="3"/>
      <c r="J19" s="30"/>
      <c r="K19" s="9"/>
      <c r="L19" s="3"/>
      <c r="M19" s="3"/>
      <c r="N19" s="3"/>
      <c r="O19" s="30"/>
      <c r="P19" s="9"/>
      <c r="Q19" s="3"/>
      <c r="R19" s="3"/>
      <c r="S19" s="2"/>
      <c r="T19" s="30"/>
    </row>
    <row r="20" spans="1:20" ht="24.95" customHeight="1" x14ac:dyDescent="0.25">
      <c r="A20" s="21">
        <f t="shared" si="15"/>
        <v>0</v>
      </c>
      <c r="B20" s="21">
        <f t="shared" si="16"/>
        <v>0</v>
      </c>
      <c r="C20" s="20">
        <f t="shared" si="17"/>
        <v>0</v>
      </c>
      <c r="D20" s="21">
        <f t="shared" si="18"/>
        <v>0</v>
      </c>
      <c r="E20" s="18" t="s">
        <v>47</v>
      </c>
      <c r="F20" s="9"/>
      <c r="G20" s="3"/>
      <c r="H20" s="3"/>
      <c r="I20" s="3"/>
      <c r="J20" s="30"/>
      <c r="K20" s="9"/>
      <c r="L20" s="3"/>
      <c r="M20" s="3"/>
      <c r="N20" s="3"/>
      <c r="O20" s="30"/>
      <c r="P20" s="9"/>
      <c r="Q20" s="3"/>
      <c r="R20" s="3"/>
      <c r="S20" s="3"/>
      <c r="T20" s="30"/>
    </row>
    <row r="21" spans="1:20" ht="24.95" customHeight="1" thickBot="1" x14ac:dyDescent="0.3">
      <c r="A21" s="17">
        <f t="shared" si="15"/>
        <v>0</v>
      </c>
      <c r="B21" s="17">
        <f t="shared" si="16"/>
        <v>0</v>
      </c>
      <c r="C21" s="12">
        <f t="shared" si="17"/>
        <v>0</v>
      </c>
      <c r="D21" s="16">
        <f t="shared" si="18"/>
        <v>0</v>
      </c>
      <c r="E21" s="18" t="s">
        <v>46</v>
      </c>
      <c r="F21" s="6"/>
      <c r="G21" s="2"/>
      <c r="H21" s="2"/>
      <c r="I21" s="2"/>
      <c r="J21" s="28"/>
      <c r="K21" s="6"/>
      <c r="L21" s="2"/>
      <c r="M21" s="2"/>
      <c r="N21" s="2"/>
      <c r="O21" s="28"/>
      <c r="P21" s="6"/>
      <c r="Q21" s="2"/>
      <c r="R21" s="2"/>
      <c r="S21" s="2"/>
      <c r="T21" s="28"/>
    </row>
    <row r="22" spans="1:20" ht="19.5" thickBot="1" x14ac:dyDescent="0.3">
      <c r="D22" s="350" t="s">
        <v>15</v>
      </c>
      <c r="E22" s="344"/>
      <c r="F22" s="344"/>
      <c r="G22" s="344"/>
      <c r="H22" s="344"/>
      <c r="I22" s="344"/>
      <c r="J22" s="344"/>
      <c r="K22" s="344"/>
      <c r="L22" s="344"/>
      <c r="M22" s="344"/>
      <c r="N22" s="344"/>
      <c r="O22" s="344"/>
      <c r="P22" s="344"/>
      <c r="Q22" s="344"/>
      <c r="R22" s="344"/>
      <c r="S22" s="344"/>
      <c r="T22" s="345"/>
    </row>
    <row r="23" spans="1:20" ht="24.95" customHeight="1" x14ac:dyDescent="0.25">
      <c r="A23" s="15">
        <f t="shared" ref="A23:A25" si="19">F23+K23+P23</f>
        <v>0</v>
      </c>
      <c r="B23" s="15">
        <f t="shared" ref="B23:B25" si="20">G23+L23+Q23</f>
        <v>0</v>
      </c>
      <c r="C23" s="10">
        <f t="shared" ref="C23:C25" si="21">H23+M23+R23</f>
        <v>0</v>
      </c>
      <c r="D23" s="21">
        <f t="shared" ref="D23:D25" si="22">J23+O23+T23</f>
        <v>0</v>
      </c>
      <c r="E23" s="20" t="s">
        <v>19</v>
      </c>
      <c r="F23" s="9"/>
      <c r="G23" s="3"/>
      <c r="H23" s="3"/>
      <c r="I23" s="3"/>
      <c r="J23" s="30"/>
      <c r="K23" s="9"/>
      <c r="L23" s="3"/>
      <c r="M23" s="3"/>
      <c r="N23" s="3"/>
      <c r="O23" s="30"/>
      <c r="P23" s="9"/>
      <c r="Q23" s="3"/>
      <c r="R23" s="3"/>
      <c r="S23" s="3"/>
      <c r="T23" s="30"/>
    </row>
    <row r="24" spans="1:20" ht="24.95" customHeight="1" x14ac:dyDescent="0.25">
      <c r="A24" s="16">
        <f t="shared" si="19"/>
        <v>0</v>
      </c>
      <c r="B24" s="16">
        <f t="shared" si="20"/>
        <v>0</v>
      </c>
      <c r="C24" s="11">
        <f t="shared" si="21"/>
        <v>0</v>
      </c>
      <c r="D24" s="16">
        <f t="shared" si="22"/>
        <v>0</v>
      </c>
      <c r="E24" s="11" t="s">
        <v>20</v>
      </c>
      <c r="F24" s="6"/>
      <c r="G24" s="2"/>
      <c r="H24" s="2"/>
      <c r="I24" s="2"/>
      <c r="J24" s="28"/>
      <c r="K24" s="6"/>
      <c r="L24" s="2"/>
      <c r="M24" s="2"/>
      <c r="N24" s="2"/>
      <c r="O24" s="28"/>
      <c r="P24" s="6"/>
      <c r="Q24" s="2"/>
      <c r="R24" s="2"/>
      <c r="S24" s="2"/>
      <c r="T24" s="28"/>
    </row>
    <row r="25" spans="1:20" ht="24.95" customHeight="1" thickBot="1" x14ac:dyDescent="0.3">
      <c r="A25" s="17">
        <f t="shared" si="19"/>
        <v>0</v>
      </c>
      <c r="B25" s="17">
        <f t="shared" si="20"/>
        <v>0</v>
      </c>
      <c r="C25" s="12">
        <f t="shared" si="21"/>
        <v>0</v>
      </c>
      <c r="D25" s="19">
        <f t="shared" si="22"/>
        <v>0</v>
      </c>
      <c r="E25" s="12" t="s">
        <v>21</v>
      </c>
      <c r="F25" s="7"/>
      <c r="G25" s="8"/>
      <c r="H25" s="8"/>
      <c r="I25" s="8"/>
      <c r="J25" s="29"/>
      <c r="K25" s="7"/>
      <c r="L25" s="8"/>
      <c r="M25" s="8"/>
      <c r="N25" s="8"/>
      <c r="O25" s="29"/>
      <c r="P25" s="7"/>
      <c r="Q25" s="8"/>
      <c r="R25" s="8"/>
      <c r="S25" s="8"/>
      <c r="T25" s="29"/>
    </row>
    <row r="26" spans="1:20" ht="19.5" thickBot="1" x14ac:dyDescent="0.3">
      <c r="D26" s="350" t="s">
        <v>26</v>
      </c>
      <c r="E26" s="344"/>
      <c r="F26" s="344"/>
      <c r="G26" s="344"/>
      <c r="H26" s="344"/>
      <c r="I26" s="344"/>
      <c r="J26" s="344"/>
      <c r="K26" s="344"/>
      <c r="L26" s="344"/>
      <c r="M26" s="344"/>
      <c r="N26" s="344"/>
      <c r="O26" s="344"/>
      <c r="P26" s="344"/>
      <c r="Q26" s="344"/>
      <c r="R26" s="344"/>
      <c r="S26" s="344"/>
      <c r="T26" s="345"/>
    </row>
    <row r="27" spans="1:20" ht="24.95" customHeight="1" thickBot="1" x14ac:dyDescent="0.3">
      <c r="A27" s="23">
        <f>F27+K27+P27</f>
        <v>5868</v>
      </c>
      <c r="B27" s="23">
        <f>G27+L27+Q27</f>
        <v>0</v>
      </c>
      <c r="C27" s="23">
        <f>H27+M27+R27</f>
        <v>5868</v>
      </c>
      <c r="D27" s="23">
        <f>J27+O27+T27</f>
        <v>0</v>
      </c>
      <c r="E27" s="25" t="s">
        <v>27</v>
      </c>
      <c r="F27" s="24">
        <v>5868</v>
      </c>
      <c r="G27" s="22">
        <v>0</v>
      </c>
      <c r="H27" s="111">
        <v>5868</v>
      </c>
      <c r="I27" s="22">
        <f>F27-H27</f>
        <v>0</v>
      </c>
      <c r="J27" s="31">
        <v>0</v>
      </c>
      <c r="K27" s="24"/>
      <c r="L27" s="22"/>
      <c r="M27" s="22"/>
      <c r="N27" s="22"/>
      <c r="O27" s="31"/>
      <c r="P27" s="24"/>
      <c r="Q27" s="22"/>
      <c r="R27" s="22"/>
      <c r="S27" s="22"/>
      <c r="T27" s="31"/>
    </row>
  </sheetData>
  <mergeCells count="15">
    <mergeCell ref="A2:A4"/>
    <mergeCell ref="C2:C4"/>
    <mergeCell ref="A1:T1"/>
    <mergeCell ref="D5:T5"/>
    <mergeCell ref="D12:T12"/>
    <mergeCell ref="B2:B4"/>
    <mergeCell ref="D22:T22"/>
    <mergeCell ref="D26:T26"/>
    <mergeCell ref="D2:D4"/>
    <mergeCell ref="E2:E4"/>
    <mergeCell ref="F2:T2"/>
    <mergeCell ref="F3:J3"/>
    <mergeCell ref="K3:O3"/>
    <mergeCell ref="P3:T3"/>
    <mergeCell ref="D15:T15"/>
  </mergeCells>
  <printOptions horizontalCentered="1"/>
  <pageMargins left="0" right="0" top="0" bottom="0" header="0" footer="0"/>
  <pageSetup paperSize="9"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T27"/>
  <sheetViews>
    <sheetView zoomScaleNormal="100" workbookViewId="0">
      <selection activeCell="T29" sqref="T29"/>
    </sheetView>
  </sheetViews>
  <sheetFormatPr defaultRowHeight="15" x14ac:dyDescent="0.25"/>
  <cols>
    <col min="1" max="2" width="14" style="1" customWidth="1"/>
    <col min="3" max="3" width="12.5703125" style="1" customWidth="1"/>
    <col min="4" max="4" width="17.85546875" style="1" customWidth="1"/>
    <col min="5" max="5" width="26.42578125" style="1" customWidth="1"/>
    <col min="6" max="6" width="9.140625" style="1"/>
    <col min="7" max="7" width="13.28515625" style="1" customWidth="1"/>
    <col min="8" max="8" width="9.140625" style="1"/>
    <col min="9" max="9" width="12.85546875" style="1" customWidth="1"/>
    <col min="10" max="10" width="8.42578125" style="1" customWidth="1"/>
    <col min="11" max="11" width="9.140625" style="1"/>
    <col min="12" max="12" width="14.85546875" style="1" customWidth="1"/>
    <col min="13" max="13" width="9.140625" style="1"/>
    <col min="14" max="14" width="13.7109375" style="1" customWidth="1"/>
    <col min="15" max="16" width="9.140625" style="1"/>
    <col min="17" max="17" width="12.7109375" style="1" customWidth="1"/>
    <col min="18" max="18" width="9.140625" style="1"/>
    <col min="19" max="19" width="13.7109375" style="1" customWidth="1"/>
    <col min="20" max="16384" width="9.140625" style="1"/>
  </cols>
  <sheetData>
    <row r="1" spans="1:20" ht="33" customHeight="1" thickBot="1" x14ac:dyDescent="0.3">
      <c r="A1" s="352" t="s">
        <v>97</v>
      </c>
      <c r="B1" s="353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4"/>
    </row>
    <row r="2" spans="1:20" ht="15.75" thickBot="1" x14ac:dyDescent="0.3">
      <c r="A2" s="325" t="s">
        <v>51</v>
      </c>
      <c r="B2" s="325" t="s">
        <v>71</v>
      </c>
      <c r="C2" s="325" t="s">
        <v>52</v>
      </c>
      <c r="D2" s="325" t="s">
        <v>0</v>
      </c>
      <c r="E2" s="325" t="s">
        <v>1</v>
      </c>
      <c r="F2" s="337" t="s">
        <v>2</v>
      </c>
      <c r="G2" s="338"/>
      <c r="H2" s="338"/>
      <c r="I2" s="338"/>
      <c r="J2" s="338"/>
      <c r="K2" s="338"/>
      <c r="L2" s="338"/>
      <c r="M2" s="338"/>
      <c r="N2" s="338"/>
      <c r="O2" s="338"/>
      <c r="P2" s="338"/>
      <c r="Q2" s="338"/>
      <c r="R2" s="338"/>
      <c r="S2" s="338"/>
      <c r="T2" s="339"/>
    </row>
    <row r="3" spans="1:20" x14ac:dyDescent="0.25">
      <c r="A3" s="326"/>
      <c r="B3" s="326"/>
      <c r="C3" s="326"/>
      <c r="D3" s="326"/>
      <c r="E3" s="326"/>
      <c r="F3" s="331" t="s">
        <v>39</v>
      </c>
      <c r="G3" s="332"/>
      <c r="H3" s="332"/>
      <c r="I3" s="332"/>
      <c r="J3" s="333"/>
      <c r="K3" s="334" t="s">
        <v>40</v>
      </c>
      <c r="L3" s="335"/>
      <c r="M3" s="335"/>
      <c r="N3" s="335"/>
      <c r="O3" s="336"/>
      <c r="P3" s="334" t="s">
        <v>41</v>
      </c>
      <c r="Q3" s="335"/>
      <c r="R3" s="335"/>
      <c r="S3" s="335"/>
      <c r="T3" s="336"/>
    </row>
    <row r="4" spans="1:20" ht="15.75" thickBot="1" x14ac:dyDescent="0.3">
      <c r="A4" s="327"/>
      <c r="B4" s="327"/>
      <c r="C4" s="327"/>
      <c r="D4" s="327"/>
      <c r="E4" s="327"/>
      <c r="F4" s="4" t="s">
        <v>3</v>
      </c>
      <c r="G4" s="5" t="s">
        <v>4</v>
      </c>
      <c r="H4" s="5" t="s">
        <v>5</v>
      </c>
      <c r="I4" s="5" t="s">
        <v>6</v>
      </c>
      <c r="J4" s="26" t="s">
        <v>7</v>
      </c>
      <c r="K4" s="4" t="s">
        <v>3</v>
      </c>
      <c r="L4" s="5" t="s">
        <v>4</v>
      </c>
      <c r="M4" s="5" t="s">
        <v>5</v>
      </c>
      <c r="N4" s="5" t="s">
        <v>6</v>
      </c>
      <c r="O4" s="26" t="s">
        <v>7</v>
      </c>
      <c r="P4" s="4" t="s">
        <v>3</v>
      </c>
      <c r="Q4" s="5" t="s">
        <v>4</v>
      </c>
      <c r="R4" s="5" t="s">
        <v>5</v>
      </c>
      <c r="S4" s="5" t="s">
        <v>6</v>
      </c>
      <c r="T4" s="26" t="s">
        <v>7</v>
      </c>
    </row>
    <row r="5" spans="1:20" ht="19.5" thickBot="1" x14ac:dyDescent="0.3">
      <c r="A5" s="68"/>
      <c r="B5" s="69"/>
      <c r="C5" s="69"/>
      <c r="D5" s="351" t="s">
        <v>28</v>
      </c>
      <c r="E5" s="348"/>
      <c r="F5" s="348"/>
      <c r="G5" s="348"/>
      <c r="H5" s="348"/>
      <c r="I5" s="348"/>
      <c r="J5" s="348"/>
      <c r="K5" s="348"/>
      <c r="L5" s="348"/>
      <c r="M5" s="348"/>
      <c r="N5" s="348"/>
      <c r="O5" s="348"/>
      <c r="P5" s="348"/>
      <c r="Q5" s="348"/>
      <c r="R5" s="348"/>
      <c r="S5" s="348"/>
      <c r="T5" s="349"/>
    </row>
    <row r="6" spans="1:20" ht="24.95" customHeight="1" x14ac:dyDescent="0.25">
      <c r="A6" s="15">
        <f>F6+K6+P6</f>
        <v>5570</v>
      </c>
      <c r="B6" s="15">
        <f>G6+L6+Q6</f>
        <v>3961</v>
      </c>
      <c r="C6" s="10">
        <f>H6+M6+R6</f>
        <v>4273</v>
      </c>
      <c r="D6" s="15">
        <f>J6+O6+T6</f>
        <v>0</v>
      </c>
      <c r="E6" s="10" t="s">
        <v>9</v>
      </c>
      <c r="F6" s="13">
        <v>1440</v>
      </c>
      <c r="G6" s="14">
        <v>1440</v>
      </c>
      <c r="H6" s="110">
        <v>1190</v>
      </c>
      <c r="I6" s="14">
        <f t="shared" ref="I6:I11" si="0">F6-H6</f>
        <v>250</v>
      </c>
      <c r="J6" s="27">
        <v>0</v>
      </c>
      <c r="K6" s="13">
        <v>2005</v>
      </c>
      <c r="L6" s="14">
        <v>1100</v>
      </c>
      <c r="M6" s="110">
        <v>1295</v>
      </c>
      <c r="N6" s="14">
        <f t="shared" ref="N6:N11" si="1">K6-M6</f>
        <v>710</v>
      </c>
      <c r="O6" s="27">
        <v>0</v>
      </c>
      <c r="P6" s="13">
        <v>2125</v>
      </c>
      <c r="Q6" s="14">
        <v>1421</v>
      </c>
      <c r="R6" s="110">
        <v>1788</v>
      </c>
      <c r="S6" s="14">
        <f t="shared" ref="S6:S11" si="2">P6-R6</f>
        <v>337</v>
      </c>
      <c r="T6" s="27">
        <v>0</v>
      </c>
    </row>
    <row r="7" spans="1:20" ht="24.95" customHeight="1" x14ac:dyDescent="0.25">
      <c r="A7" s="16">
        <f t="shared" ref="A7:A11" si="3">F7+K7+P7</f>
        <v>9</v>
      </c>
      <c r="B7" s="16">
        <f t="shared" ref="B7:B11" si="4">G7+L7+Q7</f>
        <v>9</v>
      </c>
      <c r="C7" s="11">
        <f t="shared" ref="C7:C11" si="5">H7+M7+R7</f>
        <v>9</v>
      </c>
      <c r="D7" s="16">
        <f t="shared" ref="D7:D11" si="6">J7+O7+T7</f>
        <v>0</v>
      </c>
      <c r="E7" s="11" t="s">
        <v>22</v>
      </c>
      <c r="F7" s="6">
        <v>3</v>
      </c>
      <c r="G7" s="2">
        <v>3</v>
      </c>
      <c r="H7" s="108">
        <v>3</v>
      </c>
      <c r="I7" s="2">
        <f t="shared" si="0"/>
        <v>0</v>
      </c>
      <c r="J7" s="28">
        <v>0</v>
      </c>
      <c r="K7" s="6">
        <v>3</v>
      </c>
      <c r="L7" s="2">
        <v>3</v>
      </c>
      <c r="M7" s="108">
        <v>3</v>
      </c>
      <c r="N7" s="2">
        <f t="shared" si="1"/>
        <v>0</v>
      </c>
      <c r="O7" s="28">
        <v>0</v>
      </c>
      <c r="P7" s="6">
        <v>3</v>
      </c>
      <c r="Q7" s="2">
        <v>3</v>
      </c>
      <c r="R7" s="108">
        <v>3</v>
      </c>
      <c r="S7" s="2">
        <f t="shared" si="2"/>
        <v>0</v>
      </c>
      <c r="T7" s="28">
        <v>0</v>
      </c>
    </row>
    <row r="8" spans="1:20" ht="24.95" customHeight="1" x14ac:dyDescent="0.25">
      <c r="A8" s="16">
        <f t="shared" si="3"/>
        <v>290</v>
      </c>
      <c r="B8" s="16">
        <f t="shared" si="4"/>
        <v>287</v>
      </c>
      <c r="C8" s="11">
        <f t="shared" si="5"/>
        <v>222</v>
      </c>
      <c r="D8" s="16">
        <f t="shared" si="6"/>
        <v>0</v>
      </c>
      <c r="E8" s="11" t="s">
        <v>10</v>
      </c>
      <c r="F8" s="6">
        <v>63</v>
      </c>
      <c r="G8" s="2">
        <v>63</v>
      </c>
      <c r="H8" s="108">
        <v>19</v>
      </c>
      <c r="I8" s="2">
        <f t="shared" si="0"/>
        <v>44</v>
      </c>
      <c r="J8" s="28">
        <v>0</v>
      </c>
      <c r="K8" s="6">
        <v>84</v>
      </c>
      <c r="L8" s="2">
        <v>84</v>
      </c>
      <c r="M8" s="108">
        <v>78</v>
      </c>
      <c r="N8" s="2">
        <f t="shared" si="1"/>
        <v>6</v>
      </c>
      <c r="O8" s="28">
        <v>0</v>
      </c>
      <c r="P8" s="6">
        <v>143</v>
      </c>
      <c r="Q8" s="2">
        <v>140</v>
      </c>
      <c r="R8" s="108">
        <v>125</v>
      </c>
      <c r="S8" s="2">
        <f t="shared" si="2"/>
        <v>18</v>
      </c>
      <c r="T8" s="28">
        <v>0</v>
      </c>
    </row>
    <row r="9" spans="1:20" ht="24.95" customHeight="1" x14ac:dyDescent="0.25">
      <c r="A9" s="16">
        <f t="shared" ref="A9" si="7">F9+K9+P9</f>
        <v>33</v>
      </c>
      <c r="B9" s="16">
        <f t="shared" ref="B9" si="8">G9+L9+Q9</f>
        <v>30</v>
      </c>
      <c r="C9" s="11">
        <f t="shared" ref="C9" si="9">H9+M9+R9</f>
        <v>30</v>
      </c>
      <c r="D9" s="16">
        <f t="shared" ref="D9" si="10">J9+O9+T9</f>
        <v>0</v>
      </c>
      <c r="E9" s="11" t="s">
        <v>103</v>
      </c>
      <c r="F9" s="6">
        <v>9</v>
      </c>
      <c r="G9" s="2">
        <v>8</v>
      </c>
      <c r="H9" s="108">
        <v>8</v>
      </c>
      <c r="I9" s="2">
        <f t="shared" si="0"/>
        <v>1</v>
      </c>
      <c r="J9" s="28">
        <v>0</v>
      </c>
      <c r="K9" s="6">
        <v>12</v>
      </c>
      <c r="L9" s="2">
        <v>10</v>
      </c>
      <c r="M9" s="108">
        <v>10</v>
      </c>
      <c r="N9" s="2">
        <f t="shared" si="1"/>
        <v>2</v>
      </c>
      <c r="O9" s="28">
        <v>0</v>
      </c>
      <c r="P9" s="6">
        <v>12</v>
      </c>
      <c r="Q9" s="2">
        <v>12</v>
      </c>
      <c r="R9" s="108">
        <v>12</v>
      </c>
      <c r="S9" s="2">
        <f t="shared" si="2"/>
        <v>0</v>
      </c>
      <c r="T9" s="28">
        <v>0</v>
      </c>
    </row>
    <row r="10" spans="1:20" ht="24.95" customHeight="1" x14ac:dyDescent="0.25">
      <c r="A10" s="16">
        <f t="shared" si="3"/>
        <v>109</v>
      </c>
      <c r="B10" s="16">
        <f t="shared" si="4"/>
        <v>101</v>
      </c>
      <c r="C10" s="11">
        <f t="shared" si="5"/>
        <v>105</v>
      </c>
      <c r="D10" s="16">
        <f t="shared" si="6"/>
        <v>0</v>
      </c>
      <c r="E10" s="11" t="s">
        <v>11</v>
      </c>
      <c r="F10" s="6">
        <v>29</v>
      </c>
      <c r="G10" s="2">
        <v>21</v>
      </c>
      <c r="H10" s="108">
        <v>28</v>
      </c>
      <c r="I10" s="2">
        <f t="shared" si="0"/>
        <v>1</v>
      </c>
      <c r="J10" s="28">
        <v>0</v>
      </c>
      <c r="K10" s="6">
        <v>37</v>
      </c>
      <c r="L10" s="2">
        <v>37</v>
      </c>
      <c r="M10" s="108">
        <v>35</v>
      </c>
      <c r="N10" s="2">
        <f t="shared" si="1"/>
        <v>2</v>
      </c>
      <c r="O10" s="28">
        <v>0</v>
      </c>
      <c r="P10" s="6">
        <v>43</v>
      </c>
      <c r="Q10" s="2">
        <v>43</v>
      </c>
      <c r="R10" s="108">
        <v>42</v>
      </c>
      <c r="S10" s="2">
        <f t="shared" si="2"/>
        <v>1</v>
      </c>
      <c r="T10" s="28">
        <v>0</v>
      </c>
    </row>
    <row r="11" spans="1:20" ht="24.95" customHeight="1" thickBot="1" x14ac:dyDescent="0.3">
      <c r="A11" s="17">
        <f t="shared" si="3"/>
        <v>6372</v>
      </c>
      <c r="B11" s="17">
        <f t="shared" si="4"/>
        <v>6372</v>
      </c>
      <c r="C11" s="12">
        <f t="shared" si="5"/>
        <v>2229</v>
      </c>
      <c r="D11" s="16">
        <f t="shared" si="6"/>
        <v>100</v>
      </c>
      <c r="E11" s="11" t="s">
        <v>8</v>
      </c>
      <c r="F11" s="6">
        <v>1584</v>
      </c>
      <c r="G11" s="2">
        <v>1584</v>
      </c>
      <c r="H11" s="108">
        <v>564</v>
      </c>
      <c r="I11" s="2">
        <f t="shared" si="0"/>
        <v>1020</v>
      </c>
      <c r="J11" s="28">
        <v>0</v>
      </c>
      <c r="K11" s="6">
        <v>2250</v>
      </c>
      <c r="L11" s="2">
        <v>2250</v>
      </c>
      <c r="M11" s="108">
        <v>800</v>
      </c>
      <c r="N11" s="2">
        <f t="shared" si="1"/>
        <v>1450</v>
      </c>
      <c r="O11" s="28">
        <v>50</v>
      </c>
      <c r="P11" s="6">
        <v>2538</v>
      </c>
      <c r="Q11" s="2">
        <v>2538</v>
      </c>
      <c r="R11" s="108">
        <v>865</v>
      </c>
      <c r="S11" s="2">
        <f t="shared" si="2"/>
        <v>1673</v>
      </c>
      <c r="T11" s="28">
        <v>50</v>
      </c>
    </row>
    <row r="12" spans="1:20" ht="19.5" thickBot="1" x14ac:dyDescent="0.3">
      <c r="A12" s="68"/>
      <c r="B12" s="69"/>
      <c r="C12" s="69"/>
      <c r="D12" s="350" t="s">
        <v>16</v>
      </c>
      <c r="E12" s="344"/>
      <c r="F12" s="344"/>
      <c r="G12" s="344"/>
      <c r="H12" s="344"/>
      <c r="I12" s="344"/>
      <c r="J12" s="344"/>
      <c r="K12" s="344"/>
      <c r="L12" s="344"/>
      <c r="M12" s="344"/>
      <c r="N12" s="344"/>
      <c r="O12" s="344"/>
      <c r="P12" s="344"/>
      <c r="Q12" s="344"/>
      <c r="R12" s="344"/>
      <c r="S12" s="344"/>
      <c r="T12" s="345"/>
    </row>
    <row r="13" spans="1:20" ht="24.95" customHeight="1" x14ac:dyDescent="0.25">
      <c r="A13" s="15">
        <f t="shared" ref="A13:A14" si="11">F13+K13+P13</f>
        <v>0</v>
      </c>
      <c r="B13" s="15">
        <f t="shared" ref="B13:B14" si="12">G13+L13+Q13</f>
        <v>0</v>
      </c>
      <c r="C13" s="10">
        <f t="shared" ref="C13:C14" si="13">H13+M13+R13</f>
        <v>0</v>
      </c>
      <c r="D13" s="15">
        <f t="shared" ref="D13:D14" si="14">J13+O13+T13</f>
        <v>0</v>
      </c>
      <c r="E13" s="18" t="s">
        <v>18</v>
      </c>
      <c r="F13" s="13"/>
      <c r="G13" s="14"/>
      <c r="H13" s="14"/>
      <c r="I13" s="14"/>
      <c r="J13" s="27"/>
      <c r="K13" s="13"/>
      <c r="L13" s="14"/>
      <c r="M13" s="14"/>
      <c r="N13" s="14"/>
      <c r="O13" s="27"/>
      <c r="P13" s="13"/>
      <c r="Q13" s="14"/>
      <c r="R13" s="14"/>
      <c r="S13" s="14"/>
      <c r="T13" s="27"/>
    </row>
    <row r="14" spans="1:20" ht="24.95" customHeight="1" thickBot="1" x14ac:dyDescent="0.3">
      <c r="A14" s="17">
        <f t="shared" si="11"/>
        <v>0</v>
      </c>
      <c r="B14" s="17">
        <f t="shared" si="12"/>
        <v>0</v>
      </c>
      <c r="C14" s="12">
        <f t="shared" si="13"/>
        <v>0</v>
      </c>
      <c r="D14" s="19">
        <f t="shared" si="14"/>
        <v>0</v>
      </c>
      <c r="E14" s="18" t="s">
        <v>17</v>
      </c>
      <c r="F14" s="7"/>
      <c r="G14" s="8"/>
      <c r="H14" s="8"/>
      <c r="I14" s="8"/>
      <c r="J14" s="29"/>
      <c r="K14" s="7"/>
      <c r="L14" s="8"/>
      <c r="M14" s="8"/>
      <c r="N14" s="8"/>
      <c r="O14" s="29"/>
      <c r="P14" s="7"/>
      <c r="Q14" s="8"/>
      <c r="R14" s="8"/>
      <c r="S14" s="8"/>
      <c r="T14" s="29"/>
    </row>
    <row r="15" spans="1:20" ht="19.5" thickBot="1" x14ac:dyDescent="0.3">
      <c r="A15" s="68"/>
      <c r="B15" s="69"/>
      <c r="C15" s="69"/>
      <c r="D15" s="350" t="s">
        <v>44</v>
      </c>
      <c r="E15" s="344"/>
      <c r="F15" s="344"/>
      <c r="G15" s="344"/>
      <c r="H15" s="344"/>
      <c r="I15" s="344"/>
      <c r="J15" s="344"/>
      <c r="K15" s="344"/>
      <c r="L15" s="344"/>
      <c r="M15" s="344"/>
      <c r="N15" s="344"/>
      <c r="O15" s="344"/>
      <c r="P15" s="344"/>
      <c r="Q15" s="344"/>
      <c r="R15" s="344"/>
      <c r="S15" s="344"/>
      <c r="T15" s="345"/>
    </row>
    <row r="16" spans="1:20" ht="24.95" customHeight="1" x14ac:dyDescent="0.25">
      <c r="A16" s="82">
        <f t="shared" ref="A16:A21" si="15">F16+K16+P16</f>
        <v>0</v>
      </c>
      <c r="B16" s="83">
        <f t="shared" ref="B16:B21" si="16">G16+L16+Q16</f>
        <v>0</v>
      </c>
      <c r="C16" s="83">
        <f t="shared" ref="C16:C21" si="17">H16+M16+R16</f>
        <v>0</v>
      </c>
      <c r="D16" s="10">
        <f t="shared" ref="D16:D21" si="18">J16+O16+T16</f>
        <v>0</v>
      </c>
      <c r="E16" s="18" t="s">
        <v>45</v>
      </c>
      <c r="F16" s="9"/>
      <c r="G16" s="3"/>
      <c r="H16" s="3"/>
      <c r="I16" s="3"/>
      <c r="J16" s="30"/>
      <c r="K16" s="9"/>
      <c r="L16" s="3"/>
      <c r="M16" s="3"/>
      <c r="N16" s="3"/>
      <c r="O16" s="30"/>
      <c r="P16" s="9"/>
      <c r="Q16" s="3"/>
      <c r="R16" s="3"/>
      <c r="S16" s="3"/>
      <c r="T16" s="30"/>
    </row>
    <row r="17" spans="1:20" ht="24.95" customHeight="1" x14ac:dyDescent="0.25">
      <c r="A17" s="16">
        <f t="shared" si="15"/>
        <v>0</v>
      </c>
      <c r="B17" s="11">
        <f t="shared" si="16"/>
        <v>0</v>
      </c>
      <c r="C17" s="11">
        <f t="shared" si="17"/>
        <v>0</v>
      </c>
      <c r="D17" s="20">
        <f t="shared" si="18"/>
        <v>0</v>
      </c>
      <c r="E17" s="18" t="s">
        <v>53</v>
      </c>
      <c r="F17" s="9"/>
      <c r="G17" s="3"/>
      <c r="H17" s="3"/>
      <c r="I17" s="3"/>
      <c r="J17" s="30"/>
      <c r="K17" s="9"/>
      <c r="L17" s="3"/>
      <c r="M17" s="3"/>
      <c r="N17" s="3"/>
      <c r="O17" s="30"/>
      <c r="P17" s="9"/>
      <c r="Q17" s="3"/>
      <c r="R17" s="3"/>
      <c r="S17" s="2"/>
      <c r="T17" s="30"/>
    </row>
    <row r="18" spans="1:20" ht="24.95" customHeight="1" x14ac:dyDescent="0.25">
      <c r="A18" s="21">
        <f t="shared" si="15"/>
        <v>0</v>
      </c>
      <c r="B18" s="20">
        <f t="shared" si="16"/>
        <v>0</v>
      </c>
      <c r="C18" s="20">
        <f t="shared" si="17"/>
        <v>0</v>
      </c>
      <c r="D18" s="20">
        <f t="shared" si="18"/>
        <v>0</v>
      </c>
      <c r="E18" s="18" t="s">
        <v>48</v>
      </c>
      <c r="F18" s="9"/>
      <c r="G18" s="3"/>
      <c r="H18" s="3"/>
      <c r="I18" s="3"/>
      <c r="J18" s="30"/>
      <c r="K18" s="9"/>
      <c r="L18" s="3"/>
      <c r="M18" s="3"/>
      <c r="N18" s="3"/>
      <c r="O18" s="30"/>
      <c r="P18" s="9"/>
      <c r="Q18" s="3"/>
      <c r="R18" s="3"/>
      <c r="S18" s="2"/>
      <c r="T18" s="30"/>
    </row>
    <row r="19" spans="1:20" ht="24.95" customHeight="1" x14ac:dyDescent="0.25">
      <c r="A19" s="21">
        <f t="shared" si="15"/>
        <v>0</v>
      </c>
      <c r="B19" s="20">
        <f t="shared" si="16"/>
        <v>0</v>
      </c>
      <c r="C19" s="20">
        <f t="shared" si="17"/>
        <v>0</v>
      </c>
      <c r="D19" s="20">
        <f t="shared" si="18"/>
        <v>0</v>
      </c>
      <c r="E19" s="18" t="s">
        <v>49</v>
      </c>
      <c r="F19" s="9"/>
      <c r="G19" s="3"/>
      <c r="H19" s="3"/>
      <c r="I19" s="3"/>
      <c r="J19" s="30"/>
      <c r="K19" s="9"/>
      <c r="L19" s="3"/>
      <c r="M19" s="3"/>
      <c r="N19" s="3"/>
      <c r="O19" s="30"/>
      <c r="P19" s="9"/>
      <c r="Q19" s="3"/>
      <c r="R19" s="3"/>
      <c r="S19" s="2"/>
      <c r="T19" s="30"/>
    </row>
    <row r="20" spans="1:20" ht="24.95" customHeight="1" x14ac:dyDescent="0.25">
      <c r="A20" s="21">
        <f t="shared" si="15"/>
        <v>0</v>
      </c>
      <c r="B20" s="20">
        <f t="shared" si="16"/>
        <v>0</v>
      </c>
      <c r="C20" s="20">
        <f t="shared" si="17"/>
        <v>0</v>
      </c>
      <c r="D20" s="20">
        <f t="shared" si="18"/>
        <v>0</v>
      </c>
      <c r="E20" s="18" t="s">
        <v>47</v>
      </c>
      <c r="F20" s="9"/>
      <c r="G20" s="3"/>
      <c r="H20" s="3"/>
      <c r="I20" s="3"/>
      <c r="J20" s="30"/>
      <c r="K20" s="9"/>
      <c r="L20" s="3"/>
      <c r="M20" s="3"/>
      <c r="N20" s="3"/>
      <c r="O20" s="30"/>
      <c r="P20" s="9"/>
      <c r="Q20" s="3"/>
      <c r="R20" s="3"/>
      <c r="S20" s="3"/>
      <c r="T20" s="30"/>
    </row>
    <row r="21" spans="1:20" ht="24.95" customHeight="1" thickBot="1" x14ac:dyDescent="0.3">
      <c r="A21" s="17">
        <f t="shared" si="15"/>
        <v>0</v>
      </c>
      <c r="B21" s="12">
        <f t="shared" si="16"/>
        <v>0</v>
      </c>
      <c r="C21" s="12">
        <f t="shared" si="17"/>
        <v>0</v>
      </c>
      <c r="D21" s="12">
        <f t="shared" si="18"/>
        <v>0</v>
      </c>
      <c r="E21" s="18" t="s">
        <v>46</v>
      </c>
      <c r="F21" s="6"/>
      <c r="G21" s="2"/>
      <c r="H21" s="2"/>
      <c r="I21" s="2"/>
      <c r="J21" s="28"/>
      <c r="K21" s="6"/>
      <c r="L21" s="2"/>
      <c r="M21" s="2"/>
      <c r="N21" s="2"/>
      <c r="O21" s="28"/>
      <c r="P21" s="6"/>
      <c r="Q21" s="2"/>
      <c r="R21" s="2"/>
      <c r="S21" s="2"/>
      <c r="T21" s="28"/>
    </row>
    <row r="22" spans="1:20" ht="19.5" thickBot="1" x14ac:dyDescent="0.3">
      <c r="A22" s="68"/>
      <c r="B22" s="69"/>
      <c r="C22" s="69"/>
      <c r="D22" s="350" t="s">
        <v>15</v>
      </c>
      <c r="E22" s="344"/>
      <c r="F22" s="344"/>
      <c r="G22" s="344"/>
      <c r="H22" s="344"/>
      <c r="I22" s="344"/>
      <c r="J22" s="344"/>
      <c r="K22" s="344"/>
      <c r="L22" s="344"/>
      <c r="M22" s="344"/>
      <c r="N22" s="344"/>
      <c r="O22" s="344"/>
      <c r="P22" s="344"/>
      <c r="Q22" s="344"/>
      <c r="R22" s="344"/>
      <c r="S22" s="344"/>
      <c r="T22" s="345"/>
    </row>
    <row r="23" spans="1:20" ht="24.95" customHeight="1" x14ac:dyDescent="0.25">
      <c r="A23" s="15">
        <f t="shared" ref="A23:A25" si="19">F23+K23+P23</f>
        <v>0</v>
      </c>
      <c r="B23" s="15">
        <f t="shared" ref="B23:B25" si="20">G23+L23+Q23</f>
        <v>0</v>
      </c>
      <c r="C23" s="10">
        <f t="shared" ref="C23:C25" si="21">H23+M23+R23</f>
        <v>0</v>
      </c>
      <c r="D23" s="21">
        <f t="shared" ref="D23:D25" si="22">J23+O23+T23</f>
        <v>0</v>
      </c>
      <c r="E23" s="20" t="s">
        <v>19</v>
      </c>
      <c r="F23" s="9"/>
      <c r="G23" s="3"/>
      <c r="H23" s="3"/>
      <c r="I23" s="3"/>
      <c r="J23" s="30"/>
      <c r="K23" s="9"/>
      <c r="L23" s="3"/>
      <c r="M23" s="3"/>
      <c r="N23" s="3"/>
      <c r="O23" s="30"/>
      <c r="P23" s="9"/>
      <c r="Q23" s="3"/>
      <c r="R23" s="3"/>
      <c r="S23" s="3"/>
      <c r="T23" s="30"/>
    </row>
    <row r="24" spans="1:20" ht="24.95" customHeight="1" x14ac:dyDescent="0.25">
      <c r="A24" s="16">
        <f t="shared" si="19"/>
        <v>0</v>
      </c>
      <c r="B24" s="16">
        <f t="shared" si="20"/>
        <v>0</v>
      </c>
      <c r="C24" s="11">
        <f t="shared" si="21"/>
        <v>0</v>
      </c>
      <c r="D24" s="16">
        <f t="shared" si="22"/>
        <v>0</v>
      </c>
      <c r="E24" s="11" t="s">
        <v>20</v>
      </c>
      <c r="F24" s="6"/>
      <c r="G24" s="2"/>
      <c r="H24" s="2"/>
      <c r="I24" s="2"/>
      <c r="J24" s="28"/>
      <c r="K24" s="6"/>
      <c r="L24" s="2"/>
      <c r="M24" s="2"/>
      <c r="N24" s="2"/>
      <c r="O24" s="28"/>
      <c r="P24" s="6"/>
      <c r="Q24" s="2"/>
      <c r="R24" s="2"/>
      <c r="S24" s="2"/>
      <c r="T24" s="28"/>
    </row>
    <row r="25" spans="1:20" ht="24.95" customHeight="1" thickBot="1" x14ac:dyDescent="0.3">
      <c r="A25" s="17">
        <f t="shared" si="19"/>
        <v>0</v>
      </c>
      <c r="B25" s="17">
        <f t="shared" si="20"/>
        <v>0</v>
      </c>
      <c r="C25" s="12">
        <f t="shared" si="21"/>
        <v>0</v>
      </c>
      <c r="D25" s="19">
        <f t="shared" si="22"/>
        <v>0</v>
      </c>
      <c r="E25" s="12" t="s">
        <v>21</v>
      </c>
      <c r="F25" s="7"/>
      <c r="G25" s="8"/>
      <c r="H25" s="8"/>
      <c r="I25" s="8"/>
      <c r="J25" s="29"/>
      <c r="K25" s="7"/>
      <c r="L25" s="8"/>
      <c r="M25" s="8"/>
      <c r="N25" s="8"/>
      <c r="O25" s="29"/>
      <c r="P25" s="7"/>
      <c r="Q25" s="8"/>
      <c r="R25" s="8"/>
      <c r="S25" s="8"/>
      <c r="T25" s="29"/>
    </row>
    <row r="26" spans="1:20" ht="19.5" thickBot="1" x14ac:dyDescent="0.3">
      <c r="A26" s="68"/>
      <c r="B26" s="69"/>
      <c r="C26" s="69"/>
      <c r="D26" s="350" t="s">
        <v>26</v>
      </c>
      <c r="E26" s="344"/>
      <c r="F26" s="344"/>
      <c r="G26" s="344"/>
      <c r="H26" s="344"/>
      <c r="I26" s="344"/>
      <c r="J26" s="344"/>
      <c r="K26" s="344"/>
      <c r="L26" s="344"/>
      <c r="M26" s="344"/>
      <c r="N26" s="344"/>
      <c r="O26" s="344"/>
      <c r="P26" s="344"/>
      <c r="Q26" s="344"/>
      <c r="R26" s="344"/>
      <c r="S26" s="344"/>
      <c r="T26" s="345"/>
    </row>
    <row r="27" spans="1:20" ht="24.95" customHeight="1" thickBot="1" x14ac:dyDescent="0.3">
      <c r="A27" s="23">
        <f>F27+K27+P27</f>
        <v>15471</v>
      </c>
      <c r="B27" s="23">
        <f>G27+L27+Q27</f>
        <v>0</v>
      </c>
      <c r="C27" s="23">
        <f>H27+M27+R27</f>
        <v>15200</v>
      </c>
      <c r="D27" s="23">
        <f>J27+O27+T27</f>
        <v>0</v>
      </c>
      <c r="E27" s="25" t="s">
        <v>27</v>
      </c>
      <c r="F27" s="24"/>
      <c r="G27" s="22"/>
      <c r="H27" s="22"/>
      <c r="I27" s="22"/>
      <c r="J27" s="31"/>
      <c r="K27" s="24">
        <v>5755</v>
      </c>
      <c r="L27" s="22"/>
      <c r="M27" s="22">
        <v>5700</v>
      </c>
      <c r="N27" s="8">
        <f>K27-M27</f>
        <v>55</v>
      </c>
      <c r="O27" s="31">
        <v>0</v>
      </c>
      <c r="P27" s="24">
        <v>9716</v>
      </c>
      <c r="Q27" s="22"/>
      <c r="R27" s="22">
        <v>9500</v>
      </c>
      <c r="S27" s="8">
        <f>P27-R27</f>
        <v>216</v>
      </c>
      <c r="T27" s="31">
        <v>0</v>
      </c>
    </row>
  </sheetData>
  <mergeCells count="15">
    <mergeCell ref="A2:A4"/>
    <mergeCell ref="C2:C4"/>
    <mergeCell ref="A1:T1"/>
    <mergeCell ref="D5:T5"/>
    <mergeCell ref="D12:T12"/>
    <mergeCell ref="B2:B4"/>
    <mergeCell ref="D22:T22"/>
    <mergeCell ref="D26:T26"/>
    <mergeCell ref="D2:D4"/>
    <mergeCell ref="E2:E4"/>
    <mergeCell ref="F2:T2"/>
    <mergeCell ref="F3:J3"/>
    <mergeCell ref="K3:O3"/>
    <mergeCell ref="P3:T3"/>
    <mergeCell ref="D15:T15"/>
  </mergeCells>
  <printOptions horizontalCentered="1"/>
  <pageMargins left="0" right="0" top="0" bottom="0" header="0" footer="0"/>
  <pageSetup paperSize="9" scale="5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1BBF7-6C12-4265-9E3B-160CEE2BF9A5}">
  <sheetPr>
    <pageSetUpPr fitToPage="1"/>
  </sheetPr>
  <dimension ref="A1:E26"/>
  <sheetViews>
    <sheetView topLeftCell="A11" zoomScaleNormal="100" workbookViewId="0">
      <selection activeCell="B25" sqref="B25"/>
    </sheetView>
  </sheetViews>
  <sheetFormatPr defaultRowHeight="15" x14ac:dyDescent="0.25"/>
  <cols>
    <col min="1" max="1" width="34.140625" customWidth="1"/>
    <col min="2" max="5" width="21.28515625" customWidth="1"/>
  </cols>
  <sheetData>
    <row r="1" spans="1:5" ht="35.25" thickBot="1" x14ac:dyDescent="0.3">
      <c r="A1" s="355" t="s">
        <v>96</v>
      </c>
      <c r="B1" s="356"/>
      <c r="C1" s="356"/>
      <c r="D1" s="356"/>
      <c r="E1" s="357"/>
    </row>
    <row r="2" spans="1:5" x14ac:dyDescent="0.25">
      <c r="A2" s="319" t="s">
        <v>1</v>
      </c>
      <c r="B2" s="319" t="s">
        <v>51</v>
      </c>
      <c r="C2" s="319" t="s">
        <v>71</v>
      </c>
      <c r="D2" s="319" t="s">
        <v>52</v>
      </c>
      <c r="E2" s="319" t="s">
        <v>0</v>
      </c>
    </row>
    <row r="3" spans="1:5" x14ac:dyDescent="0.25">
      <c r="A3" s="320"/>
      <c r="B3" s="320"/>
      <c r="C3" s="320"/>
      <c r="D3" s="320"/>
      <c r="E3" s="320"/>
    </row>
    <row r="4" spans="1:5" ht="15.75" thickBot="1" x14ac:dyDescent="0.3">
      <c r="A4" s="321"/>
      <c r="B4" s="321"/>
      <c r="C4" s="321"/>
      <c r="D4" s="321"/>
      <c r="E4" s="321"/>
    </row>
    <row r="5" spans="1:5" ht="24" thickBot="1" x14ac:dyDescent="0.3">
      <c r="A5" s="75" t="s">
        <v>73</v>
      </c>
      <c r="B5" s="198"/>
      <c r="C5" s="198"/>
      <c r="D5" s="198"/>
      <c r="E5" s="78"/>
    </row>
    <row r="6" spans="1:5" ht="25.5" customHeight="1" x14ac:dyDescent="0.25">
      <c r="A6" s="21" t="s">
        <v>109</v>
      </c>
      <c r="B6" s="13">
        <f>'ARP1'!A6+'ARP2'!A6</f>
        <v>34185</v>
      </c>
      <c r="C6" s="14">
        <f>'ARP1'!B6+'ARP2'!B6</f>
        <v>34185</v>
      </c>
      <c r="D6" s="14">
        <f>'ARP1'!C6+'ARP2'!C6</f>
        <v>9491</v>
      </c>
      <c r="E6" s="115">
        <f>'ARP1'!D6+'ARP2'!D6</f>
        <v>800</v>
      </c>
    </row>
    <row r="7" spans="1:5" ht="25.5" customHeight="1" x14ac:dyDescent="0.25">
      <c r="A7" s="21" t="s">
        <v>12</v>
      </c>
      <c r="B7" s="6">
        <f>'ARP1'!A7+'ARP2'!A7</f>
        <v>358</v>
      </c>
      <c r="C7" s="2">
        <f>'ARP1'!B7+'ARP2'!B7</f>
        <v>328</v>
      </c>
      <c r="D7" s="2">
        <f>'ARP1'!C7+'ARP2'!C7</f>
        <v>124</v>
      </c>
      <c r="E7" s="100">
        <f>'ARP1'!D7+'ARP2'!D7</f>
        <v>103</v>
      </c>
    </row>
    <row r="8" spans="1:5" ht="25.5" customHeight="1" x14ac:dyDescent="0.25">
      <c r="A8" s="16" t="s">
        <v>8</v>
      </c>
      <c r="B8" s="6">
        <f>'ARP1'!A8+'ARP2'!A8</f>
        <v>7636</v>
      </c>
      <c r="C8" s="2">
        <f>'ARP1'!B8+'ARP2'!B8</f>
        <v>6854.9</v>
      </c>
      <c r="D8" s="2">
        <f>'ARP1'!C8+'ARP2'!C8</f>
        <v>2292.9</v>
      </c>
      <c r="E8" s="100">
        <f>'ARP1'!D8+'ARP2'!D8</f>
        <v>310</v>
      </c>
    </row>
    <row r="9" spans="1:5" ht="25.5" customHeight="1" x14ac:dyDescent="0.25">
      <c r="A9" s="16" t="s">
        <v>11</v>
      </c>
      <c r="B9" s="6">
        <f>'ARP1'!A9+'ARP2'!A9</f>
        <v>590</v>
      </c>
      <c r="C9" s="2">
        <f>'ARP1'!B9+'ARP2'!B9</f>
        <v>553</v>
      </c>
      <c r="D9" s="2">
        <f>'ARP1'!C9+'ARP2'!C9</f>
        <v>199</v>
      </c>
      <c r="E9" s="100">
        <f>'ARP1'!D9+'ARP2'!D9</f>
        <v>105</v>
      </c>
    </row>
    <row r="10" spans="1:5" ht="25.5" customHeight="1" x14ac:dyDescent="0.25">
      <c r="A10" s="16" t="s">
        <v>10</v>
      </c>
      <c r="B10" s="6">
        <f>'ARP1'!A10+'ARP2'!A10</f>
        <v>704</v>
      </c>
      <c r="C10" s="2">
        <f>'ARP1'!B10+'ARP2'!B10</f>
        <v>639</v>
      </c>
      <c r="D10" s="2">
        <f>'ARP1'!C10+'ARP2'!C10</f>
        <v>182</v>
      </c>
      <c r="E10" s="100">
        <f>'ARP1'!D10+'ARP2'!D10</f>
        <v>0</v>
      </c>
    </row>
    <row r="11" spans="1:5" ht="25.5" customHeight="1" thickBot="1" x14ac:dyDescent="0.3">
      <c r="A11" s="12" t="s">
        <v>103</v>
      </c>
      <c r="B11" s="239">
        <f>'ARP1'!A11+'ARP2'!A11</f>
        <v>61</v>
      </c>
      <c r="C11" s="81">
        <f>'ARP1'!B11+'ARP2'!B11</f>
        <v>61</v>
      </c>
      <c r="D11" s="81">
        <f>'ARP1'!C11+'ARP2'!C11</f>
        <v>40</v>
      </c>
      <c r="E11" s="242">
        <f>'ARP1'!D11+'ARP2'!D11</f>
        <v>0</v>
      </c>
    </row>
    <row r="12" spans="1:5" ht="24" thickBot="1" x14ac:dyDescent="0.3">
      <c r="A12" s="76" t="s">
        <v>74</v>
      </c>
      <c r="B12" s="162"/>
      <c r="C12" s="162"/>
      <c r="D12" s="162"/>
      <c r="E12" s="199"/>
    </row>
    <row r="13" spans="1:5" ht="25.5" customHeight="1" x14ac:dyDescent="0.25">
      <c r="A13" s="20" t="s">
        <v>9</v>
      </c>
      <c r="B13" s="13">
        <f>'ARP1'!A13+'ARP2'!A13</f>
        <v>50440</v>
      </c>
      <c r="C13" s="190">
        <f>'ARP1'!B13+'ARP2'!B13</f>
        <v>48988</v>
      </c>
      <c r="D13" s="14">
        <f>'ARP1'!C13+'ARP2'!C13</f>
        <v>9018</v>
      </c>
      <c r="E13" s="200">
        <f>'ARP1'!D13+'ARP2'!D13</f>
        <v>7380</v>
      </c>
    </row>
    <row r="14" spans="1:5" ht="25.5" customHeight="1" thickBot="1" x14ac:dyDescent="0.3">
      <c r="A14" s="11" t="s">
        <v>8</v>
      </c>
      <c r="B14" s="7">
        <f>'ARP1'!A14+'ARP2'!A14</f>
        <v>1155</v>
      </c>
      <c r="C14" s="191">
        <f>'ARP1'!B14+'ARP2'!B14</f>
        <v>767</v>
      </c>
      <c r="D14" s="8">
        <f>'ARP1'!C14+'ARP2'!C14</f>
        <v>548.95000000000005</v>
      </c>
      <c r="E14" s="201">
        <f>'ARP1'!D14+'ARP2'!D14</f>
        <v>35</v>
      </c>
    </row>
    <row r="15" spans="1:5" ht="24" thickBot="1" x14ac:dyDescent="0.3">
      <c r="A15" s="76" t="s">
        <v>75</v>
      </c>
      <c r="B15" s="32"/>
      <c r="C15" s="32"/>
      <c r="D15" s="32"/>
      <c r="E15" s="38"/>
    </row>
    <row r="16" spans="1:5" ht="25.5" customHeight="1" thickBot="1" x14ac:dyDescent="0.3">
      <c r="A16" s="11" t="s">
        <v>43</v>
      </c>
      <c r="B16" s="67">
        <f>'ARP1'!A16+'ARP2'!A16</f>
        <v>1162</v>
      </c>
      <c r="C16" s="103">
        <f>'ARP1'!B16+'ARP2'!B16</f>
        <v>1000</v>
      </c>
      <c r="D16" s="22">
        <f>'ARP1'!C16+'ARP2'!C16</f>
        <v>666.65000000000009</v>
      </c>
      <c r="E16" s="200">
        <f>'ARP1'!D16+'ARP2'!D16</f>
        <v>50</v>
      </c>
    </row>
    <row r="17" spans="1:5" ht="24" thickBot="1" x14ac:dyDescent="0.3">
      <c r="A17" s="76" t="s">
        <v>76</v>
      </c>
      <c r="B17" s="32"/>
      <c r="C17" s="32"/>
      <c r="D17" s="32"/>
      <c r="E17" s="38"/>
    </row>
    <row r="18" spans="1:5" ht="25.5" customHeight="1" x14ac:dyDescent="0.25">
      <c r="A18" s="11" t="s">
        <v>19</v>
      </c>
      <c r="B18" s="13">
        <f>'ARP1'!A18+'ARP2'!A18</f>
        <v>83611</v>
      </c>
      <c r="C18" s="190">
        <f>'ARP1'!B18+'ARP2'!B18</f>
        <v>83611</v>
      </c>
      <c r="D18" s="14">
        <f>'ARP1'!C18+'ARP2'!C18</f>
        <v>81381</v>
      </c>
      <c r="E18" s="200">
        <f>'ARP1'!D18+'ARP2'!D18</f>
        <v>0</v>
      </c>
    </row>
    <row r="19" spans="1:5" ht="25.5" customHeight="1" x14ac:dyDescent="0.25">
      <c r="A19" s="11" t="s">
        <v>20</v>
      </c>
      <c r="B19" s="6">
        <f>'ARP1'!A19+'ARP2'!A19</f>
        <v>104581</v>
      </c>
      <c r="C19" s="195">
        <f>'ARP1'!B19+'ARP2'!B19</f>
        <v>96553</v>
      </c>
      <c r="D19" s="2">
        <f>'ARP1'!C19+'ARP2'!C19</f>
        <v>41559</v>
      </c>
      <c r="E19" s="202">
        <f>'ARP1'!D19+'ARP2'!D19</f>
        <v>1770</v>
      </c>
    </row>
    <row r="20" spans="1:5" ht="25.5" customHeight="1" thickBot="1" x14ac:dyDescent="0.3">
      <c r="A20" s="12" t="s">
        <v>21</v>
      </c>
      <c r="B20" s="7">
        <f>'ARP1'!A20+'ARP2'!A20</f>
        <v>63065</v>
      </c>
      <c r="C20" s="191">
        <f>'ARP1'!B20+'ARP2'!B20</f>
        <v>61293</v>
      </c>
      <c r="D20" s="8">
        <f>'ARP1'!C20+'ARP2'!C20</f>
        <v>32303</v>
      </c>
      <c r="E20" s="201">
        <f>'ARP1'!D20+'ARP2'!D20</f>
        <v>500</v>
      </c>
    </row>
    <row r="21" spans="1:5" ht="24" thickBot="1" x14ac:dyDescent="0.3">
      <c r="A21" s="77" t="s">
        <v>77</v>
      </c>
      <c r="B21" s="34"/>
      <c r="C21" s="34"/>
      <c r="D21" s="34"/>
      <c r="E21" s="78"/>
    </row>
    <row r="22" spans="1:5" ht="25.5" customHeight="1" thickBot="1" x14ac:dyDescent="0.3">
      <c r="A22" s="25" t="s">
        <v>18</v>
      </c>
      <c r="B22" s="67">
        <f>'ARP1'!A22+'ARP2'!A22</f>
        <v>2898</v>
      </c>
      <c r="C22" s="103">
        <f>'ARP1'!B22+'ARP2'!B22</f>
        <v>1713</v>
      </c>
      <c r="D22" s="22">
        <f>'ARP1'!C22+'ARP2'!C22</f>
        <v>169</v>
      </c>
      <c r="E22" s="197">
        <f>'ARP1'!D22+'ARP2'!D22</f>
        <v>340</v>
      </c>
    </row>
    <row r="23" spans="1:5" ht="24" thickBot="1" x14ac:dyDescent="0.3">
      <c r="A23" s="76" t="s">
        <v>85</v>
      </c>
      <c r="B23" s="32"/>
      <c r="C23" s="32"/>
      <c r="D23" s="32"/>
      <c r="E23" s="38"/>
    </row>
    <row r="24" spans="1:5" ht="25.5" customHeight="1" thickBot="1" x14ac:dyDescent="0.3">
      <c r="A24" s="203" t="s">
        <v>27</v>
      </c>
      <c r="B24" s="67">
        <f>'ARP1'!A24+'ARP2'!A24</f>
        <v>45400</v>
      </c>
      <c r="C24" s="103">
        <f>'ARP1'!B24+'ARP2'!B24</f>
        <v>11400</v>
      </c>
      <c r="D24" s="22">
        <f>'ARP1'!C24+'ARP2'!C24</f>
        <v>0</v>
      </c>
      <c r="E24" s="204">
        <f>'ARP1'!D24+'ARP2'!D24</f>
        <v>7250</v>
      </c>
    </row>
    <row r="25" spans="1:5" ht="15.75" thickBot="1" x14ac:dyDescent="0.3"/>
    <row r="26" spans="1:5" s="279" customFormat="1" ht="24.95" customHeight="1" thickBot="1" x14ac:dyDescent="0.3">
      <c r="A26" s="280" t="s">
        <v>119</v>
      </c>
      <c r="B26" s="25">
        <f>B18+B19+B20</f>
        <v>251257</v>
      </c>
      <c r="C26" s="25">
        <f>C18+C19+C20</f>
        <v>241457</v>
      </c>
      <c r="D26" s="25">
        <f>D18+D19+D20</f>
        <v>155243</v>
      </c>
      <c r="E26" s="25">
        <f>E18+E19+E20</f>
        <v>2270</v>
      </c>
    </row>
  </sheetData>
  <mergeCells count="6">
    <mergeCell ref="A1:E1"/>
    <mergeCell ref="A2:A4"/>
    <mergeCell ref="B2:B4"/>
    <mergeCell ref="C2:C4"/>
    <mergeCell ref="D2:D4"/>
    <mergeCell ref="E2:E4"/>
  </mergeCells>
  <printOptions horizontalCentered="1" verticalCentered="1"/>
  <pageMargins left="0" right="0" top="0" bottom="0" header="0" footer="0"/>
  <pageSetup paperSize="9" scale="94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5AB87-EDC9-4C91-8E75-04D2A8739F16}">
  <sheetPr>
    <pageSetUpPr fitToPage="1"/>
  </sheetPr>
  <dimension ref="A1:Y24"/>
  <sheetViews>
    <sheetView zoomScaleNormal="100" workbookViewId="0">
      <selection activeCell="Q24" sqref="Q24"/>
    </sheetView>
  </sheetViews>
  <sheetFormatPr defaultRowHeight="15" x14ac:dyDescent="0.25"/>
  <cols>
    <col min="1" max="4" width="12.28515625" customWidth="1"/>
    <col min="5" max="5" width="18.85546875" customWidth="1"/>
    <col min="6" max="6" width="6.85546875" bestFit="1" customWidth="1"/>
    <col min="7" max="7" width="12.28515625" bestFit="1" customWidth="1"/>
    <col min="8" max="8" width="7.28515625" bestFit="1" customWidth="1"/>
    <col min="9" max="9" width="9.85546875" bestFit="1" customWidth="1"/>
    <col min="10" max="10" width="7.42578125" bestFit="1" customWidth="1"/>
    <col min="11" max="11" width="6.85546875" bestFit="1" customWidth="1"/>
    <col min="12" max="12" width="12.28515625" bestFit="1" customWidth="1"/>
    <col min="13" max="13" width="7.28515625" bestFit="1" customWidth="1"/>
    <col min="14" max="14" width="9.85546875" bestFit="1" customWidth="1"/>
    <col min="15" max="15" width="7.42578125" bestFit="1" customWidth="1"/>
    <col min="16" max="16" width="6.85546875" bestFit="1" customWidth="1"/>
    <col min="17" max="17" width="12.28515625" bestFit="1" customWidth="1"/>
    <col min="18" max="18" width="7.28515625" bestFit="1" customWidth="1"/>
    <col min="19" max="19" width="9.85546875" bestFit="1" customWidth="1"/>
    <col min="20" max="20" width="7.42578125" bestFit="1" customWidth="1"/>
    <col min="21" max="21" width="6.85546875" bestFit="1" customWidth="1"/>
    <col min="22" max="22" width="12.28515625" bestFit="1" customWidth="1"/>
    <col min="23" max="23" width="7.28515625" bestFit="1" customWidth="1"/>
    <col min="24" max="24" width="9.85546875" bestFit="1" customWidth="1"/>
    <col min="25" max="25" width="7.42578125" bestFit="1" customWidth="1"/>
  </cols>
  <sheetData>
    <row r="1" spans="1:25" ht="35.25" thickBot="1" x14ac:dyDescent="0.3">
      <c r="A1" s="361" t="s">
        <v>96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  <c r="V1" s="362"/>
      <c r="W1" s="362"/>
      <c r="X1" s="362"/>
      <c r="Y1" s="363"/>
    </row>
    <row r="2" spans="1:25" ht="16.5" thickBot="1" x14ac:dyDescent="0.3">
      <c r="A2" s="364" t="s">
        <v>51</v>
      </c>
      <c r="B2" s="364" t="s">
        <v>71</v>
      </c>
      <c r="C2" s="364" t="s">
        <v>52</v>
      </c>
      <c r="D2" s="364" t="s">
        <v>0</v>
      </c>
      <c r="E2" s="364" t="s">
        <v>1</v>
      </c>
      <c r="F2" s="365" t="s">
        <v>2</v>
      </c>
      <c r="G2" s="366"/>
      <c r="H2" s="366"/>
      <c r="I2" s="366"/>
      <c r="J2" s="366"/>
      <c r="K2" s="366"/>
      <c r="L2" s="366"/>
      <c r="M2" s="366"/>
      <c r="N2" s="366"/>
      <c r="O2" s="366"/>
      <c r="P2" s="366"/>
      <c r="Q2" s="366"/>
      <c r="R2" s="366"/>
      <c r="S2" s="366"/>
      <c r="T2" s="366"/>
      <c r="U2" s="366"/>
      <c r="V2" s="366"/>
      <c r="W2" s="366"/>
      <c r="X2" s="366"/>
      <c r="Y2" s="367"/>
    </row>
    <row r="3" spans="1:25" ht="15.75" x14ac:dyDescent="0.25">
      <c r="A3" s="364"/>
      <c r="B3" s="364"/>
      <c r="C3" s="364"/>
      <c r="D3" s="364"/>
      <c r="E3" s="364"/>
      <c r="F3" s="368">
        <v>41</v>
      </c>
      <c r="G3" s="369"/>
      <c r="H3" s="369"/>
      <c r="I3" s="369"/>
      <c r="J3" s="370"/>
      <c r="K3" s="358">
        <v>42</v>
      </c>
      <c r="L3" s="359"/>
      <c r="M3" s="359"/>
      <c r="N3" s="359"/>
      <c r="O3" s="360"/>
      <c r="P3" s="358">
        <v>43</v>
      </c>
      <c r="Q3" s="359"/>
      <c r="R3" s="359"/>
      <c r="S3" s="359"/>
      <c r="T3" s="360"/>
      <c r="U3" s="358">
        <v>35</v>
      </c>
      <c r="V3" s="359"/>
      <c r="W3" s="359"/>
      <c r="X3" s="359"/>
      <c r="Y3" s="360"/>
    </row>
    <row r="4" spans="1:25" ht="16.5" thickBot="1" x14ac:dyDescent="0.3">
      <c r="A4" s="364"/>
      <c r="B4" s="364"/>
      <c r="C4" s="364"/>
      <c r="D4" s="364"/>
      <c r="E4" s="364"/>
      <c r="F4" s="167" t="s">
        <v>3</v>
      </c>
      <c r="G4" s="168" t="s">
        <v>4</v>
      </c>
      <c r="H4" s="168" t="s">
        <v>5</v>
      </c>
      <c r="I4" s="168" t="s">
        <v>6</v>
      </c>
      <c r="J4" s="169" t="s">
        <v>7</v>
      </c>
      <c r="K4" s="167" t="s">
        <v>3</v>
      </c>
      <c r="L4" s="168" t="s">
        <v>4</v>
      </c>
      <c r="M4" s="168" t="s">
        <v>5</v>
      </c>
      <c r="N4" s="168" t="s">
        <v>6</v>
      </c>
      <c r="O4" s="169" t="s">
        <v>7</v>
      </c>
      <c r="P4" s="167" t="s">
        <v>3</v>
      </c>
      <c r="Q4" s="168" t="s">
        <v>4</v>
      </c>
      <c r="R4" s="168" t="s">
        <v>5</v>
      </c>
      <c r="S4" s="168" t="s">
        <v>6</v>
      </c>
      <c r="T4" s="169" t="s">
        <v>7</v>
      </c>
      <c r="U4" s="167" t="s">
        <v>3</v>
      </c>
      <c r="V4" s="168" t="s">
        <v>4</v>
      </c>
      <c r="W4" s="168" t="s">
        <v>5</v>
      </c>
      <c r="X4" s="168" t="s">
        <v>6</v>
      </c>
      <c r="Y4" s="169" t="s">
        <v>7</v>
      </c>
    </row>
    <row r="5" spans="1:25" ht="24" thickBot="1" x14ac:dyDescent="0.3">
      <c r="A5" s="104"/>
      <c r="B5" s="64"/>
      <c r="C5" s="64"/>
      <c r="D5" s="64"/>
      <c r="E5" s="170" t="s">
        <v>114</v>
      </c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5"/>
    </row>
    <row r="6" spans="1:25" ht="24" customHeight="1" x14ac:dyDescent="0.25">
      <c r="A6" s="13">
        <f t="shared" ref="A6:C11" si="0">F6+K6+P6+U6</f>
        <v>19861</v>
      </c>
      <c r="B6" s="14">
        <f t="shared" si="0"/>
        <v>19861</v>
      </c>
      <c r="C6" s="14">
        <f t="shared" si="0"/>
        <v>648</v>
      </c>
      <c r="D6" s="171">
        <v>500</v>
      </c>
      <c r="E6" s="10" t="s">
        <v>110</v>
      </c>
      <c r="F6" s="13">
        <v>9877</v>
      </c>
      <c r="G6" s="14">
        <v>9877</v>
      </c>
      <c r="H6" s="3">
        <v>321</v>
      </c>
      <c r="I6" s="171">
        <f>F6-H6</f>
        <v>9556</v>
      </c>
      <c r="J6" s="275">
        <v>200</v>
      </c>
      <c r="K6" s="145">
        <v>6000</v>
      </c>
      <c r="L6" s="3">
        <v>6000</v>
      </c>
      <c r="M6" s="3">
        <v>291</v>
      </c>
      <c r="N6" s="89">
        <f>K6-M6</f>
        <v>5709</v>
      </c>
      <c r="O6" s="275">
        <v>200</v>
      </c>
      <c r="P6" s="13">
        <v>1550</v>
      </c>
      <c r="Q6" s="14">
        <v>1550</v>
      </c>
      <c r="R6" s="3">
        <v>36</v>
      </c>
      <c r="S6" s="171">
        <f>P6-R6</f>
        <v>1514</v>
      </c>
      <c r="T6" s="275">
        <v>100</v>
      </c>
      <c r="U6" s="145">
        <v>2434</v>
      </c>
      <c r="V6" s="3">
        <v>2434</v>
      </c>
      <c r="W6" s="3">
        <v>0</v>
      </c>
      <c r="X6" s="89">
        <f>U6-W6</f>
        <v>2434</v>
      </c>
      <c r="Y6" s="30">
        <v>0</v>
      </c>
    </row>
    <row r="7" spans="1:25" ht="24" customHeight="1" x14ac:dyDescent="0.25">
      <c r="A7" s="6">
        <f t="shared" si="0"/>
        <v>231</v>
      </c>
      <c r="B7" s="2">
        <f t="shared" si="0"/>
        <v>231</v>
      </c>
      <c r="C7" s="2">
        <f t="shared" si="0"/>
        <v>55</v>
      </c>
      <c r="D7" s="84">
        <f>J7+O7+T7+Y7</f>
        <v>103</v>
      </c>
      <c r="E7" s="11" t="s">
        <v>12</v>
      </c>
      <c r="F7" s="6">
        <v>130</v>
      </c>
      <c r="G7" s="2">
        <v>130</v>
      </c>
      <c r="H7" s="2">
        <v>49</v>
      </c>
      <c r="I7" s="84">
        <f>F7-H7</f>
        <v>81</v>
      </c>
      <c r="J7" s="276">
        <f>G7-H7</f>
        <v>81</v>
      </c>
      <c r="K7" s="172">
        <v>39</v>
      </c>
      <c r="L7" s="2">
        <v>39</v>
      </c>
      <c r="M7" s="2">
        <v>2</v>
      </c>
      <c r="N7" s="84">
        <f>K7-M7</f>
        <v>37</v>
      </c>
      <c r="O7" s="276">
        <v>20</v>
      </c>
      <c r="P7" s="6">
        <v>31</v>
      </c>
      <c r="Q7" s="2">
        <v>31</v>
      </c>
      <c r="R7" s="2">
        <v>1</v>
      </c>
      <c r="S7" s="84">
        <f>P7-R7</f>
        <v>30</v>
      </c>
      <c r="T7" s="276">
        <v>0</v>
      </c>
      <c r="U7" s="172">
        <v>31</v>
      </c>
      <c r="V7" s="2">
        <v>31</v>
      </c>
      <c r="W7" s="2">
        <v>3</v>
      </c>
      <c r="X7" s="89">
        <f t="shared" ref="X7:X9" si="1">U7-W7</f>
        <v>28</v>
      </c>
      <c r="Y7" s="28">
        <v>2</v>
      </c>
    </row>
    <row r="8" spans="1:25" ht="24" customHeight="1" x14ac:dyDescent="0.25">
      <c r="A8" s="6">
        <f t="shared" si="0"/>
        <v>5842</v>
      </c>
      <c r="B8" s="2">
        <f t="shared" si="0"/>
        <v>5112</v>
      </c>
      <c r="C8" s="2">
        <f t="shared" si="0"/>
        <v>1456</v>
      </c>
      <c r="D8" s="84">
        <f t="shared" ref="D8:D11" si="2">J8+O8+T8+Y8</f>
        <v>300</v>
      </c>
      <c r="E8" s="11" t="s">
        <v>8</v>
      </c>
      <c r="F8" s="6">
        <v>2244</v>
      </c>
      <c r="G8" s="2">
        <v>2244</v>
      </c>
      <c r="H8" s="2">
        <v>468</v>
      </c>
      <c r="I8" s="84">
        <f t="shared" ref="I8:I9" si="3">F8-H8</f>
        <v>1776</v>
      </c>
      <c r="J8" s="276">
        <v>100</v>
      </c>
      <c r="K8" s="172">
        <v>2424</v>
      </c>
      <c r="L8" s="2">
        <v>2424</v>
      </c>
      <c r="M8" s="2">
        <v>808</v>
      </c>
      <c r="N8" s="84">
        <f>K8-M8</f>
        <v>1616</v>
      </c>
      <c r="O8" s="276">
        <v>100</v>
      </c>
      <c r="P8" s="6">
        <v>294</v>
      </c>
      <c r="Q8" s="2">
        <v>294</v>
      </c>
      <c r="R8" s="2">
        <v>97</v>
      </c>
      <c r="S8" s="84">
        <f t="shared" ref="S8:S9" si="4">P8-R8</f>
        <v>197</v>
      </c>
      <c r="T8" s="276">
        <v>0</v>
      </c>
      <c r="U8" s="172">
        <v>880</v>
      </c>
      <c r="V8" s="2">
        <v>150</v>
      </c>
      <c r="W8" s="2">
        <v>83</v>
      </c>
      <c r="X8" s="89">
        <f t="shared" si="1"/>
        <v>797</v>
      </c>
      <c r="Y8" s="28">
        <v>100</v>
      </c>
    </row>
    <row r="9" spans="1:25" ht="24" customHeight="1" x14ac:dyDescent="0.25">
      <c r="A9" s="6">
        <f t="shared" si="0"/>
        <v>403</v>
      </c>
      <c r="B9" s="2">
        <f t="shared" si="0"/>
        <v>379</v>
      </c>
      <c r="C9" s="2">
        <f t="shared" si="0"/>
        <v>57</v>
      </c>
      <c r="D9" s="84">
        <f t="shared" si="2"/>
        <v>105</v>
      </c>
      <c r="E9" s="11" t="s">
        <v>11</v>
      </c>
      <c r="F9" s="6">
        <v>168</v>
      </c>
      <c r="G9" s="2">
        <v>146</v>
      </c>
      <c r="H9" s="2">
        <v>26</v>
      </c>
      <c r="I9" s="84">
        <f t="shared" si="3"/>
        <v>142</v>
      </c>
      <c r="J9" s="276">
        <v>20</v>
      </c>
      <c r="K9" s="172">
        <v>141</v>
      </c>
      <c r="L9" s="2">
        <v>141</v>
      </c>
      <c r="M9" s="2">
        <v>29</v>
      </c>
      <c r="N9" s="84">
        <f t="shared" ref="N9" si="5">K9-M9</f>
        <v>112</v>
      </c>
      <c r="O9" s="276">
        <v>70</v>
      </c>
      <c r="P9" s="6">
        <v>30</v>
      </c>
      <c r="Q9" s="2">
        <v>30</v>
      </c>
      <c r="R9" s="2">
        <v>2</v>
      </c>
      <c r="S9" s="84">
        <f t="shared" si="4"/>
        <v>28</v>
      </c>
      <c r="T9" s="276">
        <v>5</v>
      </c>
      <c r="U9" s="172">
        <v>64</v>
      </c>
      <c r="V9" s="2">
        <v>62</v>
      </c>
      <c r="W9" s="2">
        <v>0</v>
      </c>
      <c r="X9" s="89">
        <f t="shared" si="1"/>
        <v>64</v>
      </c>
      <c r="Y9" s="28">
        <v>10</v>
      </c>
    </row>
    <row r="10" spans="1:25" ht="24" customHeight="1" x14ac:dyDescent="0.25">
      <c r="A10" s="6">
        <f t="shared" ref="A10" si="6">F10+K10+P10+U10</f>
        <v>460</v>
      </c>
      <c r="B10" s="2">
        <f t="shared" ref="B10" si="7">G10+L10+Q10+V10</f>
        <v>416</v>
      </c>
      <c r="C10" s="2">
        <f t="shared" ref="C10" si="8">H10+M10+R10+W10</f>
        <v>28</v>
      </c>
      <c r="D10" s="84">
        <f t="shared" ref="D10" si="9">J10+O10+T10+Y10</f>
        <v>0</v>
      </c>
      <c r="E10" s="11" t="s">
        <v>10</v>
      </c>
      <c r="F10" s="6">
        <v>209</v>
      </c>
      <c r="G10" s="90">
        <v>209</v>
      </c>
      <c r="H10" s="90">
        <v>14</v>
      </c>
      <c r="I10" s="91">
        <f t="shared" ref="I10:I11" si="10">F10-H10</f>
        <v>195</v>
      </c>
      <c r="J10" s="291">
        <v>0</v>
      </c>
      <c r="K10" s="122">
        <v>119</v>
      </c>
      <c r="L10" s="90">
        <v>119</v>
      </c>
      <c r="M10" s="90">
        <v>12</v>
      </c>
      <c r="N10" s="91">
        <f t="shared" ref="N10:N11" si="11">K10-M10</f>
        <v>107</v>
      </c>
      <c r="O10" s="291">
        <v>0</v>
      </c>
      <c r="P10" s="94">
        <v>46</v>
      </c>
      <c r="Q10" s="90">
        <v>2</v>
      </c>
      <c r="R10" s="90">
        <v>2</v>
      </c>
      <c r="S10" s="91">
        <f t="shared" ref="S10:S11" si="12">P10-R10</f>
        <v>44</v>
      </c>
      <c r="T10" s="291">
        <v>0</v>
      </c>
      <c r="U10" s="122">
        <v>86</v>
      </c>
      <c r="V10" s="90">
        <v>86</v>
      </c>
      <c r="W10" s="90">
        <v>0</v>
      </c>
      <c r="X10" s="89">
        <f t="shared" ref="X10:X11" si="13">U10-W10</f>
        <v>86</v>
      </c>
      <c r="Y10" s="278">
        <v>0</v>
      </c>
    </row>
    <row r="11" spans="1:25" ht="24" customHeight="1" thickBot="1" x14ac:dyDescent="0.3">
      <c r="A11" s="7">
        <f t="shared" si="0"/>
        <v>46</v>
      </c>
      <c r="B11" s="8">
        <f t="shared" si="0"/>
        <v>46</v>
      </c>
      <c r="C11" s="8">
        <f t="shared" si="0"/>
        <v>25</v>
      </c>
      <c r="D11" s="173">
        <f t="shared" si="2"/>
        <v>0</v>
      </c>
      <c r="E11" s="12" t="s">
        <v>103</v>
      </c>
      <c r="F11" s="7">
        <v>19</v>
      </c>
      <c r="G11" s="8">
        <v>19</v>
      </c>
      <c r="H11" s="90">
        <v>10</v>
      </c>
      <c r="I11" s="173">
        <f t="shared" si="10"/>
        <v>9</v>
      </c>
      <c r="J11" s="291">
        <v>0</v>
      </c>
      <c r="K11" s="122">
        <v>15</v>
      </c>
      <c r="L11" s="90">
        <v>15</v>
      </c>
      <c r="M11" s="90">
        <v>9</v>
      </c>
      <c r="N11" s="91">
        <f t="shared" si="11"/>
        <v>6</v>
      </c>
      <c r="O11" s="291">
        <v>0</v>
      </c>
      <c r="P11" s="7">
        <v>3</v>
      </c>
      <c r="Q11" s="8">
        <v>3</v>
      </c>
      <c r="R11" s="90">
        <v>3</v>
      </c>
      <c r="S11" s="173">
        <f t="shared" si="12"/>
        <v>0</v>
      </c>
      <c r="T11" s="291">
        <v>0</v>
      </c>
      <c r="U11" s="122">
        <v>9</v>
      </c>
      <c r="V11" s="90">
        <v>9</v>
      </c>
      <c r="W11" s="90">
        <v>3</v>
      </c>
      <c r="X11" s="89">
        <f t="shared" si="13"/>
        <v>6</v>
      </c>
      <c r="Y11" s="294">
        <v>0</v>
      </c>
    </row>
    <row r="12" spans="1:25" ht="24" thickBot="1" x14ac:dyDescent="0.3">
      <c r="A12" s="174"/>
      <c r="B12" s="153"/>
      <c r="C12" s="153"/>
      <c r="D12" s="64"/>
      <c r="E12" s="175" t="s">
        <v>115</v>
      </c>
      <c r="F12" s="153"/>
      <c r="G12" s="153"/>
      <c r="H12" s="153"/>
      <c r="I12" s="153"/>
      <c r="J12" s="153"/>
      <c r="K12" s="153"/>
      <c r="L12" s="153"/>
      <c r="M12" s="153"/>
      <c r="N12" s="153"/>
      <c r="O12" s="153"/>
      <c r="P12" s="153"/>
      <c r="Q12" s="153"/>
      <c r="R12" s="153"/>
      <c r="S12" s="153"/>
      <c r="T12" s="153"/>
      <c r="U12" s="153"/>
      <c r="V12" s="153"/>
      <c r="W12" s="153"/>
      <c r="X12" s="153"/>
      <c r="Y12" s="176"/>
    </row>
    <row r="13" spans="1:25" ht="24" customHeight="1" x14ac:dyDescent="0.25">
      <c r="A13" s="9">
        <f t="shared" ref="A13:C14" si="14">F13+K13+P13+U13</f>
        <v>9137</v>
      </c>
      <c r="B13" s="3">
        <f t="shared" si="14"/>
        <v>7685</v>
      </c>
      <c r="C13" s="3">
        <f t="shared" si="14"/>
        <v>3497</v>
      </c>
      <c r="D13" s="89">
        <f t="shared" ref="D13:D14" si="15">J13+O13+T13+Y13</f>
        <v>120</v>
      </c>
      <c r="E13" s="10" t="s">
        <v>9</v>
      </c>
      <c r="F13" s="121">
        <v>3213</v>
      </c>
      <c r="G13" s="92">
        <v>2183</v>
      </c>
      <c r="H13" s="92">
        <v>1717</v>
      </c>
      <c r="I13" s="89">
        <f t="shared" ref="I13:I14" si="16">F13-H13</f>
        <v>1496</v>
      </c>
      <c r="J13" s="277">
        <v>20</v>
      </c>
      <c r="K13" s="121">
        <v>3261</v>
      </c>
      <c r="L13" s="92">
        <v>3068</v>
      </c>
      <c r="M13" s="92">
        <v>1374</v>
      </c>
      <c r="N13" s="89">
        <f t="shared" ref="N13:N14" si="17">K13-M13</f>
        <v>1887</v>
      </c>
      <c r="O13" s="277">
        <v>100</v>
      </c>
      <c r="P13" s="121">
        <v>1313</v>
      </c>
      <c r="Q13" s="92">
        <v>1270</v>
      </c>
      <c r="R13" s="92">
        <v>245</v>
      </c>
      <c r="S13" s="89">
        <f t="shared" ref="S13:S14" si="18">P13-R13</f>
        <v>1068</v>
      </c>
      <c r="T13" s="277">
        <v>0</v>
      </c>
      <c r="U13" s="121">
        <v>1350</v>
      </c>
      <c r="V13" s="92">
        <v>1164</v>
      </c>
      <c r="W13" s="92">
        <v>161</v>
      </c>
      <c r="X13" s="89">
        <f>U13-W13</f>
        <v>1189</v>
      </c>
      <c r="Y13" s="277">
        <v>0</v>
      </c>
    </row>
    <row r="14" spans="1:25" ht="24" customHeight="1" thickBot="1" x14ac:dyDescent="0.3">
      <c r="A14" s="94">
        <f t="shared" si="14"/>
        <v>900</v>
      </c>
      <c r="B14" s="90">
        <f t="shared" si="14"/>
        <v>512</v>
      </c>
      <c r="C14" s="90">
        <f t="shared" si="14"/>
        <v>332.45</v>
      </c>
      <c r="D14" s="91">
        <f t="shared" si="15"/>
        <v>25</v>
      </c>
      <c r="E14" s="12" t="s">
        <v>8</v>
      </c>
      <c r="F14" s="122">
        <v>240</v>
      </c>
      <c r="G14" s="90">
        <v>240</v>
      </c>
      <c r="H14" s="90">
        <v>146.25</v>
      </c>
      <c r="I14" s="93">
        <f t="shared" si="16"/>
        <v>93.75</v>
      </c>
      <c r="J14" s="278">
        <v>5</v>
      </c>
      <c r="K14" s="122">
        <v>210</v>
      </c>
      <c r="L14" s="90">
        <v>210</v>
      </c>
      <c r="M14" s="90">
        <v>117</v>
      </c>
      <c r="N14" s="93">
        <f t="shared" si="17"/>
        <v>93</v>
      </c>
      <c r="O14" s="278">
        <v>20</v>
      </c>
      <c r="P14" s="122">
        <v>50</v>
      </c>
      <c r="Q14" s="90">
        <v>50</v>
      </c>
      <c r="R14" s="90">
        <v>35</v>
      </c>
      <c r="S14" s="93">
        <f t="shared" si="18"/>
        <v>15</v>
      </c>
      <c r="T14" s="278">
        <v>0</v>
      </c>
      <c r="U14" s="122">
        <v>400</v>
      </c>
      <c r="V14" s="90">
        <v>12</v>
      </c>
      <c r="W14" s="90">
        <v>34.200000000000003</v>
      </c>
      <c r="X14" s="89">
        <f>U14-W14</f>
        <v>365.8</v>
      </c>
      <c r="Y14" s="278">
        <v>0</v>
      </c>
    </row>
    <row r="15" spans="1:25" ht="24" thickBot="1" x14ac:dyDescent="0.3">
      <c r="A15" s="174"/>
      <c r="B15" s="153"/>
      <c r="C15" s="153"/>
      <c r="D15" s="64"/>
      <c r="E15" s="177" t="s">
        <v>116</v>
      </c>
      <c r="F15" s="153"/>
      <c r="G15" s="153"/>
      <c r="H15" s="153"/>
      <c r="I15" s="153"/>
      <c r="J15" s="153"/>
      <c r="K15" s="153"/>
      <c r="L15" s="153"/>
      <c r="M15" s="153"/>
      <c r="N15" s="153"/>
      <c r="O15" s="153"/>
      <c r="P15" s="153"/>
      <c r="Q15" s="153"/>
      <c r="R15" s="153"/>
      <c r="S15" s="153"/>
      <c r="T15" s="153"/>
      <c r="U15" s="153"/>
      <c r="V15" s="153"/>
      <c r="W15" s="153"/>
      <c r="X15" s="153"/>
      <c r="Y15" s="176"/>
    </row>
    <row r="16" spans="1:25" ht="24" customHeight="1" thickBot="1" x14ac:dyDescent="0.3">
      <c r="A16" s="95">
        <f>F16+K16+P16+U16</f>
        <v>760</v>
      </c>
      <c r="B16" s="92">
        <f>G16+L16+Q16+V16</f>
        <v>678</v>
      </c>
      <c r="C16" s="92">
        <f>H16+M16+R16+W16</f>
        <v>382.3</v>
      </c>
      <c r="D16" s="93">
        <f>J16+O16+T16+Y16</f>
        <v>50</v>
      </c>
      <c r="E16" s="25" t="s">
        <v>43</v>
      </c>
      <c r="F16" s="121">
        <v>250</v>
      </c>
      <c r="G16" s="92">
        <v>250</v>
      </c>
      <c r="H16" s="92">
        <v>209</v>
      </c>
      <c r="I16" s="93">
        <f t="shared" ref="I16" si="19">F16-H16</f>
        <v>41</v>
      </c>
      <c r="J16" s="277">
        <v>20</v>
      </c>
      <c r="K16" s="121">
        <v>180</v>
      </c>
      <c r="L16" s="92">
        <v>180</v>
      </c>
      <c r="M16" s="92">
        <v>81.599999999999994</v>
      </c>
      <c r="N16" s="93">
        <f t="shared" ref="N16" si="20">K16-M16</f>
        <v>98.4</v>
      </c>
      <c r="O16" s="277">
        <v>20</v>
      </c>
      <c r="P16" s="121">
        <v>200</v>
      </c>
      <c r="Q16" s="92">
        <v>200</v>
      </c>
      <c r="R16" s="92">
        <v>29</v>
      </c>
      <c r="S16" s="93">
        <f t="shared" ref="S16" si="21">P16-R16</f>
        <v>171</v>
      </c>
      <c r="T16" s="277">
        <v>0</v>
      </c>
      <c r="U16" s="121">
        <v>130</v>
      </c>
      <c r="V16" s="92">
        <v>48</v>
      </c>
      <c r="W16" s="92">
        <v>62.7</v>
      </c>
      <c r="X16" s="89">
        <f>U16-W16</f>
        <v>67.3</v>
      </c>
      <c r="Y16" s="277">
        <v>10</v>
      </c>
    </row>
    <row r="17" spans="1:25" ht="24" thickBot="1" x14ac:dyDescent="0.3">
      <c r="A17" s="178"/>
      <c r="B17" s="155"/>
      <c r="C17" s="155"/>
      <c r="D17" s="119"/>
      <c r="E17" s="284" t="s">
        <v>9</v>
      </c>
      <c r="F17" s="155"/>
      <c r="G17" s="155"/>
      <c r="H17" s="155"/>
      <c r="I17" s="155"/>
      <c r="J17" s="155"/>
      <c r="K17" s="155"/>
      <c r="L17" s="155"/>
      <c r="M17" s="155"/>
      <c r="N17" s="155"/>
      <c r="O17" s="155"/>
      <c r="P17" s="155"/>
      <c r="Q17" s="155"/>
      <c r="R17" s="155"/>
      <c r="S17" s="155"/>
      <c r="T17" s="155"/>
      <c r="U17" s="155"/>
      <c r="V17" s="155"/>
      <c r="W17" s="155"/>
      <c r="X17" s="155"/>
      <c r="Y17" s="179"/>
    </row>
    <row r="18" spans="1:25" ht="24" customHeight="1" x14ac:dyDescent="0.25">
      <c r="A18" s="13">
        <f t="shared" ref="A18:C20" si="22">F18+K18+P18+U18</f>
        <v>3457</v>
      </c>
      <c r="B18" s="14">
        <f t="shared" si="22"/>
        <v>3457</v>
      </c>
      <c r="C18" s="14">
        <f t="shared" si="22"/>
        <v>1227</v>
      </c>
      <c r="D18" s="171">
        <f t="shared" ref="D18:D20" si="23">J18+O18+T18+Y18</f>
        <v>0</v>
      </c>
      <c r="E18" s="10" t="s">
        <v>19</v>
      </c>
      <c r="F18" s="13">
        <v>170</v>
      </c>
      <c r="G18" s="14">
        <v>170</v>
      </c>
      <c r="H18" s="14">
        <v>125</v>
      </c>
      <c r="I18" s="171">
        <f t="shared" ref="I18:I24" si="24">F18-H18</f>
        <v>45</v>
      </c>
      <c r="J18" s="27">
        <v>0</v>
      </c>
      <c r="K18" s="117">
        <v>3287</v>
      </c>
      <c r="L18" s="14">
        <v>3287</v>
      </c>
      <c r="M18" s="14">
        <v>1102</v>
      </c>
      <c r="N18" s="171">
        <f t="shared" ref="N18:N24" si="25">K18-M18</f>
        <v>2185</v>
      </c>
      <c r="O18" s="292">
        <v>0</v>
      </c>
      <c r="P18" s="13"/>
      <c r="Q18" s="14"/>
      <c r="R18" s="14"/>
      <c r="S18" s="171"/>
      <c r="T18" s="381"/>
      <c r="U18" s="13">
        <v>0</v>
      </c>
      <c r="V18" s="14">
        <v>0</v>
      </c>
      <c r="W18" s="14">
        <v>0</v>
      </c>
      <c r="X18" s="171">
        <f t="shared" ref="X18:X20" si="26">U18-W18</f>
        <v>0</v>
      </c>
      <c r="Y18" s="27">
        <v>0</v>
      </c>
    </row>
    <row r="19" spans="1:25" ht="24" customHeight="1" x14ac:dyDescent="0.25">
      <c r="A19" s="6">
        <f t="shared" si="22"/>
        <v>95411</v>
      </c>
      <c r="B19" s="2">
        <f t="shared" si="22"/>
        <v>87383</v>
      </c>
      <c r="C19" s="2">
        <f t="shared" si="22"/>
        <v>34175</v>
      </c>
      <c r="D19" s="84">
        <f t="shared" si="23"/>
        <v>1000</v>
      </c>
      <c r="E19" s="11" t="s">
        <v>20</v>
      </c>
      <c r="F19" s="6">
        <v>13000</v>
      </c>
      <c r="G19" s="2">
        <v>13000</v>
      </c>
      <c r="H19" s="2">
        <v>5894</v>
      </c>
      <c r="I19" s="84">
        <f t="shared" si="24"/>
        <v>7106</v>
      </c>
      <c r="J19" s="28">
        <v>1000</v>
      </c>
      <c r="K19" s="172">
        <v>55104</v>
      </c>
      <c r="L19" s="2">
        <v>55104</v>
      </c>
      <c r="M19" s="2">
        <v>17834</v>
      </c>
      <c r="N19" s="84">
        <f t="shared" si="25"/>
        <v>37270</v>
      </c>
      <c r="O19" s="276">
        <v>0</v>
      </c>
      <c r="P19" s="6">
        <v>7220</v>
      </c>
      <c r="Q19" s="2">
        <v>7220</v>
      </c>
      <c r="R19" s="2">
        <v>0</v>
      </c>
      <c r="S19" s="84">
        <f t="shared" ref="S19:S24" si="27">P19-R19</f>
        <v>7220</v>
      </c>
      <c r="T19" s="314">
        <v>0</v>
      </c>
      <c r="U19" s="6">
        <v>20087</v>
      </c>
      <c r="V19" s="2">
        <v>12059</v>
      </c>
      <c r="W19" s="2">
        <v>10447</v>
      </c>
      <c r="X19" s="89">
        <f t="shared" si="26"/>
        <v>9640</v>
      </c>
      <c r="Y19" s="28">
        <v>0</v>
      </c>
    </row>
    <row r="20" spans="1:25" ht="24" customHeight="1" thickBot="1" x14ac:dyDescent="0.3">
      <c r="A20" s="7">
        <f t="shared" si="22"/>
        <v>43626</v>
      </c>
      <c r="B20" s="8">
        <f t="shared" si="22"/>
        <v>41854</v>
      </c>
      <c r="C20" s="8">
        <f t="shared" si="22"/>
        <v>12864</v>
      </c>
      <c r="D20" s="173">
        <f t="shared" si="23"/>
        <v>500</v>
      </c>
      <c r="E20" s="12" t="s">
        <v>21</v>
      </c>
      <c r="F20" s="7">
        <v>7000</v>
      </c>
      <c r="G20" s="8">
        <v>8200</v>
      </c>
      <c r="H20" s="8">
        <v>3231</v>
      </c>
      <c r="I20" s="173">
        <f t="shared" si="24"/>
        <v>3769</v>
      </c>
      <c r="J20" s="29">
        <v>500</v>
      </c>
      <c r="K20" s="118">
        <v>24173</v>
      </c>
      <c r="L20" s="8">
        <v>24173</v>
      </c>
      <c r="M20" s="8">
        <v>3696</v>
      </c>
      <c r="N20" s="173">
        <f t="shared" si="25"/>
        <v>20477</v>
      </c>
      <c r="O20" s="293">
        <v>0</v>
      </c>
      <c r="P20" s="7">
        <v>3544</v>
      </c>
      <c r="Q20" s="8">
        <v>3544</v>
      </c>
      <c r="R20" s="8">
        <v>0</v>
      </c>
      <c r="S20" s="173">
        <f t="shared" si="27"/>
        <v>3544</v>
      </c>
      <c r="T20" s="382">
        <v>0</v>
      </c>
      <c r="U20" s="7">
        <v>8909</v>
      </c>
      <c r="V20" s="8">
        <v>5937</v>
      </c>
      <c r="W20" s="8">
        <v>5937</v>
      </c>
      <c r="X20" s="243">
        <f t="shared" si="26"/>
        <v>2972</v>
      </c>
      <c r="Y20" s="29">
        <v>0</v>
      </c>
    </row>
    <row r="21" spans="1:25" ht="24" thickBot="1" x14ac:dyDescent="0.3">
      <c r="A21" s="180"/>
      <c r="B21" s="161"/>
      <c r="C21" s="161"/>
      <c r="D21" s="120"/>
      <c r="E21" s="177" t="s">
        <v>117</v>
      </c>
      <c r="F21" s="161"/>
      <c r="G21" s="161"/>
      <c r="H21" s="161"/>
      <c r="I21" s="161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1"/>
      <c r="W21" s="161"/>
      <c r="X21" s="161"/>
      <c r="Y21" s="181"/>
    </row>
    <row r="22" spans="1:25" ht="24" customHeight="1" thickBot="1" x14ac:dyDescent="0.3">
      <c r="A22" s="95">
        <f>F22+K22+P22+U22</f>
        <v>523</v>
      </c>
      <c r="B22" s="92">
        <f>G22+L22+Q22+V22</f>
        <v>453</v>
      </c>
      <c r="C22" s="92">
        <f>H22+M22+R22+W22</f>
        <v>0</v>
      </c>
      <c r="D22" s="93">
        <f>J22+O22+T22+Y22</f>
        <v>220</v>
      </c>
      <c r="E22" s="25" t="s">
        <v>18</v>
      </c>
      <c r="F22" s="121">
        <f>74*3</f>
        <v>222</v>
      </c>
      <c r="G22" s="92">
        <v>222</v>
      </c>
      <c r="H22" s="92">
        <v>0</v>
      </c>
      <c r="I22" s="93">
        <f t="shared" si="24"/>
        <v>222</v>
      </c>
      <c r="J22" s="277">
        <v>100</v>
      </c>
      <c r="K22" s="121">
        <f>65*3</f>
        <v>195</v>
      </c>
      <c r="L22" s="92">
        <v>195</v>
      </c>
      <c r="M22" s="92">
        <v>0</v>
      </c>
      <c r="N22" s="93">
        <f t="shared" si="25"/>
        <v>195</v>
      </c>
      <c r="O22" s="277">
        <v>100</v>
      </c>
      <c r="P22" s="121">
        <v>36</v>
      </c>
      <c r="Q22" s="92">
        <v>36</v>
      </c>
      <c r="R22" s="92">
        <v>0</v>
      </c>
      <c r="S22" s="93">
        <f t="shared" si="27"/>
        <v>36</v>
      </c>
      <c r="T22" s="277">
        <v>20</v>
      </c>
      <c r="U22" s="121">
        <v>70</v>
      </c>
      <c r="V22" s="92">
        <v>0</v>
      </c>
      <c r="W22" s="92">
        <v>0</v>
      </c>
      <c r="X22" s="89">
        <f>U22-W22</f>
        <v>70</v>
      </c>
      <c r="Y22" s="277">
        <v>0</v>
      </c>
    </row>
    <row r="23" spans="1:25" ht="24" thickBot="1" x14ac:dyDescent="0.3">
      <c r="A23" s="174"/>
      <c r="B23" s="153"/>
      <c r="C23" s="153"/>
      <c r="D23" s="64"/>
      <c r="E23" s="177" t="s">
        <v>27</v>
      </c>
      <c r="F23" s="153"/>
      <c r="G23" s="153"/>
      <c r="H23" s="153"/>
      <c r="I23" s="153"/>
      <c r="J23" s="153"/>
      <c r="K23" s="153"/>
      <c r="L23" s="153"/>
      <c r="M23" s="153"/>
      <c r="N23" s="153"/>
      <c r="O23" s="153"/>
      <c r="P23" s="153"/>
      <c r="Q23" s="153"/>
      <c r="R23" s="153"/>
      <c r="S23" s="153"/>
      <c r="T23" s="153"/>
      <c r="U23" s="153"/>
      <c r="V23" s="153"/>
      <c r="W23" s="153"/>
      <c r="X23" s="153"/>
      <c r="Y23" s="176"/>
    </row>
    <row r="24" spans="1:25" ht="24" customHeight="1" thickBot="1" x14ac:dyDescent="0.3">
      <c r="A24" s="67">
        <f>F24+K24+P24+U24</f>
        <v>27000</v>
      </c>
      <c r="B24" s="22">
        <f>G24+L24+Q24+V24</f>
        <v>0</v>
      </c>
      <c r="C24" s="22">
        <f>H24+M24+R24+W24</f>
        <v>0</v>
      </c>
      <c r="D24" s="182">
        <f>J24+O24+T24+Y24</f>
        <v>0</v>
      </c>
      <c r="E24" s="25" t="s">
        <v>27</v>
      </c>
      <c r="F24" s="67">
        <v>10000</v>
      </c>
      <c r="G24" s="22">
        <v>0</v>
      </c>
      <c r="H24" s="380">
        <v>0</v>
      </c>
      <c r="I24" s="182">
        <f t="shared" si="24"/>
        <v>10000</v>
      </c>
      <c r="J24" s="31">
        <v>0</v>
      </c>
      <c r="K24" s="24">
        <v>10000</v>
      </c>
      <c r="L24" s="22">
        <v>0</v>
      </c>
      <c r="M24" s="380">
        <v>0</v>
      </c>
      <c r="N24" s="182">
        <f t="shared" si="25"/>
        <v>10000</v>
      </c>
      <c r="O24" s="31">
        <v>0</v>
      </c>
      <c r="P24" s="24">
        <v>6000</v>
      </c>
      <c r="Q24" s="22">
        <v>0</v>
      </c>
      <c r="R24" s="380">
        <v>0</v>
      </c>
      <c r="S24" s="182">
        <f t="shared" si="27"/>
        <v>6000</v>
      </c>
      <c r="T24" s="31">
        <v>0</v>
      </c>
      <c r="U24" s="24">
        <v>1000</v>
      </c>
      <c r="V24" s="22">
        <v>0</v>
      </c>
      <c r="W24" s="380">
        <v>0</v>
      </c>
      <c r="X24" s="182">
        <f>U24-W24</f>
        <v>1000</v>
      </c>
      <c r="Y24" s="31">
        <v>0</v>
      </c>
    </row>
  </sheetData>
  <mergeCells count="11">
    <mergeCell ref="U3:Y3"/>
    <mergeCell ref="A1:Y1"/>
    <mergeCell ref="A2:A4"/>
    <mergeCell ref="B2:B4"/>
    <mergeCell ref="C2:C4"/>
    <mergeCell ref="D2:D4"/>
    <mergeCell ref="E2:E4"/>
    <mergeCell ref="F2:Y2"/>
    <mergeCell ref="F3:J3"/>
    <mergeCell ref="K3:O3"/>
    <mergeCell ref="P3:T3"/>
  </mergeCells>
  <printOptions horizontalCentered="1"/>
  <pageMargins left="0" right="0" top="0" bottom="0" header="0" footer="0"/>
  <pageSetup paperSize="9"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IGC-Cover1</vt:lpstr>
      <vt:lpstr>IGC1</vt:lpstr>
      <vt:lpstr>IGC-Cover2</vt:lpstr>
      <vt:lpstr>IGC2</vt:lpstr>
      <vt:lpstr>IGC3</vt:lpstr>
      <vt:lpstr>IGC4</vt:lpstr>
      <vt:lpstr>IGC5</vt:lpstr>
      <vt:lpstr>ARP-Cover </vt:lpstr>
      <vt:lpstr>ARP1</vt:lpstr>
      <vt:lpstr>ARP2</vt:lpstr>
      <vt:lpstr>Sekaf-Cover</vt:lpstr>
      <vt:lpstr>Sekaf</vt:lpstr>
      <vt:lpstr>Exir-Cover</vt:lpstr>
      <vt:lpstr>Exir </vt:lpstr>
      <vt:lpstr>'Exir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Hossein Ali Khalifeh</dc:creator>
  <cp:lastModifiedBy>Hossein Ali Khalifeh</cp:lastModifiedBy>
  <cp:lastPrinted>2022-01-10T05:02:10Z</cp:lastPrinted>
  <dcterms:created xsi:type="dcterms:W3CDTF">2021-04-11T07:06:53Z</dcterms:created>
  <dcterms:modified xsi:type="dcterms:W3CDTF">2022-01-16T12:03:35Z</dcterms:modified>
</cp:coreProperties>
</file>