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4_AcerCCC/"/>
    </mc:Choice>
  </mc:AlternateContent>
  <xr:revisionPtr revIDLastSave="1" documentId="8_{AC2D20C9-1ADD-8E4D-971B-86CB6CCC2940}" xr6:coauthVersionLast="47" xr6:coauthVersionMax="47" xr10:uidLastSave="{58C0B2A8-9E94-7348-A215-459298928911}"/>
  <bookViews>
    <workbookView xWindow="28580" yWindow="2120" windowWidth="19100" windowHeight="20180" xr2:uid="{53287C8F-2EF8-8F4F-A4A4-AD55C3792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G21" i="1" s="1"/>
  <c r="F20" i="1"/>
  <c r="F19" i="1"/>
  <c r="G19" i="1" s="1"/>
  <c r="F18" i="1"/>
  <c r="G18" i="1" s="1"/>
  <c r="F17" i="1"/>
  <c r="G17" i="1" s="1"/>
  <c r="F16" i="1"/>
  <c r="G16" i="1" s="1"/>
  <c r="F15" i="1"/>
  <c r="G15" i="1" s="1"/>
  <c r="F13" i="1"/>
  <c r="G13" i="1" s="1"/>
  <c r="F12" i="1"/>
  <c r="G12" i="1" s="1"/>
  <c r="F11" i="1"/>
  <c r="G11" i="1" s="1"/>
  <c r="F10" i="1"/>
  <c r="G10" i="1" s="1"/>
  <c r="F9" i="1"/>
  <c r="F8" i="1"/>
  <c r="G8" i="1" s="1"/>
  <c r="F7" i="1"/>
  <c r="G7" i="1" s="1"/>
  <c r="F6" i="1"/>
  <c r="F5" i="1"/>
  <c r="G5" i="1" s="1"/>
  <c r="F4" i="1"/>
  <c r="G4" i="1" s="1"/>
  <c r="F3" i="1"/>
  <c r="F2" i="1"/>
  <c r="F14" i="1"/>
  <c r="G14" i="1" s="1"/>
  <c r="G3" i="1"/>
  <c r="G6" i="1"/>
  <c r="G9" i="1"/>
  <c r="G20" i="1"/>
  <c r="G2" i="1"/>
  <c r="D6" i="1"/>
  <c r="D12" i="1"/>
  <c r="D13" i="1"/>
  <c r="D14" i="1"/>
  <c r="D15" i="1"/>
  <c r="D20" i="1"/>
  <c r="D21" i="1"/>
  <c r="D2" i="1"/>
  <c r="E3" i="1"/>
  <c r="D3" i="1" s="1"/>
  <c r="E4" i="1"/>
  <c r="D4" i="1" s="1"/>
  <c r="E5" i="1"/>
  <c r="D5" i="1" s="1"/>
  <c r="E6" i="1"/>
  <c r="E7" i="1"/>
  <c r="D7" i="1" s="1"/>
  <c r="E8" i="1"/>
  <c r="D8" i="1" s="1"/>
  <c r="E9" i="1"/>
  <c r="D9" i="1" s="1"/>
  <c r="E10" i="1"/>
  <c r="D10" i="1" s="1"/>
  <c r="E11" i="1"/>
  <c r="D11" i="1" s="1"/>
  <c r="E12" i="1"/>
  <c r="E13" i="1"/>
  <c r="E14" i="1"/>
  <c r="E15" i="1"/>
  <c r="E16" i="1"/>
  <c r="D16" i="1" s="1"/>
  <c r="E17" i="1"/>
  <c r="D17" i="1" s="1"/>
  <c r="E18" i="1"/>
  <c r="D18" i="1" s="1"/>
  <c r="E19" i="1"/>
  <c r="D19" i="1" s="1"/>
  <c r="E20" i="1"/>
  <c r="E21" i="1"/>
  <c r="E2" i="1"/>
</calcChain>
</file>

<file path=xl/sharedStrings.xml><?xml version="1.0" encoding="utf-8"?>
<sst xmlns="http://schemas.openxmlformats.org/spreadsheetml/2006/main" count="7" uniqueCount="7">
  <si>
    <t>Sample ID</t>
  </si>
  <si>
    <t>Count Raw Reads</t>
  </si>
  <si>
    <t>Trimmed Reads Acer</t>
  </si>
  <si>
    <t>Percent loss</t>
  </si>
  <si>
    <t>Percent remaining Acer</t>
  </si>
  <si>
    <t>Acer Aligned Reads (Locatelli + Shoguchi)</t>
  </si>
  <si>
    <t>Acer percent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</si>
</sst>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BE24-2227-8545-A7DE-92196D673364}">
  <dimension ref="A1:G21"/>
  <sheetViews>
    <sheetView tabSelected="1" workbookViewId="0">
      <selection activeCell="F1" sqref="C1:F1048576"/>
    </sheetView>
  </sheetViews>
  <sheetFormatPr baseColWidth="10" defaultRowHeight="16" x14ac:dyDescent="0.2"/>
  <cols>
    <col min="6" max="6" width="12.6640625" customWidth="1"/>
  </cols>
  <sheetData>
    <row r="1" spans="1:7" ht="6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1087</v>
      </c>
      <c r="B2">
        <v>12055074</v>
      </c>
      <c r="C2">
        <v>6786850</v>
      </c>
      <c r="D2" s="4">
        <f>1-E2</f>
        <v>0.43701299552371065</v>
      </c>
      <c r="E2" s="4">
        <f>C2/B2</f>
        <v>0.56298700447628935</v>
      </c>
      <c r="F2">
        <f>196794+228756</f>
        <v>425550</v>
      </c>
      <c r="G2" s="4">
        <f>F2/C2</f>
        <v>6.2702137221244028E-2</v>
      </c>
    </row>
    <row r="3" spans="1:7" x14ac:dyDescent="0.2">
      <c r="A3" s="3">
        <v>1088</v>
      </c>
      <c r="B3">
        <v>2149025</v>
      </c>
      <c r="C3">
        <v>1506909</v>
      </c>
      <c r="D3" s="4">
        <f t="shared" ref="D3:D21" si="0">1-E3</f>
        <v>0.29879410430311415</v>
      </c>
      <c r="E3" s="4">
        <f>C3/B3</f>
        <v>0.70120589569688585</v>
      </c>
      <c r="F3">
        <f>56284+48081</f>
        <v>104365</v>
      </c>
      <c r="G3" s="4">
        <f t="shared" ref="G3:G21" si="1">F3/C3</f>
        <v>6.9257665857725983E-2</v>
      </c>
    </row>
    <row r="4" spans="1:7" x14ac:dyDescent="0.2">
      <c r="A4" s="3">
        <v>1089</v>
      </c>
      <c r="B4">
        <v>22384089</v>
      </c>
      <c r="C4">
        <v>18414920</v>
      </c>
      <c r="D4" s="4">
        <f t="shared" si="0"/>
        <v>0.17732099796422363</v>
      </c>
      <c r="E4" s="4">
        <f>C4/B4</f>
        <v>0.82267900203577637</v>
      </c>
      <c r="F4">
        <f>6980010+3328737</f>
        <v>10308747</v>
      </c>
      <c r="G4" s="4">
        <f t="shared" si="1"/>
        <v>0.55980406105484026</v>
      </c>
    </row>
    <row r="5" spans="1:7" x14ac:dyDescent="0.2">
      <c r="A5" s="3">
        <v>1090</v>
      </c>
      <c r="B5">
        <v>24995122</v>
      </c>
      <c r="C5">
        <v>19517057</v>
      </c>
      <c r="D5" s="4">
        <f t="shared" si="0"/>
        <v>0.21916536354573501</v>
      </c>
      <c r="E5" s="4">
        <f>C5/B5</f>
        <v>0.78083463645426499</v>
      </c>
      <c r="F5">
        <f>6770599+3505951</f>
        <v>10276550</v>
      </c>
      <c r="G5" s="4">
        <f t="shared" si="1"/>
        <v>0.52654198837457922</v>
      </c>
    </row>
    <row r="6" spans="1:7" x14ac:dyDescent="0.2">
      <c r="A6" s="3">
        <v>1091</v>
      </c>
      <c r="B6">
        <v>24715528</v>
      </c>
      <c r="C6">
        <v>24146063</v>
      </c>
      <c r="D6" s="4">
        <f t="shared" si="0"/>
        <v>2.3040778250822735E-2</v>
      </c>
      <c r="E6" s="4">
        <f>C6/B6</f>
        <v>0.97695922174917726</v>
      </c>
      <c r="F6">
        <f>8092297+5727435</f>
        <v>13819732</v>
      </c>
      <c r="G6" s="4">
        <f t="shared" si="1"/>
        <v>0.57233893575114092</v>
      </c>
    </row>
    <row r="7" spans="1:7" x14ac:dyDescent="0.2">
      <c r="A7" s="3">
        <v>1092</v>
      </c>
      <c r="B7">
        <v>20012075</v>
      </c>
      <c r="C7">
        <v>18329951</v>
      </c>
      <c r="D7" s="4">
        <f t="shared" si="0"/>
        <v>8.4055451521144131E-2</v>
      </c>
      <c r="E7" s="4">
        <f>C7/B7</f>
        <v>0.91594454847885587</v>
      </c>
      <c r="F7">
        <f>5682080+3831075</f>
        <v>9513155</v>
      </c>
      <c r="G7" s="4">
        <f t="shared" si="1"/>
        <v>0.51899511351667005</v>
      </c>
    </row>
    <row r="8" spans="1:7" x14ac:dyDescent="0.2">
      <c r="A8" s="3">
        <v>1096</v>
      </c>
      <c r="B8">
        <v>18703844</v>
      </c>
      <c r="C8">
        <v>16301904</v>
      </c>
      <c r="D8" s="4">
        <f t="shared" si="0"/>
        <v>0.12841959118136359</v>
      </c>
      <c r="E8" s="4">
        <f>C8/B8</f>
        <v>0.87158040881863641</v>
      </c>
      <c r="F8">
        <f>SUM(4207350,2375822)</f>
        <v>6583172</v>
      </c>
      <c r="G8" s="4">
        <f t="shared" si="1"/>
        <v>0.40382841169963951</v>
      </c>
    </row>
    <row r="9" spans="1:7" x14ac:dyDescent="0.2">
      <c r="A9" s="3">
        <v>1097</v>
      </c>
      <c r="B9">
        <v>13837894</v>
      </c>
      <c r="C9">
        <v>12866733</v>
      </c>
      <c r="D9" s="4">
        <f t="shared" si="0"/>
        <v>7.0181271803353873E-2</v>
      </c>
      <c r="E9" s="4">
        <f>C9/B9</f>
        <v>0.92981872819664613</v>
      </c>
      <c r="F9">
        <f>SUM(3007154,3964237)</f>
        <v>6971391</v>
      </c>
      <c r="G9" s="4">
        <f t="shared" si="1"/>
        <v>0.54181516007210218</v>
      </c>
    </row>
    <row r="10" spans="1:7" x14ac:dyDescent="0.2">
      <c r="A10" s="3">
        <v>1098</v>
      </c>
      <c r="B10">
        <v>10420929</v>
      </c>
      <c r="C10">
        <v>7996315</v>
      </c>
      <c r="D10" s="4">
        <f t="shared" si="0"/>
        <v>0.23266774008344171</v>
      </c>
      <c r="E10" s="4">
        <f>C10/B10</f>
        <v>0.76733225991655829</v>
      </c>
      <c r="F10">
        <f>SUM(1669778,2090670)</f>
        <v>3760448</v>
      </c>
      <c r="G10" s="4">
        <f t="shared" si="1"/>
        <v>0.4702726193252767</v>
      </c>
    </row>
    <row r="11" spans="1:7" x14ac:dyDescent="0.2">
      <c r="A11" s="3">
        <v>1099</v>
      </c>
      <c r="B11">
        <v>17250449</v>
      </c>
      <c r="C11">
        <v>16534490</v>
      </c>
      <c r="D11" s="4">
        <f t="shared" si="0"/>
        <v>4.150378926368814E-2</v>
      </c>
      <c r="E11" s="4">
        <f>C11/B11</f>
        <v>0.95849621073631186</v>
      </c>
      <c r="F11">
        <f>SUM(4531907,4777572)</f>
        <v>9309479</v>
      </c>
      <c r="G11" s="4">
        <f t="shared" si="1"/>
        <v>0.56303393694029868</v>
      </c>
    </row>
    <row r="12" spans="1:7" x14ac:dyDescent="0.2">
      <c r="A12" s="3">
        <v>1100</v>
      </c>
      <c r="B12">
        <v>609708</v>
      </c>
      <c r="C12">
        <v>426690</v>
      </c>
      <c r="D12" s="4">
        <f t="shared" si="0"/>
        <v>0.30017319766183159</v>
      </c>
      <c r="E12" s="4">
        <f>C12/B12</f>
        <v>0.69982680233816841</v>
      </c>
      <c r="F12">
        <f>SUM(7106,48434)</f>
        <v>55540</v>
      </c>
      <c r="G12" s="4">
        <f t="shared" si="1"/>
        <v>0.13016475661487262</v>
      </c>
    </row>
    <row r="13" spans="1:7" x14ac:dyDescent="0.2">
      <c r="A13" s="3">
        <v>2263</v>
      </c>
      <c r="B13">
        <v>18528392</v>
      </c>
      <c r="C13">
        <v>16914205</v>
      </c>
      <c r="D13" s="4">
        <f t="shared" si="0"/>
        <v>8.7119648591199916E-2</v>
      </c>
      <c r="E13" s="4">
        <f>C13/B13</f>
        <v>0.91288035140880008</v>
      </c>
      <c r="F13">
        <f>SUM(5919539,3968858)</f>
        <v>9888397</v>
      </c>
      <c r="G13" s="4">
        <f t="shared" si="1"/>
        <v>0.58462085566540078</v>
      </c>
    </row>
    <row r="14" spans="1:7" x14ac:dyDescent="0.2">
      <c r="A14" s="3">
        <v>2264</v>
      </c>
      <c r="B14">
        <v>45532</v>
      </c>
      <c r="C14">
        <v>25588</v>
      </c>
      <c r="D14" s="4">
        <f t="shared" si="0"/>
        <v>0.43802161117455851</v>
      </c>
      <c r="E14" s="4">
        <f>C14/B14</f>
        <v>0.56197838882544149</v>
      </c>
      <c r="F14">
        <f>367+273</f>
        <v>640</v>
      </c>
      <c r="G14" s="4">
        <f>F14/C14</f>
        <v>2.5011724245740191E-2</v>
      </c>
    </row>
    <row r="15" spans="1:7" x14ac:dyDescent="0.2">
      <c r="A15" s="3">
        <v>2265</v>
      </c>
      <c r="B15">
        <v>19008002</v>
      </c>
      <c r="C15">
        <v>17610280</v>
      </c>
      <c r="D15" s="4">
        <f t="shared" si="0"/>
        <v>7.3533346640009878E-2</v>
      </c>
      <c r="E15" s="4">
        <f>C15/B15</f>
        <v>0.92646665335999012</v>
      </c>
      <c r="F15">
        <f>SUM(5947042,4321669)</f>
        <v>10268711</v>
      </c>
      <c r="G15" s="4">
        <f t="shared" si="1"/>
        <v>0.58310890002884674</v>
      </c>
    </row>
    <row r="16" spans="1:7" x14ac:dyDescent="0.2">
      <c r="A16" s="3">
        <v>2266</v>
      </c>
      <c r="B16">
        <v>22434155</v>
      </c>
      <c r="C16">
        <v>22055557</v>
      </c>
      <c r="D16" s="4">
        <f t="shared" si="0"/>
        <v>1.6875964349894135E-2</v>
      </c>
      <c r="E16" s="4">
        <f>C16/B16</f>
        <v>0.98312403565010587</v>
      </c>
      <c r="F16">
        <f>SUM(7805252,5183971)</f>
        <v>12989223</v>
      </c>
      <c r="G16" s="4">
        <f t="shared" si="1"/>
        <v>0.58893198661906387</v>
      </c>
    </row>
    <row r="17" spans="1:7" x14ac:dyDescent="0.2">
      <c r="A17" s="3">
        <v>2267</v>
      </c>
      <c r="B17">
        <v>22854745</v>
      </c>
      <c r="C17">
        <v>22624435</v>
      </c>
      <c r="D17" s="4">
        <f t="shared" si="0"/>
        <v>1.0077119652833533E-2</v>
      </c>
      <c r="E17" s="4">
        <f>C17/B17</f>
        <v>0.98992288034716647</v>
      </c>
      <c r="F17">
        <f>SUM(8007584,5565458)</f>
        <v>13573042</v>
      </c>
      <c r="G17" s="4">
        <f t="shared" si="1"/>
        <v>0.59992844020193214</v>
      </c>
    </row>
    <row r="18" spans="1:7" x14ac:dyDescent="0.2">
      <c r="A18" s="3">
        <v>2268</v>
      </c>
      <c r="B18">
        <v>19852858</v>
      </c>
      <c r="C18">
        <v>18047303</v>
      </c>
      <c r="D18" s="4">
        <f t="shared" si="0"/>
        <v>9.0946855107712943E-2</v>
      </c>
      <c r="E18" s="4">
        <f>C18/B18</f>
        <v>0.90905314489228706</v>
      </c>
      <c r="F18">
        <f>SUM(6654088,3752690)</f>
        <v>10406778</v>
      </c>
      <c r="G18" s="4">
        <f t="shared" si="1"/>
        <v>0.57663895818671629</v>
      </c>
    </row>
    <row r="19" spans="1:7" x14ac:dyDescent="0.2">
      <c r="A19" s="3">
        <v>2382</v>
      </c>
      <c r="B19">
        <v>18582623</v>
      </c>
      <c r="C19">
        <v>9606043</v>
      </c>
      <c r="D19" s="4">
        <f t="shared" si="0"/>
        <v>0.48306312838612719</v>
      </c>
      <c r="E19" s="4">
        <f>C19/B19</f>
        <v>0.51693687161387281</v>
      </c>
      <c r="F19">
        <f>SUM(3397098,2108559)</f>
        <v>5505657</v>
      </c>
      <c r="G19" s="4">
        <f t="shared" si="1"/>
        <v>0.5731451545657249</v>
      </c>
    </row>
    <row r="20" spans="1:7" x14ac:dyDescent="0.2">
      <c r="A20" s="3">
        <v>2383</v>
      </c>
      <c r="B20">
        <v>4274229</v>
      </c>
      <c r="C20">
        <v>3229827</v>
      </c>
      <c r="D20" s="4">
        <f t="shared" si="0"/>
        <v>0.2443486298932509</v>
      </c>
      <c r="E20" s="4">
        <f>C20/B20</f>
        <v>0.7556513701067491</v>
      </c>
      <c r="F20">
        <f>SUM(290361,365114)</f>
        <v>655475</v>
      </c>
      <c r="G20" s="4">
        <f t="shared" si="1"/>
        <v>0.20294430630495069</v>
      </c>
    </row>
    <row r="21" spans="1:7" x14ac:dyDescent="0.2">
      <c r="A21" s="3">
        <v>2384</v>
      </c>
      <c r="B21">
        <v>19280109</v>
      </c>
      <c r="C21">
        <v>18960947</v>
      </c>
      <c r="D21" s="4">
        <f t="shared" si="0"/>
        <v>1.6553952054939147E-2</v>
      </c>
      <c r="E21" s="4">
        <f>C21/B21</f>
        <v>0.98344604794506085</v>
      </c>
      <c r="F21">
        <f>SUM(5580077,6497309)</f>
        <v>12077386</v>
      </c>
      <c r="G21" s="4">
        <f t="shared" si="1"/>
        <v>0.63696111802854571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2024-03-15T14:19:02Z</dcterms:created>
  <dcterms:modified xsi:type="dcterms:W3CDTF">2024-03-15T15:02:25Z</dcterms:modified>
</cp:coreProperties>
</file>