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Adenilson\WEBEnvioMensagemTelegram\WEBEnvioDeMensagemTelegram\WEBEnvioDeMensagemTelegram\Planilha\"/>
    </mc:Choice>
  </mc:AlternateContent>
  <xr:revisionPtr revIDLastSave="0" documentId="13_ncr:1_{AF1DF1B0-32C5-40D9-82FB-343D2E3F6684}" xr6:coauthVersionLast="44" xr6:coauthVersionMax="44" xr10:uidLastSave="{00000000-0000-0000-0000-000000000000}"/>
  <bookViews>
    <workbookView minimized="1" xWindow="-15360" yWindow="2160" windowWidth="15360" windowHeight="7875" tabRatio="578" xr2:uid="{00000000-000D-0000-FFFF-FFFF00000000}"/>
  </bookViews>
  <sheets>
    <sheet name="INC" sheetId="2" r:id="rId1"/>
    <sheet name="Resolvidos" sheetId="1" r:id="rId2"/>
    <sheet name="FILAS" sheetId="17" r:id="rId3"/>
    <sheet name="_Tabelas" sheetId="34" r:id="rId4"/>
    <sheet name="Outros" sheetId="32" r:id="rId5"/>
    <sheet name="_Base" sheetId="36" r:id="rId6"/>
    <sheet name="Atendimentos" sheetId="37" r:id="rId7"/>
  </sheets>
  <definedNames>
    <definedName name="_xlnm._FilterDatabase" localSheetId="6" hidden="1">Atendimentos!$A$1:$I$122</definedName>
    <definedName name="_xlnm._FilterDatabase" localSheetId="2" hidden="1">FILAS!$A$1:$B$113</definedName>
    <definedName name="_xlnm._FilterDatabase" localSheetId="0" hidden="1">INC!$B$1:$N$51</definedName>
    <definedName name="_xlnm._FilterDatabase" localSheetId="1" hidden="1">Resolvidos!$B$1:$Y$200</definedName>
    <definedName name="Aberto">INC!$F$2:$F$49</definedName>
    <definedName name="DadosExternos_1" localSheetId="5" hidden="1">_Base!$A$1:$T$16</definedName>
  </definedNames>
  <calcPr calcId="191028"/>
  <pivotCaches>
    <pivotCache cacheId="0" r:id="rId8"/>
    <pivotCache cacheId="1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2" i="36" l="1"/>
  <c r="V3" i="36"/>
  <c r="V4" i="36"/>
  <c r="V5" i="36"/>
  <c r="V6" i="36"/>
  <c r="V7" i="36"/>
  <c r="V8" i="36"/>
  <c r="V9" i="36"/>
  <c r="V10" i="36"/>
  <c r="V11" i="36"/>
  <c r="V12" i="36"/>
  <c r="V13" i="36"/>
  <c r="V14" i="36"/>
  <c r="V15" i="36"/>
  <c r="V16" i="36"/>
  <c r="K11" i="2" l="1"/>
  <c r="K1" i="37" l="1"/>
  <c r="V200" i="36"/>
  <c r="V199" i="36"/>
  <c r="V198" i="36"/>
  <c r="V197" i="36"/>
  <c r="V196" i="36"/>
  <c r="V195" i="36"/>
  <c r="V194" i="36"/>
  <c r="V193" i="36"/>
  <c r="V192" i="36"/>
  <c r="V191" i="36"/>
  <c r="V190" i="36"/>
  <c r="V189" i="36"/>
  <c r="V188" i="36"/>
  <c r="V187" i="36"/>
  <c r="V186" i="36"/>
  <c r="V185" i="36"/>
  <c r="V184" i="36"/>
  <c r="V183" i="36"/>
  <c r="V182" i="36"/>
  <c r="V181" i="36"/>
  <c r="V180" i="36"/>
  <c r="V179" i="36"/>
  <c r="V178" i="36"/>
  <c r="V177" i="36"/>
  <c r="V176" i="36"/>
  <c r="V175" i="36"/>
  <c r="V174" i="36"/>
  <c r="V173" i="36"/>
  <c r="V172" i="36"/>
  <c r="V171" i="36"/>
  <c r="V170" i="36"/>
  <c r="V169" i="36"/>
  <c r="V168" i="36"/>
  <c r="V167" i="36"/>
  <c r="V166" i="36"/>
  <c r="V165" i="36"/>
  <c r="V164" i="36"/>
  <c r="V163" i="36"/>
  <c r="V162" i="36"/>
  <c r="V161" i="36"/>
  <c r="V160" i="36"/>
  <c r="V159" i="36"/>
  <c r="V158" i="36"/>
  <c r="V157" i="36"/>
  <c r="V156" i="36"/>
  <c r="V155" i="36"/>
  <c r="V154" i="36"/>
  <c r="V153" i="36"/>
  <c r="V152" i="36"/>
  <c r="V151" i="36"/>
  <c r="V150" i="36"/>
  <c r="V149" i="36"/>
  <c r="V148" i="36"/>
  <c r="V147" i="36"/>
  <c r="V146" i="36"/>
  <c r="V145" i="36"/>
  <c r="V144" i="36"/>
  <c r="V143" i="36"/>
  <c r="V142" i="36"/>
  <c r="V141" i="36"/>
  <c r="V140" i="36"/>
  <c r="V139" i="36"/>
  <c r="V138" i="36"/>
  <c r="V137" i="36"/>
  <c r="V136" i="36"/>
  <c r="V135" i="36"/>
  <c r="V134" i="36"/>
  <c r="V133" i="36"/>
  <c r="V132" i="36"/>
  <c r="V131" i="36"/>
  <c r="V130" i="36"/>
  <c r="V129" i="36"/>
  <c r="V128" i="36"/>
  <c r="V127" i="36"/>
  <c r="V126" i="36"/>
  <c r="V125" i="36"/>
  <c r="V124" i="36"/>
  <c r="V123" i="36"/>
  <c r="V122" i="36"/>
  <c r="V121" i="36"/>
  <c r="V120" i="36"/>
  <c r="V119" i="36"/>
  <c r="V118" i="36"/>
  <c r="V117" i="36"/>
  <c r="V116" i="36"/>
  <c r="V115" i="36"/>
  <c r="V114" i="36"/>
  <c r="V113" i="36"/>
  <c r="V112" i="36"/>
  <c r="V111" i="36"/>
  <c r="V110" i="36"/>
  <c r="V109" i="36"/>
  <c r="V108" i="36"/>
  <c r="V107" i="36"/>
  <c r="V106" i="36"/>
  <c r="V105" i="36"/>
  <c r="V104" i="36"/>
  <c r="V103" i="36"/>
  <c r="V102" i="36"/>
  <c r="V101" i="36"/>
  <c r="V100" i="36"/>
  <c r="V99" i="36"/>
  <c r="V98" i="36"/>
  <c r="V97" i="36"/>
  <c r="V96" i="36"/>
  <c r="V95" i="36"/>
  <c r="V94" i="36"/>
  <c r="V93" i="36"/>
  <c r="V92" i="36"/>
  <c r="V91" i="36"/>
  <c r="V90" i="36"/>
  <c r="V89" i="36"/>
  <c r="V88" i="36"/>
  <c r="V87" i="36"/>
  <c r="V86" i="36"/>
  <c r="V85" i="36"/>
  <c r="V84" i="36"/>
  <c r="V83" i="36"/>
  <c r="V82" i="36"/>
  <c r="V81" i="36"/>
  <c r="V80" i="36"/>
  <c r="V79" i="36"/>
  <c r="V78" i="36"/>
  <c r="V77" i="36"/>
  <c r="V76" i="36"/>
  <c r="V75" i="36"/>
  <c r="V74" i="36"/>
  <c r="V73" i="36"/>
  <c r="V72" i="36"/>
  <c r="V71" i="36"/>
  <c r="V70" i="36"/>
  <c r="V69" i="36"/>
  <c r="V68" i="36"/>
  <c r="V67" i="36"/>
  <c r="V66" i="36"/>
  <c r="V65" i="36"/>
  <c r="V64" i="36"/>
  <c r="V63" i="36"/>
  <c r="V62" i="36"/>
  <c r="V61" i="36"/>
  <c r="V60" i="36"/>
  <c r="V59" i="36"/>
  <c r="V58" i="36"/>
  <c r="V57" i="36"/>
  <c r="V56" i="36"/>
  <c r="V55" i="36"/>
  <c r="V54" i="36"/>
  <c r="V53" i="36"/>
  <c r="V52" i="36"/>
  <c r="V51" i="36"/>
  <c r="V50" i="36"/>
  <c r="M50" i="2" s="1"/>
  <c r="V49" i="36"/>
  <c r="M49" i="2" s="1"/>
  <c r="V48" i="36"/>
  <c r="M48" i="2" s="1"/>
  <c r="V47" i="36"/>
  <c r="M47" i="2" s="1"/>
  <c r="V46" i="36"/>
  <c r="M46" i="2" s="1"/>
  <c r="V45" i="36"/>
  <c r="M45" i="2" s="1"/>
  <c r="V44" i="36"/>
  <c r="M44" i="2" s="1"/>
  <c r="V43" i="36"/>
  <c r="M43" i="2" s="1"/>
  <c r="V42" i="36"/>
  <c r="M42" i="2" s="1"/>
  <c r="V41" i="36"/>
  <c r="M41" i="2" s="1"/>
  <c r="V40" i="36"/>
  <c r="M40" i="2" s="1"/>
  <c r="V39" i="36"/>
  <c r="M39" i="2" s="1"/>
  <c r="V38" i="36"/>
  <c r="M38" i="2" s="1"/>
  <c r="V37" i="36"/>
  <c r="M37" i="2" s="1"/>
  <c r="V36" i="36"/>
  <c r="M36" i="2" s="1"/>
  <c r="V35" i="36"/>
  <c r="M35" i="2" s="1"/>
  <c r="V34" i="36"/>
  <c r="M34" i="2" s="1"/>
  <c r="V33" i="36"/>
  <c r="M33" i="2" s="1"/>
  <c r="V32" i="36"/>
  <c r="M32" i="2" s="1"/>
  <c r="V31" i="36"/>
  <c r="M31" i="2" s="1"/>
  <c r="V30" i="36"/>
  <c r="M30" i="2" s="1"/>
  <c r="V29" i="36"/>
  <c r="M29" i="2" s="1"/>
  <c r="V28" i="36"/>
  <c r="M28" i="2" s="1"/>
  <c r="V27" i="36"/>
  <c r="M27" i="2" s="1"/>
  <c r="V26" i="36"/>
  <c r="M26" i="2" s="1"/>
  <c r="V25" i="36"/>
  <c r="M25" i="2" s="1"/>
  <c r="V24" i="36"/>
  <c r="M24" i="2" s="1"/>
  <c r="V23" i="36"/>
  <c r="M23" i="2" s="1"/>
  <c r="V22" i="36"/>
  <c r="M22" i="2" s="1"/>
  <c r="V21" i="36"/>
  <c r="M21" i="2" s="1"/>
  <c r="V20" i="36"/>
  <c r="M20" i="2" s="1"/>
  <c r="V19" i="36"/>
  <c r="M19" i="2" s="1"/>
  <c r="V18" i="36"/>
  <c r="M18" i="2" s="1"/>
  <c r="V17" i="36"/>
  <c r="M17" i="2" s="1"/>
  <c r="U16" i="36"/>
  <c r="M16" i="2" s="1"/>
  <c r="U15" i="36"/>
  <c r="M15" i="2" s="1"/>
  <c r="U14" i="36"/>
  <c r="M14" i="2" s="1"/>
  <c r="U13" i="36"/>
  <c r="M13" i="2" s="1"/>
  <c r="U12" i="36"/>
  <c r="M12" i="2" s="1"/>
  <c r="U11" i="36"/>
  <c r="M11" i="2" s="1"/>
  <c r="U10" i="36"/>
  <c r="M10" i="2" s="1"/>
  <c r="U9" i="36"/>
  <c r="M9" i="2" s="1"/>
  <c r="U8" i="36"/>
  <c r="M8" i="2" s="1"/>
  <c r="U7" i="36"/>
  <c r="M7" i="2" s="1"/>
  <c r="U6" i="36"/>
  <c r="M6" i="2" s="1"/>
  <c r="U5" i="36"/>
  <c r="M5" i="2" s="1"/>
  <c r="U4" i="36"/>
  <c r="M4" i="2" s="1"/>
  <c r="U3" i="36"/>
  <c r="M3" i="2" s="1"/>
  <c r="U2" i="36"/>
  <c r="M2" i="2" s="1"/>
  <c r="U10" i="32"/>
  <c r="U9" i="32"/>
  <c r="U6" i="32"/>
  <c r="U5" i="32"/>
  <c r="U4" i="32"/>
  <c r="U3" i="32"/>
  <c r="S10" i="1"/>
  <c r="M10" i="1"/>
  <c r="S9" i="1"/>
  <c r="M9" i="1"/>
  <c r="S8" i="1"/>
  <c r="M8" i="1"/>
  <c r="S7" i="1"/>
  <c r="M7" i="1"/>
  <c r="S6" i="1"/>
  <c r="M6" i="1"/>
  <c r="S5" i="1"/>
  <c r="M5" i="1"/>
  <c r="S4" i="1"/>
  <c r="M4" i="1"/>
  <c r="S3" i="1"/>
  <c r="M3" i="1"/>
  <c r="S2" i="1"/>
  <c r="M2" i="1"/>
  <c r="V1" i="1"/>
  <c r="K50" i="2"/>
  <c r="H50" i="2"/>
  <c r="G50" i="2"/>
  <c r="J50" i="2" s="1"/>
  <c r="F50" i="2"/>
  <c r="I50" i="2" s="1"/>
  <c r="E50" i="2"/>
  <c r="D50" i="2"/>
  <c r="C50" i="2"/>
  <c r="B50" i="2"/>
  <c r="K49" i="2"/>
  <c r="H49" i="2"/>
  <c r="G49" i="2"/>
  <c r="J49" i="2" s="1"/>
  <c r="F49" i="2"/>
  <c r="I49" i="2" s="1"/>
  <c r="E49" i="2"/>
  <c r="D49" i="2"/>
  <c r="C49" i="2"/>
  <c r="B49" i="2"/>
  <c r="K48" i="2"/>
  <c r="H48" i="2"/>
  <c r="G48" i="2"/>
  <c r="J48" i="2" s="1"/>
  <c r="F48" i="2"/>
  <c r="I48" i="2" s="1"/>
  <c r="E48" i="2"/>
  <c r="D48" i="2"/>
  <c r="C48" i="2"/>
  <c r="B48" i="2"/>
  <c r="K47" i="2"/>
  <c r="H47" i="2"/>
  <c r="G47" i="2"/>
  <c r="J47" i="2" s="1"/>
  <c r="F47" i="2"/>
  <c r="I47" i="2" s="1"/>
  <c r="E47" i="2"/>
  <c r="D47" i="2"/>
  <c r="C47" i="2"/>
  <c r="B47" i="2"/>
  <c r="K46" i="2"/>
  <c r="H46" i="2"/>
  <c r="G46" i="2"/>
  <c r="J46" i="2" s="1"/>
  <c r="F46" i="2"/>
  <c r="I46" i="2" s="1"/>
  <c r="E46" i="2"/>
  <c r="D46" i="2"/>
  <c r="C46" i="2"/>
  <c r="B46" i="2"/>
  <c r="K45" i="2"/>
  <c r="H45" i="2"/>
  <c r="G45" i="2"/>
  <c r="J45" i="2" s="1"/>
  <c r="F45" i="2"/>
  <c r="I45" i="2" s="1"/>
  <c r="E45" i="2"/>
  <c r="D45" i="2"/>
  <c r="C45" i="2"/>
  <c r="B45" i="2"/>
  <c r="K44" i="2"/>
  <c r="H44" i="2"/>
  <c r="G44" i="2"/>
  <c r="J44" i="2" s="1"/>
  <c r="F44" i="2"/>
  <c r="I44" i="2" s="1"/>
  <c r="E44" i="2"/>
  <c r="D44" i="2"/>
  <c r="C44" i="2"/>
  <c r="B44" i="2"/>
  <c r="K43" i="2"/>
  <c r="H43" i="2"/>
  <c r="G43" i="2"/>
  <c r="J43" i="2" s="1"/>
  <c r="F43" i="2"/>
  <c r="I43" i="2" s="1"/>
  <c r="E43" i="2"/>
  <c r="D43" i="2"/>
  <c r="C43" i="2"/>
  <c r="B43" i="2"/>
  <c r="K42" i="2"/>
  <c r="H42" i="2"/>
  <c r="G42" i="2"/>
  <c r="J42" i="2" s="1"/>
  <c r="F42" i="2"/>
  <c r="I42" i="2" s="1"/>
  <c r="E42" i="2"/>
  <c r="D42" i="2"/>
  <c r="C42" i="2"/>
  <c r="B42" i="2"/>
  <c r="K41" i="2"/>
  <c r="H41" i="2"/>
  <c r="G41" i="2"/>
  <c r="J41" i="2" s="1"/>
  <c r="F41" i="2"/>
  <c r="I41" i="2" s="1"/>
  <c r="E41" i="2"/>
  <c r="D41" i="2"/>
  <c r="C41" i="2"/>
  <c r="B41" i="2"/>
  <c r="K40" i="2"/>
  <c r="H40" i="2"/>
  <c r="G40" i="2"/>
  <c r="J40" i="2" s="1"/>
  <c r="F40" i="2"/>
  <c r="I40" i="2" s="1"/>
  <c r="E40" i="2"/>
  <c r="D40" i="2"/>
  <c r="C40" i="2"/>
  <c r="B40" i="2"/>
  <c r="K39" i="2"/>
  <c r="H39" i="2"/>
  <c r="G39" i="2"/>
  <c r="J39" i="2" s="1"/>
  <c r="F39" i="2"/>
  <c r="I39" i="2" s="1"/>
  <c r="E39" i="2"/>
  <c r="D39" i="2"/>
  <c r="C39" i="2"/>
  <c r="B39" i="2"/>
  <c r="K38" i="2"/>
  <c r="H38" i="2"/>
  <c r="G38" i="2"/>
  <c r="J38" i="2" s="1"/>
  <c r="F38" i="2"/>
  <c r="I38" i="2" s="1"/>
  <c r="E38" i="2"/>
  <c r="D38" i="2"/>
  <c r="C38" i="2"/>
  <c r="B38" i="2"/>
  <c r="K37" i="2"/>
  <c r="H37" i="2"/>
  <c r="G37" i="2"/>
  <c r="J37" i="2" s="1"/>
  <c r="F37" i="2"/>
  <c r="I37" i="2" s="1"/>
  <c r="E37" i="2"/>
  <c r="D37" i="2"/>
  <c r="C37" i="2"/>
  <c r="B37" i="2"/>
  <c r="K36" i="2"/>
  <c r="H36" i="2"/>
  <c r="G36" i="2"/>
  <c r="J36" i="2" s="1"/>
  <c r="F36" i="2"/>
  <c r="I36" i="2" s="1"/>
  <c r="E36" i="2"/>
  <c r="D36" i="2"/>
  <c r="C36" i="2"/>
  <c r="B36" i="2"/>
  <c r="K35" i="2"/>
  <c r="H35" i="2"/>
  <c r="G35" i="2"/>
  <c r="J35" i="2" s="1"/>
  <c r="F35" i="2"/>
  <c r="I35" i="2" s="1"/>
  <c r="E35" i="2"/>
  <c r="D35" i="2"/>
  <c r="C35" i="2"/>
  <c r="B35" i="2"/>
  <c r="K34" i="2"/>
  <c r="H34" i="2"/>
  <c r="G34" i="2"/>
  <c r="J34" i="2" s="1"/>
  <c r="F34" i="2"/>
  <c r="I34" i="2" s="1"/>
  <c r="E34" i="2"/>
  <c r="D34" i="2"/>
  <c r="C34" i="2"/>
  <c r="B34" i="2"/>
  <c r="K33" i="2"/>
  <c r="H33" i="2"/>
  <c r="G33" i="2"/>
  <c r="J33" i="2" s="1"/>
  <c r="F33" i="2"/>
  <c r="I33" i="2" s="1"/>
  <c r="E33" i="2"/>
  <c r="D33" i="2"/>
  <c r="C33" i="2"/>
  <c r="B33" i="2"/>
  <c r="K32" i="2"/>
  <c r="H32" i="2"/>
  <c r="G32" i="2"/>
  <c r="J32" i="2" s="1"/>
  <c r="F32" i="2"/>
  <c r="I32" i="2" s="1"/>
  <c r="E32" i="2"/>
  <c r="D32" i="2"/>
  <c r="C32" i="2"/>
  <c r="B32" i="2"/>
  <c r="K31" i="2"/>
  <c r="H31" i="2"/>
  <c r="G31" i="2"/>
  <c r="J31" i="2" s="1"/>
  <c r="F31" i="2"/>
  <c r="I31" i="2" s="1"/>
  <c r="E31" i="2"/>
  <c r="D31" i="2"/>
  <c r="C31" i="2"/>
  <c r="B31" i="2"/>
  <c r="K30" i="2"/>
  <c r="H30" i="2"/>
  <c r="G30" i="2"/>
  <c r="J30" i="2" s="1"/>
  <c r="F30" i="2"/>
  <c r="I30" i="2" s="1"/>
  <c r="E30" i="2"/>
  <c r="D30" i="2"/>
  <c r="C30" i="2"/>
  <c r="B30" i="2"/>
  <c r="K29" i="2"/>
  <c r="H29" i="2"/>
  <c r="G29" i="2"/>
  <c r="J29" i="2" s="1"/>
  <c r="F29" i="2"/>
  <c r="I29" i="2" s="1"/>
  <c r="E29" i="2"/>
  <c r="D29" i="2"/>
  <c r="C29" i="2"/>
  <c r="B29" i="2"/>
  <c r="K28" i="2"/>
  <c r="H28" i="2"/>
  <c r="G28" i="2"/>
  <c r="J28" i="2" s="1"/>
  <c r="F28" i="2"/>
  <c r="I28" i="2" s="1"/>
  <c r="E28" i="2"/>
  <c r="D28" i="2"/>
  <c r="C28" i="2"/>
  <c r="B28" i="2"/>
  <c r="K27" i="2"/>
  <c r="H27" i="2"/>
  <c r="G27" i="2"/>
  <c r="J27" i="2" s="1"/>
  <c r="F27" i="2"/>
  <c r="I27" i="2" s="1"/>
  <c r="E27" i="2"/>
  <c r="D27" i="2"/>
  <c r="C27" i="2"/>
  <c r="B27" i="2"/>
  <c r="K26" i="2"/>
  <c r="H26" i="2"/>
  <c r="G26" i="2"/>
  <c r="J26" i="2" s="1"/>
  <c r="F26" i="2"/>
  <c r="I26" i="2" s="1"/>
  <c r="E26" i="2"/>
  <c r="D26" i="2"/>
  <c r="C26" i="2"/>
  <c r="B26" i="2"/>
  <c r="K25" i="2"/>
  <c r="H25" i="2"/>
  <c r="G25" i="2"/>
  <c r="J25" i="2" s="1"/>
  <c r="F25" i="2"/>
  <c r="I25" i="2" s="1"/>
  <c r="E25" i="2"/>
  <c r="D25" i="2"/>
  <c r="C25" i="2"/>
  <c r="B25" i="2"/>
  <c r="K24" i="2"/>
  <c r="H24" i="2"/>
  <c r="G24" i="2"/>
  <c r="J24" i="2" s="1"/>
  <c r="F24" i="2"/>
  <c r="I24" i="2" s="1"/>
  <c r="E24" i="2"/>
  <c r="D24" i="2"/>
  <c r="C24" i="2"/>
  <c r="B24" i="2"/>
  <c r="K23" i="2"/>
  <c r="H23" i="2"/>
  <c r="G23" i="2"/>
  <c r="J23" i="2" s="1"/>
  <c r="F23" i="2"/>
  <c r="I23" i="2" s="1"/>
  <c r="E23" i="2"/>
  <c r="D23" i="2"/>
  <c r="C23" i="2"/>
  <c r="B23" i="2"/>
  <c r="K22" i="2"/>
  <c r="H22" i="2"/>
  <c r="G22" i="2"/>
  <c r="J22" i="2" s="1"/>
  <c r="F22" i="2"/>
  <c r="I22" i="2" s="1"/>
  <c r="E22" i="2"/>
  <c r="D22" i="2"/>
  <c r="C22" i="2"/>
  <c r="B22" i="2"/>
  <c r="K21" i="2"/>
  <c r="H21" i="2"/>
  <c r="G21" i="2"/>
  <c r="J21" i="2" s="1"/>
  <c r="F21" i="2"/>
  <c r="I21" i="2" s="1"/>
  <c r="E21" i="2"/>
  <c r="D21" i="2"/>
  <c r="C21" i="2"/>
  <c r="B21" i="2"/>
  <c r="K20" i="2"/>
  <c r="H20" i="2"/>
  <c r="G20" i="2"/>
  <c r="J20" i="2" s="1"/>
  <c r="F20" i="2"/>
  <c r="I20" i="2" s="1"/>
  <c r="E20" i="2"/>
  <c r="D20" i="2"/>
  <c r="C20" i="2"/>
  <c r="B20" i="2"/>
  <c r="K19" i="2"/>
  <c r="H19" i="2"/>
  <c r="G19" i="2"/>
  <c r="J19" i="2" s="1"/>
  <c r="F19" i="2"/>
  <c r="I19" i="2" s="1"/>
  <c r="E19" i="2"/>
  <c r="D19" i="2"/>
  <c r="C19" i="2"/>
  <c r="B19" i="2"/>
  <c r="K18" i="2"/>
  <c r="H18" i="2"/>
  <c r="G18" i="2"/>
  <c r="J18" i="2" s="1"/>
  <c r="F18" i="2"/>
  <c r="I18" i="2" s="1"/>
  <c r="E18" i="2"/>
  <c r="D18" i="2"/>
  <c r="C18" i="2"/>
  <c r="B18" i="2"/>
  <c r="K17" i="2"/>
  <c r="H17" i="2"/>
  <c r="G17" i="2"/>
  <c r="J17" i="2" s="1"/>
  <c r="F17" i="2"/>
  <c r="I17" i="2" s="1"/>
  <c r="E17" i="2"/>
  <c r="D17" i="2"/>
  <c r="C17" i="2"/>
  <c r="B17" i="2"/>
  <c r="K16" i="2"/>
  <c r="H16" i="2"/>
  <c r="G16" i="2"/>
  <c r="J16" i="2" s="1"/>
  <c r="F16" i="2"/>
  <c r="I16" i="2" s="1"/>
  <c r="E16" i="2"/>
  <c r="D16" i="2"/>
  <c r="C16" i="2"/>
  <c r="B16" i="2"/>
  <c r="K15" i="2"/>
  <c r="H15" i="2"/>
  <c r="G15" i="2"/>
  <c r="J15" i="2" s="1"/>
  <c r="F15" i="2"/>
  <c r="I15" i="2" s="1"/>
  <c r="E15" i="2"/>
  <c r="D15" i="2"/>
  <c r="C15" i="2"/>
  <c r="B15" i="2"/>
  <c r="K14" i="2"/>
  <c r="H14" i="2"/>
  <c r="G14" i="2"/>
  <c r="J14" i="2" s="1"/>
  <c r="F14" i="2"/>
  <c r="I14" i="2" s="1"/>
  <c r="E14" i="2"/>
  <c r="D14" i="2"/>
  <c r="C14" i="2"/>
  <c r="B14" i="2"/>
  <c r="K13" i="2"/>
  <c r="H13" i="2"/>
  <c r="G13" i="2"/>
  <c r="J13" i="2" s="1"/>
  <c r="F13" i="2"/>
  <c r="I13" i="2" s="1"/>
  <c r="E13" i="2"/>
  <c r="D13" i="2"/>
  <c r="C13" i="2"/>
  <c r="B13" i="2"/>
  <c r="K12" i="2"/>
  <c r="H12" i="2"/>
  <c r="G12" i="2"/>
  <c r="J12" i="2" s="1"/>
  <c r="F12" i="2"/>
  <c r="I12" i="2" s="1"/>
  <c r="E12" i="2"/>
  <c r="D12" i="2"/>
  <c r="C12" i="2"/>
  <c r="B12" i="2"/>
  <c r="H11" i="2"/>
  <c r="G11" i="2"/>
  <c r="J11" i="2" s="1"/>
  <c r="F11" i="2"/>
  <c r="I11" i="2" s="1"/>
  <c r="E11" i="2"/>
  <c r="D11" i="2"/>
  <c r="C11" i="2"/>
  <c r="B11" i="2"/>
  <c r="K10" i="2"/>
  <c r="H10" i="2"/>
  <c r="G10" i="2"/>
  <c r="J10" i="2" s="1"/>
  <c r="F10" i="2"/>
  <c r="I10" i="2" s="1"/>
  <c r="E10" i="2"/>
  <c r="D10" i="2"/>
  <c r="C10" i="2"/>
  <c r="B10" i="2"/>
  <c r="K9" i="2"/>
  <c r="H9" i="2"/>
  <c r="G9" i="2"/>
  <c r="J9" i="2" s="1"/>
  <c r="F9" i="2"/>
  <c r="I9" i="2" s="1"/>
  <c r="E9" i="2"/>
  <c r="D9" i="2"/>
  <c r="C9" i="2"/>
  <c r="B9" i="2"/>
  <c r="K8" i="2"/>
  <c r="H8" i="2"/>
  <c r="G8" i="2"/>
  <c r="J8" i="2" s="1"/>
  <c r="F8" i="2"/>
  <c r="I8" i="2" s="1"/>
  <c r="E8" i="2"/>
  <c r="D8" i="2"/>
  <c r="C8" i="2"/>
  <c r="B8" i="2"/>
  <c r="K7" i="2"/>
  <c r="H7" i="2"/>
  <c r="G7" i="2"/>
  <c r="J7" i="2" s="1"/>
  <c r="F7" i="2"/>
  <c r="I7" i="2" s="1"/>
  <c r="E7" i="2"/>
  <c r="D7" i="2"/>
  <c r="C7" i="2"/>
  <c r="B7" i="2"/>
  <c r="K6" i="2"/>
  <c r="H6" i="2"/>
  <c r="G6" i="2"/>
  <c r="J6" i="2" s="1"/>
  <c r="F6" i="2"/>
  <c r="I6" i="2" s="1"/>
  <c r="E6" i="2"/>
  <c r="D6" i="2"/>
  <c r="C6" i="2"/>
  <c r="B6" i="2"/>
  <c r="K5" i="2"/>
  <c r="H5" i="2"/>
  <c r="G5" i="2"/>
  <c r="J5" i="2" s="1"/>
  <c r="F5" i="2"/>
  <c r="I5" i="2" s="1"/>
  <c r="E5" i="2"/>
  <c r="D5" i="2"/>
  <c r="C5" i="2"/>
  <c r="B5" i="2"/>
  <c r="K4" i="2"/>
  <c r="H4" i="2"/>
  <c r="G4" i="2"/>
  <c r="J4" i="2" s="1"/>
  <c r="F4" i="2"/>
  <c r="I4" i="2" s="1"/>
  <c r="E4" i="2"/>
  <c r="D4" i="2"/>
  <c r="C4" i="2"/>
  <c r="B4" i="2"/>
  <c r="K3" i="2"/>
  <c r="H3" i="2"/>
  <c r="G3" i="2"/>
  <c r="J3" i="2" s="1"/>
  <c r="F3" i="2"/>
  <c r="I3" i="2" s="1"/>
  <c r="E3" i="2"/>
  <c r="D3" i="2"/>
  <c r="C3" i="2"/>
  <c r="B3" i="2"/>
  <c r="K2" i="2"/>
  <c r="H2" i="2"/>
  <c r="G2" i="2"/>
  <c r="J2" i="2" s="1"/>
  <c r="F2" i="2"/>
  <c r="I2" i="2" s="1"/>
  <c r="E2" i="2"/>
  <c r="D2" i="2"/>
  <c r="C2" i="2"/>
  <c r="B2" i="2"/>
  <c r="V3" i="32" l="1"/>
  <c r="W3" i="32"/>
  <c r="X3" i="32" s="1"/>
  <c r="W4" i="32"/>
  <c r="V4" i="32"/>
  <c r="X4" i="32" s="1"/>
  <c r="V5" i="32"/>
  <c r="W5" i="32"/>
  <c r="W6" i="32"/>
  <c r="V6" i="32"/>
  <c r="X6" i="32" s="1"/>
  <c r="V9" i="32"/>
  <c r="W9" i="32"/>
  <c r="W10" i="32"/>
  <c r="V10" i="32"/>
  <c r="X10" i="32" s="1"/>
  <c r="X9" i="32" l="1"/>
  <c r="X5" i="3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9868824-C03E-486F-9415-9EAAB7AAB44D}" keepAlive="1" interval="2" name="Consulta - incident" description="Conexão com a consulta 'incident' na pasta de trabalho." type="5" refreshedVersion="6" background="1" saveData="1">
    <dbPr connection="Provider=Microsoft.Mashup.OleDb.1;Data Source=$Workbook$;Location=incident;Extended Properties=&quot;&quot;" command="SELECT * FROM [incident]"/>
  </connection>
</connections>
</file>

<file path=xl/sharedStrings.xml><?xml version="1.0" encoding="utf-8"?>
<sst xmlns="http://schemas.openxmlformats.org/spreadsheetml/2006/main" count="7620" uniqueCount="967">
  <si>
    <t>CHAMADO</t>
  </si>
  <si>
    <t>PRIORIDADE</t>
  </si>
  <si>
    <t>SUBCATEGORIA</t>
  </si>
  <si>
    <t>STATUS</t>
  </si>
  <si>
    <t>ABERTO</t>
  </si>
  <si>
    <t>UTIMA ATUALIZAÇÃO</t>
  </si>
  <si>
    <t>REABRIRÁ EM:</t>
  </si>
  <si>
    <t>DIAS</t>
  </si>
  <si>
    <t>D.A</t>
  </si>
  <si>
    <t>ASSUNTO</t>
  </si>
  <si>
    <t>SLA</t>
  </si>
  <si>
    <t>TORRE</t>
  </si>
  <si>
    <t>Observações</t>
  </si>
  <si>
    <t>=SE(E(T12;U12)&gt;0;T12&amp;"."&amp;U12;(U12/60))</t>
  </si>
  <si>
    <t>RESOLUÇÃO</t>
  </si>
  <si>
    <t>GMUD</t>
  </si>
  <si>
    <t>DESCRIÇÃO</t>
  </si>
  <si>
    <t>MODULO</t>
  </si>
  <si>
    <t>ACTION</t>
  </si>
  <si>
    <t>TITULO E-MAIL</t>
  </si>
  <si>
    <t>CONVERTER MINUSCULO</t>
  </si>
  <si>
    <t>DENISE.DIAS@EDPBR.COM.BR</t>
  </si>
  <si>
    <t>INC1566581</t>
  </si>
  <si>
    <t>ECOMEX</t>
  </si>
  <si>
    <t>Resolvido</t>
  </si>
  <si>
    <t>ELIMINAÇÃO DE NUMERÁRIO NO ECOMEX</t>
  </si>
  <si>
    <t>Segue abaixo o retorno do fornecedor, por favor poderia validar?</t>
  </si>
  <si>
    <t>INC1569848</t>
  </si>
  <si>
    <t>ECOMEX - FALHA AO APROVAR NUMERÁRIO NO ECOMEX</t>
  </si>
  <si>
    <t>PENDENTE FORNECEDOR - Chamado 386782</t>
  </si>
  <si>
    <t>INC1490872</t>
  </si>
  <si>
    <t>FALHA NA APROVAÇÃO DE INVOICE FINANCEIRA</t>
  </si>
  <si>
    <t>INC1569845</t>
  </si>
  <si>
    <t>ECOMEX - TAXA UTILIZADA PARA REGISTRO NA DI - PTAX</t>
  </si>
  <si>
    <t>PENDENTE FORNECEDOR - Chamado 386783</t>
  </si>
  <si>
    <t>INC1569851</t>
  </si>
  <si>
    <t>ECOMEX - ERRO NA APROVAÇÃO DE INVOICE NO AMBIENTE CAMBIO</t>
  </si>
  <si>
    <t>PENDENTE FORNECEDOR - Chamado 386784</t>
  </si>
  <si>
    <t>INC1570758</t>
  </si>
  <si>
    <t>FALHA NA APROVAÇÃO DE NUMERÁRIO - ECOMEX (PROCESSO CRÍTICO)</t>
  </si>
  <si>
    <t>Pendente fornecedor - Aberto o chamado 386826</t>
  </si>
  <si>
    <t>INC1571526</t>
  </si>
  <si>
    <t>ALTERAÇÃO NO CONHECIMENTO DE TRANSPORTE NÃO PERMITIDO - ERRO ORACLE FRM 40509</t>
  </si>
  <si>
    <t>PENDENTE FORNECEDOR - Chamado 386874</t>
  </si>
  <si>
    <t>INC1558549</t>
  </si>
  <si>
    <t>PORTAL DE SERVIÇOS</t>
  </si>
  <si>
    <t>Relatório da Consulta Avançada não está sendo enviado por e-mail</t>
  </si>
  <si>
    <t>Enviado E-mail para o Alecsandro para solicitar o fechameto do chamado pois trata de uma melhoria</t>
  </si>
  <si>
    <t>INC1562455</t>
  </si>
  <si>
    <t>2 - Alto</t>
  </si>
  <si>
    <t xml:space="preserve">GLORIAN- SOLUÇÃO FISCAL </t>
  </si>
  <si>
    <t>Erro de configuração na GIA-SP - TSP1 Filial 0002</t>
  </si>
  <si>
    <t>Pendente fornecedor - Em análise do chamado.</t>
  </si>
  <si>
    <t>INC1554983</t>
  </si>
  <si>
    <t>Notas fiscais</t>
  </si>
  <si>
    <t>Aguardando, informações do usuário se ainda está com o problema.</t>
  </si>
  <si>
    <t>INC1554983 - NOTAS FISCAIS</t>
  </si>
  <si>
    <t>INC1576932</t>
  </si>
  <si>
    <t>ACESSO - NOVO USUÁRIO</t>
  </si>
  <si>
    <t>INC1576932 - ACESSO - NOVO USUÁRIO</t>
  </si>
  <si>
    <t>INC1578949</t>
  </si>
  <si>
    <t>RESET DE SENHA</t>
  </si>
  <si>
    <t>Reset realizado.</t>
  </si>
  <si>
    <t>INC1578949 - RESET DE SENHA</t>
  </si>
  <si>
    <t>INC1570642</t>
  </si>
  <si>
    <t>4 - Baixo</t>
  </si>
  <si>
    <t>Glorian - Dump extrator no extrator EP2</t>
  </si>
  <si>
    <t>Pendente AO - Aguardando apoio do Eliezer neste caso.</t>
  </si>
  <si>
    <t>INC1570642 - GLORIAN - DUMP EXTRATOR NO EXTRATOR EP2</t>
  </si>
  <si>
    <t>INC1579397</t>
  </si>
  <si>
    <t>Erro Carga EDP SP Ep1 042019</t>
  </si>
  <si>
    <t>Aguardando retorndo do fornecedor</t>
  </si>
  <si>
    <t>INC1579397 - ERRO CARGA EDP SP EP1 042019</t>
  </si>
  <si>
    <t>INC1581017</t>
  </si>
  <si>
    <t>3 - Moderado</t>
  </si>
  <si>
    <t>INDISPONIBILIDADE DO ECOMEX - FALHA NO ACESSO</t>
  </si>
  <si>
    <t>Pendente fornecedor: Número do seu chamado 387394</t>
  </si>
  <si>
    <t>INC1581017 - INDISPONIBILIDADE DO ECOMEX - FALHA NO ACESSO</t>
  </si>
  <si>
    <t>INC1563525</t>
  </si>
  <si>
    <t>Verificação de erro na DAPI - MG</t>
  </si>
  <si>
    <t>INC1563525 - Verificação de erro na DAPI - MG</t>
  </si>
  <si>
    <t>INC1579446</t>
  </si>
  <si>
    <t>Erro ao vincular o documento de adiantamento ao contrato de câmbio criado na cotação específica.</t>
  </si>
  <si>
    <t>INC1579446 - ERRO AO VINCULAR O DOCUMENTO DE ADIANTAMENTO AO CONTRATO DE CÂMBIO CRIADO NA COTAÇÃO ESPECÍFICA.</t>
  </si>
  <si>
    <t>INC1575338</t>
  </si>
  <si>
    <t>FALHA NA INTEGRAÇÃO DE INFORMAÇÕES - ECOMEX &gt; SAP</t>
  </si>
  <si>
    <t>INC1575338 - FALHA NA INTEGRAÇÃO DE INFORMAÇÕES - ECOMEX &gt; SAP</t>
  </si>
  <si>
    <t>INC1540154</t>
  </si>
  <si>
    <t>Erro SPED</t>
  </si>
  <si>
    <t>Aguardando validação do usuário</t>
  </si>
  <si>
    <t>INC1540154 - ERRO SPED</t>
  </si>
  <si>
    <t>INC1580898</t>
  </si>
  <si>
    <t>Erro processo de apuração EDP SP 04/2019</t>
  </si>
  <si>
    <t>Em analise pelo Suporte Glorian</t>
  </si>
  <si>
    <t>INC1580898 - ERRO PROCESSO DE APURAÇÃO EDP SP 04/2019</t>
  </si>
  <si>
    <t>INC1570443</t>
  </si>
  <si>
    <t>EASYWAY</t>
  </si>
  <si>
    <t>Easy-IRPJ | Versão 6.79a | ECF 2019</t>
  </si>
  <si>
    <t>INC1570443 - EASY-IRPJ | VERSÃO 6.79A | ECF 2019</t>
  </si>
  <si>
    <t>INC1570938</t>
  </si>
  <si>
    <t>Serviço de Reset de Senha SAP Indisponivel</t>
  </si>
  <si>
    <t>Aguardando informação do usuário</t>
  </si>
  <si>
    <t>INC1570938 - SERVIÇO DE RESET DE SENHA SAP INDISPONIVEL</t>
  </si>
  <si>
    <t>INC1583749</t>
  </si>
  <si>
    <t>Carga parcial de informações fiscais - TSP1 - Filial 0001</t>
  </si>
  <si>
    <t>INC1583749 - CARGA PARCIAL DE INFORMAÇÕES FISCAIS - TSP1 - FILIAL 0001</t>
  </si>
  <si>
    <t>INC1580123</t>
  </si>
  <si>
    <t>E-PROCESS</t>
  </si>
  <si>
    <t>avanço de fase</t>
  </si>
  <si>
    <t>Pendente fornecedor: Chamado em analise</t>
  </si>
  <si>
    <t>INC1580123 - AVANÇO DE FASE</t>
  </si>
  <si>
    <t>INC1576813</t>
  </si>
  <si>
    <t>Fornecedor não consegue visualizar o contrato assinado</t>
  </si>
  <si>
    <t>Aguardando homologação</t>
  </si>
  <si>
    <t>INC1576813 - FORNECEDOR NÃO CONSEGUE VISUALIZAR O CONTRATO ASSINADO</t>
  </si>
  <si>
    <t>INC1577687</t>
  </si>
  <si>
    <t>Erro na finalização da RC no portal</t>
  </si>
  <si>
    <t>Este erro estava no e-Process</t>
  </si>
  <si>
    <t>INC1577687 - ERRO NA FINALIZAÇÃO DA RC NO PORTAL</t>
  </si>
  <si>
    <t>INC1559642</t>
  </si>
  <si>
    <t>Carga de clientes ECOU</t>
  </si>
  <si>
    <t>Em analise pelo Suporte Glorian | Melhoria visual que não Impact no processo.</t>
  </si>
  <si>
    <t>INC1559642 - CARGA DE CLIENTES ECOU</t>
  </si>
  <si>
    <t>INC1584839</t>
  </si>
  <si>
    <t>Ajuste de configuração do DIFAl na ECOU - Matriz</t>
  </si>
  <si>
    <t>Aguardando informações do usuário</t>
  </si>
  <si>
    <t>INC1584839 - AJUSTE DE CONFIGURAÇÃO DO DIFAL NA ECOU - MATRIZ</t>
  </si>
  <si>
    <t>INC1567766</t>
  </si>
  <si>
    <t>Mudou Fila</t>
  </si>
  <si>
    <t>Reconhecimento do token tipo Epass2003 (fornecedor)</t>
  </si>
  <si>
    <t>Atribuido a Fila: edpBRASIL-Global Service Desk</t>
  </si>
  <si>
    <t>INC1567766 - RECONHECIMENTO DO TOKEN TIPO EPASS2003 (FORNECEDOR)</t>
  </si>
  <si>
    <t>INC1590807</t>
  </si>
  <si>
    <t>assinatura digital</t>
  </si>
  <si>
    <t xml:space="preserve">INC1590807 - ASSINATURA DIGITAL </t>
  </si>
  <si>
    <t>INC1590800</t>
  </si>
  <si>
    <t>VERIFICAÇÃO NOTE DIRETOR</t>
  </si>
  <si>
    <t>INC1590800 - VERIFICAÇÃO NOTE DIRETOR</t>
  </si>
  <si>
    <t>INC1595896</t>
  </si>
  <si>
    <t>Valor do Produto difere do produto Valor Unitário de Comercialização e Quantidade Comercial Motivo</t>
  </si>
  <si>
    <t>Atribuido a Fila: EDPBR-PRO-CORR-Accenture-ECC - MM</t>
  </si>
  <si>
    <t>INC1595896 - VALOR DO PRODUTO DIFERE DO PRODUTO VALOR UNITÁRIO DE COMERCIALIZAÇÃO E QUANTIDADE COMERCIAL MOTIVO</t>
  </si>
  <si>
    <t>INC1590155</t>
  </si>
  <si>
    <t>O Gestor do Colaborador está divergente - informação do Portal de Serviços diverge do SAP HR</t>
  </si>
  <si>
    <t>Atribuido a Fila: EDPBR-PRO-CORR-Accenture-ECC - HR</t>
  </si>
  <si>
    <t>INC1590155 - O GESTOR DO COLABORADOR ESTÁ DIVERGENTE - INFORMAÇÃO DO PORTAL DE SERVIÇOS DIVERGE DO SAP HR</t>
  </si>
  <si>
    <t>INC1585864</t>
  </si>
  <si>
    <t>Erro na grade de aprovação da RC no Portal de Serviços</t>
  </si>
  <si>
    <t>INC1585864 - ERRO NA GRADE DE APROVAÇÃO DA RC NO PORTAL DE SERVIÇOS</t>
  </si>
  <si>
    <t>INC1587962</t>
  </si>
  <si>
    <t>RC's com erro de estratégia no portal de serviços - porém existe estratégia gerada no SAP</t>
  </si>
  <si>
    <t>INC1587962 - RC'S COM ERRO DE ESTRATÉGIA NO PORTAL DE SERVIÇOS - PORÉM EXISTE ESTRATÉGIA GERADA NO SAP</t>
  </si>
  <si>
    <t>INC1595907</t>
  </si>
  <si>
    <t>RC's não integradas ao portal de serviço</t>
  </si>
  <si>
    <t>INC1595907 - RC'S NÃO INTEGRADAS AO PORTAL DE SERVIÇO</t>
  </si>
  <si>
    <t>INC1576827</t>
  </si>
  <si>
    <t>Fornecedor está questionando porque aparece o erro em anexo.</t>
  </si>
  <si>
    <t>Aguardando homologação | 3ª tentativa</t>
  </si>
  <si>
    <t>INC1576827 - FORNECEDOR ESTÁ QUESTIONANDO PORQUE APARECE O ERRO EM ANEXO.</t>
  </si>
  <si>
    <t>INC1587571</t>
  </si>
  <si>
    <t>Erro nas datas do SLA de subfases no Portal de Serviços - RC 19241142</t>
  </si>
  <si>
    <t>Em analise | SLA | 3ª tentativa</t>
  </si>
  <si>
    <t>INC1587571 - ERRO NAS DATAS DO SLA DE SUBFASES NO PORTAL DE SERVIÇOS - RC 19241142</t>
  </si>
  <si>
    <t>INC1596228</t>
  </si>
  <si>
    <t>Colaborador criou chamado no Portal de Serviços sem ter o e-mail cadastrado.</t>
  </si>
  <si>
    <t>Em analise | 3ª tentativa</t>
  </si>
  <si>
    <t>INC1596228 - COLABORADOR CRIOU CHAMADO NO PORTAL DE SERVIÇOS SEM TER O E-MAIL CADASTRADO.</t>
  </si>
  <si>
    <t>INC1576669</t>
  </si>
  <si>
    <t>Negociadores não conseguem compatilhar processos no Portal de Compras</t>
  </si>
  <si>
    <t>SIM</t>
  </si>
  <si>
    <t>Aguardando validação em PRODUÇÃO</t>
  </si>
  <si>
    <t>Compras &gt; CoreCompras</t>
  </si>
  <si>
    <t>INC1576669 - NEGOCIADORES NÃO CONSEGUEM COMPATILHAR PROCESSOS NO PORTAL DE COMPRAS</t>
  </si>
  <si>
    <t>INC1531255</t>
  </si>
  <si>
    <t>Não consigo adicionar parada</t>
  </si>
  <si>
    <t>CheckUserRcItem &gt; GetNegociadorCompartilhadoItemsByRequisicaoCompraI</t>
  </si>
  <si>
    <t>INC1531255 - NÃO CONSIGO ADICIONAR PARADA</t>
  </si>
  <si>
    <t>INC1548367</t>
  </si>
  <si>
    <t>Erro ao efetuar a troca de senha no Portal de Serviços - mensagem em loop "a alteração da senha é obrigatório"</t>
  </si>
  <si>
    <t>EDP New &gt; BackOffice</t>
  </si>
  <si>
    <t>Save &gt; SetNeedsChangePasswordFirstTime</t>
  </si>
  <si>
    <t>INC1548367 - ERRO AO EFETUAR A TROCA DE SENHA NO PORTAL DE SERVIÇOS - MENSAGEM EM LOOP "A ALTERAÇÃO DA SENHA É OBRIGATÓRIO"</t>
  </si>
  <si>
    <t>INC1580187</t>
  </si>
  <si>
    <t>Colaporador já desligado e um que pertence a outro gestor aparecendo no Painel de férias para o PEDRO PAULO VICENTE DE AZEVEDO KURBHI</t>
  </si>
  <si>
    <t>ServiceCenter [PROD]</t>
  </si>
  <si>
    <t>Executar  Service Center -&gt; Monitoring -&gt; Processes -&gt; Vacations (e achar o
processo), entrar nele e suspender a execução.</t>
  </si>
  <si>
    <t>INC1580187 - COLAPORADOR JÁ DESLIGADO E UM QUE PERTENCE A OUTRO GESTOR APARECENDO NO PAINEL DE FÉRIAS PARA O PEDRO PAULO VICENTE DE AZEVEDO KURBHI</t>
  </si>
  <si>
    <t>INC1548347</t>
  </si>
  <si>
    <t>Comprovante de Férias com informação errada - Portal de Serviços</t>
  </si>
  <si>
    <t>Em desenvolvimento pela MIND</t>
  </si>
  <si>
    <t>INC1548347 - COMPROVANTE DE FÉRIAS COM INFORMAÇÃO ERRADA - PORTAL DE SERVIÇOS</t>
  </si>
  <si>
    <t>INC1595843</t>
  </si>
  <si>
    <t>Cancelado</t>
  </si>
  <si>
    <t>ERRO NA CONCLUSÃO DA RC NO PORTAL - COTRATO Nº 4600023863  - RC 19266675</t>
  </si>
  <si>
    <t>Error atualização e-Process/Portal de Serviços | Esse problema sera tratado pelo INC1577687</t>
  </si>
  <si>
    <t>INC1595843 - ERRO NA CONCLUSÃO DA RC NO PORTAL - COTRATO Nº 4600023863  - RC 19266675</t>
  </si>
  <si>
    <t>INC1602463</t>
  </si>
  <si>
    <t>Erro Carga 05/2019 EDP SP NFe</t>
  </si>
  <si>
    <t>Pendente com fornecedor</t>
  </si>
  <si>
    <t>INC1602463 - ERRO CARGA 05/2019 EDP SP NFE</t>
  </si>
  <si>
    <t>INC1602740</t>
  </si>
  <si>
    <t>LIvro de entrada com diferença EDP ES</t>
  </si>
  <si>
    <t>INC1602740 - LIVRO DE ENTRADA COM DIFERENÇA EDP ES</t>
  </si>
  <si>
    <t>INC1604260</t>
  </si>
  <si>
    <t>Estou incluindo um processo dentro do Eprocess, no entanto após incluir os dados do contrato, ele está dando erro, no momento de salvar as inclusões, conforme e...</t>
  </si>
  <si>
    <t>INC1604260 - ESTOU INCLUINDO UM PROCESSO DENTRO DO EPROCESS, NO ENTANTO APÓS INCLUIR OS DADOS DO CONTRATO, ELE ESTÁ DANDO ERRO, NO MOMENTO DE SALVAR AS INCLUSÕES, CONFORME E...</t>
  </si>
  <si>
    <t>INC1604397</t>
  </si>
  <si>
    <t>Parada técnica 20231_item 30 RC 19264823 com erro</t>
  </si>
  <si>
    <t>INC1604397 - PARADA TÉCNICA 20231_ITEM 30 RC 19264823 COM ERRO</t>
  </si>
  <si>
    <t>INC1608454</t>
  </si>
  <si>
    <t>1 - Crítico</t>
  </si>
  <si>
    <t>URA do Portal de Serviços não está validando a matrícula</t>
  </si>
  <si>
    <t>Atribuido a Fila: EDPBR-PRO-Logica-IM Support</t>
  </si>
  <si>
    <t>INC1608454 - URA DO PORTAL DE SERVIÇOS NÃO ESTÁ VALIDANDO A MATRÍCULA</t>
  </si>
  <si>
    <t>INC1574235</t>
  </si>
  <si>
    <t>DEFINIÇÃO DE REGRA PARA SLA NO PORTAL</t>
  </si>
  <si>
    <t>Agendado Call para 10.06 as 14:30</t>
  </si>
  <si>
    <t>INC1574235 - DEFINIÇÃO DE REGRA PARA SLA NO PORTAL</t>
  </si>
  <si>
    <t>INC1609244</t>
  </si>
  <si>
    <t>Upload de Dados Sinergie para o Portal de Compras sem funcionar</t>
  </si>
  <si>
    <t>INC1609244 - UPLOAD DE DADOS SINERGIE PARA O PORTAL DE COMPRAS SEM FUNCIONAR</t>
  </si>
  <si>
    <t>INC1571900</t>
  </si>
  <si>
    <t>#82837 chamado do Portal de Serviços - Reporte de análise de destinatários dos e-mails automáticos do Portal de Serviços</t>
  </si>
  <si>
    <t>Homologado aguardando Deploy | Deploy realizado em 13.06</t>
  </si>
  <si>
    <t>EDP New &gt; Chamados</t>
  </si>
  <si>
    <t>CalculaDestinatariosAlertaSla &gt; GetGestoresFila</t>
  </si>
  <si>
    <t>INC1571900 - #82837 CHAMADO DO PORTAL DE SERVIÇOS - REPORTE DE ANÁLISE DE DESTINATÁRIOS DOS E-MAILS AUTOMÁTICOS DO PORTAL DE SERVIÇOS</t>
  </si>
  <si>
    <t>INC1609747</t>
  </si>
  <si>
    <t>Prazo de retenção da documentação técnica de Compras Centralizadas no Portal de Serviços</t>
  </si>
  <si>
    <t>Atribuido a Fila: EDPBR-PRO-Logica-AMDB DBA</t>
  </si>
  <si>
    <t>INC1609747 - PRAZO DE RETENÇÃO DA DOCUMENTAÇÃO TÉCNICA DE COMPRAS CENTRALIZADAS NO PORTAL DE SERVIÇOS</t>
  </si>
  <si>
    <t>INC1609736</t>
  </si>
  <si>
    <t>Melhoria MID</t>
  </si>
  <si>
    <t>Criado para incluir em GMUD de correções da MIND</t>
  </si>
  <si>
    <t>INC1609736 - MELHORIA MID</t>
  </si>
  <si>
    <t>INC1602464</t>
  </si>
  <si>
    <t>Erro Falta UF Livro de Saidas EDP SP e EDP ES Glorian</t>
  </si>
  <si>
    <t>Solicitar abono. | Aguardando execução da CHG375366 que será realizada em 13-06-2019 03:00:00</t>
  </si>
  <si>
    <t>INC1602464 - ERRO FALTA UF LIVRO DE SAIDAS EDP SP E EDP ES GLORIAN</t>
  </si>
  <si>
    <t>É necessario realizar configuração no SAP pela equipe de Folha | Solicitado homologação do usuário</t>
  </si>
  <si>
    <t>INC1608689</t>
  </si>
  <si>
    <t>RC Aprovado no SAP, não aparece aprovada no Portal</t>
  </si>
  <si>
    <t>3ª tentativa</t>
  </si>
  <si>
    <t>INC1608689 - RC APROVADO NO SAP, NÃO APARECE APROVADA NO PORTAL</t>
  </si>
  <si>
    <t>INC1608056</t>
  </si>
  <si>
    <t/>
  </si>
  <si>
    <t>INC1608056 - Falha na Aplicação - RCs não estão subindo no Portal (19298282 e 19297528 )</t>
  </si>
  <si>
    <t>INC1609747 - Prazo de retenção da documentação técnica de Compras Centralizadas no Portal de Serviços</t>
  </si>
  <si>
    <t>Aguardando retorno do usuário</t>
  </si>
  <si>
    <t>INC1601509</t>
  </si>
  <si>
    <t>INC1601509 - Gentileza liberar acesso ao Backoffice do Código de Ética para Jacqueline Sabino</t>
  </si>
  <si>
    <t>Aguardando homologação pelo usuário</t>
  </si>
  <si>
    <t>INC1608168</t>
  </si>
  <si>
    <t>INC1608168 - Colaboradores do sexo masculino não estão conseguindo solicitar reembolso de auxílio Creche e Babá, somente PCD no Portal de Serviços</t>
  </si>
  <si>
    <t>Aguadando usuário passar login/matrícula que funcione, pois o sistema está funcionando conforme programado</t>
  </si>
  <si>
    <t>INC1608783</t>
  </si>
  <si>
    <t>INC1608783 - Falha na Aplicação_Email sobre andamento do processo, sem informações</t>
  </si>
  <si>
    <t>Aguardando retorno do usuário | 3ª tentativa de contato via ferramenta service now.</t>
  </si>
  <si>
    <t>INC1592728</t>
  </si>
  <si>
    <t>INC1592728 - pARADA DO PORTAL CAINDO ALTOMATICAMENTE</t>
  </si>
  <si>
    <t>Call realiza, verificado que a queda fez parte do processo realizado pelo robô</t>
  </si>
  <si>
    <t>Por se tratar de demanda.</t>
  </si>
  <si>
    <t>INC1620963</t>
  </si>
  <si>
    <t>INC1620963 - Ambiente DEV do Portal de Serviços Indisponível</t>
  </si>
  <si>
    <t>INC1621188</t>
  </si>
  <si>
    <t>INC1621188 - Inserção do botão Excluir RC No portal de serviços na fila compras centralizadas</t>
  </si>
  <si>
    <t>INC1598080</t>
  </si>
  <si>
    <t>R3</t>
  </si>
  <si>
    <t>INC1598080 - RES: Nfe pendente nº 745712 Perda de dados na Base Glorian</t>
  </si>
  <si>
    <t> 3ª e última tentativa de contato através do Service Now.</t>
  </si>
  <si>
    <t>INC1619372</t>
  </si>
  <si>
    <t>INC1619372 - Não consegue submeter as RC's em compras centralizadas</t>
  </si>
  <si>
    <t>INC1577687 - Erro na finalização da RC no portal</t>
  </si>
  <si>
    <t>Aguardando retorno do fornecedor</t>
  </si>
  <si>
    <t>INC1579388</t>
  </si>
  <si>
    <t>INC1579388 - Erro Monitor 042019 EDP SP</t>
  </si>
  <si>
    <t>Trasferido para fila: EDPBR-PRO-CORR-Accenture-ECC - MM; 05/07/2019</t>
  </si>
  <si>
    <t>Trasferido para fila: EDPBR-PRO-CORR-Accenture-ECC - MM; 09/07/2019</t>
  </si>
  <si>
    <t>INC1556785</t>
  </si>
  <si>
    <t>INC1556785 - Erro retorno monitor Empresa EDP SP URGENTE</t>
  </si>
  <si>
    <t>Trasferido para fila: EDPBR-PRO-CORR-Accenture-ECC - MM; 10/07/2019</t>
  </si>
  <si>
    <t>INC1625382</t>
  </si>
  <si>
    <t>INC1625382 - FALHA - MIGRAÇÃO DE DÉBITOS POSTERIORES - VALORES DA CARGA PARA O ESTOQUE</t>
  </si>
  <si>
    <t>Pendente fornecedor - Já realizamos esclonamento a Cintia, aguardando análise.</t>
  </si>
  <si>
    <t>INC1633033</t>
  </si>
  <si>
    <t>NEXO</t>
  </si>
  <si>
    <t>INC1633033 - Lentidão SGI NEXO - reportada pelo cliente</t>
  </si>
  <si>
    <t>Trasferido para fila: EDPBR-PRO-Logica-IM SUPPORT WINDOWS; 15/07/2019</t>
  </si>
  <si>
    <t>INC1622104</t>
  </si>
  <si>
    <t>INC1622104 - VALORES LANÇADOS CONTABILMENTE NÃO IDENTIFICADOS</t>
  </si>
  <si>
    <t>Pendente fornecedor: Aberto chamado 389705, aguardando retorno da NSI - ECOMEX | Solicitado apoio da Cintia no chamado.</t>
  </si>
  <si>
    <t>INC1633233</t>
  </si>
  <si>
    <t>INC1633233 - FALHA NA EMISSÃO DE NF</t>
  </si>
  <si>
    <t>INC1618947</t>
  </si>
  <si>
    <t>INC1618947 - Dumps no SAP EP1 atribuído ao usuário GLORIAN</t>
  </si>
  <si>
    <t>Pendente AO: O cenário está sendo tratado em conjunto pelo Eliezer e o Glorian.</t>
  </si>
  <si>
    <t>INC1603278</t>
  </si>
  <si>
    <t>INC1603278 - ERRO - ENVIO DE INFORMAÇÕES ECOMEX &gt; SAP NA GERAÇÃO DE NF</t>
  </si>
  <si>
    <t>Conforme procedimento, realizamos três tentativas de contato através do Service Now sem sucesso.</t>
  </si>
  <si>
    <t>INC1637992</t>
  </si>
  <si>
    <t>INC1637992 - Nfe 1667 DOC. SAP 913198 EDP ES</t>
  </si>
  <si>
    <t>Chamdo em analise pelo fornecedor</t>
  </si>
  <si>
    <t>INC1640712</t>
  </si>
  <si>
    <t>INC1640712 - RC não gerou estratégia de liberação no Portal</t>
  </si>
  <si>
    <t>Trasferido para fila: EDPBR-PRO-CORR-Accenture-ECC - MM; 25/07/2019</t>
  </si>
  <si>
    <t>INC1641501</t>
  </si>
  <si>
    <t>INC1641501 - Deploy DEV x QA</t>
  </si>
  <si>
    <t>INC1643413</t>
  </si>
  <si>
    <t>INC1643413 - Solicitação de deploy - DEV x QA</t>
  </si>
  <si>
    <t>INC1644948</t>
  </si>
  <si>
    <t>INC1644948 - Solicitação de Deploy - DEV / QA</t>
  </si>
  <si>
    <t>INC1639864</t>
  </si>
  <si>
    <t>INC1639864 - Erro na carga</t>
  </si>
  <si>
    <t>Cancelado para ser tratado pelo INC1640089</t>
  </si>
  <si>
    <t>INC1645978</t>
  </si>
  <si>
    <t>INC1645978 - Solicitação de Deploy DEV x QA</t>
  </si>
  <si>
    <t>INC1647973</t>
  </si>
  <si>
    <t>INC1647973 - RC 0019318392 aparece 45 vezes no Portal de Compras</t>
  </si>
  <si>
    <t>Trasferido para fila: EDPBR-PRO-CORR-Accenture-ECC - MM; 05/08/2019</t>
  </si>
  <si>
    <t>INC1648136</t>
  </si>
  <si>
    <t>INC1648136 - Acesso ao Portal de Serviços sem o e-mail cadastrado.</t>
  </si>
  <si>
    <t>INC1640876</t>
  </si>
  <si>
    <t>INC1640876 - ERRO NO SISTEMA NEXO DA MEDICINA, MATRICULA IDENTIFICADA E A SEGUIR DA ERRO, INFORMANDO QUE ESTA NÃO ESTARIA NO CADASTRO</t>
  </si>
  <si>
    <t>INC1626644</t>
  </si>
  <si>
    <t>SINERGIE</t>
  </si>
  <si>
    <t>INC1626644 - Auditoria</t>
  </si>
  <si>
    <t>INC1651498</t>
  </si>
  <si>
    <t>INC1651498 - Captcha introduzido na tela de login do Portal de Serviços do Ambiente de Qualidade</t>
  </si>
  <si>
    <t>INC1652484</t>
  </si>
  <si>
    <t>SGL</t>
  </si>
  <si>
    <t>INC1652484 - SGL QUALIDADE -  PASTA EXPORTAR ALO PARADA</t>
  </si>
  <si>
    <t>INC1644055</t>
  </si>
  <si>
    <t>INC1644055 - Configuração de obrigação acessória - Estado do Pará - APSE0006</t>
  </si>
  <si>
    <t>INC1653448</t>
  </si>
  <si>
    <t>INC1653448 - REGISTRO DA INVOICE</t>
  </si>
  <si>
    <t>INC1653740</t>
  </si>
  <si>
    <t>INC1653740 - Erro de configuração na GIA-SP da empresa APSE0002</t>
  </si>
  <si>
    <t>INC1653727</t>
  </si>
  <si>
    <t>INC1653727 - Erro na relatório DIFAL</t>
  </si>
  <si>
    <t>INC1656686</t>
  </si>
  <si>
    <t>INC1656686 - O sistema não está peritindo revisar o parecer que irá vencer daqui um mês</t>
  </si>
  <si>
    <t>INC1660757</t>
  </si>
  <si>
    <t>LUMUS</t>
  </si>
  <si>
    <t>INC1660757 - Parametrização dimensionamento de carga ES - LUMUS</t>
  </si>
  <si>
    <t>Cancelado para abertura de RTIM</t>
  </si>
  <si>
    <t>INC1605440</t>
  </si>
  <si>
    <t>OSER</t>
  </si>
  <si>
    <t>CCS</t>
  </si>
  <si>
    <t>INC1605440 - Divergências apuradas no pagamento de OSER - Agentes</t>
  </si>
  <si>
    <t>Cancelado para ser tratado pelo INC1522659</t>
  </si>
  <si>
    <t>INC1659047</t>
  </si>
  <si>
    <t>INC1659047 - FALHA AO TENTAR SUBIR MIGO</t>
  </si>
  <si>
    <t>Nota já havia sido lançada.</t>
  </si>
  <si>
    <t>Apos realização da Call ficou definido que a solicitação será tratada por uma demanda fast track.</t>
  </si>
  <si>
    <t>INC1666187</t>
  </si>
  <si>
    <t>INC1666187 - Item da nota fiscal não subiu</t>
  </si>
  <si>
    <t>INC1661898</t>
  </si>
  <si>
    <t>SML</t>
  </si>
  <si>
    <t>INC1661898 - Estatísticas do repasse não atualizam</t>
  </si>
  <si>
    <t>INC1666198</t>
  </si>
  <si>
    <t>INC1666198 - Acerto SML</t>
  </si>
  <si>
    <t>INC1654735</t>
  </si>
  <si>
    <t>INC1654735 - Usuarios Lumus sem o Perfil.</t>
  </si>
  <si>
    <t>Trasferido para o Sevice Desk para enviar para fila responsável da CGI.</t>
  </si>
  <si>
    <t>INC1644956</t>
  </si>
  <si>
    <t>INC1644956 - NUMERÁRIO APROVADO SEM LANÇAMENTO MIRO</t>
  </si>
  <si>
    <t>INC1653720</t>
  </si>
  <si>
    <t>INC1653720 - Dados do mestre de cadastro de fornecedor não foi integrado.</t>
  </si>
  <si>
    <t>INC1640089</t>
  </si>
  <si>
    <t>INC1640089 - Duplicidade no valida GHJA 0003 07/2019</t>
  </si>
  <si>
    <t>INC1664632</t>
  </si>
  <si>
    <t>INC1664632 - Favor cadastrar impressora no Lumus</t>
  </si>
  <si>
    <t>Enviado ao Service Desck para encaminhar par fila de IM.</t>
  </si>
  <si>
    <t>INC1654657</t>
  </si>
  <si>
    <t>INC1654657 - Sistema LUMUS nao esta enviando as faturas pagas.</t>
  </si>
  <si>
    <t>Este tema, foi solicitado dimensionamento (que já enviamos) para tratar como demanda o fato da apresentação das 60 faturas pagas.</t>
  </si>
  <si>
    <t>INC1648763</t>
  </si>
  <si>
    <t>INC1648763 - Acesso via Lumus - Evidencia em Anexo Usuários logos sem amarração na transação ZCCSAT0009</t>
  </si>
  <si>
    <t>Enviar e-mail para SAP/CRM solicitando uma analise para verificar evidencias de sucesso que utilize o usuário B801100.</t>
  </si>
  <si>
    <t>0.0</t>
  </si>
  <si>
    <t>INC1666214</t>
  </si>
  <si>
    <t>INC1666214 - Erro Pulo de numeração EP1 EDP SP 08/2019</t>
  </si>
  <si>
    <t>INC1666218</t>
  </si>
  <si>
    <t>INC1666218 - Erro falha extração e carga EP1 08/2019 EDP SP</t>
  </si>
  <si>
    <t>INC1673756</t>
  </si>
  <si>
    <t>INC1673756 - Alteração no cadastro Glorian</t>
  </si>
  <si>
    <t>INC1676105</t>
  </si>
  <si>
    <t>INC1676105 - DROGARIA ALEGRENSE  DROGARIA ALEGRENSE - CONFIGURAÇÃO DO SISTEMA</t>
  </si>
  <si>
    <t>L</t>
  </si>
  <si>
    <t>INC1684844</t>
  </si>
  <si>
    <t>PIM</t>
  </si>
  <si>
    <t>INC1684844 - Problemas com o PIM</t>
  </si>
  <si>
    <t>Aplicação foi reiniciada.</t>
  </si>
  <si>
    <t>INC1682323</t>
  </si>
  <si>
    <t>INC1682323 - Lote 17 - Centro 0100 - 09/19</t>
  </si>
  <si>
    <t>DAEMON foi reiniciado.</t>
  </si>
  <si>
    <t>INC1684815</t>
  </si>
  <si>
    <t>INC1684815 - Solicitação de novo deploy - DEV x QA -  Ajustes sprints 3 e 4 Plano de Compras</t>
  </si>
  <si>
    <t>P</t>
  </si>
  <si>
    <t>INC1687749</t>
  </si>
  <si>
    <t>INC1687749 - Erro ao gerar SPED</t>
  </si>
  <si>
    <t>Cancelado a pedido do cliente</t>
  </si>
  <si>
    <t>INC1686638</t>
  </si>
  <si>
    <t>INC1686638 - Solicitação de Deploy - DEV x QA - Plano de Compras</t>
  </si>
  <si>
    <t>INC1686591</t>
  </si>
  <si>
    <t>INC1686591 - Erro Monitor EDP SP EP1 09/2019 J1BNFE  NFes 11011 e 11012</t>
  </si>
  <si>
    <t>INC1686298</t>
  </si>
  <si>
    <t>INC1686298 - Carregar Nfe de telefonia EDP ES</t>
  </si>
  <si>
    <t>Atualizado</t>
  </si>
  <si>
    <t>INC1688784</t>
  </si>
  <si>
    <t>03/10/2019 10:42:25</t>
  </si>
  <si>
    <t>INC1688784 - Erro gerar retorno do glorian para NF</t>
  </si>
  <si>
    <t>Foi aberto o RITM1161158 para tatamento.</t>
  </si>
  <si>
    <t>INC1689852</t>
  </si>
  <si>
    <t>03/10/2019 18:03:55</t>
  </si>
  <si>
    <t>INC1689852 - Solicitação de deploy - QA x Produção</t>
  </si>
  <si>
    <t>INC1684368</t>
  </si>
  <si>
    <t>01/10/2019 14:09:15</t>
  </si>
  <si>
    <t>INC1684368 - RC roteada no sinergie porém não atualizou o portal:</t>
  </si>
  <si>
    <t>Atualizamos a tabela de dados do sinergie, onde as datas de 4 linhas estavam em branco. Com isso o comprador parou de receber os e mails, portanto falha concluida, favor encerrar o chamado.</t>
  </si>
  <si>
    <t>INC1680295</t>
  </si>
  <si>
    <t>01/10/2019 10:08:20</t>
  </si>
  <si>
    <t>INC1680295 - Portal de Serviços</t>
  </si>
  <si>
    <t xml:space="preserve"> Esse tipo de duvidas deve ser aberto através do Portal de Serviços - Informações</t>
  </si>
  <si>
    <t>INC1679076</t>
  </si>
  <si>
    <t>01/10/2019 10:56:06</t>
  </si>
  <si>
    <t>INC1679076 - Substituição de RC</t>
  </si>
  <si>
    <t>Trata-se de Melhoria \ Erro de processo.</t>
  </si>
  <si>
    <t>INC1679052</t>
  </si>
  <si>
    <t>01/10/2019 11:09:07</t>
  </si>
  <si>
    <t>INC1679052 - Falha no Filtro do relatorio de consulta avançada</t>
  </si>
  <si>
    <t>O X da consulta server para trazer todas as RCs</t>
  </si>
  <si>
    <t>INC1678372</t>
  </si>
  <si>
    <t>01/10/2019 14:29:05</t>
  </si>
  <si>
    <t>INC1678372 - Aditivo</t>
  </si>
  <si>
    <t>Cancelamento: Trata-se de processo.</t>
  </si>
  <si>
    <t>INC1678353</t>
  </si>
  <si>
    <t>01/10/2019 14:30:51</t>
  </si>
  <si>
    <t>INC1678353 - Troca de Compradores</t>
  </si>
  <si>
    <t>INC1678348</t>
  </si>
  <si>
    <t>Calendarizado</t>
  </si>
  <si>
    <t>01/10/2019 14:32:50</t>
  </si>
  <si>
    <t>INC1678348 - Novo Role para E process x POrtal de serviços.</t>
  </si>
  <si>
    <t>INC1677923</t>
  </si>
  <si>
    <t>01/10/2019 14:41:11</t>
  </si>
  <si>
    <t>INC1677923 - Pedidos e contratos emitidos sem nome de comprador</t>
  </si>
  <si>
    <t>Aguardando o processo do robo, como não tivemos fechamos</t>
  </si>
  <si>
    <t>INC1677919</t>
  </si>
  <si>
    <t>01/10/2019 14:53:34</t>
  </si>
  <si>
    <t>INC1677919 - TMA relatorio portal</t>
  </si>
  <si>
    <t>A regra é uma média e esta calculando correto</t>
  </si>
  <si>
    <t>INC1677910</t>
  </si>
  <si>
    <t>01/10/2019 14:57:23</t>
  </si>
  <si>
    <t>INC1677910 - Relatorio de paradas</t>
  </si>
  <si>
    <t>Conforme últimas call temos um comportamento de acordo hoje a nível de sistema, conforme evidências anexo hoje o sistema busca somente em seu relatório "itens em paradas".
Não temos nenhum relatório a parte ou logica para trazer também as RCs em paradas.
Para atender essa necessidade será necessário abrir uma demanda.</t>
  </si>
  <si>
    <t>INC1693551</t>
  </si>
  <si>
    <t>16/10/2019 14:03:53</t>
  </si>
  <si>
    <t>INC1693551 - Botão de adicionar parada não aparece</t>
  </si>
  <si>
    <t>A fase de checklist não avançou, o que não permitiu a visualização do botão de adicionar pararda.</t>
  </si>
  <si>
    <t>INC1701935</t>
  </si>
  <si>
    <t>25/10/2019 10:17:40</t>
  </si>
  <si>
    <t>INC1701935 - erro ao cancelar a rc</t>
  </si>
  <si>
    <t>2.38</t>
  </si>
  <si>
    <t>INC1697337</t>
  </si>
  <si>
    <t>28/10/2019 11:57:19</t>
  </si>
  <si>
    <t>INC1697337 - Comprovante de férias registra a mesma data no período "inicio" e "fim"</t>
  </si>
  <si>
    <t>[Ação] Foi realizado ajudste do dado na base. Aguardando validação.</t>
  </si>
  <si>
    <t>INC1706150</t>
  </si>
  <si>
    <t>29/10/2019 11:09:01</t>
  </si>
  <si>
    <t>INC1706150 - Falha no Glorian</t>
  </si>
  <si>
    <t>INC1677992</t>
  </si>
  <si>
    <t>SAP R3/MM - COMPRAS</t>
  </si>
  <si>
    <t>22/10/2019 10:13:19</t>
  </si>
  <si>
    <t>INC1677992 - Erro de numeração de contrato no sap</t>
  </si>
  <si>
    <t>INC1710203</t>
  </si>
  <si>
    <t>31/10/2019 14:49:37</t>
  </si>
  <si>
    <t>INC1710203 - OSE quarentena</t>
  </si>
  <si>
    <t> [Ação] O problema informado neste chamado será tratado pelo INC1710124 onde abrimos o #2351 com a Sisplus realizar o atendimento.</t>
  </si>
  <si>
    <t>INC1708434</t>
  </si>
  <si>
    <t>30/10/2019 11:09:26</t>
  </si>
  <si>
    <t>INC1708434 - Erro Portal de Serviços - Urgente</t>
  </si>
  <si>
    <t>Mind aplicou correção paliativa modificando as configurações do IIS, e o fluxo d Timer no Outsystems</t>
  </si>
  <si>
    <t>INC1704333</t>
  </si>
  <si>
    <t>28/10/2019 09:44:25</t>
  </si>
  <si>
    <t>INC1704333 - Contrato finalizado no e process e nao refletido no portal de serviços</t>
  </si>
  <si>
    <t>[Ação] Em call realizada em 01/11 as 10:00 com a Michele Alcântara foi verificado que no e-Process exite vários Worflows, porém no Portal de Serviços foi definido o fluxo que passa pelas seguintes fazes (Elaboração da Minuta Contratual, Checklist da Minuta, Em Assinatura Externa, Chancela Jurídico, Assinatura Interna, Digitalização de Contrato), alinhamos o fechamento do incidente tendo em vista que as informações sobre as fases já tinham sido analisadas pelo INC1577687.</t>
  </si>
  <si>
    <t>INC1705950</t>
  </si>
  <si>
    <t>28/10/2019 12:00:55</t>
  </si>
  <si>
    <t>INC1705950 - rcs não finaliadas no portal de serviços</t>
  </si>
  <si>
    <t>INC1706409</t>
  </si>
  <si>
    <t>28/10/2019 08:24:01</t>
  </si>
  <si>
    <t>INC1706409 - Contratos finalizados e não fechados no portal de serviços</t>
  </si>
  <si>
    <t>INC1710135</t>
  </si>
  <si>
    <t>01/11/2019 14:10:06</t>
  </si>
  <si>
    <t>INC1710135 - Falha no processo de crítica automática do SGL - LOTE 20</t>
  </si>
  <si>
    <t>[Ação] O usuário João da EDP realizou a geração dos arquivos e enviou para o SAP manuamente.</t>
  </si>
  <si>
    <t>INC1705108</t>
  </si>
  <si>
    <t>30/10/2019 14:20:58</t>
  </si>
  <si>
    <t>INC1705108 - Divergencia na leitura do smartgreen -  troca de medidor</t>
  </si>
  <si>
    <t>Trasferido para fila: EDPBR-PRO-CORR-Accenture-IS-U/CCS - DM [Erro no documento gerado pelo SAP]</t>
  </si>
  <si>
    <t>INC1711303</t>
  </si>
  <si>
    <t>04/11/2019 09:44:03</t>
  </si>
  <si>
    <t>INC1711303 - Falta de Leitura</t>
  </si>
  <si>
    <t>A solicitação #2355 "INC1711530 - SML - Telemedidos n..." foi fechada e fundida com esta solicitação. Último comentário na solicitação #2355:</t>
  </si>
  <si>
    <t>INC1690479</t>
  </si>
  <si>
    <t>04/11/2019 10:00:04</t>
  </si>
  <si>
    <t>INC1690479 - Problema na aprovação do parecer de compliance (módulo IDD)</t>
  </si>
  <si>
    <t>Correção do AutoSave nas paginas envolvidas no processo, que atualizava tabela com ID do usuario logado após 10 segundos.</t>
  </si>
  <si>
    <t>INC1711393</t>
  </si>
  <si>
    <t>04/11/2019 12:10:24</t>
  </si>
  <si>
    <t>INC1711393 - Nfes escrituradas</t>
  </si>
  <si>
    <t>INC1681468</t>
  </si>
  <si>
    <t>05/11/2019 10:29:38</t>
  </si>
  <si>
    <t>INC1681468 - ICMS desoneração - Valida GHJA</t>
  </si>
  <si>
    <t>Resolvido pelo fornecedor</t>
  </si>
  <si>
    <t>INC1695060</t>
  </si>
  <si>
    <t>05/11/2019 10:01:49</t>
  </si>
  <si>
    <t>INC1695060 - Férias já aprovadas continuam aparecendo no Menu MINHAS TAREFAS do gestor</t>
  </si>
  <si>
    <t>Foi encerrado o processo referente a tarefa atravez do service center</t>
  </si>
  <si>
    <t>INC1688678</t>
  </si>
  <si>
    <t>07/11/2019 11:04:39</t>
  </si>
  <si>
    <t>INC1688678 - Carga EDP ES (Dferencial de Alíquota)</t>
  </si>
  <si>
    <t>Trasferido para fila: EDPBR-PRO-CORR-Accenture-ECC - MM; 08/11/2019</t>
  </si>
  <si>
    <t>INC1715011</t>
  </si>
  <si>
    <t>07/11/2019 15:59:51</t>
  </si>
  <si>
    <t>INC1715011 - RCs aparecendo várias vezes na tela menu "Consulta de RC´s"</t>
  </si>
  <si>
    <t>Aplicado script para remoção dos dados duplicados na tablea: OSUSR_C0S_RC_COMPLEMENTO2</t>
  </si>
  <si>
    <t>INC1715016</t>
  </si>
  <si>
    <t>08/11/2019 17:54:16</t>
  </si>
  <si>
    <t>INC1715016 - Lentidão na consulta de RCs no Compras Centralizadas</t>
  </si>
  <si>
    <t>Necessário solicitar abertura de demanda.</t>
  </si>
  <si>
    <t>INC1679815</t>
  </si>
  <si>
    <t>11/11/2019 15:42:18</t>
  </si>
  <si>
    <t>INC1679815 - ERRO FAM - URGENTE (FAMs em duplicidade e erro valor do salário)</t>
  </si>
  <si>
    <t xml:space="preserve"> 11-11-2019 15:42:18 - RAFAEL ROSSI - Erros corrigidos em 18/10/2019. Evidência em anexo. Favor encerrar chamado.</t>
  </si>
  <si>
    <t>FALHA DE ACESSO - ECOMEX</t>
  </si>
  <si>
    <t>Teste de acesso ao servidor de Banco e envio para a Fila: EDP-PRO-DXC-DBA Oracle (AO)</t>
  </si>
  <si>
    <t>INC1718448</t>
  </si>
  <si>
    <t>12/11/2019 16:21:58</t>
  </si>
  <si>
    <t>INC1718448 - Coordenadas do SML não funcionam - janela em branco</t>
  </si>
  <si>
    <t>Favor, orientar os usuários com o problema a apertar os botões Ctrl+F5 na página em que ocorre o erro e realizar a pesquisa novamente.</t>
  </si>
  <si>
    <t>INC1717956</t>
  </si>
  <si>
    <t>18/11/2019 09:00:06</t>
  </si>
  <si>
    <t>INC1717956 - ERRO AO EMITIR MIGO (ENTRADA DE NF) -</t>
  </si>
  <si>
    <t>Problema com a unidade de medida SAP, ticket EDP-1</t>
  </si>
  <si>
    <t>INC1720363</t>
  </si>
  <si>
    <t>20/11/2019 11:09:26</t>
  </si>
  <si>
    <t>INC1720363 - FALHA NA APROVAÇÃO DE NUMERÁRIO</t>
  </si>
  <si>
    <t>INC1717457</t>
  </si>
  <si>
    <t>13/11/2019 15:29:05</t>
  </si>
  <si>
    <t>INC1717457 - Consulta avançada de RCs deixou de trazer os dados</t>
  </si>
  <si>
    <t>INC1723015</t>
  </si>
  <si>
    <t>18/11/2019 17:04:57</t>
  </si>
  <si>
    <t>INC1723015 - Incluir versão OSB no Get Versão - 05.18e</t>
  </si>
  <si>
    <t>[Ação] Criado a GMUD CHG395901.</t>
  </si>
  <si>
    <t>INC1722316</t>
  </si>
  <si>
    <t>CONCUR</t>
  </si>
  <si>
    <t>29/11/2019 15:07:45</t>
  </si>
  <si>
    <t>INC1722316 - Alerta de objeto de custo divergente da solicitação.</t>
  </si>
  <si>
    <t>Usuário realizou o cancelamento do adiantamento.</t>
  </si>
  <si>
    <t>INC1722358</t>
  </si>
  <si>
    <t>02/12/2019 14:52:34</t>
  </si>
  <si>
    <t>INC1722358 - Prestação de contas</t>
  </si>
  <si>
    <t>Resolvido pelo suporte do SAP Concur</t>
  </si>
  <si>
    <t>INC1725116</t>
  </si>
  <si>
    <t>02/12/2019 11:34:42</t>
  </si>
  <si>
    <t>INC1725116 - Falha Reconhecimento de Cetificado tipo A1</t>
  </si>
  <si>
    <t>Solução: Em contato com o Fornecedor, o mesmo estava em uma Lan House, pois estava fora do escritório e informei ao mesmo que precisava do certificado digital. Ele me informou que não possui essa assinatura e que irá retornar para a Yannaira</t>
  </si>
  <si>
    <t>INC1734544</t>
  </si>
  <si>
    <t>03/12/2019 15:18:57</t>
  </si>
  <si>
    <t>INC1734544 - favor investigar a rc 19338459</t>
  </si>
  <si>
    <t>No anexo _EDP_MM_ INC1734544 - Requisição 19338459 .msg segue a analise realizada no SAP/MM. Foi identificado EDIÇÕES no PEDIDO o mesmo cenário de incidentes anteriores.</t>
  </si>
  <si>
    <t>INC1736148</t>
  </si>
  <si>
    <t>04/12/2019 09:21:24</t>
  </si>
  <si>
    <t>INC1736148 - ERRO Na EXCLUSÃO DA D.I - ERRO NA DESAPROVAÇÃO DO NUMERARIO</t>
  </si>
  <si>
    <t xml:space="preserve">Orientar aos usuários fecharem essa tela de numerário, e também confirmar se não há sessão travada no banco de dados. </t>
  </si>
  <si>
    <t>INC1736464</t>
  </si>
  <si>
    <t>04/12/2019 12:36:02</t>
  </si>
  <si>
    <t>INC1736464 - LANÇAMENTO DE MIGO COM DATA RETROATIVA - CRITICO (URGENTE)</t>
  </si>
  <si>
    <t>Não é correto realizar lançamento retroativos.</t>
  </si>
  <si>
    <t>INC1664929</t>
  </si>
  <si>
    <t>04/12/2019 15:25:34</t>
  </si>
  <si>
    <t>INC1664929 - Erro Ordens nao carregam automaticamente no Concur</t>
  </si>
  <si>
    <t>E-mail com historico: RE: [External] Your Case 14388598 Has Been Submitted - (Subj: INC1664929 - Erro Ordens nao carregam automaticamente no Concur)</t>
  </si>
  <si>
    <t>09/12/2019 10:30:06</t>
  </si>
  <si>
    <t>09/12/2019 – Em reunião realizada em 06/12 com [João, Natalia e CABTEC] foi verificado que a validação do medidor (retirado ou substituído) não era contemplada pelo SGL anterior, a execução dessa modificação será considerada como melhoria. [FECHADO - 4020]</t>
  </si>
  <si>
    <t>INC1739891</t>
  </si>
  <si>
    <t>11/12/2019 10:30:02</t>
  </si>
  <si>
    <t>INC1739891 - SGL PRODUÇÃO - Processo Exportar unidade de leitura parado.</t>
  </si>
  <si>
    <t>Em contato com o Joao Carlos Dos Santos EDP, que informou que diariamente ele realizar uma correção no arquivo e realializa o reprocessamento, ele informa que trata-se de um erro no SAP/DM.</t>
  </si>
  <si>
    <t>INC1739757</t>
  </si>
  <si>
    <t>INC1739757 - COPIAR ARQUIVOS ALO NA PASTA SGLimpOSB</t>
  </si>
  <si>
    <t>INC1743257</t>
  </si>
  <si>
    <t>12/12/2019 13:38:23</t>
  </si>
  <si>
    <t>INC1743257 - Problemas para acessar GTI : https://sgl.edpbr.com.br/gtisgl/</t>
  </si>
  <si>
    <t>Instabilidade de internet EDP</t>
  </si>
  <si>
    <t>INC1741061</t>
  </si>
  <si>
    <t>10/12/2019 15:27:59</t>
  </si>
  <si>
    <t>INC1741061 - SGL QUALIDADE  - PASTA EXPORTAR ALO PARADA  10/12/2019</t>
  </si>
  <si>
    <t>Liberação de espaço em Disco</t>
  </si>
  <si>
    <t>INC1741945</t>
  </si>
  <si>
    <t>ONSITE BILLING</t>
  </si>
  <si>
    <t>12/12/2019 12:00:06</t>
  </si>
  <si>
    <t>INC1741945 - LOTE 06 Nao disponivel no OSB web</t>
  </si>
  <si>
    <t>Foi realizado o restart do SO</t>
  </si>
  <si>
    <t>INC1726105</t>
  </si>
  <si>
    <t>12/12/2019 11:17:29</t>
  </si>
  <si>
    <t>INC1726105 - APROAÇÃO DE INVOICE</t>
  </si>
  <si>
    <t>Prezado (a) colaborador (a), este incidente está sendo cancelado por ter se tratar de uma melhoria. Um Problem foi aberto para atendimento: PRB40800.</t>
  </si>
  <si>
    <t>1.32</t>
  </si>
  <si>
    <t>INC1742961</t>
  </si>
  <si>
    <t>12/12/2019 09:57:32</t>
  </si>
  <si>
    <t>INC1742961 - SGL Qualidade -  leitura telemedida BTzero não funcionando</t>
  </si>
  <si>
    <t>INC1716015</t>
  </si>
  <si>
    <t>HEMERA</t>
  </si>
  <si>
    <t>12/12/2019 11:30:01</t>
  </si>
  <si>
    <t>INC1716015 - Erro de integração - Medição Especial</t>
  </si>
  <si>
    <t>Após GMUD os problemas que foram identificados foram tratados diretamente com a CAS e o usuário</t>
  </si>
  <si>
    <t>INC1737776</t>
  </si>
  <si>
    <t>12/12/2019 18:21:28</t>
  </si>
  <si>
    <t>INC1737776 - SGL Qualidade-  Pasta retorno parada.  05/12/2019</t>
  </si>
  <si>
    <t>Por este chamado ser originado das atividades que estão sendo executadas visando solucionar o PRB40805 estamos encerrando após ação de contorno aplicado pela CABTEC (Renomeou os arquivos). Chamado vinculado ao PRB40805.</t>
  </si>
  <si>
    <t>INC1736619</t>
  </si>
  <si>
    <t>16/12/2019 10:16:52</t>
  </si>
  <si>
    <t>INC1736619 - Apontamentos gerais vindo com informação deslocada</t>
  </si>
  <si>
    <t>Problema só na maquina do usuário, teste em outra maquina funciona perfeitamente.</t>
  </si>
  <si>
    <t>INC1746953</t>
  </si>
  <si>
    <t>17/12/2019 17:35:40</t>
  </si>
  <si>
    <t>INC1746953 - ERRO NO UPLOAD - DECLARAÇÃO DE IMPORTAÇÃO</t>
  </si>
  <si>
    <t>Retirado o flag "FatBasEM" das linhas do pedido no SAP e parametrizado a unidade de medida PEÇ com o de-para ST. E depois remover para concluir o processo corretamente.</t>
  </si>
  <si>
    <t>INC1714000</t>
  </si>
  <si>
    <t>17/12/2019 09:41:11</t>
  </si>
  <si>
    <t>INC1714000 - Ajuste de formato - Coluna Data/Hora</t>
  </si>
  <si>
    <t>O problema foi corrigido exportando o relatório em .xlsx</t>
  </si>
  <si>
    <t>INC1746523</t>
  </si>
  <si>
    <t>NÃO ESPECIFICADO</t>
  </si>
  <si>
    <t>Transferido</t>
  </si>
  <si>
    <t>17/12/2019 10:24:13</t>
  </si>
  <si>
    <t>INC1746523 - Job longo tempo - ZPC_D_ESCE_CS_0010</t>
  </si>
  <si>
    <t>Trasferido para fila: EDP-PRO-DXC-Batches Planning BR (AO)</t>
  </si>
  <si>
    <t>INC1747607</t>
  </si>
  <si>
    <t>23/12/2019 12:37:01</t>
  </si>
  <si>
    <t>INC1747607 - Lentidão SGL</t>
  </si>
  <si>
    <t>Será tratado pela demanda DMND0005704.</t>
  </si>
  <si>
    <t>INC1745846</t>
  </si>
  <si>
    <t>23/12/2019 14:26:53</t>
  </si>
  <si>
    <t>INC1745846 - Lentidão  - historico não atualiza</t>
  </si>
  <si>
    <t>INC1759437</t>
  </si>
  <si>
    <t>SAP CCS DM - UPLOAD</t>
  </si>
  <si>
    <t>07/01/2020 14:50:20</t>
  </si>
  <si>
    <t>INC1759437 - Falha no upload de leitura da unidade de leitura - B03GU99M</t>
  </si>
  <si>
    <t>Em contato com o João, que informou o seguinte: Que os medidores estavam cadastrados como BTZero, porém sem as remotas. Isso justifica o SGL não coletar as leituras.</t>
  </si>
  <si>
    <t>INC1715061</t>
  </si>
  <si>
    <t>RAID</t>
  </si>
  <si>
    <t>03/01/2020 15:19:00</t>
  </si>
  <si>
    <t>INC1715061 - Raid não está gerando alarmes para tarifas</t>
  </si>
  <si>
    <t>Finalizado por falta de retorno</t>
  </si>
  <si>
    <t>INC1761771</t>
  </si>
  <si>
    <t>09/01/2020 09:22:18</t>
  </si>
  <si>
    <t>INC1761771 - SGL PRODUÇÃO -  LOTE 07 CENTRO 0100 PROCESSOU INCOMPLETO</t>
  </si>
  <si>
    <t>Foi reprocessado o arquivo ALO. Causa: Problema de link de internet.</t>
  </si>
  <si>
    <t>INC1761539</t>
  </si>
  <si>
    <t>10/01/2020 10:13:28</t>
  </si>
  <si>
    <t>INC1761539 - SGL não abre, informa senha e usuario invalido em todos os usuários.</t>
  </si>
  <si>
    <t>Problema no link de internet</t>
  </si>
  <si>
    <t>INC1787931</t>
  </si>
  <si>
    <t>INC1787931 - Parada caindo automaticamente.</t>
  </si>
  <si>
    <t>INC1767104</t>
  </si>
  <si>
    <t>11-02-2020 11:00:00</t>
  </si>
  <si>
    <t>INC1767104 - Cancelar RC 19336413</t>
  </si>
  <si>
    <t>Realizado cancelamento no SAP, logo apois o funcionou no Portal</t>
  </si>
  <si>
    <t>INC1805891</t>
  </si>
  <si>
    <t>02-03-2020 09:00:00</t>
  </si>
  <si>
    <t>INC1805891 - VALORES NÃO SUBIRAM PARA O ESTOQUE APÓS CRIAÇÃO DE DCC</t>
  </si>
  <si>
    <t>Aberto chamado EDP-15 em 28/02 - Na call realizada, foi verificado que faltava o passo de gerar a migo, e apos isso o processo seguiu. Estamos encerrando este chamado.</t>
  </si>
  <si>
    <t>PAULO VIEIRA DA SILVA EXTERNO</t>
  </si>
  <si>
    <t>INC1807640</t>
  </si>
  <si>
    <t>Em Resolução</t>
  </si>
  <si>
    <t>INC1807640 - RC 0019371246 aparece várias vezes repetidas no Portal de Compras</t>
  </si>
  <si>
    <t>FILAS</t>
  </si>
  <si>
    <t>INFRA</t>
  </si>
  <si>
    <t xml:space="preserve">EDPBR-PRO-Logica-IM Support </t>
  </si>
  <si>
    <t>EDPBR-PRO-ACCENTURE-DISTRIBUÍDOS</t>
  </si>
  <si>
    <t>SAP</t>
  </si>
  <si>
    <t>EDP-PRO-DXC-Batches Planning BR (AO)</t>
  </si>
  <si>
    <t>EDPBR-PRO-CORR-ACCENTURE PW-SATI ADM/FINANC</t>
  </si>
  <si>
    <t>EDPBR-PRO-CORR-ACCENTURE PW-SATI COMERCIAL</t>
  </si>
  <si>
    <t>EDPBR-PRO-CORR-Accenture-ADP</t>
  </si>
  <si>
    <t>EDPBR-PRO-CORR-Accenture-CRM SALESFORCE</t>
  </si>
  <si>
    <t>EDPBR-PRO-CORR-Accenture-Agência Virtual</t>
  </si>
  <si>
    <t>EDPBR-PRO-CORR-ACCENTURE-LUMUS</t>
  </si>
  <si>
    <t>EDPBR-PRO-CORR-Accenture-BO-EDPBR</t>
  </si>
  <si>
    <t>EDPBR-PRO-CORR-ACCENTURE-BW</t>
  </si>
  <si>
    <t>EDPBR-PRO-CORR-Accenture-CAT</t>
  </si>
  <si>
    <t>EDPBR-PRO-CORR-ACCELERA-AGENCIA VIRTUAL</t>
  </si>
  <si>
    <t>EDPBR-PRO-CORR-Accenture-CCK</t>
  </si>
  <si>
    <t>EDPBR-PRO-CORR-Accenture-CHAT/SACMOBILEDESK</t>
  </si>
  <si>
    <t xml:space="preserve">EDPBR-PRO-CORR-Accenture-Controle de Filas </t>
  </si>
  <si>
    <t>EDPBR-PRO-CORR-Accenture-CRM Enertrade</t>
  </si>
  <si>
    <t>EDPBR-PRO-CORR-Accenture-Cubeplan</t>
  </si>
  <si>
    <t>EDPBR-PRO-CORR-Accenture-Digitalização Assinatura de Contratos</t>
  </si>
  <si>
    <t>EDPBR-PRO-CORR-Accenture-Easy Way- DIPJ</t>
  </si>
  <si>
    <t>EDPBR-PRO-CORR-Accenture-Ecomex</t>
  </si>
  <si>
    <t>EDPBR-PRO-CORR-Accenture-E-Process</t>
  </si>
  <si>
    <t>EDPBR-PRO-CORR-ACCENTURE-EVIDTOOL</t>
  </si>
  <si>
    <t xml:space="preserve">EDPBR-PRO-CORR-Accenture-EVIEWS </t>
  </si>
  <si>
    <t>EDPBR-PRO-CORR-Accenture-Gauss</t>
  </si>
  <si>
    <t>EDPBR-PRO-CORR-Accenture-GedWeb</t>
  </si>
  <si>
    <t>EDPBR-PRO-CORR-Accenture-GENE</t>
  </si>
  <si>
    <t>EDPBR-PRO-CORR-Accenture-GIROWeb</t>
  </si>
  <si>
    <t>EDPBR-PRO-CORR-Accenture-Glorian</t>
  </si>
  <si>
    <t>EDPBR-PRO-CORR-Accenture-Good Card</t>
  </si>
  <si>
    <t>EDPBR-PRO-CORR-Accenture-Hemera</t>
  </si>
  <si>
    <t>EDPBR-PRO-CORR-ACCENTURE-INDQUAL</t>
  </si>
  <si>
    <t>EDPBR-PRO-CORR-Accenture-Insighter-EDPBR</t>
  </si>
  <si>
    <t>EDPBR-PRO-CORR-Accenture-Iris</t>
  </si>
  <si>
    <t>EDPBR-PRO-CORR-Accenture-Magnitude</t>
  </si>
  <si>
    <t>EDPBR-PRO-CORR-Accenture-Modeler-EDPBR</t>
  </si>
  <si>
    <t>BI</t>
  </si>
  <si>
    <t>EDPBR-PRO-CORR-Accenture-Nota Fiscal Eletrônica</t>
  </si>
  <si>
    <t>EDPBR-PRO-CORR-Accenture-Onsite Billing</t>
  </si>
  <si>
    <t>EDPBR-PRO-CORR-Accenture-OSE - On-site entrega</t>
  </si>
  <si>
    <t>EDPBR-PRO-CORR-Accenture-OSER</t>
  </si>
  <si>
    <t>EDPBR-PRO-CORR-Accenture-PIM</t>
  </si>
  <si>
    <t>EDPBR-PRO-CORR-Accenture-Ponto Eletrônico</t>
  </si>
  <si>
    <t>EDPBR-PRO-CORR-Accenture-Portal de Governança EDP</t>
  </si>
  <si>
    <t>EDPBR-PRO-CORR-Accenture-Portal de Serviços</t>
  </si>
  <si>
    <t>EDPBR-PRO-CORR-Accenture-Power BI</t>
  </si>
  <si>
    <t>EDPBR-PRO-CORR-ACCENTURE-RAID</t>
  </si>
  <si>
    <t>EDPBR-PRO-CORR-Accenture-Relogio de Ponto</t>
  </si>
  <si>
    <t>EDPBR-PRO-CORR-Accenture-Rhevolution</t>
  </si>
  <si>
    <t>EDPBR-PRO-CORR-Accenture-Risk Control</t>
  </si>
  <si>
    <t>EDPBR-PRO-CORR-Accenture-RONDA ACESSO</t>
  </si>
  <si>
    <t>EDPBR-PRO-CORR-Accenture-Rotas de Carreira</t>
  </si>
  <si>
    <t>EDPBR-PRO-CORR-Accenture-SAP HR - Historico</t>
  </si>
  <si>
    <t>EDPBR-PRO-CORR-ACCENTURE-SAP HR HISTORICO</t>
  </si>
  <si>
    <t>EDPBR-PRO-CORR-Accenture-SAS-EDPBR</t>
  </si>
  <si>
    <t>EDPBR-PRO-CORR-Accenture-SGL-EDPBR</t>
  </si>
  <si>
    <t>EDPBR-PRO-CORR-Accenture-Sinergie</t>
  </si>
  <si>
    <t>EDPBR-PRO-CORR-Accenture-Singular</t>
  </si>
  <si>
    <t>EDPBR-PRO-CORR-Accenture-Siscotrader</t>
  </si>
  <si>
    <t>EDPBR-PRO-CORR-Accenture-Sistema de Viagem</t>
  </si>
  <si>
    <t>EDPBR-PRO-CORR-Accenture-Sistema Nexo</t>
  </si>
  <si>
    <t>EDPBR-PRO-CORR-Accenture-SML</t>
  </si>
  <si>
    <t xml:space="preserve">EDPBR-PRO-CORR-Accenture-Tableau </t>
  </si>
  <si>
    <t xml:space="preserve">EDPBR-PRO-CORR-Accenture-Tarifação Bancária </t>
  </si>
  <si>
    <t>EDPBR-PRO-CORR-Accenture-URA</t>
  </si>
  <si>
    <t>EDPBR-PRO-CORR-Accenture-Wedo (RAID)</t>
  </si>
  <si>
    <t>EDPBR-PRO-EVO-Accenture-ADP</t>
  </si>
  <si>
    <t>EDPBR-PRO-EVO-Accenture-Agência Virtual</t>
  </si>
  <si>
    <t>EDPBR-PRO-EVO-Accenture-CAT</t>
  </si>
  <si>
    <t>EDPBR-PRO-EVO-Accenture-CCK</t>
  </si>
  <si>
    <t>EDPBR-PRO-EVO-Accenture-CHAT/SACMOBILEDESK</t>
  </si>
  <si>
    <t xml:space="preserve">EDPBR-PRO-EVO-Accenture-Controle de Filas </t>
  </si>
  <si>
    <t>EDPBR-PRO-EVO-Accenture-CRM Enertrade</t>
  </si>
  <si>
    <t>EDPBR-PRO-EVO-Accenture-Cubeplan</t>
  </si>
  <si>
    <t>EDPBR-PRO-EVO-Accenture-Digitalização Assinatura de Contratos</t>
  </si>
  <si>
    <t>EDPBR-PRO-EVO-Accenture-DW MICROSTRATEGY</t>
  </si>
  <si>
    <t>EDPBR-PRO-EVO-Accenture-Easy Way- DIPJ</t>
  </si>
  <si>
    <t>EDPBR-PRO-EVO-Accenture-Ecomex</t>
  </si>
  <si>
    <t>EDPBR-PRO-EVO-Accenture-E-Process</t>
  </si>
  <si>
    <t xml:space="preserve">EDPBR-PRO-EVO-Accenture-EVIEWS </t>
  </si>
  <si>
    <t>EDPBR-PRO-EVO-Accenture-Gauss</t>
  </si>
  <si>
    <t>EDPBR-PRO-EVO-Accenture-GedWeb</t>
  </si>
  <si>
    <t>EDPBR-PRO-EVO-Accenture-GENE</t>
  </si>
  <si>
    <t>EDPBR-PRO-EVO-Accenture-GIROWeb</t>
  </si>
  <si>
    <t>EDPBR-PRO-EVO-Accenture-Glorian</t>
  </si>
  <si>
    <t>EDPBR-PRO-EVO-Accenture-Good Card</t>
  </si>
  <si>
    <t>EDPBR-PRO-EVO-Accenture-Hemera</t>
  </si>
  <si>
    <t>EDPBR-PRO-EVO-Accenture-Insighter-EDPBR</t>
  </si>
  <si>
    <t>EDPBR-PRO-EVO-Accenture-Iris</t>
  </si>
  <si>
    <t xml:space="preserve">EDPBR-PRO-EVO-Accenture-Magnitude </t>
  </si>
  <si>
    <t>EDPBR-PRO-EVO-Accenture-Nota Fiscal Eletrônica</t>
  </si>
  <si>
    <t>EDPBR-PRO-EVO-Accenture-OSE - On-site entrega</t>
  </si>
  <si>
    <t>EDPBR-PRO-EVO-Accenture-OSER</t>
  </si>
  <si>
    <t>EDPBR-PRO-EVO-Accenture-PIM</t>
  </si>
  <si>
    <t>EDPBR-PRO-EVO-Accenture-Ponto Eletrônico</t>
  </si>
  <si>
    <t>EDPBR-PRO-EVO-Accenture-Portal de Governança EDP</t>
  </si>
  <si>
    <t>EDPBR-PRO-EVO-ACCENTURE-Portal de Serviços</t>
  </si>
  <si>
    <t>EDPBR-PRO-EVO-Accenture-Power BI</t>
  </si>
  <si>
    <t>EDPBR-PRO-EVO-Accenture-Rhevolution</t>
  </si>
  <si>
    <t>EDPBR-PRO-EVO-Accenture-Risk Control</t>
  </si>
  <si>
    <t>EDPBR-PRO-EVO-Accenture-RONDA ACESSO</t>
  </si>
  <si>
    <t>EDPBR-PRO-EVO-Accenture-Rotas de Carreira</t>
  </si>
  <si>
    <t>EDPBR-PRO-EVO-Accenture-SAP HR - Historico</t>
  </si>
  <si>
    <t>EDPBR-PRO-EVO-Accenture-SAP SNC</t>
  </si>
  <si>
    <t>EDPBR-PRO-EVO-Accenture-SAS-EDPBR</t>
  </si>
  <si>
    <t>EDPBR-PRO-EVO-Accenture-SGL-EDPBR</t>
  </si>
  <si>
    <t>EDPBR-PRO-EVO-Accenture-Sinergie</t>
  </si>
  <si>
    <t>EDPBR-PRO-EVO-Accenture-Singular</t>
  </si>
  <si>
    <t>EDPBR-PRO-EVO-Accenture-Siscotrader</t>
  </si>
  <si>
    <t>EDPBR-PRO-EVO-Accenture-Sistema de Viagem</t>
  </si>
  <si>
    <t>EDPBR-PRO-EVO-Accenture-SML</t>
  </si>
  <si>
    <t>EDPBR-PRO-EVO-Accenture-SMT</t>
  </si>
  <si>
    <t>EDPBR-PRO-EVO-Accenture-Solution Manager</t>
  </si>
  <si>
    <t xml:space="preserve">EDPBR-PRO-EVO-Accenture-Tableau </t>
  </si>
  <si>
    <t xml:space="preserve">EDPBR-PRO-EVO-Accenture-Tarifação Bancária </t>
  </si>
  <si>
    <t>EDPBR-PRO-EVO-Accenture-URA</t>
  </si>
  <si>
    <t>INCIDENTES</t>
  </si>
  <si>
    <t>TOTAL</t>
  </si>
  <si>
    <t>TORRES</t>
  </si>
  <si>
    <t>e-Process</t>
  </si>
  <si>
    <t>2019</t>
  </si>
  <si>
    <t>out</t>
  </si>
  <si>
    <t>nov</t>
  </si>
  <si>
    <t>Total Geral</t>
  </si>
  <si>
    <t>2020</t>
  </si>
  <si>
    <t>jan</t>
  </si>
  <si>
    <t>abr</t>
  </si>
  <si>
    <t>mai</t>
  </si>
  <si>
    <t>jun</t>
  </si>
  <si>
    <t>Distribuido</t>
  </si>
  <si>
    <t>Horario</t>
  </si>
  <si>
    <t>Aplicação</t>
  </si>
  <si>
    <t>Hora</t>
  </si>
  <si>
    <t>5min</t>
  </si>
  <si>
    <t>10min</t>
  </si>
  <si>
    <t>15min</t>
  </si>
  <si>
    <t>20min</t>
  </si>
  <si>
    <t>25min</t>
  </si>
  <si>
    <t>30min</t>
  </si>
  <si>
    <t>1h</t>
  </si>
  <si>
    <t>Inicio</t>
  </si>
  <si>
    <t>Fim</t>
  </si>
  <si>
    <t>Atendimento</t>
  </si>
  <si>
    <t>Minutos</t>
  </si>
  <si>
    <t>Total</t>
  </si>
  <si>
    <t>MANHA</t>
  </si>
  <si>
    <t>App 01</t>
  </si>
  <si>
    <t>App 02</t>
  </si>
  <si>
    <t>App 03</t>
  </si>
  <si>
    <t>GLORIAN</t>
  </si>
  <si>
    <t>App 04</t>
  </si>
  <si>
    <t>App 05</t>
  </si>
  <si>
    <t>EPROCESS</t>
  </si>
  <si>
    <t>App 06</t>
  </si>
  <si>
    <t>HEMERA-IRIS-GAUSS</t>
  </si>
  <si>
    <t>App 07</t>
  </si>
  <si>
    <t>TARDE</t>
  </si>
  <si>
    <t>App 08</t>
  </si>
  <si>
    <t>App 09</t>
  </si>
  <si>
    <t>App 10</t>
  </si>
  <si>
    <t>GIROWEB</t>
  </si>
  <si>
    <t>App 11</t>
  </si>
  <si>
    <t>MAGNETUDE</t>
  </si>
  <si>
    <t>OSER / OSE / OSB</t>
  </si>
  <si>
    <t>RISK CONTROL</t>
  </si>
  <si>
    <t>SINERGIR</t>
  </si>
  <si>
    <t>SINGULAR</t>
  </si>
  <si>
    <t>number</t>
  </si>
  <si>
    <t>opened_at</t>
  </si>
  <si>
    <t>incident_state</t>
  </si>
  <si>
    <t>sys_updated_on</t>
  </si>
  <si>
    <t>u_resolve_time</t>
  </si>
  <si>
    <t>closed_at</t>
  </si>
  <si>
    <t>u_reopen_count</t>
  </si>
  <si>
    <t>priority</t>
  </si>
  <si>
    <t>caller_id</t>
  </si>
  <si>
    <t>location</t>
  </si>
  <si>
    <t>assignment_group</t>
  </si>
  <si>
    <t>assigned_to</t>
  </si>
  <si>
    <t>contact_type</t>
  </si>
  <si>
    <t>short_description</t>
  </si>
  <si>
    <t>u_category</t>
  </si>
  <si>
    <t>u_subcategory</t>
  </si>
  <si>
    <t>u_product_type</t>
  </si>
  <si>
    <t>u_resolution_code</t>
  </si>
  <si>
    <t>work_notes</t>
  </si>
  <si>
    <t>expected_start</t>
  </si>
  <si>
    <t>AV. LOURIVAL NUNES 390 PLANALTO DE CARAPINA SERRA ES</t>
  </si>
  <si>
    <t>Web</t>
  </si>
  <si>
    <t>APLICAÇŐES</t>
  </si>
  <si>
    <t>INC1868007</t>
  </si>
  <si>
    <t>Valmir Coelho Da Silva</t>
  </si>
  <si>
    <t>Sem Endereço</t>
  </si>
  <si>
    <t>Relatório de disponibilidade</t>
  </si>
  <si>
    <t>FALHA NA APLICAÇĂO</t>
  </si>
  <si>
    <t xml:space="preserve">15-05-2020 14:23:45 - PAULO VIEIRA DA SILVA EXTERNO (Notas de Trabalho)
[Categoria] Erro de Aplicaçăo
[Motivo]
[Catálogo] HEMERA
</t>
  </si>
  <si>
    <t>INC1862963</t>
  </si>
  <si>
    <t>Andre Da Silva Rocha</t>
  </si>
  <si>
    <t>Relatório BTzero - erro na exportaçăo para excel</t>
  </si>
  <si>
    <t xml:space="preserve">11-05-2020 11:57:14 - ADENILSON JUNIOR DO NASCIMENTO EXTERNO (Notas de Trabalho)
[Categoria] Erro de Aplicaçăo_x000D_
[Motivo] Exportaçăo de relatório năo funciona para .xls só CSV_x000D_
[Catálogo] HEMERA
</t>
  </si>
  <si>
    <t>INC1862646</t>
  </si>
  <si>
    <t>Atualizaçăo Hemera EDP SP 2.46.6.177</t>
  </si>
  <si>
    <t xml:space="preserve">11-05-2020 08:20:57 - ADENILSON JUNIOR DO NASCIMENTO EXTERNO (Notas de Trabalho)
[Categoria] Erro de Aplicaçăo_x000D_
[Motivo] Extraçăo de arquivos_x000D_
[Catálogo] HEMERA
</t>
  </si>
  <si>
    <t>INC1841684</t>
  </si>
  <si>
    <t>Felipe Jose De Oliveira Costa</t>
  </si>
  <si>
    <t>Cadastro por Planilha</t>
  </si>
  <si>
    <t xml:space="preserve">08-04-2020 17:04:04 - Lucas Assunçăo Machado da Silva EXTERNO (Notas de Trabalho)
[Categoria] Erro Aplicaçăo_x000D_
[Motivo] Em análise da CAS_x000D_
[Catálogo] Hemera
</t>
  </si>
  <si>
    <t>INC1835804</t>
  </si>
  <si>
    <t>Exportaçăo de Dados</t>
  </si>
  <si>
    <t>PERFORMANCE RUIM</t>
  </si>
  <si>
    <t xml:space="preserve">01-04-2020 11:42:55 - Lucas Assunçăo Machado da Silva EXTERNO (Notas de Trabalho)
[Categoria] Erro de Aplicaçăo_x000D_
[Motivo] Em análise CAS_x000D_
[Catálogo] Hemera
</t>
  </si>
  <si>
    <t>INC1732029</t>
  </si>
  <si>
    <t>Vinicius Peters Lopes</t>
  </si>
  <si>
    <t>PRAÇA COSTA PEREIRA,210-3şANDAR-CEP 29010080 CENTRO VITORIA</t>
  </si>
  <si>
    <t>Espelho de conta năo exibe dados</t>
  </si>
  <si>
    <t xml:space="preserve">17-02-2020 11:08:51 - PAULO VIEIRA DA SILVA EXTERNO (Notas de Trabalho)
[Categoria] Erro aplicaçăo
[Motivo] Em análise com Sisplus
[Catálogo] ONSITE BILLING
03-02-2020 12:31:24 - ADENILSON JUNIOR DO NASCIMENTO EXTERNO (Notas de Trabalho)
[#Categoria] Erro aplicaçăo_x000D_
[#Motivo] Em análise com sisplus_x000D_
[#Catálogo]ONSITE BILLING
28-11-2019 17:14:02 - Lucas Assunçăo Machado da Silva EXTERNO (Notas de Trabalho)
[#Categoria] Erro aplicaçăo_x000D_
[#Motivo] Em análise com sisplus_x000D_
[#Processo/Transaçăo] Espelho
</t>
  </si>
  <si>
    <t>RUA CLAUDINO PINTO 58 CENTRO SA0 JOSE DOS CAMPOS 12210-010</t>
  </si>
  <si>
    <t>Joao Carlos Dos Santos</t>
  </si>
  <si>
    <t>INC1768999</t>
  </si>
  <si>
    <t>SGL (PRODUCAO)  LEITURA ZERO NAO ATUALIZADA NO RETORNO</t>
  </si>
  <si>
    <t xml:space="preserve">04-02-2020 16:29:12 - PAULO VIEIRA DA SILVA EXTERNO (Notas de Trabalho)
[Categoria] Erro de Aplicaçăo_x000D_
[Motivo]_x000D_
[Catálogo] SGL
16-01-2020 14:36:18 - Lucas Assunçăo Machado da Silva EXTERNO (Notas de Trabalho)
[#Categoria] Erro de Aplicaçăo_x000D_
[#Motivo] Em análise pela CABTEC_x000D_
[#Transaçăo/Processo] SGL
</t>
  </si>
  <si>
    <t>INC1688271</t>
  </si>
  <si>
    <t>Emanuel Goulart Alves</t>
  </si>
  <si>
    <t>4) GTI-SGL - Vulnerabilidade Sistema</t>
  </si>
  <si>
    <t xml:space="preserve">30-04-2020 11:43:55 - Lucas Assunçăo Machado da Silva EXTERNO (Notas de Trabalho)
Pendente AO._x000D_
Chamado já foi escalado internamente na EDP._x000D_
_x000D_
_x000D_
From: Junior, Adenilson_x000D_
Sent: sexta-feira, 24 de abril de 2020 12:15_x000D_
To: 'Gabriela De Campos Ferreira' &lt;gabriela.araujo@edpbr.com.br&gt;_x000D_
Cc: ACC_EDP_SISTDIST &lt;ACC_EDP_SISTDIST@accenture.com&gt;; Silva, Cristiane &lt;cristiane.silva@accenture.com&gt;; Manganelli, F. &lt;f.manganelli@accenture.com&gt;; 'Natalia Alves Pedro EXTERNO' &lt;natalia.pedro@edpbr.com.br&gt;_x000D_
Subject: RE: [EDP_SGL] INC1688271 - 4) GTI-SGL - Vulnerabilidade Sistema - 02/10/2019 09:17:50_x000D_
_x000D_
Gabriela, boa tarde._x000D_
_x000D_
Para este caso do Luiz, conseguiu falar com ele?_x000D_
_x000D_
Poderias nos ajudar quanto a este caso?_x000D_
_x000D_
_x000D_
Best regards,_x000D_
_x000D_
Adenilson Junior do Nascimento_x000D_
Analyst Senior Software_x000D_
Accenture - Brazil Delivery Center – Recife_x000D_
Software Developer_x000D_
adenilson.junior@accenture.com_x000D_
Antes de imprimir, pense em sua responsabilidade com o MEIO AMBIENTE.
03-02-2020 13:44:31 - ADENILSON JUNIOR DO NASCIMENTO EXTERNO (Notas de Trabalho)
[#Categoria] Erro Aplicaçăo
[#Motivo] Em análise cabtec.
[#Catálogo] SGL
02-10-2019 11:47:23 - Lucas Assunçăo Machado da Silva EXTERNO (Notas de Trabalho)
[#Categoria] Erro Aplicaçăo_x000D_
[#Motivo] Em análise cabtec._x000D_
[#Transaçăo/Processo]
</t>
  </si>
  <si>
    <t>Falha Acesso Usuário</t>
  </si>
  <si>
    <t>INC1879280</t>
  </si>
  <si>
    <t>Thamara Santos Costa</t>
  </si>
  <si>
    <t>Phone</t>
  </si>
  <si>
    <t>Falha no SML</t>
  </si>
  <si>
    <t xml:space="preserve">03-06-2020 09:42:50 - BRUNO DO NASCIMENTO DE SOUZA LEAO EXTERNO (Notas de Trabalho)
Prezados,_x000D_
_x000D_
Na gravaçăo em video, consta todas as informaçőes, visto que foi gravado no inicio do processo, onde foi inserido todas a informaçőes
28-05-2020 11:01:15 - Lucas Assunçăo Machado da Silva EXTERNO (Notas de Trabalho)
[Categoria] Erro Aplicaçăo_x000D_
[Motivo] Relatório_x000D_
[Catálogo] SML
</t>
  </si>
  <si>
    <t>INC1877219</t>
  </si>
  <si>
    <t>Ynnaira Magali Praciano Magalhaes</t>
  </si>
  <si>
    <t>Fornecedor năo consegue assinar pela plataforma eProcess</t>
  </si>
  <si>
    <t xml:space="preserve">26-05-2020 16:09:35 - PAULO VIEIRA DA SILVA EXTERNO (Notas de Trabalho)
[Categoria] Procedimento do Usuário &amp; Dúvida_x000D_
[Motivo] _x000D_
[Catálogo] e-Process
</t>
  </si>
  <si>
    <t>Ticket ID</t>
  </si>
  <si>
    <t>Profissional</t>
  </si>
  <si>
    <t>Descrição</t>
  </si>
  <si>
    <t>Projeto</t>
  </si>
  <si>
    <t>Frente de Trabalho</t>
  </si>
  <si>
    <t>Tipo de Atividade</t>
  </si>
  <si>
    <t>Tipo de Hora</t>
  </si>
  <si>
    <t>Data</t>
  </si>
  <si>
    <t>Horas (h)</t>
  </si>
  <si>
    <t>EDP - AM</t>
  </si>
  <si>
    <t>EDP - Sistemas Distribuídos</t>
  </si>
  <si>
    <t>Incidente</t>
  </si>
  <si>
    <t>Normal</t>
  </si>
  <si>
    <t>5 min</t>
  </si>
  <si>
    <t>Requisição de Serviço</t>
  </si>
  <si>
    <t>10 min</t>
  </si>
  <si>
    <t>Gestão de Mudanças</t>
  </si>
  <si>
    <t>15 min</t>
  </si>
  <si>
    <t>Problema</t>
  </si>
  <si>
    <t>20 min</t>
  </si>
  <si>
    <t>25 min</t>
  </si>
  <si>
    <t>30 min</t>
  </si>
  <si>
    <t>35 min</t>
  </si>
  <si>
    <t>40 min</t>
  </si>
  <si>
    <t>45 min</t>
  </si>
  <si>
    <t>50 min</t>
  </si>
  <si>
    <t>ADENILSON JUNIOR DO NASCIMENTO EXTERNO</t>
  </si>
  <si>
    <t>INC1906555</t>
  </si>
  <si>
    <t>Falha na Aplicaçăo</t>
  </si>
  <si>
    <t>RITM1268868</t>
  </si>
  <si>
    <t>Lucas Assunçăo Machado da Silva EXTERNO</t>
  </si>
  <si>
    <t>INC1908590</t>
  </si>
  <si>
    <t>Fernando Barbieri</t>
  </si>
  <si>
    <t>Rotas em Quarentena - OSE</t>
  </si>
  <si>
    <t xml:space="preserve">01-07-2020 09:23:47 - ADENILSON JUNIOR DO NASCIMENTO EXTERNO (Notas de Trabalho)
[Categoria] Atualizaçăo de Dados
[Motivo] Reprocessamento
[Catálogo] SML
</t>
  </si>
  <si>
    <t>INC1908589</t>
  </si>
  <si>
    <t>Sigmar Monroe Teodoro</t>
  </si>
  <si>
    <t>R GOMES DE CARVALHO, 1765 VILA OLIMPIA -SAO PAULO 01 ANDAR</t>
  </si>
  <si>
    <t>RC 19401630 năo integrou com o Sinergie</t>
  </si>
  <si>
    <t xml:space="preserve">01-07-2020 12:15:47 - PAULO VIEIRA DA SILVA EXTERNO (Notas de Trabalho)
[Categoria] Erro de Aplicaçăo_x000D_
[Motivo]_x000D_
[Catálogo] SINERGIE
</t>
  </si>
  <si>
    <t>INC1907861</t>
  </si>
  <si>
    <t>Pesquisa com tecla "ESC"</t>
  </si>
  <si>
    <t>FALHA NA INTERFACE</t>
  </si>
  <si>
    <t xml:space="preserve">01-07-2020 10:13:31 - PAULO VIEIRA DA SILVA EXTERNO (Notas de Trabalho)
[Categoria] Erro de Aplicaçăo_x000D_
[Motivo]_x000D_
[Catálogo] HEMERA
</t>
  </si>
  <si>
    <t>INC1907850</t>
  </si>
  <si>
    <t>Gestăo de Leituras - Mudança de situaçăo</t>
  </si>
  <si>
    <t xml:space="preserve">01-07-2020 09:30:54 - PAULO VIEIRA DA SILVA EXTERNO (Notas de Trabalho)
[Categoria] Erro de Aplicaçăo_x000D_
[Motivo]_x000D_
[Catálogo] HEMERA
</t>
  </si>
  <si>
    <t>INC1907745</t>
  </si>
  <si>
    <t>Faturamento Lote 30</t>
  </si>
  <si>
    <t xml:space="preserve">30-06-2020 15:57:08 - Lucas Assunçăo Machado da Silva EXTERNO (Notas de Trabalho)
[Categoria] Erro Aplicaçăo_x000D_
[Motivo] lote 30_x000D_
[Catálogo] Hemera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</si>
</sst>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/yyyy\ hh:mm:ss"/>
    <numFmt numFmtId="165" formatCode="0.0%"/>
    <numFmt numFmtId="166" formatCode="[$-F400]h:mm:ss\ AM/PM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FF00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rgb="FF2F5496"/>
      <name val="Calibri"/>
      <family val="2"/>
      <scheme val="minor"/>
    </font>
    <font>
      <sz val="10"/>
      <color theme="2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sz val="11"/>
      <color theme="1"/>
      <name val="Verdana"/>
      <family val="2"/>
    </font>
    <font>
      <sz val="11"/>
      <color theme="1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/>
        <bgColor theme="9"/>
      </patternFill>
    </fill>
  </fills>
  <borders count="7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9" fontId="8" fillId="0" borderId="0" applyFont="0" applyFill="0" applyBorder="0" applyAlignment="0" applyProtection="0"/>
    <xf numFmtId="0" fontId="15" fillId="0" borderId="0"/>
  </cellStyleXfs>
  <cellXfs count="105">
    <xf numFmtId="0" fontId="0" fillId="0" borderId="0" xfId="0"/>
    <xf numFmtId="0" fontId="1" fillId="0" borderId="0" xfId="0" applyNumberFormat="1" applyFont="1" applyAlignment="1">
      <alignment horizontal="center"/>
    </xf>
    <xf numFmtId="0" fontId="0" fillId="0" borderId="0" xfId="0" applyAlignment="1"/>
    <xf numFmtId="0" fontId="1" fillId="0" borderId="0" xfId="0" applyFont="1" applyAlignment="1"/>
    <xf numFmtId="0" fontId="2" fillId="2" borderId="0" xfId="1" applyFill="1" applyAlignment="1"/>
    <xf numFmtId="22" fontId="0" fillId="0" borderId="0" xfId="0" applyNumberFormat="1" applyAlignment="1"/>
    <xf numFmtId="14" fontId="0" fillId="0" borderId="0" xfId="0" applyNumberFormat="1" applyAlignment="1"/>
    <xf numFmtId="0" fontId="3" fillId="0" borderId="0" xfId="0" applyFont="1" applyFill="1" applyAlignment="1"/>
    <xf numFmtId="0" fontId="1" fillId="0" borderId="0" xfId="0" applyFont="1" applyAlignment="1">
      <alignment horizontal="left"/>
    </xf>
    <xf numFmtId="0" fontId="0" fillId="0" borderId="0" xfId="0" applyFill="1" applyAlignme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0" xfId="0" applyFont="1" applyAlignment="1" applyProtection="1">
      <alignment vertical="center"/>
      <protection locked="0"/>
    </xf>
    <xf numFmtId="0" fontId="0" fillId="0" borderId="0" xfId="0" applyAlignment="1">
      <alignment vertical="center"/>
    </xf>
    <xf numFmtId="22" fontId="0" fillId="0" borderId="0" xfId="0" applyNumberFormat="1" applyAlignme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 applyProtection="1">
      <alignment vertical="center"/>
      <protection locked="0"/>
    </xf>
    <xf numFmtId="14" fontId="0" fillId="0" borderId="0" xfId="0" applyNumberFormat="1" applyAlignment="1" applyProtection="1">
      <alignment vertical="center"/>
      <protection locked="0"/>
    </xf>
    <xf numFmtId="0" fontId="0" fillId="0" borderId="0" xfId="0" applyBorder="1" applyAlignment="1" applyProtection="1">
      <alignment vertical="center"/>
      <protection locked="0"/>
    </xf>
    <xf numFmtId="0" fontId="1" fillId="0" borderId="0" xfId="0" applyFont="1" applyFill="1" applyAlignment="1" applyProtection="1">
      <alignment vertical="center"/>
      <protection locked="0"/>
    </xf>
    <xf numFmtId="0" fontId="0" fillId="0" borderId="0" xfId="0" applyFill="1" applyAlignment="1" applyProtection="1">
      <alignment vertical="center"/>
      <protection locked="0"/>
    </xf>
    <xf numFmtId="0" fontId="1" fillId="0" borderId="0" xfId="0" applyFont="1" applyFill="1" applyBorder="1" applyAlignment="1" applyProtection="1">
      <alignment vertical="center"/>
      <protection locked="0"/>
    </xf>
    <xf numFmtId="0" fontId="1" fillId="0" borderId="0" xfId="0" applyFont="1" applyAlignment="1">
      <alignment vertical="center"/>
    </xf>
    <xf numFmtId="0" fontId="0" fillId="0" borderId="0" xfId="0" applyFill="1" applyBorder="1" applyAlignment="1" applyProtection="1">
      <alignment vertical="center"/>
      <protection locked="0"/>
    </xf>
    <xf numFmtId="14" fontId="0" fillId="0" borderId="0" xfId="0" applyNumberFormat="1" applyAlignment="1">
      <alignment vertical="center"/>
    </xf>
    <xf numFmtId="0" fontId="1" fillId="0" borderId="1" xfId="0" applyFont="1" applyFill="1" applyBorder="1" applyAlignment="1" applyProtection="1">
      <alignment vertical="center"/>
      <protection locked="0"/>
    </xf>
    <xf numFmtId="0" fontId="0" fillId="0" borderId="1" xfId="0" applyBorder="1" applyAlignment="1">
      <alignment vertical="center"/>
    </xf>
    <xf numFmtId="22" fontId="0" fillId="0" borderId="1" xfId="0" applyNumberForma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22" fontId="2" fillId="0" borderId="1" xfId="1" applyNumberFormat="1" applyBorder="1" applyAlignment="1">
      <alignment vertical="center"/>
    </xf>
    <xf numFmtId="0" fontId="0" fillId="0" borderId="1" xfId="0" applyBorder="1" applyAlignment="1" applyProtection="1">
      <alignment vertical="center"/>
      <protection locked="0"/>
    </xf>
    <xf numFmtId="0" fontId="5" fillId="0" borderId="0" xfId="0" applyFont="1" applyAlignment="1">
      <alignment vertical="center"/>
    </xf>
    <xf numFmtId="164" fontId="5" fillId="0" borderId="0" xfId="0" applyNumberFormat="1" applyFont="1" applyAlignment="1">
      <alignment vertical="center"/>
    </xf>
    <xf numFmtId="0" fontId="6" fillId="0" borderId="0" xfId="0" applyFont="1" applyAlignment="1">
      <alignment horizontal="center" vertical="center"/>
    </xf>
    <xf numFmtId="22" fontId="5" fillId="0" borderId="0" xfId="0" applyNumberFormat="1" applyFont="1" applyAlignment="1">
      <alignment vertical="center"/>
    </xf>
    <xf numFmtId="0" fontId="5" fillId="0" borderId="0" xfId="0" applyFont="1" applyAlignment="1" applyProtection="1">
      <alignment vertical="center"/>
      <protection locked="0"/>
    </xf>
    <xf numFmtId="0" fontId="3" fillId="0" borderId="0" xfId="0" applyFont="1" applyAlignment="1">
      <alignment vertical="center"/>
    </xf>
    <xf numFmtId="0" fontId="0" fillId="0" borderId="0" xfId="0" applyFill="1" applyBorder="1" applyAlignment="1" applyProtection="1">
      <alignment horizontal="left" vertical="center"/>
      <protection locked="0"/>
    </xf>
    <xf numFmtId="0" fontId="3" fillId="0" borderId="1" xfId="0" applyFont="1" applyBorder="1" applyAlignment="1">
      <alignment vertical="center"/>
    </xf>
    <xf numFmtId="0" fontId="7" fillId="3" borderId="0" xfId="0" applyFont="1" applyFill="1" applyAlignment="1" applyProtection="1">
      <alignment vertical="center"/>
      <protection locked="0"/>
    </xf>
    <xf numFmtId="0" fontId="7" fillId="3" borderId="0" xfId="0" applyFont="1" applyFill="1" applyAlignment="1" applyProtection="1">
      <alignment horizontal="left" vertical="center"/>
      <protection locked="0"/>
    </xf>
    <xf numFmtId="0" fontId="3" fillId="0" borderId="0" xfId="0" applyFont="1" applyFill="1" applyAlignment="1">
      <alignment vertical="center"/>
    </xf>
    <xf numFmtId="22" fontId="0" fillId="0" borderId="0" xfId="0" applyNumberFormat="1"/>
    <xf numFmtId="0" fontId="4" fillId="4" borderId="0" xfId="0" applyFont="1" applyFill="1" applyAlignment="1" applyProtection="1">
      <alignment vertical="center"/>
      <protection locked="0"/>
    </xf>
    <xf numFmtId="0" fontId="9" fillId="5" borderId="0" xfId="0" applyFont="1" applyFill="1" applyAlignment="1"/>
    <xf numFmtId="0" fontId="0" fillId="6" borderId="0" xfId="0" applyFill="1" applyAlignment="1"/>
    <xf numFmtId="0" fontId="10" fillId="0" borderId="0" xfId="0" applyFont="1" applyAlignment="1"/>
    <xf numFmtId="0" fontId="0" fillId="0" borderId="0" xfId="0" applyAlignment="1">
      <alignment horizontal="center"/>
    </xf>
    <xf numFmtId="9" fontId="0" fillId="0" borderId="0" xfId="2" applyFont="1" applyAlignment="1">
      <alignment horizontal="center"/>
    </xf>
    <xf numFmtId="0" fontId="11" fillId="0" borderId="0" xfId="0" applyFont="1" applyAlignment="1">
      <alignment vertical="center"/>
    </xf>
    <xf numFmtId="0" fontId="0" fillId="0" borderId="0" xfId="0" applyAlignment="1">
      <alignment wrapText="1"/>
    </xf>
    <xf numFmtId="165" fontId="12" fillId="0" borderId="0" xfId="2" applyNumberFormat="1" applyFont="1" applyAlignment="1"/>
    <xf numFmtId="10" fontId="12" fillId="0" borderId="1" xfId="0" applyNumberFormat="1" applyFont="1" applyBorder="1" applyAlignment="1">
      <alignment vertical="center"/>
    </xf>
    <xf numFmtId="9" fontId="1" fillId="0" borderId="0" xfId="2" applyFont="1" applyAlignment="1"/>
    <xf numFmtId="9" fontId="0" fillId="0" borderId="0" xfId="2" applyFont="1" applyAlignment="1"/>
    <xf numFmtId="0" fontId="3" fillId="6" borderId="0" xfId="0" applyFont="1" applyFill="1" applyAlignment="1"/>
    <xf numFmtId="166" fontId="0" fillId="0" borderId="0" xfId="0" applyNumberFormat="1" applyAlignment="1"/>
    <xf numFmtId="0" fontId="1" fillId="0" borderId="0" xfId="0" applyFon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quotePrefix="1" applyFont="1" applyAlignment="1"/>
    <xf numFmtId="0" fontId="0" fillId="0" borderId="0" xfId="0" applyAlignment="1">
      <alignment horizontal="center" vertical="center"/>
    </xf>
    <xf numFmtId="166" fontId="1" fillId="0" borderId="0" xfId="0" applyNumberFormat="1" applyFont="1" applyAlignment="1">
      <alignment vertical="center"/>
    </xf>
    <xf numFmtId="166" fontId="1" fillId="0" borderId="0" xfId="0" applyNumberFormat="1" applyFont="1" applyAlignment="1">
      <alignment horizontal="center" vertical="center"/>
    </xf>
    <xf numFmtId="166" fontId="0" fillId="0" borderId="0" xfId="0" applyNumberFormat="1" applyAlignment="1">
      <alignment vertical="center"/>
    </xf>
    <xf numFmtId="0" fontId="0" fillId="0" borderId="0" xfId="0" applyNumberFormat="1" applyAlignment="1">
      <alignment horizontal="center" vertical="center"/>
    </xf>
    <xf numFmtId="165" fontId="12" fillId="0" borderId="0" xfId="2" applyNumberFormat="1" applyFont="1"/>
    <xf numFmtId="0" fontId="0" fillId="0" borderId="0" xfId="0" applyProtection="1">
      <protection locked="0"/>
    </xf>
    <xf numFmtId="166" fontId="0" fillId="0" borderId="0" xfId="0" applyNumberFormat="1"/>
    <xf numFmtId="14" fontId="0" fillId="0" borderId="0" xfId="0" applyNumberFormat="1"/>
    <xf numFmtId="0" fontId="1" fillId="0" borderId="0" xfId="0" applyFont="1"/>
    <xf numFmtId="0" fontId="1" fillId="0" borderId="0" xfId="0" applyFont="1" applyAlignment="1">
      <alignment horizontal="right"/>
    </xf>
    <xf numFmtId="22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 vertical="center"/>
    </xf>
    <xf numFmtId="0" fontId="0" fillId="0" borderId="0" xfId="0" applyAlignment="1">
      <alignment horizontal="right"/>
    </xf>
    <xf numFmtId="0" fontId="0" fillId="0" borderId="0" xfId="0" applyFill="1"/>
    <xf numFmtId="0" fontId="1" fillId="0" borderId="2" xfId="0" applyFont="1" applyBorder="1" applyAlignment="1">
      <alignment horizontal="left"/>
    </xf>
    <xf numFmtId="0" fontId="1" fillId="0" borderId="2" xfId="0" applyFont="1" applyBorder="1" applyAlignment="1">
      <alignment horizontal="center"/>
    </xf>
    <xf numFmtId="20" fontId="0" fillId="0" borderId="0" xfId="0" applyNumberFormat="1" applyAlignment="1">
      <alignment horizontal="center"/>
    </xf>
    <xf numFmtId="0" fontId="0" fillId="0" borderId="0" xfId="0" applyFont="1" applyAlignment="1">
      <alignment horizontal="left"/>
    </xf>
    <xf numFmtId="0" fontId="13" fillId="0" borderId="2" xfId="0" applyFont="1" applyBorder="1" applyAlignment="1">
      <alignment horizontal="left"/>
    </xf>
    <xf numFmtId="0" fontId="13" fillId="0" borderId="2" xfId="0" applyFont="1" applyFill="1" applyBorder="1" applyAlignment="1">
      <alignment horizontal="left"/>
    </xf>
    <xf numFmtId="0" fontId="1" fillId="0" borderId="0" xfId="0" applyFont="1" applyAlignment="1">
      <alignment vertical="top"/>
    </xf>
    <xf numFmtId="0" fontId="14" fillId="0" borderId="0" xfId="0" applyFont="1"/>
    <xf numFmtId="164" fontId="0" fillId="0" borderId="0" xfId="0" applyNumberFormat="1" applyAlignment="1">
      <alignment horizontal="left" vertical="center"/>
    </xf>
    <xf numFmtId="10" fontId="0" fillId="0" borderId="0" xfId="2" applyNumberFormat="1" applyFont="1"/>
    <xf numFmtId="164" fontId="0" fillId="0" borderId="0" xfId="0" applyNumberFormat="1" applyAlignment="1">
      <alignment horizontal="left" vertical="top"/>
    </xf>
    <xf numFmtId="0" fontId="7" fillId="3" borderId="0" xfId="0" applyFont="1" applyFill="1" applyAlignment="1" applyProtection="1">
      <alignment horizontal="left" vertical="top"/>
      <protection locked="0"/>
    </xf>
    <xf numFmtId="22" fontId="0" fillId="0" borderId="1" xfId="0" applyNumberFormat="1" applyBorder="1" applyAlignment="1">
      <alignment horizontal="left" vertical="top"/>
    </xf>
    <xf numFmtId="0" fontId="0" fillId="0" borderId="0" xfId="0" applyAlignment="1">
      <alignment horizontal="left" vertical="top"/>
    </xf>
    <xf numFmtId="164" fontId="5" fillId="0" borderId="0" xfId="0" applyNumberFormat="1" applyFont="1" applyAlignment="1">
      <alignment horizontal="left" vertical="top"/>
    </xf>
    <xf numFmtId="0" fontId="13" fillId="0" borderId="2" xfId="0" applyFont="1" applyBorder="1"/>
    <xf numFmtId="20" fontId="13" fillId="0" borderId="2" xfId="0" applyNumberFormat="1" applyFont="1" applyBorder="1" applyAlignment="1">
      <alignment horizontal="center"/>
    </xf>
    <xf numFmtId="20" fontId="13" fillId="0" borderId="2" xfId="0" applyNumberFormat="1" applyFont="1" applyBorder="1" applyAlignment="1">
      <alignment horizontal="center" vertical="center"/>
    </xf>
    <xf numFmtId="22" fontId="0" fillId="0" borderId="0" xfId="0" applyNumberFormat="1" applyAlignment="1">
      <alignment horizontal="left" vertical="top"/>
    </xf>
    <xf numFmtId="22" fontId="0" fillId="0" borderId="0" xfId="0" applyNumberFormat="1" applyAlignment="1">
      <alignment horizontal="left" indent="1"/>
    </xf>
    <xf numFmtId="0" fontId="16" fillId="0" borderId="0" xfId="0" applyFont="1" applyAlignment="1">
      <alignment vertical="center" wrapText="1"/>
    </xf>
    <xf numFmtId="0" fontId="7" fillId="7" borderId="6" xfId="0" applyFont="1" applyFill="1" applyBorder="1"/>
    <xf numFmtId="0" fontId="11" fillId="0" borderId="0" xfId="0" applyFont="1" applyFill="1" applyAlignment="1">
      <alignment vertical="center"/>
    </xf>
    <xf numFmtId="0" fontId="1" fillId="0" borderId="0" xfId="0" applyFont="1" applyFill="1" applyAlignment="1">
      <alignment horizontal="center" vertical="center"/>
    </xf>
    <xf numFmtId="0" fontId="0" fillId="0" borderId="0" xfId="0" applyFont="1" applyFill="1" applyBorder="1" applyAlignment="1" applyProtection="1">
      <alignment vertical="center"/>
      <protection locked="0"/>
    </xf>
    <xf numFmtId="0" fontId="0" fillId="0" borderId="0" xfId="0" applyFont="1"/>
    <xf numFmtId="20" fontId="13" fillId="0" borderId="4" xfId="0" applyNumberFormat="1" applyFont="1" applyBorder="1" applyAlignment="1">
      <alignment horizontal="center" vertical="center"/>
    </xf>
    <xf numFmtId="20" fontId="13" fillId="0" borderId="3" xfId="0" applyNumberFormat="1" applyFont="1" applyBorder="1" applyAlignment="1">
      <alignment horizontal="center" vertical="center"/>
    </xf>
    <xf numFmtId="20" fontId="13" fillId="0" borderId="5" xfId="0" applyNumberFormat="1" applyFont="1" applyBorder="1" applyAlignment="1">
      <alignment horizontal="center" vertical="center"/>
    </xf>
  </cellXfs>
  <cellStyles count="4">
    <cellStyle name="Hyperlink" xfId="1" builtinId="8"/>
    <cellStyle name="Normal" xfId="0" builtinId="0"/>
    <cellStyle name="Normal 2 14" xfId="3" xr:uid="{41E04F59-F0DD-4C25-92A6-F9D9E7466512}"/>
    <cellStyle name="Percent" xfId="2" builtinId="5"/>
  </cellStyles>
  <dxfs count="37">
    <dxf>
      <numFmt numFmtId="27" formatCode="dd/mm/yyyy\ h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yy\ hh:mm"/>
    </dxf>
    <dxf>
      <numFmt numFmtId="27" formatCode="dd/mm/yyyy\ hh:mm"/>
    </dxf>
    <dxf>
      <numFmt numFmtId="27" formatCode="dd/mm/yyyy\ hh:mm"/>
    </dxf>
    <dxf>
      <numFmt numFmtId="0" formatCode="General"/>
    </dxf>
    <dxf>
      <numFmt numFmtId="27" formatCode="dd/mm/yyyy\ hh:mm"/>
    </dxf>
    <dxf>
      <numFmt numFmtId="0" formatCode="General"/>
    </dxf>
    <dxf>
      <font>
        <color theme="9"/>
      </font>
    </dxf>
    <dxf>
      <font>
        <color theme="5"/>
      </font>
    </dxf>
    <dxf>
      <font>
        <color rgb="FF7030A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theme="9"/>
      </font>
    </dxf>
    <dxf>
      <font>
        <b/>
        <i val="0"/>
        <color theme="7"/>
      </font>
    </dxf>
    <dxf>
      <font>
        <b/>
        <i val="0"/>
        <color rgb="FFFF0000"/>
      </font>
    </dxf>
    <dxf>
      <font>
        <b val="0"/>
        <i val="0"/>
        <color theme="0" tint="-0.34998626667073579"/>
      </font>
    </dxf>
    <dxf>
      <font>
        <b/>
        <i val="0"/>
        <color theme="9"/>
      </font>
    </dxf>
    <dxf>
      <font>
        <color theme="9"/>
      </font>
    </dxf>
    <dxf>
      <font>
        <color theme="5"/>
      </font>
    </dxf>
    <dxf>
      <font>
        <color rgb="FF7030A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theme="9"/>
      </font>
    </dxf>
    <dxf>
      <font>
        <b/>
        <i val="0"/>
        <color theme="7"/>
      </font>
    </dxf>
    <dxf>
      <font>
        <b/>
        <i val="0"/>
        <color rgb="FFFF0000"/>
      </font>
    </dxf>
  </dxfs>
  <tableStyles count="0" defaultTableStyle="TableStyleMedium2" defaultPivotStyle="PivotStyleLight16"/>
  <colors>
    <mruColors>
      <color rgb="FFCB055F"/>
      <color rgb="FFFDAB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18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20" Type="http://schemas.openxmlformats.org/officeDocument/2006/relationships/customXml" Target="../customXml/item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19" Type="http://schemas.openxmlformats.org/officeDocument/2006/relationships/customXml" Target="../customXml/item5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ilva, Paulo Vieira d." refreshedDate="44012.580482060184" createdVersion="6" refreshedVersion="6" minRefreshableVersion="3" recordCount="13" xr:uid="{46356C59-DB8C-4C9C-99D9-6B82A42A32BA}">
  <cacheSource type="worksheet">
    <worksheetSource name="incident"/>
  </cacheSource>
  <cacheFields count="22">
    <cacheField name="number" numFmtId="0">
      <sharedItems count="94">
        <s v="INC1877219"/>
        <s v="INC1906555"/>
        <s v="INC1879280"/>
        <s v="INC1907405"/>
        <s v="INC1907237"/>
        <s v="INC1768999"/>
        <s v="INC1688271"/>
        <s v="INC1732029"/>
        <s v="INC1868007"/>
        <s v="INC1862963"/>
        <s v="INC1862646"/>
        <s v="INC1841684"/>
        <s v="INC1835804"/>
        <s v="INC1775143" u="1"/>
        <s v="INC1826853" u="1"/>
        <s v="INC1896305" u="1"/>
        <s v="INC1823180" u="1"/>
        <s v="INC1891867" u="1"/>
        <s v="INC1740017" u="1"/>
        <s v="INC1828293" u="1"/>
        <s v="INC1734469" u="1"/>
        <s v="INC1887101" u="1"/>
        <s v="INC1888570" u="1"/>
        <s v="INC1892074" u="1"/>
        <s v="INC1876661" u="1"/>
        <s v="INC1903375" u="1"/>
        <s v="INC1791191" u="1"/>
        <s v="INC1826089" u="1"/>
        <s v="INC1869733" u="1"/>
        <s v="INC1826398" u="1"/>
        <s v="INC1900055" u="1"/>
        <s v="INC1775688" u="1"/>
        <s v="INC1796966" u="1"/>
        <s v="INC1890694" u="1"/>
        <s v="INC1745502" u="1"/>
        <s v="INC1830082" u="1"/>
        <s v="INC1893384" u="1"/>
        <s v="INC1741021" u="1"/>
        <s v="INC1877340" u="1"/>
        <s v="INC1906155" u="1"/>
        <s v="INC1888264" u="1"/>
        <s v="INC1811716" u="1"/>
        <s v="INC1829415" u="1"/>
        <s v="INC1829385" u="1"/>
        <s v="INC1874005" u="1"/>
        <s v="INC1861905" u="1"/>
        <s v="INC1807640" u="1"/>
        <s v="INC1895062" u="1"/>
        <s v="INC1900662" u="1"/>
        <s v="INC1883828" u="1"/>
        <s v="INC1886901" u="1"/>
        <s v="INC1898604" u="1"/>
        <s v="INC1810894" u="1"/>
        <s v="INC1896398" u="1"/>
        <s v="INC1805980" u="1"/>
        <s v="INC1885679" u="1"/>
        <s v="INC1878473" u="1"/>
        <s v="INC1885681" u="1"/>
        <s v="INC1876739" u="1"/>
        <s v="INC1890935" u="1"/>
        <s v="INC1807333" u="1"/>
        <s v="INC1880320" u="1"/>
        <s v="INC1905072" u="1"/>
        <s v="INC1745771" u="1"/>
        <s v="INC1804306" u="1"/>
        <s v="INC1880290" u="1"/>
        <s v="INC1884536" u="1"/>
        <s v="INC1900901" u="1"/>
        <s v="INC1876696" u="1"/>
        <s v="INC1905793" u="1"/>
        <s v="INC1883229" u="1"/>
        <s v="INC1886756" u="1"/>
        <s v="INC1884817" u="1"/>
        <s v="INC1699264" u="1"/>
        <s v="INC1740027" u="1"/>
        <s v="INC1877888" u="1"/>
        <s v="INC1890349" u="1"/>
        <s v="INC1905120" u="1"/>
        <s v="INC1896388" u="1"/>
        <s v="INC1778577" u="1"/>
        <s v="INC1873246" u="1"/>
        <s v="INC1881851" u="1"/>
        <s v="INC1877803" u="1"/>
        <s v="INC1861412" u="1"/>
        <s v="INC1876833" u="1"/>
        <s v="INC1892144" u="1"/>
        <s v="INC1829568" u="1"/>
        <s v="INC1875584" u="1"/>
        <s v="INC1875966" u="1"/>
        <s v="INC1905944" u="1"/>
        <s v="INC1905929" u="1"/>
        <s v="INC1894526" u="1"/>
        <s v="INC1823841" u="1"/>
        <s v="INC1827705" u="1"/>
      </sharedItems>
    </cacheField>
    <cacheField name="opened_at" numFmtId="22">
      <sharedItems containsSemiMixedTypes="0" containsNonDate="0" containsDate="1" containsString="0" minDate="2019-10-02T09:17:50" maxDate="2020-06-30T10:59:53" count="13">
        <d v="2020-05-26T15:49:29"/>
        <d v="2020-06-29T18:05:23"/>
        <d v="2020-05-28T10:49:43"/>
        <d v="2020-06-30T10:59:53"/>
        <d v="2020-06-30T09:01:28"/>
        <d v="2020-01-16T14:25:29"/>
        <d v="2019-10-02T09:17:50"/>
        <d v="2019-11-28T16:35:21"/>
        <d v="2020-05-15T13:42:53"/>
        <d v="2020-05-11T11:08:07"/>
        <d v="2020-05-11T08:06:13"/>
        <d v="2020-04-08T15:39:27"/>
        <d v="2020-04-01T11:34:14"/>
      </sharedItems>
      <fieldGroup par="21" base="1">
        <rangePr groupBy="months" startDate="2019-10-02T09:17:50" endDate="2020-06-30T10:59:53"/>
        <groupItems count="14">
          <s v="&lt;02/10/2019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30/06/2020"/>
        </groupItems>
      </fieldGroup>
    </cacheField>
    <cacheField name="incident_state" numFmtId="0">
      <sharedItems count="4">
        <s v="Calendarizado"/>
        <s v="Atribuído" u="1"/>
        <s v="Pendente de Utilizador" u="1"/>
        <s v="Em Resoluçăo" u="1"/>
      </sharedItems>
    </cacheField>
    <cacheField name="sys_updated_on" numFmtId="22">
      <sharedItems containsSemiMixedTypes="0" containsNonDate="0" containsDate="1" containsString="0" minDate="2020-06-25T13:00:25" maxDate="2020-06-30T11:39:21"/>
    </cacheField>
    <cacheField name="u_resolve_time" numFmtId="22">
      <sharedItems containsNonDate="0" containsString="0" containsBlank="1"/>
    </cacheField>
    <cacheField name="closed_at" numFmtId="22">
      <sharedItems containsNonDate="0" containsString="0" containsBlank="1"/>
    </cacheField>
    <cacheField name="u_reopen_count" numFmtId="0">
      <sharedItems containsSemiMixedTypes="0" containsString="0" containsNumber="1" containsInteger="1" minValue="0" maxValue="1"/>
    </cacheField>
    <cacheField name="priority" numFmtId="0">
      <sharedItems count="4">
        <s v="4 - Baixo"/>
        <s v="3 - Moderado"/>
        <s v="2 - Alto"/>
        <s v="1 - Crítico" u="1"/>
      </sharedItems>
    </cacheField>
    <cacheField name="caller_id" numFmtId="0">
      <sharedItems/>
    </cacheField>
    <cacheField name="location" numFmtId="0">
      <sharedItems/>
    </cacheField>
    <cacheField name="assignment_group" numFmtId="0">
      <sharedItems count="14">
        <s v="EDPBR-PRO-CORR-Accenture-E-Process"/>
        <s v="EDPBR-PRO-CORR-Accenture-SML"/>
        <s v="EDPBR-PRO-CORR-Accenture-SGL-EDPBR"/>
        <s v="EDPBR-PRO-CORR-Accenture-Onsite Billing"/>
        <s v="EDPBR-PRO-CORR-Accenture-Hemera"/>
        <s v="EDPBR-PRO-CORR-Accenture-Portal de Serviços" u="1"/>
        <s v="EDPBR-PRO-CORR-Accenture-PIM" u="1"/>
        <s v="EDPBR-PRO-CORR-ACCENTURE- SAP CONCUR" u="1"/>
        <s v="EDPBR-PRO-CORR-Accenture-Sinergie" u="1"/>
        <s v="EDPBR-PRO-CORR-Accenture-Easy Way- DIPJ" u="1"/>
        <s v="EDPBR-PRO-CORR-Accenture-Iris" u="1"/>
        <s v="EDPBR-PRO-CORR-Accenture-Gauss" u="1"/>
        <s v="EDPBR-PRO-CORR-Accenture-OSER" u="1"/>
        <s v="EDPBR-PRO-CORR-Accenture-Ecomex" u="1"/>
      </sharedItems>
    </cacheField>
    <cacheField name="assigned_to" numFmtId="0">
      <sharedItems/>
    </cacheField>
    <cacheField name="contact_type" numFmtId="0">
      <sharedItems/>
    </cacheField>
    <cacheField name="short_description" numFmtId="0">
      <sharedItems/>
    </cacheField>
    <cacheField name="u_category" numFmtId="0">
      <sharedItems/>
    </cacheField>
    <cacheField name="u_subcategory" numFmtId="0">
      <sharedItems count="16">
        <s v="e-Process"/>
        <s v="SML"/>
        <s v="SGL"/>
        <s v="ONSITE BILLING"/>
        <s v="HEMERA"/>
        <s v="PIM" u="1"/>
        <s v="HEMERA-GAUSS" u="1"/>
        <s v="HEMERA-IRIS" u="1"/>
        <s v="SINERGIE" u="1"/>
        <s v="NOTEBOOK DESKTOP" u="1"/>
        <s v="CONCUR" u="1"/>
        <s v="OSER" u="1"/>
        <s v="PORTAL DE SERVIÇOS" u="1"/>
        <s v="ECOMEX" u="1"/>
        <s v="SAP CCS FICA - ARRECADAÇĂO" u="1"/>
        <s v="EASYWAY" u="1"/>
      </sharedItems>
    </cacheField>
    <cacheField name="u_product_type" numFmtId="0">
      <sharedItems/>
    </cacheField>
    <cacheField name="u_resolution_code" numFmtId="0">
      <sharedItems/>
    </cacheField>
    <cacheField name="work_notes" numFmtId="0">
      <sharedItems longText="1"/>
    </cacheField>
    <cacheField name="expected_start" numFmtId="22">
      <sharedItems containsSemiMixedTypes="0" containsNonDate="0" containsDate="1" containsString="0" minDate="2020-07-01T10:00:00" maxDate="2020-07-24T12:58:33"/>
    </cacheField>
    <cacheField name="Trimestres" numFmtId="0" databaseField="0">
      <fieldGroup base="1">
        <rangePr groupBy="quarters" startDate="2019-10-02T09:17:50" endDate="2020-06-30T10:59:53"/>
        <groupItems count="6">
          <s v="&lt;02/10/2019"/>
          <s v="Trim1"/>
          <s v="Trim2"/>
          <s v="Trim3"/>
          <s v="Trim4"/>
          <s v="&gt;30/06/2020"/>
        </groupItems>
      </fieldGroup>
    </cacheField>
    <cacheField name="Anos" numFmtId="0" databaseField="0">
      <fieldGroup base="1">
        <rangePr groupBy="years" startDate="2019-10-02T09:17:50" endDate="2020-06-30T10:59:53"/>
        <groupItems count="4">
          <s v="&lt;02/10/2019"/>
          <s v="2019"/>
          <s v="2020"/>
          <s v="&gt;30/06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ilva, Paulo Vieira d." refreshedDate="44012.580520023148" createdVersion="6" refreshedVersion="6" minRefreshableVersion="3" recordCount="200" xr:uid="{B5DD9BE5-A712-4118-9BC2-819B5F2686A9}">
  <cacheSource type="worksheet">
    <worksheetSource ref="A1:V1048576" sheet="_Base"/>
  </cacheSource>
  <cacheFields count="22">
    <cacheField name="number" numFmtId="0">
      <sharedItems containsBlank="1"/>
    </cacheField>
    <cacheField name="opened_at" numFmtId="0">
      <sharedItems containsNonDate="0" containsDate="1" containsString="0" containsBlank="1" minDate="2019-10-02T09:17:50" maxDate="2020-06-30T10:59:53"/>
    </cacheField>
    <cacheField name="incident_state" numFmtId="0">
      <sharedItems containsBlank="1"/>
    </cacheField>
    <cacheField name="sys_updated_on" numFmtId="0">
      <sharedItems containsNonDate="0" containsDate="1" containsString="0" containsBlank="1" minDate="2020-06-25T13:00:25" maxDate="2020-06-30T11:39:21"/>
    </cacheField>
    <cacheField name="u_resolve_time" numFmtId="0">
      <sharedItems containsNonDate="0" containsString="0" containsBlank="1"/>
    </cacheField>
    <cacheField name="closed_at" numFmtId="0">
      <sharedItems containsNonDate="0" containsString="0" containsBlank="1"/>
    </cacheField>
    <cacheField name="u_reopen_count" numFmtId="0">
      <sharedItems containsString="0" containsBlank="1" containsNumber="1" containsInteger="1" minValue="0" maxValue="1"/>
    </cacheField>
    <cacheField name="priority" numFmtId="0">
      <sharedItems containsBlank="1"/>
    </cacheField>
    <cacheField name="caller_id" numFmtId="0">
      <sharedItems containsBlank="1"/>
    </cacheField>
    <cacheField name="location" numFmtId="0">
      <sharedItems containsBlank="1"/>
    </cacheField>
    <cacheField name="assignment_group" numFmtId="0">
      <sharedItems containsBlank="1"/>
    </cacheField>
    <cacheField name="assigned_to" numFmtId="0">
      <sharedItems containsBlank="1"/>
    </cacheField>
    <cacheField name="contact_type" numFmtId="0">
      <sharedItems containsBlank="1"/>
    </cacheField>
    <cacheField name="short_description" numFmtId="0">
      <sharedItems containsBlank="1"/>
    </cacheField>
    <cacheField name="u_category" numFmtId="0">
      <sharedItems containsBlank="1"/>
    </cacheField>
    <cacheField name="u_subcategory" numFmtId="0">
      <sharedItems containsBlank="1" count="14">
        <s v="e-Process"/>
        <s v="SML"/>
        <s v="SGL"/>
        <s v="ONSITE BILLING"/>
        <s v="HEMERA"/>
        <m/>
        <s v="PIM" u="1"/>
        <s v="HEMERA-IRIS" u="1"/>
        <s v="SINERGIE" u="1"/>
        <s v="NOTEBOOK DESKTOP" u="1"/>
        <s v="OSER" u="1"/>
        <s v="PORTAL DE SERVIÇOS" u="1"/>
        <s v="ECOMEX" u="1"/>
        <s v="SAP CCS FICA - ARRECADAÇĂO" u="1"/>
      </sharedItems>
    </cacheField>
    <cacheField name="u_product_type" numFmtId="0">
      <sharedItems containsBlank="1"/>
    </cacheField>
    <cacheField name="u_resolution_code" numFmtId="0">
      <sharedItems containsBlank="1"/>
    </cacheField>
    <cacheField name="work_notes" numFmtId="0">
      <sharedItems containsBlank="1" longText="1"/>
    </cacheField>
    <cacheField name="expected_start" numFmtId="0">
      <sharedItems containsNonDate="0" containsDate="1" containsString="0" containsBlank="1" minDate="2020-07-01T10:00:00" maxDate="2020-07-24T12:58:33"/>
    </cacheField>
    <cacheField name="TORRE" numFmtId="0">
      <sharedItems containsBlank="1" count="4">
        <s v="R3"/>
        <s v="CCS"/>
        <s v="-"/>
        <m/>
      </sharedItems>
    </cacheField>
    <cacheField name="TORRE2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">
  <r>
    <x v="0"/>
    <x v="0"/>
    <x v="0"/>
    <d v="2020-06-29T10:43:04"/>
    <m/>
    <m/>
    <n v="0"/>
    <x v="0"/>
    <s v="Ynnaira Magali Praciano Magalhaes"/>
    <s v="Sem Endereço"/>
    <x v="0"/>
    <s v="PAULO VIEIRA DA SILVA EXTERNO"/>
    <s v="Web"/>
    <s v="Fornecedor năo consegue assinar pela plataforma eProcess"/>
    <s v="APLICAÇŐES"/>
    <x v="0"/>
    <s v="FALHA NA APLICAÇĂO"/>
    <s v=""/>
    <s v="26-05-2020 16:09:35 - PAULO VIEIRA DA SILVA EXTERNO (Notas de Trabalho)_x000a_[Categoria] Procedimento do Usuário &amp; Dúvida_x000d__x000a_[Motivo] _x000d__x000a_[Catálogo] e-Process_x000a__x000a_"/>
    <d v="2020-07-01T10:00:00"/>
  </r>
  <r>
    <x v="1"/>
    <x v="1"/>
    <x v="0"/>
    <d v="2020-06-30T08:22:51"/>
    <m/>
    <m/>
    <n v="0"/>
    <x v="0"/>
    <s v="Lucas Loureiro Depizzol"/>
    <s v="Sem Endereço"/>
    <x v="1"/>
    <s v="PAULO VIEIRA DA SILVA EXTERNO"/>
    <s v="Web"/>
    <s v="OSE quarentena"/>
    <s v="APLICAÇŐES"/>
    <x v="1"/>
    <s v="FALHA NA APLICAÇĂO"/>
    <s v=""/>
    <s v="30-06-2020 08:16:06 - PAULO VIEIRA DA SILVA EXTERNO (Notas de Trabalho)_x000a_[Categoria] Erro de Aplicaçăo_x000d__x000a_[Motivo]_x000d__x000a_[Catálogo] SML_x000a__x000a_"/>
    <d v="2020-07-02T09:30:00"/>
  </r>
  <r>
    <x v="2"/>
    <x v="2"/>
    <x v="0"/>
    <d v="2020-06-29T16:05:14"/>
    <m/>
    <m/>
    <n v="0"/>
    <x v="0"/>
    <s v="Thamara Santos Costa"/>
    <s v="Sem Endereço"/>
    <x v="1"/>
    <s v="PAULO VIEIRA DA SILVA EXTERNO"/>
    <s v="Phone"/>
    <s v="Falha no SML"/>
    <s v="APLICAÇŐES"/>
    <x v="1"/>
    <s v="Falha Acesso Usuário"/>
    <s v=""/>
    <s v="03-06-2020 09:42:50 - BRUNO DO NASCIMENTO DE SOUZA LEAO EXTERNO (Notas de Trabalho)_x000a_Prezados,_x000d__x000a__x000d__x000a_Na gravaçăo em video, consta todas as informaçőes, visto que foi gravado no inicio do processo, onde foi inserido todas a informaçőes_x000a__x000a_28-05-2020 11:01:15 - Lucas Assunçăo Machado da Silva EXTERNO (Notas de Trabalho)_x000a_[Categoria] Erro Aplicaçăo_x000d__x000a_[Motivo] Relatório_x000d__x000a_[Catálogo] SML_x000a__x000a_"/>
    <d v="2020-07-03T09:30:00"/>
  </r>
  <r>
    <x v="3"/>
    <x v="3"/>
    <x v="0"/>
    <d v="2020-06-30T11:39:21"/>
    <m/>
    <m/>
    <n v="0"/>
    <x v="1"/>
    <s v="Joao Carlos Dos Santos"/>
    <s v="RUA CLAUDINO PINTO 58 CENTRO SA0 JOSE DOS CAMPOS 12210-010"/>
    <x v="2"/>
    <s v="PAULO VIEIRA DA SILVA EXTERNO"/>
    <s v="Web"/>
    <s v="SGL nao funcionando.  30062020"/>
    <s v="APLICAÇŐES"/>
    <x v="2"/>
    <s v="FALHA NA APLICAÇĂO"/>
    <s v=""/>
    <s v="30-06-2020 11:26:23 - PAULO VIEIRA DA SILVA EXTERNO (Notas de Trabalho)_x000a_[Categoria] Erro de Aplicaçăo_x000d__x000a_[Motivo]_x000d__x000a_[Catálogo] SGL_x000a__x000a_"/>
    <d v="2020-07-02T16:00:00"/>
  </r>
  <r>
    <x v="4"/>
    <x v="4"/>
    <x v="0"/>
    <d v="2020-06-30T09:18:58"/>
    <m/>
    <m/>
    <n v="0"/>
    <x v="1"/>
    <s v="Rafael Messias Prado"/>
    <s v="Sem Endereço"/>
    <x v="2"/>
    <s v="PAULO VIEIRA DA SILVA EXTERNO"/>
    <s v="Web"/>
    <s v="Modulo empreiteira e consulta de foto e historico / falha de acesso"/>
    <s v="APLICAÇŐES"/>
    <x v="2"/>
    <s v="PERFORMANCE RUIM"/>
    <s v=""/>
    <s v="30-06-2020 09:18:58 - PAULO VIEIRA DA SILVA EXTERNO (Notas de Trabalho)_x000a_[Categoria] Melhoria_x000d__x000a_[Motivo] Ainda năo foi implementado a rotina de expurgo de dados._x000d__x000a_[Catálogo] SGL_x000a__x000a_"/>
    <d v="2020-07-02T16:00:00"/>
  </r>
  <r>
    <x v="5"/>
    <x v="5"/>
    <x v="0"/>
    <d v="2020-06-29T12:10:17"/>
    <m/>
    <m/>
    <n v="0"/>
    <x v="1"/>
    <s v="Joao Carlos Dos Santos"/>
    <s v="RUA CLAUDINO PINTO 58 CENTRO SA0 JOSE DOS CAMPOS 12210-010"/>
    <x v="2"/>
    <s v="ADENILSON JUNIOR DO NASCIMENTO EXTERNO"/>
    <s v="Web"/>
    <s v="SGL (PRODUCAO)  LEITURA ZERO NAO ATUALIZADA NO RETORNO"/>
    <s v="APLICAÇŐES"/>
    <x v="2"/>
    <s v="FALHA NA APLICAÇĂO"/>
    <s v=""/>
    <s v="04-02-2020 16:29:12 - PAULO VIEIRA DA SILVA EXTERNO (Notas de Trabalho)_x000a_[Categoria] Erro de Aplicaçăo_x000d__x000a_[Motivo]_x000d__x000a_[Catálogo] SGL_x000a__x000a_16-01-2020 14:36:18 - Lucas Assunçăo Machado da Silva EXTERNO (Notas de Trabalho)_x000a_[#Categoria] Erro de Aplicaçăo_x000d__x000a_[#Motivo] Em análise pela CABTEC_x000d__x000a_[#Transaçăo/Processo] SGL_x000a__x000a_"/>
    <d v="2020-07-10T10:37:58"/>
  </r>
  <r>
    <x v="6"/>
    <x v="6"/>
    <x v="0"/>
    <d v="2020-06-25T13:00:25"/>
    <m/>
    <m/>
    <n v="0"/>
    <x v="1"/>
    <s v="Emanuel Goulart Alves"/>
    <s v="RUA CLAUDINO PINTO 58 CENTRO SA0 JOSE DOS CAMPOS 12210-010"/>
    <x v="2"/>
    <s v="ADENILSON JUNIOR DO NASCIMENTO EXTERNO"/>
    <s v="Web"/>
    <s v="4) GTI-SGL - Vulnerabilidade Sistema"/>
    <s v="APLICAÇŐES"/>
    <x v="2"/>
    <s v="FALHA NA APLICAÇĂO"/>
    <s v=""/>
    <s v="30-04-2020 11:43:55 - Lucas Assunçăo Machado da Silva EXTERNO (Notas de Trabalho)_x000a_Pendente AO._x000d__x000a_Chamado já foi escalado internamente na EDP._x000d__x000a__x000d__x000a__x000d__x000a_From: Junior, Adenilson_x000d__x000a_Sent: sexta-feira, 24 de abril de 2020 12:15_x000d__x000a_To: 'Gabriela De Campos Ferreira' &lt;gabriela.araujo@edpbr.com.br&gt;_x000d__x000a_Cc: ACC_EDP_SISTDIST &lt;ACC_EDP_SISTDIST@accenture.com&gt;; Silva, Cristiane &lt;cristiane.silva@accenture.com&gt;; Manganelli, F. &lt;f.manganelli@accenture.com&gt;; 'Natalia Alves Pedro EXTERNO' &lt;natalia.pedro@edpbr.com.br&gt;_x000d__x000a_Subject: RE: [EDP_SGL] INC1688271 - 4) GTI-SGL - Vulnerabilidade Sistema - 02/10/2019 09:17:50_x000d__x000a__x000d__x000a_Gabriela, boa tarde._x000d__x000a__x000d__x000a_Para este caso do Luiz, conseguiu falar com ele?_x000d__x000a__x000d__x000a_Poderias nos ajudar quanto a este caso?_x000d__x000a__x000d__x000a__x000d__x000a_Best regards,_x000d__x000a__x000d__x000a_Adenilson Junior do Nascimento_x000d__x000a_Analyst Senior Software_x000d__x000a_Accenture - Brazil Delivery Center – Recife_x000d__x000a_Software Developer_x000d__x000a_adenilson.junior@accenture.com_x000d__x000a_Antes de imprimir, pense em sua responsabilidade com o MEIO AMBIENTE._x000a__x000a_03-02-2020 13:44:31 - ADENILSON JUNIOR DO NASCIMENTO EXTERNO (Notas de Trabalho)_x000a_[#Categoria] Erro Aplicaçăo_x000a_[#Motivo] Em análise cabtec._x000a_[#Catálogo] SGL_x000a__x000a_02-10-2019 11:47:23 - Lucas Assunçăo Machado da Silva EXTERNO (Notas de Trabalho)_x000a_[#Categoria] Erro Aplicaçăo_x000d__x000a_[#Motivo] Em análise cabtec._x000d__x000a_[#Transaçăo/Processo]_x000a__x000a_"/>
    <d v="2020-07-24T12:58:33"/>
  </r>
  <r>
    <x v="7"/>
    <x v="7"/>
    <x v="0"/>
    <d v="2020-06-29T12:11:51"/>
    <m/>
    <m/>
    <n v="1"/>
    <x v="2"/>
    <s v="Vinicius Peters Lopes"/>
    <s v="PRAÇA COSTA PEREIRA,210-3şANDAR-CEP 29010080 CENTRO VITORIA"/>
    <x v="3"/>
    <s v="ADENILSON JUNIOR DO NASCIMENTO EXTERNO"/>
    <s v="Web"/>
    <s v="Espelho de conta năo exibe dados"/>
    <s v="APLICAÇŐES"/>
    <x v="3"/>
    <s v="FALHA NA APLICAÇĂO"/>
    <s v=""/>
    <s v="17-02-2020 11:08:51 - PAULO VIEIRA DA SILVA EXTERNO (Notas de Trabalho)_x000a_[Categoria] Erro aplicaçăo_x000a_[Motivo] Em análise com Sisplus_x000a_[Catálogo] ONSITE BILLING_x000a__x000a_03-02-2020 12:31:24 - ADENILSON JUNIOR DO NASCIMENTO EXTERNO (Notas de Trabalho)_x000a_[#Categoria] Erro aplicaçăo_x000d__x000a_[#Motivo] Em análise com sisplus_x000d__x000a_[#Catálogo]ONSITE BILLING_x000a__x000a_28-11-2019 17:14:02 - Lucas Assunçăo Machado da Silva EXTERNO (Notas de Trabalho)_x000a_[#Categoria] Erro aplicaçăo_x000d__x000a_[#Motivo] Em análise com sisplus_x000d__x000a_[#Processo/Transaçăo] Espelho_x000a__x000a_"/>
    <d v="2020-07-03T10:00:00"/>
  </r>
  <r>
    <x v="8"/>
    <x v="8"/>
    <x v="0"/>
    <d v="2020-06-29T11:48:28"/>
    <m/>
    <m/>
    <n v="0"/>
    <x v="0"/>
    <s v="Valmir Coelho Da Silva"/>
    <s v="Sem Endereço"/>
    <x v="4"/>
    <s v="PAULO VIEIRA DA SILVA EXTERNO"/>
    <s v="Web"/>
    <s v="Relatório de disponibilidade"/>
    <s v="APLICAÇŐES"/>
    <x v="4"/>
    <s v="FALHA NA APLICAÇĂO"/>
    <s v=""/>
    <s v="15-05-2020 14:23:45 - PAULO VIEIRA DA SILVA EXTERNO (Notas de Trabalho)_x000a_[Categoria] Erro de Aplicaçăo_x000a_[Motivo]_x000a_[Catálogo] HEMERA_x000a__x000a_"/>
    <d v="2020-07-10T10:00:00"/>
  </r>
  <r>
    <x v="9"/>
    <x v="9"/>
    <x v="0"/>
    <d v="2020-06-29T11:48:42"/>
    <m/>
    <m/>
    <n v="0"/>
    <x v="1"/>
    <s v="Andre Da Silva Rocha"/>
    <s v="Sem Endereço"/>
    <x v="4"/>
    <s v="PAULO VIEIRA DA SILVA EXTERNO"/>
    <s v="Web"/>
    <s v="Relatório BTzero - erro na exportaçăo para excel"/>
    <s v="APLICAÇŐES"/>
    <x v="4"/>
    <s v="FALHA NA APLICAÇĂO"/>
    <s v=""/>
    <s v="11-05-2020 11:57:14 - ADENILSON JUNIOR DO NASCIMENTO EXTERNO (Notas de Trabalho)_x000a_[Categoria] Erro de Aplicaçăo_x000d__x000a_[Motivo] Exportaçăo de relatório năo funciona para .xls só CSV_x000d__x000a_[Catálogo] HEMERA_x000a__x000a_"/>
    <d v="2020-07-10T10:00:00"/>
  </r>
  <r>
    <x v="10"/>
    <x v="10"/>
    <x v="0"/>
    <d v="2020-06-29T11:49:04"/>
    <m/>
    <m/>
    <n v="0"/>
    <x v="0"/>
    <s v="Valmir Coelho Da Silva"/>
    <s v="Sem Endereço"/>
    <x v="4"/>
    <s v="PAULO VIEIRA DA SILVA EXTERNO"/>
    <s v="Web"/>
    <s v="Atualizaçăo Hemera EDP SP 2.46.6.177"/>
    <s v="APLICAÇŐES"/>
    <x v="4"/>
    <s v="FALHA NA APLICAÇĂO"/>
    <s v=""/>
    <s v="11-05-2020 08:20:57 - ADENILSON JUNIOR DO NASCIMENTO EXTERNO (Notas de Trabalho)_x000a_[Categoria] Erro de Aplicaçăo_x000d__x000a_[Motivo] Extraçăo de arquivos_x000d__x000a_[Catálogo] HEMERA_x000a__x000a_"/>
    <d v="2020-07-10T10:00:00"/>
  </r>
  <r>
    <x v="11"/>
    <x v="11"/>
    <x v="0"/>
    <d v="2020-06-29T11:49:29"/>
    <m/>
    <m/>
    <n v="0"/>
    <x v="1"/>
    <s v="Felipe Jose De Oliveira Costa"/>
    <s v="Sem Endereço"/>
    <x v="4"/>
    <s v="PAULO VIEIRA DA SILVA EXTERNO"/>
    <s v="Web"/>
    <s v="Cadastro por Planilha"/>
    <s v="APLICAÇŐES"/>
    <x v="4"/>
    <s v="FALHA NA APLICAÇĂO"/>
    <s v=""/>
    <s v="08-04-2020 17:04:04 - Lucas Assunçăo Machado da Silva EXTERNO (Notas de Trabalho)_x000a_[Categoria] Erro Aplicaçăo_x000d__x000a_[Motivo] Em análise da CAS_x000d__x000a_[Catálogo] Hemera_x000a__x000a_"/>
    <d v="2020-07-02T10:00:00"/>
  </r>
  <r>
    <x v="12"/>
    <x v="12"/>
    <x v="0"/>
    <d v="2020-06-29T12:04:16"/>
    <m/>
    <m/>
    <n v="0"/>
    <x v="0"/>
    <s v="Felipe Jose De Oliveira Costa"/>
    <s v="AV. LOURIVAL NUNES 390 PLANALTO DE CARAPINA SERRA ES"/>
    <x v="4"/>
    <s v="PAULO VIEIRA DA SILVA EXTERNO"/>
    <s v="Web"/>
    <s v="Exportaçăo de Dados"/>
    <s v="APLICAÇŐES"/>
    <x v="4"/>
    <s v="PERFORMANCE RUIM"/>
    <s v=""/>
    <s v="01-04-2020 11:42:55 - Lucas Assunçăo Machado da Silva EXTERNO (Notas de Trabalho)_x000a_[Categoria] Erro de Aplicaçăo_x000d__x000a_[Motivo] Em análise CAS_x000d__x000a_[Catálogo] Hemera_x000a__x000a_"/>
    <d v="2020-07-02T10:00: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">
  <r>
    <s v="INC1877219"/>
    <d v="2020-05-26T15:49:29"/>
    <s v="Calendarizado"/>
    <d v="2020-06-29T10:43:04"/>
    <m/>
    <m/>
    <n v="0"/>
    <s v="4 - Baixo"/>
    <s v="Ynnaira Magali Praciano Magalhaes"/>
    <s v="Sem Endereço"/>
    <s v="EDPBR-PRO-CORR-Accenture-E-Process"/>
    <s v="PAULO VIEIRA DA SILVA EXTERNO"/>
    <s v="Web"/>
    <s v="Fornecedor năo consegue assinar pela plataforma eProcess"/>
    <s v="APLICAÇŐES"/>
    <x v="0"/>
    <s v="FALHA NA APLICAÇĂO"/>
    <s v=""/>
    <s v="26-05-2020 16:09:35 - PAULO VIEIRA DA SILVA EXTERNO (Notas de Trabalho)_x000a_[Categoria] Procedimento do Usuário &amp; Dúvida_x000d__x000a_[Motivo] _x000d__x000a_[Catálogo] e-Process_x000a__x000a_"/>
    <d v="2020-07-01T10:00:00"/>
    <x v="0"/>
    <s v="R3"/>
  </r>
  <r>
    <s v="INC1906555"/>
    <d v="2020-06-29T18:05:23"/>
    <s v="Calendarizado"/>
    <d v="2020-06-30T08:22:51"/>
    <m/>
    <m/>
    <n v="0"/>
    <s v="4 - Baixo"/>
    <s v="Lucas Loureiro Depizzol"/>
    <s v="Sem Endereço"/>
    <s v="EDPBR-PRO-CORR-Accenture-SML"/>
    <s v="PAULO VIEIRA DA SILVA EXTERNO"/>
    <s v="Web"/>
    <s v="OSE quarentena"/>
    <s v="APLICAÇŐES"/>
    <x v="1"/>
    <s v="FALHA NA APLICAÇĂO"/>
    <s v=""/>
    <s v="30-06-2020 08:16:06 - PAULO VIEIRA DA SILVA EXTERNO (Notas de Trabalho)_x000a_[Categoria] Erro de Aplicaçăo_x000d__x000a_[Motivo]_x000d__x000a_[Catálogo] SML_x000a__x000a_"/>
    <d v="2020-07-02T09:30:00"/>
    <x v="1"/>
    <s v="CCS"/>
  </r>
  <r>
    <s v="INC1879280"/>
    <d v="2020-05-28T10:49:43"/>
    <s v="Calendarizado"/>
    <d v="2020-06-29T16:05:14"/>
    <m/>
    <m/>
    <n v="0"/>
    <s v="4 - Baixo"/>
    <s v="Thamara Santos Costa"/>
    <s v="Sem Endereço"/>
    <s v="EDPBR-PRO-CORR-Accenture-SML"/>
    <s v="PAULO VIEIRA DA SILVA EXTERNO"/>
    <s v="Phone"/>
    <s v="Falha no SML"/>
    <s v="APLICAÇŐES"/>
    <x v="1"/>
    <s v="Falha Acesso Usuário"/>
    <s v=""/>
    <s v="03-06-2020 09:42:50 - BRUNO DO NASCIMENTO DE SOUZA LEAO EXTERNO (Notas de Trabalho)_x000a_Prezados,_x000d__x000a__x000d__x000a_Na gravaçăo em video, consta todas as informaçőes, visto que foi gravado no inicio do processo, onde foi inserido todas a informaçőes_x000a__x000a_28-05-2020 11:01:15 - Lucas Assunçăo Machado da Silva EXTERNO (Notas de Trabalho)_x000a_[Categoria] Erro Aplicaçăo_x000d__x000a_[Motivo] Relatório_x000d__x000a_[Catálogo] SML_x000a__x000a_"/>
    <d v="2020-07-03T09:30:00"/>
    <x v="1"/>
    <s v="CCS"/>
  </r>
  <r>
    <s v="INC1907405"/>
    <d v="2020-06-30T10:59:53"/>
    <s v="Calendarizado"/>
    <d v="2020-06-30T11:39:21"/>
    <m/>
    <m/>
    <n v="0"/>
    <s v="3 - Moderado"/>
    <s v="Joao Carlos Dos Santos"/>
    <s v="RUA CLAUDINO PINTO 58 CENTRO SA0 JOSE DOS CAMPOS 12210-010"/>
    <s v="EDPBR-PRO-CORR-Accenture-SGL-EDPBR"/>
    <s v="PAULO VIEIRA DA SILVA EXTERNO"/>
    <s v="Web"/>
    <s v="SGL nao funcionando.  30062020"/>
    <s v="APLICAÇŐES"/>
    <x v="2"/>
    <s v="FALHA NA APLICAÇĂO"/>
    <s v=""/>
    <s v="30-06-2020 11:26:23 - PAULO VIEIRA DA SILVA EXTERNO (Notas de Trabalho)_x000a_[Categoria] Erro de Aplicaçăo_x000d__x000a_[Motivo]_x000d__x000a_[Catálogo] SGL_x000a__x000a_"/>
    <d v="2020-07-02T16:00:00"/>
    <x v="1"/>
    <s v="CCS"/>
  </r>
  <r>
    <s v="INC1907237"/>
    <d v="2020-06-30T09:01:28"/>
    <s v="Calendarizado"/>
    <d v="2020-06-30T09:18:58"/>
    <m/>
    <m/>
    <n v="0"/>
    <s v="3 - Moderado"/>
    <s v="Rafael Messias Prado"/>
    <s v="Sem Endereço"/>
    <s v="EDPBR-PRO-CORR-Accenture-SGL-EDPBR"/>
    <s v="PAULO VIEIRA DA SILVA EXTERNO"/>
    <s v="Web"/>
    <s v="Modulo empreiteira e consulta de foto e historico / falha de acesso"/>
    <s v="APLICAÇŐES"/>
    <x v="2"/>
    <s v="PERFORMANCE RUIM"/>
    <s v=""/>
    <s v="30-06-2020 09:18:58 - PAULO VIEIRA DA SILVA EXTERNO (Notas de Trabalho)_x000a_[Categoria] Melhoria_x000d__x000a_[Motivo] Ainda năo foi implementado a rotina de expurgo de dados._x000d__x000a_[Catálogo] SGL_x000a__x000a_"/>
    <d v="2020-07-02T16:00:00"/>
    <x v="1"/>
    <s v="CCS"/>
  </r>
  <r>
    <s v="INC1768999"/>
    <d v="2020-01-16T14:25:29"/>
    <s v="Calendarizado"/>
    <d v="2020-06-29T12:10:17"/>
    <m/>
    <m/>
    <n v="0"/>
    <s v="3 - Moderado"/>
    <s v="Joao Carlos Dos Santos"/>
    <s v="RUA CLAUDINO PINTO 58 CENTRO SA0 JOSE DOS CAMPOS 12210-010"/>
    <s v="EDPBR-PRO-CORR-Accenture-SGL-EDPBR"/>
    <s v="ADENILSON JUNIOR DO NASCIMENTO EXTERNO"/>
    <s v="Web"/>
    <s v="SGL (PRODUCAO)  LEITURA ZERO NAO ATUALIZADA NO RETORNO"/>
    <s v="APLICAÇŐES"/>
    <x v="2"/>
    <s v="FALHA NA APLICAÇĂO"/>
    <s v=""/>
    <s v="04-02-2020 16:29:12 - PAULO VIEIRA DA SILVA EXTERNO (Notas de Trabalho)_x000a_[Categoria] Erro de Aplicaçăo_x000d__x000a_[Motivo]_x000d__x000a_[Catálogo] SGL_x000a__x000a_16-01-2020 14:36:18 - Lucas Assunçăo Machado da Silva EXTERNO (Notas de Trabalho)_x000a_[#Categoria] Erro de Aplicaçăo_x000d__x000a_[#Motivo] Em análise pela CABTEC_x000d__x000a_[#Transaçăo/Processo] SGL_x000a__x000a_"/>
    <d v="2020-07-10T10:37:58"/>
    <x v="1"/>
    <s v="CCS"/>
  </r>
  <r>
    <s v="INC1688271"/>
    <d v="2019-10-02T09:17:50"/>
    <s v="Calendarizado"/>
    <d v="2020-06-25T13:00:25"/>
    <m/>
    <m/>
    <n v="0"/>
    <s v="3 - Moderado"/>
    <s v="Emanuel Goulart Alves"/>
    <s v="RUA CLAUDINO PINTO 58 CENTRO SA0 JOSE DOS CAMPOS 12210-010"/>
    <s v="EDPBR-PRO-CORR-Accenture-SGL-EDPBR"/>
    <s v="ADENILSON JUNIOR DO NASCIMENTO EXTERNO"/>
    <s v="Web"/>
    <s v="4) GTI-SGL - Vulnerabilidade Sistema"/>
    <s v="APLICAÇŐES"/>
    <x v="2"/>
    <s v="FALHA NA APLICAÇĂO"/>
    <s v=""/>
    <s v="30-04-2020 11:43:55 - Lucas Assunçăo Machado da Silva EXTERNO (Notas de Trabalho)_x000a_Pendente AO._x000d__x000a_Chamado já foi escalado internamente na EDP._x000d__x000a__x000d__x000a__x000d__x000a_From: Junior, Adenilson_x000d__x000a_Sent: sexta-feira, 24 de abril de 2020 12:15_x000d__x000a_To: 'Gabriela De Campos Ferreira' &lt;gabriela.araujo@edpbr.com.br&gt;_x000d__x000a_Cc: ACC_EDP_SISTDIST &lt;ACC_EDP_SISTDIST@accenture.com&gt;; Silva, Cristiane &lt;cristiane.silva@accenture.com&gt;; Manganelli, F. &lt;f.manganelli@accenture.com&gt;; 'Natalia Alves Pedro EXTERNO' &lt;natalia.pedro@edpbr.com.br&gt;_x000d__x000a_Subject: RE: [EDP_SGL] INC1688271 - 4) GTI-SGL - Vulnerabilidade Sistema - 02/10/2019 09:17:50_x000d__x000a__x000d__x000a_Gabriela, boa tarde._x000d__x000a__x000d__x000a_Para este caso do Luiz, conseguiu falar com ele?_x000d__x000a__x000d__x000a_Poderias nos ajudar quanto a este caso?_x000d__x000a__x000d__x000a__x000d__x000a_Best regards,_x000d__x000a__x000d__x000a_Adenilson Junior do Nascimento_x000d__x000a_Analyst Senior Software_x000d__x000a_Accenture - Brazil Delivery Center – Recife_x000d__x000a_Software Developer_x000d__x000a_adenilson.junior@accenture.com_x000d__x000a_Antes de imprimir, pense em sua responsabilidade com o MEIO AMBIENTE._x000a__x000a_03-02-2020 13:44:31 - ADENILSON JUNIOR DO NASCIMENTO EXTERNO (Notas de Trabalho)_x000a_[#Categoria] Erro Aplicaçăo_x000a_[#Motivo] Em análise cabtec._x000a_[#Catálogo] SGL_x000a__x000a_02-10-2019 11:47:23 - Lucas Assunçăo Machado da Silva EXTERNO (Notas de Trabalho)_x000a_[#Categoria] Erro Aplicaçăo_x000d__x000a_[#Motivo] Em análise cabtec._x000d__x000a_[#Transaçăo/Processo]_x000a__x000a_"/>
    <d v="2020-07-24T12:58:33"/>
    <x v="1"/>
    <s v="CCS"/>
  </r>
  <r>
    <s v="INC1732029"/>
    <d v="2019-11-28T16:35:21"/>
    <s v="Calendarizado"/>
    <d v="2020-06-29T12:11:51"/>
    <m/>
    <m/>
    <n v="1"/>
    <s v="2 - Alto"/>
    <s v="Vinicius Peters Lopes"/>
    <s v="PRAÇA COSTA PEREIRA,210-3şANDAR-CEP 29010080 CENTRO VITORIA"/>
    <s v="EDPBR-PRO-CORR-Accenture-Onsite Billing"/>
    <s v="ADENILSON JUNIOR DO NASCIMENTO EXTERNO"/>
    <s v="Web"/>
    <s v="Espelho de conta năo exibe dados"/>
    <s v="APLICAÇŐES"/>
    <x v="3"/>
    <s v="FALHA NA APLICAÇĂO"/>
    <s v=""/>
    <s v="17-02-2020 11:08:51 - PAULO VIEIRA DA SILVA EXTERNO (Notas de Trabalho)_x000a_[Categoria] Erro aplicaçăo_x000a_[Motivo] Em análise com Sisplus_x000a_[Catálogo] ONSITE BILLING_x000a__x000a_03-02-2020 12:31:24 - ADENILSON JUNIOR DO NASCIMENTO EXTERNO (Notas de Trabalho)_x000a_[#Categoria] Erro aplicaçăo_x000d__x000a_[#Motivo] Em análise com sisplus_x000d__x000a_[#Catálogo]ONSITE BILLING_x000a__x000a_28-11-2019 17:14:02 - Lucas Assunçăo Machado da Silva EXTERNO (Notas de Trabalho)_x000a_[#Categoria] Erro aplicaçăo_x000d__x000a_[#Motivo] Em análise com sisplus_x000d__x000a_[#Processo/Transaçăo] Espelho_x000a__x000a_"/>
    <d v="2020-07-03T10:00:00"/>
    <x v="1"/>
    <s v="CCS"/>
  </r>
  <r>
    <s v="INC1868007"/>
    <d v="2020-05-15T13:42:53"/>
    <s v="Calendarizado"/>
    <d v="2020-06-29T11:48:28"/>
    <m/>
    <m/>
    <n v="0"/>
    <s v="4 - Baixo"/>
    <s v="Valmir Coelho Da Silva"/>
    <s v="Sem Endereço"/>
    <s v="EDPBR-PRO-CORR-Accenture-Hemera"/>
    <s v="PAULO VIEIRA DA SILVA EXTERNO"/>
    <s v="Web"/>
    <s v="Relatório de disponibilidade"/>
    <s v="APLICAÇŐES"/>
    <x v="4"/>
    <s v="FALHA NA APLICAÇĂO"/>
    <s v=""/>
    <s v="15-05-2020 14:23:45 - PAULO VIEIRA DA SILVA EXTERNO (Notas de Trabalho)_x000a_[Categoria] Erro de Aplicaçăo_x000a_[Motivo]_x000a_[Catálogo] HEMERA_x000a__x000a_"/>
    <d v="2020-07-10T10:00:00"/>
    <x v="1"/>
    <s v="CCS"/>
  </r>
  <r>
    <s v="INC1862963"/>
    <d v="2020-05-11T11:08:07"/>
    <s v="Calendarizado"/>
    <d v="2020-06-29T11:48:42"/>
    <m/>
    <m/>
    <n v="0"/>
    <s v="3 - Moderado"/>
    <s v="Andre Da Silva Rocha"/>
    <s v="Sem Endereço"/>
    <s v="EDPBR-PRO-CORR-Accenture-Hemera"/>
    <s v="PAULO VIEIRA DA SILVA EXTERNO"/>
    <s v="Web"/>
    <s v="Relatório BTzero - erro na exportaçăo para excel"/>
    <s v="APLICAÇŐES"/>
    <x v="4"/>
    <s v="FALHA NA APLICAÇĂO"/>
    <s v=""/>
    <s v="11-05-2020 11:57:14 - ADENILSON JUNIOR DO NASCIMENTO EXTERNO (Notas de Trabalho)_x000a_[Categoria] Erro de Aplicaçăo_x000d__x000a_[Motivo] Exportaçăo de relatório năo funciona para .xls só CSV_x000d__x000a_[Catálogo] HEMERA_x000a__x000a_"/>
    <d v="2020-07-10T10:00:00"/>
    <x v="1"/>
    <s v="CCS"/>
  </r>
  <r>
    <s v="INC1862646"/>
    <d v="2020-05-11T08:06:13"/>
    <s v="Calendarizado"/>
    <d v="2020-06-29T11:49:04"/>
    <m/>
    <m/>
    <n v="0"/>
    <s v="4 - Baixo"/>
    <s v="Valmir Coelho Da Silva"/>
    <s v="Sem Endereço"/>
    <s v="EDPBR-PRO-CORR-Accenture-Hemera"/>
    <s v="PAULO VIEIRA DA SILVA EXTERNO"/>
    <s v="Web"/>
    <s v="Atualizaçăo Hemera EDP SP 2.46.6.177"/>
    <s v="APLICAÇŐES"/>
    <x v="4"/>
    <s v="FALHA NA APLICAÇĂO"/>
    <s v=""/>
    <s v="11-05-2020 08:20:57 - ADENILSON JUNIOR DO NASCIMENTO EXTERNO (Notas de Trabalho)_x000a_[Categoria] Erro de Aplicaçăo_x000d__x000a_[Motivo] Extraçăo de arquivos_x000d__x000a_[Catálogo] HEMERA_x000a__x000a_"/>
    <d v="2020-07-10T10:00:00"/>
    <x v="1"/>
    <s v="CCS"/>
  </r>
  <r>
    <s v="INC1841684"/>
    <d v="2020-04-08T15:39:27"/>
    <s v="Calendarizado"/>
    <d v="2020-06-29T11:49:29"/>
    <m/>
    <m/>
    <n v="0"/>
    <s v="3 - Moderado"/>
    <s v="Felipe Jose De Oliveira Costa"/>
    <s v="Sem Endereço"/>
    <s v="EDPBR-PRO-CORR-Accenture-Hemera"/>
    <s v="PAULO VIEIRA DA SILVA EXTERNO"/>
    <s v="Web"/>
    <s v="Cadastro por Planilha"/>
    <s v="APLICAÇŐES"/>
    <x v="4"/>
    <s v="FALHA NA APLICAÇĂO"/>
    <s v=""/>
    <s v="08-04-2020 17:04:04 - Lucas Assunçăo Machado da Silva EXTERNO (Notas de Trabalho)_x000a_[Categoria] Erro Aplicaçăo_x000d__x000a_[Motivo] Em análise da CAS_x000d__x000a_[Catálogo] Hemera_x000a__x000a_"/>
    <d v="2020-07-02T10:00:00"/>
    <x v="1"/>
    <s v="CCS"/>
  </r>
  <r>
    <s v="INC1835804"/>
    <d v="2020-04-01T11:34:14"/>
    <s v="Calendarizado"/>
    <d v="2020-06-29T12:04:16"/>
    <m/>
    <m/>
    <n v="0"/>
    <s v="4 - Baixo"/>
    <s v="Felipe Jose De Oliveira Costa"/>
    <s v="AV. LOURIVAL NUNES 390 PLANALTO DE CARAPINA SERRA ES"/>
    <s v="EDPBR-PRO-CORR-Accenture-Hemera"/>
    <s v="PAULO VIEIRA DA SILVA EXTERNO"/>
    <s v="Web"/>
    <s v="Exportaçăo de Dados"/>
    <s v="APLICAÇŐES"/>
    <x v="4"/>
    <s v="PERFORMANCE RUIM"/>
    <s v=""/>
    <s v="01-04-2020 11:42:55 - Lucas Assunçăo Machado da Silva EXTERNO (Notas de Trabalho)_x000a_[Categoria] Erro de Aplicaçăo_x000d__x000a_[Motivo] Em análise CAS_x000d__x000a_[Catálogo] Hemera_x000a__x000a_"/>
    <d v="2020-07-02T10:00:00"/>
    <x v="1"/>
    <s v="CCS"/>
  </r>
  <r>
    <m/>
    <m/>
    <m/>
    <m/>
    <m/>
    <m/>
    <m/>
    <m/>
    <m/>
    <m/>
    <m/>
    <m/>
    <m/>
    <m/>
    <m/>
    <x v="5"/>
    <m/>
    <m/>
    <m/>
    <m/>
    <x v="2"/>
    <s v="-"/>
  </r>
  <r>
    <m/>
    <m/>
    <m/>
    <m/>
    <m/>
    <m/>
    <m/>
    <m/>
    <m/>
    <m/>
    <m/>
    <m/>
    <m/>
    <m/>
    <m/>
    <x v="5"/>
    <m/>
    <m/>
    <m/>
    <m/>
    <x v="2"/>
    <s v="-"/>
  </r>
  <r>
    <m/>
    <m/>
    <m/>
    <m/>
    <m/>
    <m/>
    <m/>
    <m/>
    <m/>
    <m/>
    <m/>
    <m/>
    <m/>
    <m/>
    <m/>
    <x v="5"/>
    <m/>
    <m/>
    <m/>
    <m/>
    <x v="3"/>
    <s v="-"/>
  </r>
  <r>
    <m/>
    <m/>
    <m/>
    <m/>
    <m/>
    <m/>
    <m/>
    <m/>
    <m/>
    <m/>
    <m/>
    <m/>
    <m/>
    <m/>
    <m/>
    <x v="5"/>
    <m/>
    <m/>
    <m/>
    <m/>
    <x v="3"/>
    <s v="-"/>
  </r>
  <r>
    <m/>
    <m/>
    <m/>
    <m/>
    <m/>
    <m/>
    <m/>
    <m/>
    <m/>
    <m/>
    <m/>
    <m/>
    <m/>
    <m/>
    <m/>
    <x v="5"/>
    <m/>
    <m/>
    <m/>
    <m/>
    <x v="3"/>
    <s v="-"/>
  </r>
  <r>
    <m/>
    <m/>
    <m/>
    <m/>
    <m/>
    <m/>
    <m/>
    <m/>
    <m/>
    <m/>
    <m/>
    <m/>
    <m/>
    <m/>
    <m/>
    <x v="5"/>
    <m/>
    <m/>
    <m/>
    <m/>
    <x v="3"/>
    <s v="-"/>
  </r>
  <r>
    <m/>
    <m/>
    <m/>
    <m/>
    <m/>
    <m/>
    <m/>
    <m/>
    <m/>
    <m/>
    <m/>
    <m/>
    <m/>
    <m/>
    <m/>
    <x v="5"/>
    <m/>
    <m/>
    <m/>
    <m/>
    <x v="3"/>
    <s v="-"/>
  </r>
  <r>
    <m/>
    <m/>
    <m/>
    <m/>
    <m/>
    <m/>
    <m/>
    <m/>
    <m/>
    <m/>
    <m/>
    <m/>
    <m/>
    <m/>
    <m/>
    <x v="5"/>
    <m/>
    <m/>
    <m/>
    <m/>
    <x v="3"/>
    <s v="-"/>
  </r>
  <r>
    <m/>
    <m/>
    <m/>
    <m/>
    <m/>
    <m/>
    <m/>
    <m/>
    <m/>
    <m/>
    <m/>
    <m/>
    <m/>
    <m/>
    <m/>
    <x v="5"/>
    <m/>
    <m/>
    <m/>
    <m/>
    <x v="3"/>
    <s v="-"/>
  </r>
  <r>
    <m/>
    <m/>
    <m/>
    <m/>
    <m/>
    <m/>
    <m/>
    <m/>
    <m/>
    <m/>
    <m/>
    <m/>
    <m/>
    <m/>
    <m/>
    <x v="5"/>
    <m/>
    <m/>
    <m/>
    <m/>
    <x v="3"/>
    <s v="-"/>
  </r>
  <r>
    <m/>
    <m/>
    <m/>
    <m/>
    <m/>
    <m/>
    <m/>
    <m/>
    <m/>
    <m/>
    <m/>
    <m/>
    <m/>
    <m/>
    <m/>
    <x v="5"/>
    <m/>
    <m/>
    <m/>
    <m/>
    <x v="3"/>
    <s v="-"/>
  </r>
  <r>
    <m/>
    <m/>
    <m/>
    <m/>
    <m/>
    <m/>
    <m/>
    <m/>
    <m/>
    <m/>
    <m/>
    <m/>
    <m/>
    <m/>
    <m/>
    <x v="5"/>
    <m/>
    <m/>
    <m/>
    <m/>
    <x v="3"/>
    <s v="-"/>
  </r>
  <r>
    <m/>
    <m/>
    <m/>
    <m/>
    <m/>
    <m/>
    <m/>
    <m/>
    <m/>
    <m/>
    <m/>
    <m/>
    <m/>
    <m/>
    <m/>
    <x v="5"/>
    <m/>
    <m/>
    <m/>
    <m/>
    <x v="3"/>
    <s v="-"/>
  </r>
  <r>
    <m/>
    <m/>
    <m/>
    <m/>
    <m/>
    <m/>
    <m/>
    <m/>
    <m/>
    <m/>
    <m/>
    <m/>
    <m/>
    <m/>
    <m/>
    <x v="5"/>
    <m/>
    <m/>
    <m/>
    <m/>
    <x v="3"/>
    <s v="-"/>
  </r>
  <r>
    <m/>
    <m/>
    <m/>
    <m/>
    <m/>
    <m/>
    <m/>
    <m/>
    <m/>
    <m/>
    <m/>
    <m/>
    <m/>
    <m/>
    <m/>
    <x v="5"/>
    <m/>
    <m/>
    <m/>
    <m/>
    <x v="3"/>
    <s v="-"/>
  </r>
  <r>
    <m/>
    <m/>
    <m/>
    <m/>
    <m/>
    <m/>
    <m/>
    <m/>
    <m/>
    <m/>
    <m/>
    <m/>
    <m/>
    <m/>
    <m/>
    <x v="5"/>
    <m/>
    <m/>
    <m/>
    <m/>
    <x v="3"/>
    <s v="-"/>
  </r>
  <r>
    <m/>
    <m/>
    <m/>
    <m/>
    <m/>
    <m/>
    <m/>
    <m/>
    <m/>
    <m/>
    <m/>
    <m/>
    <m/>
    <m/>
    <m/>
    <x v="5"/>
    <m/>
    <m/>
    <m/>
    <m/>
    <x v="3"/>
    <s v="-"/>
  </r>
  <r>
    <m/>
    <m/>
    <m/>
    <m/>
    <m/>
    <m/>
    <m/>
    <m/>
    <m/>
    <m/>
    <m/>
    <m/>
    <m/>
    <m/>
    <m/>
    <x v="5"/>
    <m/>
    <m/>
    <m/>
    <m/>
    <x v="3"/>
    <s v="-"/>
  </r>
  <r>
    <m/>
    <m/>
    <m/>
    <m/>
    <m/>
    <m/>
    <m/>
    <m/>
    <m/>
    <m/>
    <m/>
    <m/>
    <m/>
    <m/>
    <m/>
    <x v="5"/>
    <m/>
    <m/>
    <m/>
    <m/>
    <x v="3"/>
    <s v="-"/>
  </r>
  <r>
    <m/>
    <m/>
    <m/>
    <m/>
    <m/>
    <m/>
    <m/>
    <m/>
    <m/>
    <m/>
    <m/>
    <m/>
    <m/>
    <m/>
    <m/>
    <x v="5"/>
    <m/>
    <m/>
    <m/>
    <m/>
    <x v="3"/>
    <s v="-"/>
  </r>
  <r>
    <m/>
    <m/>
    <m/>
    <m/>
    <m/>
    <m/>
    <m/>
    <m/>
    <m/>
    <m/>
    <m/>
    <m/>
    <m/>
    <m/>
    <m/>
    <x v="5"/>
    <m/>
    <m/>
    <m/>
    <m/>
    <x v="3"/>
    <s v="-"/>
  </r>
  <r>
    <m/>
    <m/>
    <m/>
    <m/>
    <m/>
    <m/>
    <m/>
    <m/>
    <m/>
    <m/>
    <m/>
    <m/>
    <m/>
    <m/>
    <m/>
    <x v="5"/>
    <m/>
    <m/>
    <m/>
    <m/>
    <x v="3"/>
    <s v="-"/>
  </r>
  <r>
    <m/>
    <m/>
    <m/>
    <m/>
    <m/>
    <m/>
    <m/>
    <m/>
    <m/>
    <m/>
    <m/>
    <m/>
    <m/>
    <m/>
    <m/>
    <x v="5"/>
    <m/>
    <m/>
    <m/>
    <m/>
    <x v="3"/>
    <s v="-"/>
  </r>
  <r>
    <m/>
    <m/>
    <m/>
    <m/>
    <m/>
    <m/>
    <m/>
    <m/>
    <m/>
    <m/>
    <m/>
    <m/>
    <m/>
    <m/>
    <m/>
    <x v="5"/>
    <m/>
    <m/>
    <m/>
    <m/>
    <x v="3"/>
    <s v="-"/>
  </r>
  <r>
    <m/>
    <m/>
    <m/>
    <m/>
    <m/>
    <m/>
    <m/>
    <m/>
    <m/>
    <m/>
    <m/>
    <m/>
    <m/>
    <m/>
    <m/>
    <x v="5"/>
    <m/>
    <m/>
    <m/>
    <m/>
    <x v="3"/>
    <s v="-"/>
  </r>
  <r>
    <m/>
    <m/>
    <m/>
    <m/>
    <m/>
    <m/>
    <m/>
    <m/>
    <m/>
    <m/>
    <m/>
    <m/>
    <m/>
    <m/>
    <m/>
    <x v="5"/>
    <m/>
    <m/>
    <m/>
    <m/>
    <x v="3"/>
    <s v="-"/>
  </r>
  <r>
    <m/>
    <m/>
    <m/>
    <m/>
    <m/>
    <m/>
    <m/>
    <m/>
    <m/>
    <m/>
    <m/>
    <m/>
    <m/>
    <m/>
    <m/>
    <x v="5"/>
    <m/>
    <m/>
    <m/>
    <m/>
    <x v="3"/>
    <s v="-"/>
  </r>
  <r>
    <m/>
    <m/>
    <m/>
    <m/>
    <m/>
    <m/>
    <m/>
    <m/>
    <m/>
    <m/>
    <m/>
    <m/>
    <m/>
    <m/>
    <m/>
    <x v="5"/>
    <m/>
    <m/>
    <m/>
    <m/>
    <x v="3"/>
    <s v="-"/>
  </r>
  <r>
    <m/>
    <m/>
    <m/>
    <m/>
    <m/>
    <m/>
    <m/>
    <m/>
    <m/>
    <m/>
    <m/>
    <m/>
    <m/>
    <m/>
    <m/>
    <x v="5"/>
    <m/>
    <m/>
    <m/>
    <m/>
    <x v="3"/>
    <s v="-"/>
  </r>
  <r>
    <m/>
    <m/>
    <m/>
    <m/>
    <m/>
    <m/>
    <m/>
    <m/>
    <m/>
    <m/>
    <m/>
    <m/>
    <m/>
    <m/>
    <m/>
    <x v="5"/>
    <m/>
    <m/>
    <m/>
    <m/>
    <x v="3"/>
    <s v="-"/>
  </r>
  <r>
    <m/>
    <m/>
    <m/>
    <m/>
    <m/>
    <m/>
    <m/>
    <m/>
    <m/>
    <m/>
    <m/>
    <m/>
    <m/>
    <m/>
    <m/>
    <x v="5"/>
    <m/>
    <m/>
    <m/>
    <m/>
    <x v="3"/>
    <s v="-"/>
  </r>
  <r>
    <m/>
    <m/>
    <m/>
    <m/>
    <m/>
    <m/>
    <m/>
    <m/>
    <m/>
    <m/>
    <m/>
    <m/>
    <m/>
    <m/>
    <m/>
    <x v="5"/>
    <m/>
    <m/>
    <m/>
    <m/>
    <x v="3"/>
    <s v="-"/>
  </r>
  <r>
    <m/>
    <m/>
    <m/>
    <m/>
    <m/>
    <m/>
    <m/>
    <m/>
    <m/>
    <m/>
    <m/>
    <m/>
    <m/>
    <m/>
    <m/>
    <x v="5"/>
    <m/>
    <m/>
    <m/>
    <m/>
    <x v="3"/>
    <s v="-"/>
  </r>
  <r>
    <m/>
    <m/>
    <m/>
    <m/>
    <m/>
    <m/>
    <m/>
    <m/>
    <m/>
    <m/>
    <m/>
    <m/>
    <m/>
    <m/>
    <m/>
    <x v="5"/>
    <m/>
    <m/>
    <m/>
    <m/>
    <x v="3"/>
    <s v="-"/>
  </r>
  <r>
    <m/>
    <m/>
    <m/>
    <m/>
    <m/>
    <m/>
    <m/>
    <m/>
    <m/>
    <m/>
    <m/>
    <m/>
    <m/>
    <m/>
    <m/>
    <x v="5"/>
    <m/>
    <m/>
    <m/>
    <m/>
    <x v="3"/>
    <s v="-"/>
  </r>
  <r>
    <m/>
    <m/>
    <m/>
    <m/>
    <m/>
    <m/>
    <m/>
    <m/>
    <m/>
    <m/>
    <m/>
    <m/>
    <m/>
    <m/>
    <m/>
    <x v="5"/>
    <m/>
    <m/>
    <m/>
    <m/>
    <x v="3"/>
    <s v="-"/>
  </r>
  <r>
    <m/>
    <m/>
    <m/>
    <m/>
    <m/>
    <m/>
    <m/>
    <m/>
    <m/>
    <m/>
    <m/>
    <m/>
    <m/>
    <m/>
    <m/>
    <x v="5"/>
    <m/>
    <m/>
    <m/>
    <m/>
    <x v="3"/>
    <s v="-"/>
  </r>
  <r>
    <m/>
    <m/>
    <m/>
    <m/>
    <m/>
    <m/>
    <m/>
    <m/>
    <m/>
    <m/>
    <m/>
    <m/>
    <m/>
    <m/>
    <m/>
    <x v="5"/>
    <m/>
    <m/>
    <m/>
    <m/>
    <x v="3"/>
    <s v="-"/>
  </r>
  <r>
    <m/>
    <m/>
    <m/>
    <m/>
    <m/>
    <m/>
    <m/>
    <m/>
    <m/>
    <m/>
    <m/>
    <m/>
    <m/>
    <m/>
    <m/>
    <x v="5"/>
    <m/>
    <m/>
    <m/>
    <m/>
    <x v="3"/>
    <s v="-"/>
  </r>
  <r>
    <m/>
    <m/>
    <m/>
    <m/>
    <m/>
    <m/>
    <m/>
    <m/>
    <m/>
    <m/>
    <m/>
    <m/>
    <m/>
    <m/>
    <m/>
    <x v="5"/>
    <m/>
    <m/>
    <m/>
    <m/>
    <x v="3"/>
    <s v="-"/>
  </r>
  <r>
    <m/>
    <m/>
    <m/>
    <m/>
    <m/>
    <m/>
    <m/>
    <m/>
    <m/>
    <m/>
    <m/>
    <m/>
    <m/>
    <m/>
    <m/>
    <x v="5"/>
    <m/>
    <m/>
    <m/>
    <m/>
    <x v="3"/>
    <s v="-"/>
  </r>
  <r>
    <m/>
    <m/>
    <m/>
    <m/>
    <m/>
    <m/>
    <m/>
    <m/>
    <m/>
    <m/>
    <m/>
    <m/>
    <m/>
    <m/>
    <m/>
    <x v="5"/>
    <m/>
    <m/>
    <m/>
    <m/>
    <x v="3"/>
    <s v="-"/>
  </r>
  <r>
    <m/>
    <m/>
    <m/>
    <m/>
    <m/>
    <m/>
    <m/>
    <m/>
    <m/>
    <m/>
    <m/>
    <m/>
    <m/>
    <m/>
    <m/>
    <x v="5"/>
    <m/>
    <m/>
    <m/>
    <m/>
    <x v="3"/>
    <s v="-"/>
  </r>
  <r>
    <m/>
    <m/>
    <m/>
    <m/>
    <m/>
    <m/>
    <m/>
    <m/>
    <m/>
    <m/>
    <m/>
    <m/>
    <m/>
    <m/>
    <m/>
    <x v="5"/>
    <m/>
    <m/>
    <m/>
    <m/>
    <x v="3"/>
    <s v="-"/>
  </r>
  <r>
    <m/>
    <m/>
    <m/>
    <m/>
    <m/>
    <m/>
    <m/>
    <m/>
    <m/>
    <m/>
    <m/>
    <m/>
    <m/>
    <m/>
    <m/>
    <x v="5"/>
    <m/>
    <m/>
    <m/>
    <m/>
    <x v="3"/>
    <s v="-"/>
  </r>
  <r>
    <m/>
    <m/>
    <m/>
    <m/>
    <m/>
    <m/>
    <m/>
    <m/>
    <m/>
    <m/>
    <m/>
    <m/>
    <m/>
    <m/>
    <m/>
    <x v="5"/>
    <m/>
    <m/>
    <m/>
    <m/>
    <x v="3"/>
    <s v="-"/>
  </r>
  <r>
    <m/>
    <m/>
    <m/>
    <m/>
    <m/>
    <m/>
    <m/>
    <m/>
    <m/>
    <m/>
    <m/>
    <m/>
    <m/>
    <m/>
    <m/>
    <x v="5"/>
    <m/>
    <m/>
    <m/>
    <m/>
    <x v="3"/>
    <s v="-"/>
  </r>
  <r>
    <m/>
    <m/>
    <m/>
    <m/>
    <m/>
    <m/>
    <m/>
    <m/>
    <m/>
    <m/>
    <m/>
    <m/>
    <m/>
    <m/>
    <m/>
    <x v="5"/>
    <m/>
    <m/>
    <m/>
    <m/>
    <x v="3"/>
    <s v="-"/>
  </r>
  <r>
    <m/>
    <m/>
    <m/>
    <m/>
    <m/>
    <m/>
    <m/>
    <m/>
    <m/>
    <m/>
    <m/>
    <m/>
    <m/>
    <m/>
    <m/>
    <x v="5"/>
    <m/>
    <m/>
    <m/>
    <m/>
    <x v="3"/>
    <s v="-"/>
  </r>
  <r>
    <m/>
    <m/>
    <m/>
    <m/>
    <m/>
    <m/>
    <m/>
    <m/>
    <m/>
    <m/>
    <m/>
    <m/>
    <m/>
    <m/>
    <m/>
    <x v="5"/>
    <m/>
    <m/>
    <m/>
    <m/>
    <x v="3"/>
    <s v="-"/>
  </r>
  <r>
    <m/>
    <m/>
    <m/>
    <m/>
    <m/>
    <m/>
    <m/>
    <m/>
    <m/>
    <m/>
    <m/>
    <m/>
    <m/>
    <m/>
    <m/>
    <x v="5"/>
    <m/>
    <m/>
    <m/>
    <m/>
    <x v="3"/>
    <s v="-"/>
  </r>
  <r>
    <m/>
    <m/>
    <m/>
    <m/>
    <m/>
    <m/>
    <m/>
    <m/>
    <m/>
    <m/>
    <m/>
    <m/>
    <m/>
    <m/>
    <m/>
    <x v="5"/>
    <m/>
    <m/>
    <m/>
    <m/>
    <x v="3"/>
    <s v="-"/>
  </r>
  <r>
    <m/>
    <m/>
    <m/>
    <m/>
    <m/>
    <m/>
    <m/>
    <m/>
    <m/>
    <m/>
    <m/>
    <m/>
    <m/>
    <m/>
    <m/>
    <x v="5"/>
    <m/>
    <m/>
    <m/>
    <m/>
    <x v="3"/>
    <s v="-"/>
  </r>
  <r>
    <m/>
    <m/>
    <m/>
    <m/>
    <m/>
    <m/>
    <m/>
    <m/>
    <m/>
    <m/>
    <m/>
    <m/>
    <m/>
    <m/>
    <m/>
    <x v="5"/>
    <m/>
    <m/>
    <m/>
    <m/>
    <x v="3"/>
    <s v="-"/>
  </r>
  <r>
    <m/>
    <m/>
    <m/>
    <m/>
    <m/>
    <m/>
    <m/>
    <m/>
    <m/>
    <m/>
    <m/>
    <m/>
    <m/>
    <m/>
    <m/>
    <x v="5"/>
    <m/>
    <m/>
    <m/>
    <m/>
    <x v="3"/>
    <s v="-"/>
  </r>
  <r>
    <m/>
    <m/>
    <m/>
    <m/>
    <m/>
    <m/>
    <m/>
    <m/>
    <m/>
    <m/>
    <m/>
    <m/>
    <m/>
    <m/>
    <m/>
    <x v="5"/>
    <m/>
    <m/>
    <m/>
    <m/>
    <x v="3"/>
    <s v="-"/>
  </r>
  <r>
    <m/>
    <m/>
    <m/>
    <m/>
    <m/>
    <m/>
    <m/>
    <m/>
    <m/>
    <m/>
    <m/>
    <m/>
    <m/>
    <m/>
    <m/>
    <x v="5"/>
    <m/>
    <m/>
    <m/>
    <m/>
    <x v="3"/>
    <s v="-"/>
  </r>
  <r>
    <m/>
    <m/>
    <m/>
    <m/>
    <m/>
    <m/>
    <m/>
    <m/>
    <m/>
    <m/>
    <m/>
    <m/>
    <m/>
    <m/>
    <m/>
    <x v="5"/>
    <m/>
    <m/>
    <m/>
    <m/>
    <x v="3"/>
    <s v="-"/>
  </r>
  <r>
    <m/>
    <m/>
    <m/>
    <m/>
    <m/>
    <m/>
    <m/>
    <m/>
    <m/>
    <m/>
    <m/>
    <m/>
    <m/>
    <m/>
    <m/>
    <x v="5"/>
    <m/>
    <m/>
    <m/>
    <m/>
    <x v="3"/>
    <s v="-"/>
  </r>
  <r>
    <m/>
    <m/>
    <m/>
    <m/>
    <m/>
    <m/>
    <m/>
    <m/>
    <m/>
    <m/>
    <m/>
    <m/>
    <m/>
    <m/>
    <m/>
    <x v="5"/>
    <m/>
    <m/>
    <m/>
    <m/>
    <x v="3"/>
    <s v="-"/>
  </r>
  <r>
    <m/>
    <m/>
    <m/>
    <m/>
    <m/>
    <m/>
    <m/>
    <m/>
    <m/>
    <m/>
    <m/>
    <m/>
    <m/>
    <m/>
    <m/>
    <x v="5"/>
    <m/>
    <m/>
    <m/>
    <m/>
    <x v="3"/>
    <s v="-"/>
  </r>
  <r>
    <m/>
    <m/>
    <m/>
    <m/>
    <m/>
    <m/>
    <m/>
    <m/>
    <m/>
    <m/>
    <m/>
    <m/>
    <m/>
    <m/>
    <m/>
    <x v="5"/>
    <m/>
    <m/>
    <m/>
    <m/>
    <x v="3"/>
    <s v="-"/>
  </r>
  <r>
    <m/>
    <m/>
    <m/>
    <m/>
    <m/>
    <m/>
    <m/>
    <m/>
    <m/>
    <m/>
    <m/>
    <m/>
    <m/>
    <m/>
    <m/>
    <x v="5"/>
    <m/>
    <m/>
    <m/>
    <m/>
    <x v="3"/>
    <s v="-"/>
  </r>
  <r>
    <m/>
    <m/>
    <m/>
    <m/>
    <m/>
    <m/>
    <m/>
    <m/>
    <m/>
    <m/>
    <m/>
    <m/>
    <m/>
    <m/>
    <m/>
    <x v="5"/>
    <m/>
    <m/>
    <m/>
    <m/>
    <x v="3"/>
    <s v="-"/>
  </r>
  <r>
    <m/>
    <m/>
    <m/>
    <m/>
    <m/>
    <m/>
    <m/>
    <m/>
    <m/>
    <m/>
    <m/>
    <m/>
    <m/>
    <m/>
    <m/>
    <x v="5"/>
    <m/>
    <m/>
    <m/>
    <m/>
    <x v="3"/>
    <s v="-"/>
  </r>
  <r>
    <m/>
    <m/>
    <m/>
    <m/>
    <m/>
    <m/>
    <m/>
    <m/>
    <m/>
    <m/>
    <m/>
    <m/>
    <m/>
    <m/>
    <m/>
    <x v="5"/>
    <m/>
    <m/>
    <m/>
    <m/>
    <x v="3"/>
    <s v="-"/>
  </r>
  <r>
    <m/>
    <m/>
    <m/>
    <m/>
    <m/>
    <m/>
    <m/>
    <m/>
    <m/>
    <m/>
    <m/>
    <m/>
    <m/>
    <m/>
    <m/>
    <x v="5"/>
    <m/>
    <m/>
    <m/>
    <m/>
    <x v="3"/>
    <s v="-"/>
  </r>
  <r>
    <m/>
    <m/>
    <m/>
    <m/>
    <m/>
    <m/>
    <m/>
    <m/>
    <m/>
    <m/>
    <m/>
    <m/>
    <m/>
    <m/>
    <m/>
    <x v="5"/>
    <m/>
    <m/>
    <m/>
    <m/>
    <x v="3"/>
    <s v="-"/>
  </r>
  <r>
    <m/>
    <m/>
    <m/>
    <m/>
    <m/>
    <m/>
    <m/>
    <m/>
    <m/>
    <m/>
    <m/>
    <m/>
    <m/>
    <m/>
    <m/>
    <x v="5"/>
    <m/>
    <m/>
    <m/>
    <m/>
    <x v="3"/>
    <s v="-"/>
  </r>
  <r>
    <m/>
    <m/>
    <m/>
    <m/>
    <m/>
    <m/>
    <m/>
    <m/>
    <m/>
    <m/>
    <m/>
    <m/>
    <m/>
    <m/>
    <m/>
    <x v="5"/>
    <m/>
    <m/>
    <m/>
    <m/>
    <x v="3"/>
    <s v="-"/>
  </r>
  <r>
    <m/>
    <m/>
    <m/>
    <m/>
    <m/>
    <m/>
    <m/>
    <m/>
    <m/>
    <m/>
    <m/>
    <m/>
    <m/>
    <m/>
    <m/>
    <x v="5"/>
    <m/>
    <m/>
    <m/>
    <m/>
    <x v="3"/>
    <s v="-"/>
  </r>
  <r>
    <m/>
    <m/>
    <m/>
    <m/>
    <m/>
    <m/>
    <m/>
    <m/>
    <m/>
    <m/>
    <m/>
    <m/>
    <m/>
    <m/>
    <m/>
    <x v="5"/>
    <m/>
    <m/>
    <m/>
    <m/>
    <x v="3"/>
    <s v="-"/>
  </r>
  <r>
    <m/>
    <m/>
    <m/>
    <m/>
    <m/>
    <m/>
    <m/>
    <m/>
    <m/>
    <m/>
    <m/>
    <m/>
    <m/>
    <m/>
    <m/>
    <x v="5"/>
    <m/>
    <m/>
    <m/>
    <m/>
    <x v="3"/>
    <s v="-"/>
  </r>
  <r>
    <m/>
    <m/>
    <m/>
    <m/>
    <m/>
    <m/>
    <m/>
    <m/>
    <m/>
    <m/>
    <m/>
    <m/>
    <m/>
    <m/>
    <m/>
    <x v="5"/>
    <m/>
    <m/>
    <m/>
    <m/>
    <x v="3"/>
    <s v="-"/>
  </r>
  <r>
    <m/>
    <m/>
    <m/>
    <m/>
    <m/>
    <m/>
    <m/>
    <m/>
    <m/>
    <m/>
    <m/>
    <m/>
    <m/>
    <m/>
    <m/>
    <x v="5"/>
    <m/>
    <m/>
    <m/>
    <m/>
    <x v="3"/>
    <s v="-"/>
  </r>
  <r>
    <m/>
    <m/>
    <m/>
    <m/>
    <m/>
    <m/>
    <m/>
    <m/>
    <m/>
    <m/>
    <m/>
    <m/>
    <m/>
    <m/>
    <m/>
    <x v="5"/>
    <m/>
    <m/>
    <m/>
    <m/>
    <x v="3"/>
    <s v="-"/>
  </r>
  <r>
    <m/>
    <m/>
    <m/>
    <m/>
    <m/>
    <m/>
    <m/>
    <m/>
    <m/>
    <m/>
    <m/>
    <m/>
    <m/>
    <m/>
    <m/>
    <x v="5"/>
    <m/>
    <m/>
    <m/>
    <m/>
    <x v="3"/>
    <s v="-"/>
  </r>
  <r>
    <m/>
    <m/>
    <m/>
    <m/>
    <m/>
    <m/>
    <m/>
    <m/>
    <m/>
    <m/>
    <m/>
    <m/>
    <m/>
    <m/>
    <m/>
    <x v="5"/>
    <m/>
    <m/>
    <m/>
    <m/>
    <x v="3"/>
    <s v="-"/>
  </r>
  <r>
    <m/>
    <m/>
    <m/>
    <m/>
    <m/>
    <m/>
    <m/>
    <m/>
    <m/>
    <m/>
    <m/>
    <m/>
    <m/>
    <m/>
    <m/>
    <x v="5"/>
    <m/>
    <m/>
    <m/>
    <m/>
    <x v="3"/>
    <s v="-"/>
  </r>
  <r>
    <m/>
    <m/>
    <m/>
    <m/>
    <m/>
    <m/>
    <m/>
    <m/>
    <m/>
    <m/>
    <m/>
    <m/>
    <m/>
    <m/>
    <m/>
    <x v="5"/>
    <m/>
    <m/>
    <m/>
    <m/>
    <x v="3"/>
    <s v="-"/>
  </r>
  <r>
    <m/>
    <m/>
    <m/>
    <m/>
    <m/>
    <m/>
    <m/>
    <m/>
    <m/>
    <m/>
    <m/>
    <m/>
    <m/>
    <m/>
    <m/>
    <x v="5"/>
    <m/>
    <m/>
    <m/>
    <m/>
    <x v="3"/>
    <s v="-"/>
  </r>
  <r>
    <m/>
    <m/>
    <m/>
    <m/>
    <m/>
    <m/>
    <m/>
    <m/>
    <m/>
    <m/>
    <m/>
    <m/>
    <m/>
    <m/>
    <m/>
    <x v="5"/>
    <m/>
    <m/>
    <m/>
    <m/>
    <x v="3"/>
    <s v="-"/>
  </r>
  <r>
    <m/>
    <m/>
    <m/>
    <m/>
    <m/>
    <m/>
    <m/>
    <m/>
    <m/>
    <m/>
    <m/>
    <m/>
    <m/>
    <m/>
    <m/>
    <x v="5"/>
    <m/>
    <m/>
    <m/>
    <m/>
    <x v="3"/>
    <s v="-"/>
  </r>
  <r>
    <m/>
    <m/>
    <m/>
    <m/>
    <m/>
    <m/>
    <m/>
    <m/>
    <m/>
    <m/>
    <m/>
    <m/>
    <m/>
    <m/>
    <m/>
    <x v="5"/>
    <m/>
    <m/>
    <m/>
    <m/>
    <x v="3"/>
    <s v="-"/>
  </r>
  <r>
    <m/>
    <m/>
    <m/>
    <m/>
    <m/>
    <m/>
    <m/>
    <m/>
    <m/>
    <m/>
    <m/>
    <m/>
    <m/>
    <m/>
    <m/>
    <x v="5"/>
    <m/>
    <m/>
    <m/>
    <m/>
    <x v="3"/>
    <s v="-"/>
  </r>
  <r>
    <m/>
    <m/>
    <m/>
    <m/>
    <m/>
    <m/>
    <m/>
    <m/>
    <m/>
    <m/>
    <m/>
    <m/>
    <m/>
    <m/>
    <m/>
    <x v="5"/>
    <m/>
    <m/>
    <m/>
    <m/>
    <x v="3"/>
    <s v="-"/>
  </r>
  <r>
    <m/>
    <m/>
    <m/>
    <m/>
    <m/>
    <m/>
    <m/>
    <m/>
    <m/>
    <m/>
    <m/>
    <m/>
    <m/>
    <m/>
    <m/>
    <x v="5"/>
    <m/>
    <m/>
    <m/>
    <m/>
    <x v="3"/>
    <s v="-"/>
  </r>
  <r>
    <m/>
    <m/>
    <m/>
    <m/>
    <m/>
    <m/>
    <m/>
    <m/>
    <m/>
    <m/>
    <m/>
    <m/>
    <m/>
    <m/>
    <m/>
    <x v="5"/>
    <m/>
    <m/>
    <m/>
    <m/>
    <x v="3"/>
    <s v="-"/>
  </r>
  <r>
    <m/>
    <m/>
    <m/>
    <m/>
    <m/>
    <m/>
    <m/>
    <m/>
    <m/>
    <m/>
    <m/>
    <m/>
    <m/>
    <m/>
    <m/>
    <x v="5"/>
    <m/>
    <m/>
    <m/>
    <m/>
    <x v="3"/>
    <s v="-"/>
  </r>
  <r>
    <m/>
    <m/>
    <m/>
    <m/>
    <m/>
    <m/>
    <m/>
    <m/>
    <m/>
    <m/>
    <m/>
    <m/>
    <m/>
    <m/>
    <m/>
    <x v="5"/>
    <m/>
    <m/>
    <m/>
    <m/>
    <x v="3"/>
    <s v="-"/>
  </r>
  <r>
    <m/>
    <m/>
    <m/>
    <m/>
    <m/>
    <m/>
    <m/>
    <m/>
    <m/>
    <m/>
    <m/>
    <m/>
    <m/>
    <m/>
    <m/>
    <x v="5"/>
    <m/>
    <m/>
    <m/>
    <m/>
    <x v="3"/>
    <s v="-"/>
  </r>
  <r>
    <m/>
    <m/>
    <m/>
    <m/>
    <m/>
    <m/>
    <m/>
    <m/>
    <m/>
    <m/>
    <m/>
    <m/>
    <m/>
    <m/>
    <m/>
    <x v="5"/>
    <m/>
    <m/>
    <m/>
    <m/>
    <x v="3"/>
    <s v="-"/>
  </r>
  <r>
    <m/>
    <m/>
    <m/>
    <m/>
    <m/>
    <m/>
    <m/>
    <m/>
    <m/>
    <m/>
    <m/>
    <m/>
    <m/>
    <m/>
    <m/>
    <x v="5"/>
    <m/>
    <m/>
    <m/>
    <m/>
    <x v="3"/>
    <s v="-"/>
  </r>
  <r>
    <m/>
    <m/>
    <m/>
    <m/>
    <m/>
    <m/>
    <m/>
    <m/>
    <m/>
    <m/>
    <m/>
    <m/>
    <m/>
    <m/>
    <m/>
    <x v="5"/>
    <m/>
    <m/>
    <m/>
    <m/>
    <x v="3"/>
    <s v="-"/>
  </r>
  <r>
    <m/>
    <m/>
    <m/>
    <m/>
    <m/>
    <m/>
    <m/>
    <m/>
    <m/>
    <m/>
    <m/>
    <m/>
    <m/>
    <m/>
    <m/>
    <x v="5"/>
    <m/>
    <m/>
    <m/>
    <m/>
    <x v="3"/>
    <s v="-"/>
  </r>
  <r>
    <m/>
    <m/>
    <m/>
    <m/>
    <m/>
    <m/>
    <m/>
    <m/>
    <m/>
    <m/>
    <m/>
    <m/>
    <m/>
    <m/>
    <m/>
    <x v="5"/>
    <m/>
    <m/>
    <m/>
    <m/>
    <x v="3"/>
    <s v="-"/>
  </r>
  <r>
    <m/>
    <m/>
    <m/>
    <m/>
    <m/>
    <m/>
    <m/>
    <m/>
    <m/>
    <m/>
    <m/>
    <m/>
    <m/>
    <m/>
    <m/>
    <x v="5"/>
    <m/>
    <m/>
    <m/>
    <m/>
    <x v="3"/>
    <s v="-"/>
  </r>
  <r>
    <m/>
    <m/>
    <m/>
    <m/>
    <m/>
    <m/>
    <m/>
    <m/>
    <m/>
    <m/>
    <m/>
    <m/>
    <m/>
    <m/>
    <m/>
    <x v="5"/>
    <m/>
    <m/>
    <m/>
    <m/>
    <x v="3"/>
    <s v="-"/>
  </r>
  <r>
    <m/>
    <m/>
    <m/>
    <m/>
    <m/>
    <m/>
    <m/>
    <m/>
    <m/>
    <m/>
    <m/>
    <m/>
    <m/>
    <m/>
    <m/>
    <x v="5"/>
    <m/>
    <m/>
    <m/>
    <m/>
    <x v="3"/>
    <s v="-"/>
  </r>
  <r>
    <m/>
    <m/>
    <m/>
    <m/>
    <m/>
    <m/>
    <m/>
    <m/>
    <m/>
    <m/>
    <m/>
    <m/>
    <m/>
    <m/>
    <m/>
    <x v="5"/>
    <m/>
    <m/>
    <m/>
    <m/>
    <x v="3"/>
    <s v="-"/>
  </r>
  <r>
    <m/>
    <m/>
    <m/>
    <m/>
    <m/>
    <m/>
    <m/>
    <m/>
    <m/>
    <m/>
    <m/>
    <m/>
    <m/>
    <m/>
    <m/>
    <x v="5"/>
    <m/>
    <m/>
    <m/>
    <m/>
    <x v="3"/>
    <s v="-"/>
  </r>
  <r>
    <m/>
    <m/>
    <m/>
    <m/>
    <m/>
    <m/>
    <m/>
    <m/>
    <m/>
    <m/>
    <m/>
    <m/>
    <m/>
    <m/>
    <m/>
    <x v="5"/>
    <m/>
    <m/>
    <m/>
    <m/>
    <x v="3"/>
    <s v="-"/>
  </r>
  <r>
    <m/>
    <m/>
    <m/>
    <m/>
    <m/>
    <m/>
    <m/>
    <m/>
    <m/>
    <m/>
    <m/>
    <m/>
    <m/>
    <m/>
    <m/>
    <x v="5"/>
    <m/>
    <m/>
    <m/>
    <m/>
    <x v="3"/>
    <s v="-"/>
  </r>
  <r>
    <m/>
    <m/>
    <m/>
    <m/>
    <m/>
    <m/>
    <m/>
    <m/>
    <m/>
    <m/>
    <m/>
    <m/>
    <m/>
    <m/>
    <m/>
    <x v="5"/>
    <m/>
    <m/>
    <m/>
    <m/>
    <x v="3"/>
    <s v="-"/>
  </r>
  <r>
    <m/>
    <m/>
    <m/>
    <m/>
    <m/>
    <m/>
    <m/>
    <m/>
    <m/>
    <m/>
    <m/>
    <m/>
    <m/>
    <m/>
    <m/>
    <x v="5"/>
    <m/>
    <m/>
    <m/>
    <m/>
    <x v="3"/>
    <s v="-"/>
  </r>
  <r>
    <m/>
    <m/>
    <m/>
    <m/>
    <m/>
    <m/>
    <m/>
    <m/>
    <m/>
    <m/>
    <m/>
    <m/>
    <m/>
    <m/>
    <m/>
    <x v="5"/>
    <m/>
    <m/>
    <m/>
    <m/>
    <x v="3"/>
    <s v="-"/>
  </r>
  <r>
    <m/>
    <m/>
    <m/>
    <m/>
    <m/>
    <m/>
    <m/>
    <m/>
    <m/>
    <m/>
    <m/>
    <m/>
    <m/>
    <m/>
    <m/>
    <x v="5"/>
    <m/>
    <m/>
    <m/>
    <m/>
    <x v="3"/>
    <s v="-"/>
  </r>
  <r>
    <m/>
    <m/>
    <m/>
    <m/>
    <m/>
    <m/>
    <m/>
    <m/>
    <m/>
    <m/>
    <m/>
    <m/>
    <m/>
    <m/>
    <m/>
    <x v="5"/>
    <m/>
    <m/>
    <m/>
    <m/>
    <x v="3"/>
    <s v="-"/>
  </r>
  <r>
    <m/>
    <m/>
    <m/>
    <m/>
    <m/>
    <m/>
    <m/>
    <m/>
    <m/>
    <m/>
    <m/>
    <m/>
    <m/>
    <m/>
    <m/>
    <x v="5"/>
    <m/>
    <m/>
    <m/>
    <m/>
    <x v="3"/>
    <s v="-"/>
  </r>
  <r>
    <m/>
    <m/>
    <m/>
    <m/>
    <m/>
    <m/>
    <m/>
    <m/>
    <m/>
    <m/>
    <m/>
    <m/>
    <m/>
    <m/>
    <m/>
    <x v="5"/>
    <m/>
    <m/>
    <m/>
    <m/>
    <x v="3"/>
    <s v="-"/>
  </r>
  <r>
    <m/>
    <m/>
    <m/>
    <m/>
    <m/>
    <m/>
    <m/>
    <m/>
    <m/>
    <m/>
    <m/>
    <m/>
    <m/>
    <m/>
    <m/>
    <x v="5"/>
    <m/>
    <m/>
    <m/>
    <m/>
    <x v="3"/>
    <s v="-"/>
  </r>
  <r>
    <m/>
    <m/>
    <m/>
    <m/>
    <m/>
    <m/>
    <m/>
    <m/>
    <m/>
    <m/>
    <m/>
    <m/>
    <m/>
    <m/>
    <m/>
    <x v="5"/>
    <m/>
    <m/>
    <m/>
    <m/>
    <x v="3"/>
    <s v="-"/>
  </r>
  <r>
    <m/>
    <m/>
    <m/>
    <m/>
    <m/>
    <m/>
    <m/>
    <m/>
    <m/>
    <m/>
    <m/>
    <m/>
    <m/>
    <m/>
    <m/>
    <x v="5"/>
    <m/>
    <m/>
    <m/>
    <m/>
    <x v="3"/>
    <s v="-"/>
  </r>
  <r>
    <m/>
    <m/>
    <m/>
    <m/>
    <m/>
    <m/>
    <m/>
    <m/>
    <m/>
    <m/>
    <m/>
    <m/>
    <m/>
    <m/>
    <m/>
    <x v="5"/>
    <m/>
    <m/>
    <m/>
    <m/>
    <x v="3"/>
    <s v="-"/>
  </r>
  <r>
    <m/>
    <m/>
    <m/>
    <m/>
    <m/>
    <m/>
    <m/>
    <m/>
    <m/>
    <m/>
    <m/>
    <m/>
    <m/>
    <m/>
    <m/>
    <x v="5"/>
    <m/>
    <m/>
    <m/>
    <m/>
    <x v="3"/>
    <s v="-"/>
  </r>
  <r>
    <m/>
    <m/>
    <m/>
    <m/>
    <m/>
    <m/>
    <m/>
    <m/>
    <m/>
    <m/>
    <m/>
    <m/>
    <m/>
    <m/>
    <m/>
    <x v="5"/>
    <m/>
    <m/>
    <m/>
    <m/>
    <x v="3"/>
    <s v="-"/>
  </r>
  <r>
    <m/>
    <m/>
    <m/>
    <m/>
    <m/>
    <m/>
    <m/>
    <m/>
    <m/>
    <m/>
    <m/>
    <m/>
    <m/>
    <m/>
    <m/>
    <x v="5"/>
    <m/>
    <m/>
    <m/>
    <m/>
    <x v="3"/>
    <s v="-"/>
  </r>
  <r>
    <m/>
    <m/>
    <m/>
    <m/>
    <m/>
    <m/>
    <m/>
    <m/>
    <m/>
    <m/>
    <m/>
    <m/>
    <m/>
    <m/>
    <m/>
    <x v="5"/>
    <m/>
    <m/>
    <m/>
    <m/>
    <x v="3"/>
    <s v="-"/>
  </r>
  <r>
    <m/>
    <m/>
    <m/>
    <m/>
    <m/>
    <m/>
    <m/>
    <m/>
    <m/>
    <m/>
    <m/>
    <m/>
    <m/>
    <m/>
    <m/>
    <x v="5"/>
    <m/>
    <m/>
    <m/>
    <m/>
    <x v="3"/>
    <s v="-"/>
  </r>
  <r>
    <m/>
    <m/>
    <m/>
    <m/>
    <m/>
    <m/>
    <m/>
    <m/>
    <m/>
    <m/>
    <m/>
    <m/>
    <m/>
    <m/>
    <m/>
    <x v="5"/>
    <m/>
    <m/>
    <m/>
    <m/>
    <x v="3"/>
    <s v="-"/>
  </r>
  <r>
    <m/>
    <m/>
    <m/>
    <m/>
    <m/>
    <m/>
    <m/>
    <m/>
    <m/>
    <m/>
    <m/>
    <m/>
    <m/>
    <m/>
    <m/>
    <x v="5"/>
    <m/>
    <m/>
    <m/>
    <m/>
    <x v="3"/>
    <s v="-"/>
  </r>
  <r>
    <m/>
    <m/>
    <m/>
    <m/>
    <m/>
    <m/>
    <m/>
    <m/>
    <m/>
    <m/>
    <m/>
    <m/>
    <m/>
    <m/>
    <m/>
    <x v="5"/>
    <m/>
    <m/>
    <m/>
    <m/>
    <x v="3"/>
    <s v="-"/>
  </r>
  <r>
    <m/>
    <m/>
    <m/>
    <m/>
    <m/>
    <m/>
    <m/>
    <m/>
    <m/>
    <m/>
    <m/>
    <m/>
    <m/>
    <m/>
    <m/>
    <x v="5"/>
    <m/>
    <m/>
    <m/>
    <m/>
    <x v="3"/>
    <s v="-"/>
  </r>
  <r>
    <m/>
    <m/>
    <m/>
    <m/>
    <m/>
    <m/>
    <m/>
    <m/>
    <m/>
    <m/>
    <m/>
    <m/>
    <m/>
    <m/>
    <m/>
    <x v="5"/>
    <m/>
    <m/>
    <m/>
    <m/>
    <x v="3"/>
    <s v="-"/>
  </r>
  <r>
    <m/>
    <m/>
    <m/>
    <m/>
    <m/>
    <m/>
    <m/>
    <m/>
    <m/>
    <m/>
    <m/>
    <m/>
    <m/>
    <m/>
    <m/>
    <x v="5"/>
    <m/>
    <m/>
    <m/>
    <m/>
    <x v="3"/>
    <s v="-"/>
  </r>
  <r>
    <m/>
    <m/>
    <m/>
    <m/>
    <m/>
    <m/>
    <m/>
    <m/>
    <m/>
    <m/>
    <m/>
    <m/>
    <m/>
    <m/>
    <m/>
    <x v="5"/>
    <m/>
    <m/>
    <m/>
    <m/>
    <x v="3"/>
    <s v="-"/>
  </r>
  <r>
    <m/>
    <m/>
    <m/>
    <m/>
    <m/>
    <m/>
    <m/>
    <m/>
    <m/>
    <m/>
    <m/>
    <m/>
    <m/>
    <m/>
    <m/>
    <x v="5"/>
    <m/>
    <m/>
    <m/>
    <m/>
    <x v="3"/>
    <s v="-"/>
  </r>
  <r>
    <m/>
    <m/>
    <m/>
    <m/>
    <m/>
    <m/>
    <m/>
    <m/>
    <m/>
    <m/>
    <m/>
    <m/>
    <m/>
    <m/>
    <m/>
    <x v="5"/>
    <m/>
    <m/>
    <m/>
    <m/>
    <x v="3"/>
    <s v="-"/>
  </r>
  <r>
    <m/>
    <m/>
    <m/>
    <m/>
    <m/>
    <m/>
    <m/>
    <m/>
    <m/>
    <m/>
    <m/>
    <m/>
    <m/>
    <m/>
    <m/>
    <x v="5"/>
    <m/>
    <m/>
    <m/>
    <m/>
    <x v="3"/>
    <s v="-"/>
  </r>
  <r>
    <m/>
    <m/>
    <m/>
    <m/>
    <m/>
    <m/>
    <m/>
    <m/>
    <m/>
    <m/>
    <m/>
    <m/>
    <m/>
    <m/>
    <m/>
    <x v="5"/>
    <m/>
    <m/>
    <m/>
    <m/>
    <x v="3"/>
    <s v="-"/>
  </r>
  <r>
    <m/>
    <m/>
    <m/>
    <m/>
    <m/>
    <m/>
    <m/>
    <m/>
    <m/>
    <m/>
    <m/>
    <m/>
    <m/>
    <m/>
    <m/>
    <x v="5"/>
    <m/>
    <m/>
    <m/>
    <m/>
    <x v="3"/>
    <s v="-"/>
  </r>
  <r>
    <m/>
    <m/>
    <m/>
    <m/>
    <m/>
    <m/>
    <m/>
    <m/>
    <m/>
    <m/>
    <m/>
    <m/>
    <m/>
    <m/>
    <m/>
    <x v="5"/>
    <m/>
    <m/>
    <m/>
    <m/>
    <x v="3"/>
    <s v="-"/>
  </r>
  <r>
    <m/>
    <m/>
    <m/>
    <m/>
    <m/>
    <m/>
    <m/>
    <m/>
    <m/>
    <m/>
    <m/>
    <m/>
    <m/>
    <m/>
    <m/>
    <x v="5"/>
    <m/>
    <m/>
    <m/>
    <m/>
    <x v="3"/>
    <s v="-"/>
  </r>
  <r>
    <m/>
    <m/>
    <m/>
    <m/>
    <m/>
    <m/>
    <m/>
    <m/>
    <m/>
    <m/>
    <m/>
    <m/>
    <m/>
    <m/>
    <m/>
    <x v="5"/>
    <m/>
    <m/>
    <m/>
    <m/>
    <x v="3"/>
    <s v="-"/>
  </r>
  <r>
    <m/>
    <m/>
    <m/>
    <m/>
    <m/>
    <m/>
    <m/>
    <m/>
    <m/>
    <m/>
    <m/>
    <m/>
    <m/>
    <m/>
    <m/>
    <x v="5"/>
    <m/>
    <m/>
    <m/>
    <m/>
    <x v="3"/>
    <s v="-"/>
  </r>
  <r>
    <m/>
    <m/>
    <m/>
    <m/>
    <m/>
    <m/>
    <m/>
    <m/>
    <m/>
    <m/>
    <m/>
    <m/>
    <m/>
    <m/>
    <m/>
    <x v="5"/>
    <m/>
    <m/>
    <m/>
    <m/>
    <x v="3"/>
    <s v="-"/>
  </r>
  <r>
    <m/>
    <m/>
    <m/>
    <m/>
    <m/>
    <m/>
    <m/>
    <m/>
    <m/>
    <m/>
    <m/>
    <m/>
    <m/>
    <m/>
    <m/>
    <x v="5"/>
    <m/>
    <m/>
    <m/>
    <m/>
    <x v="3"/>
    <s v="-"/>
  </r>
  <r>
    <m/>
    <m/>
    <m/>
    <m/>
    <m/>
    <m/>
    <m/>
    <m/>
    <m/>
    <m/>
    <m/>
    <m/>
    <m/>
    <m/>
    <m/>
    <x v="5"/>
    <m/>
    <m/>
    <m/>
    <m/>
    <x v="3"/>
    <s v="-"/>
  </r>
  <r>
    <m/>
    <m/>
    <m/>
    <m/>
    <m/>
    <m/>
    <m/>
    <m/>
    <m/>
    <m/>
    <m/>
    <m/>
    <m/>
    <m/>
    <m/>
    <x v="5"/>
    <m/>
    <m/>
    <m/>
    <m/>
    <x v="3"/>
    <s v="-"/>
  </r>
  <r>
    <m/>
    <m/>
    <m/>
    <m/>
    <m/>
    <m/>
    <m/>
    <m/>
    <m/>
    <m/>
    <m/>
    <m/>
    <m/>
    <m/>
    <m/>
    <x v="5"/>
    <m/>
    <m/>
    <m/>
    <m/>
    <x v="3"/>
    <s v="-"/>
  </r>
  <r>
    <m/>
    <m/>
    <m/>
    <m/>
    <m/>
    <m/>
    <m/>
    <m/>
    <m/>
    <m/>
    <m/>
    <m/>
    <m/>
    <m/>
    <m/>
    <x v="5"/>
    <m/>
    <m/>
    <m/>
    <m/>
    <x v="3"/>
    <s v="-"/>
  </r>
  <r>
    <m/>
    <m/>
    <m/>
    <m/>
    <m/>
    <m/>
    <m/>
    <m/>
    <m/>
    <m/>
    <m/>
    <m/>
    <m/>
    <m/>
    <m/>
    <x v="5"/>
    <m/>
    <m/>
    <m/>
    <m/>
    <x v="3"/>
    <s v="-"/>
  </r>
  <r>
    <m/>
    <m/>
    <m/>
    <m/>
    <m/>
    <m/>
    <m/>
    <m/>
    <m/>
    <m/>
    <m/>
    <m/>
    <m/>
    <m/>
    <m/>
    <x v="5"/>
    <m/>
    <m/>
    <m/>
    <m/>
    <x v="3"/>
    <s v="-"/>
  </r>
  <r>
    <m/>
    <m/>
    <m/>
    <m/>
    <m/>
    <m/>
    <m/>
    <m/>
    <m/>
    <m/>
    <m/>
    <m/>
    <m/>
    <m/>
    <m/>
    <x v="5"/>
    <m/>
    <m/>
    <m/>
    <m/>
    <x v="3"/>
    <s v="-"/>
  </r>
  <r>
    <m/>
    <m/>
    <m/>
    <m/>
    <m/>
    <m/>
    <m/>
    <m/>
    <m/>
    <m/>
    <m/>
    <m/>
    <m/>
    <m/>
    <m/>
    <x v="5"/>
    <m/>
    <m/>
    <m/>
    <m/>
    <x v="3"/>
    <s v="-"/>
  </r>
  <r>
    <m/>
    <m/>
    <m/>
    <m/>
    <m/>
    <m/>
    <m/>
    <m/>
    <m/>
    <m/>
    <m/>
    <m/>
    <m/>
    <m/>
    <m/>
    <x v="5"/>
    <m/>
    <m/>
    <m/>
    <m/>
    <x v="3"/>
    <s v="-"/>
  </r>
  <r>
    <m/>
    <m/>
    <m/>
    <m/>
    <m/>
    <m/>
    <m/>
    <m/>
    <m/>
    <m/>
    <m/>
    <m/>
    <m/>
    <m/>
    <m/>
    <x v="5"/>
    <m/>
    <m/>
    <m/>
    <m/>
    <x v="3"/>
    <s v="-"/>
  </r>
  <r>
    <m/>
    <m/>
    <m/>
    <m/>
    <m/>
    <m/>
    <m/>
    <m/>
    <m/>
    <m/>
    <m/>
    <m/>
    <m/>
    <m/>
    <m/>
    <x v="5"/>
    <m/>
    <m/>
    <m/>
    <m/>
    <x v="3"/>
    <s v="-"/>
  </r>
  <r>
    <m/>
    <m/>
    <m/>
    <m/>
    <m/>
    <m/>
    <m/>
    <m/>
    <m/>
    <m/>
    <m/>
    <m/>
    <m/>
    <m/>
    <m/>
    <x v="5"/>
    <m/>
    <m/>
    <m/>
    <m/>
    <x v="3"/>
    <s v="-"/>
  </r>
  <r>
    <m/>
    <m/>
    <m/>
    <m/>
    <m/>
    <m/>
    <m/>
    <m/>
    <m/>
    <m/>
    <m/>
    <m/>
    <m/>
    <m/>
    <m/>
    <x v="5"/>
    <m/>
    <m/>
    <m/>
    <m/>
    <x v="3"/>
    <s v="-"/>
  </r>
  <r>
    <m/>
    <m/>
    <m/>
    <m/>
    <m/>
    <m/>
    <m/>
    <m/>
    <m/>
    <m/>
    <m/>
    <m/>
    <m/>
    <m/>
    <m/>
    <x v="5"/>
    <m/>
    <m/>
    <m/>
    <m/>
    <x v="3"/>
    <s v="-"/>
  </r>
  <r>
    <m/>
    <m/>
    <m/>
    <m/>
    <m/>
    <m/>
    <m/>
    <m/>
    <m/>
    <m/>
    <m/>
    <m/>
    <m/>
    <m/>
    <m/>
    <x v="5"/>
    <m/>
    <m/>
    <m/>
    <m/>
    <x v="3"/>
    <s v="-"/>
  </r>
  <r>
    <m/>
    <m/>
    <m/>
    <m/>
    <m/>
    <m/>
    <m/>
    <m/>
    <m/>
    <m/>
    <m/>
    <m/>
    <m/>
    <m/>
    <m/>
    <x v="5"/>
    <m/>
    <m/>
    <m/>
    <m/>
    <x v="3"/>
    <s v="-"/>
  </r>
  <r>
    <m/>
    <m/>
    <m/>
    <m/>
    <m/>
    <m/>
    <m/>
    <m/>
    <m/>
    <m/>
    <m/>
    <m/>
    <m/>
    <m/>
    <m/>
    <x v="5"/>
    <m/>
    <m/>
    <m/>
    <m/>
    <x v="3"/>
    <s v="-"/>
  </r>
  <r>
    <m/>
    <m/>
    <m/>
    <m/>
    <m/>
    <m/>
    <m/>
    <m/>
    <m/>
    <m/>
    <m/>
    <m/>
    <m/>
    <m/>
    <m/>
    <x v="5"/>
    <m/>
    <m/>
    <m/>
    <m/>
    <x v="3"/>
    <s v="-"/>
  </r>
  <r>
    <m/>
    <m/>
    <m/>
    <m/>
    <m/>
    <m/>
    <m/>
    <m/>
    <m/>
    <m/>
    <m/>
    <m/>
    <m/>
    <m/>
    <m/>
    <x v="5"/>
    <m/>
    <m/>
    <m/>
    <m/>
    <x v="3"/>
    <s v="-"/>
  </r>
  <r>
    <m/>
    <m/>
    <m/>
    <m/>
    <m/>
    <m/>
    <m/>
    <m/>
    <m/>
    <m/>
    <m/>
    <m/>
    <m/>
    <m/>
    <m/>
    <x v="5"/>
    <m/>
    <m/>
    <m/>
    <m/>
    <x v="3"/>
    <s v="-"/>
  </r>
  <r>
    <m/>
    <m/>
    <m/>
    <m/>
    <m/>
    <m/>
    <m/>
    <m/>
    <m/>
    <m/>
    <m/>
    <m/>
    <m/>
    <m/>
    <m/>
    <x v="5"/>
    <m/>
    <m/>
    <m/>
    <m/>
    <x v="3"/>
    <s v="-"/>
  </r>
  <r>
    <m/>
    <m/>
    <m/>
    <m/>
    <m/>
    <m/>
    <m/>
    <m/>
    <m/>
    <m/>
    <m/>
    <m/>
    <m/>
    <m/>
    <m/>
    <x v="5"/>
    <m/>
    <m/>
    <m/>
    <m/>
    <x v="3"/>
    <s v="-"/>
  </r>
  <r>
    <m/>
    <m/>
    <m/>
    <m/>
    <m/>
    <m/>
    <m/>
    <m/>
    <m/>
    <m/>
    <m/>
    <m/>
    <m/>
    <m/>
    <m/>
    <x v="5"/>
    <m/>
    <m/>
    <m/>
    <m/>
    <x v="3"/>
    <s v="-"/>
  </r>
  <r>
    <m/>
    <m/>
    <m/>
    <m/>
    <m/>
    <m/>
    <m/>
    <m/>
    <m/>
    <m/>
    <m/>
    <m/>
    <m/>
    <m/>
    <m/>
    <x v="5"/>
    <m/>
    <m/>
    <m/>
    <m/>
    <x v="3"/>
    <s v="-"/>
  </r>
  <r>
    <m/>
    <m/>
    <m/>
    <m/>
    <m/>
    <m/>
    <m/>
    <m/>
    <m/>
    <m/>
    <m/>
    <m/>
    <m/>
    <m/>
    <m/>
    <x v="5"/>
    <m/>
    <m/>
    <m/>
    <m/>
    <x v="3"/>
    <s v="-"/>
  </r>
  <r>
    <m/>
    <m/>
    <m/>
    <m/>
    <m/>
    <m/>
    <m/>
    <m/>
    <m/>
    <m/>
    <m/>
    <m/>
    <m/>
    <m/>
    <m/>
    <x v="5"/>
    <m/>
    <m/>
    <m/>
    <m/>
    <x v="3"/>
    <s v="-"/>
  </r>
  <r>
    <m/>
    <m/>
    <m/>
    <m/>
    <m/>
    <m/>
    <m/>
    <m/>
    <m/>
    <m/>
    <m/>
    <m/>
    <m/>
    <m/>
    <m/>
    <x v="5"/>
    <m/>
    <m/>
    <m/>
    <m/>
    <x v="3"/>
    <s v="-"/>
  </r>
  <r>
    <m/>
    <m/>
    <m/>
    <m/>
    <m/>
    <m/>
    <m/>
    <m/>
    <m/>
    <m/>
    <m/>
    <m/>
    <m/>
    <m/>
    <m/>
    <x v="5"/>
    <m/>
    <m/>
    <m/>
    <m/>
    <x v="3"/>
    <s v="-"/>
  </r>
  <r>
    <m/>
    <m/>
    <m/>
    <m/>
    <m/>
    <m/>
    <m/>
    <m/>
    <m/>
    <m/>
    <m/>
    <m/>
    <m/>
    <m/>
    <m/>
    <x v="5"/>
    <m/>
    <m/>
    <m/>
    <m/>
    <x v="3"/>
    <s v="-"/>
  </r>
  <r>
    <m/>
    <m/>
    <m/>
    <m/>
    <m/>
    <m/>
    <m/>
    <m/>
    <m/>
    <m/>
    <m/>
    <m/>
    <m/>
    <m/>
    <m/>
    <x v="5"/>
    <m/>
    <m/>
    <m/>
    <m/>
    <x v="3"/>
    <s v="-"/>
  </r>
  <r>
    <m/>
    <m/>
    <m/>
    <m/>
    <m/>
    <m/>
    <m/>
    <m/>
    <m/>
    <m/>
    <m/>
    <m/>
    <m/>
    <m/>
    <m/>
    <x v="5"/>
    <m/>
    <m/>
    <m/>
    <m/>
    <x v="3"/>
    <s v="-"/>
  </r>
  <r>
    <m/>
    <m/>
    <m/>
    <m/>
    <m/>
    <m/>
    <m/>
    <m/>
    <m/>
    <m/>
    <m/>
    <m/>
    <m/>
    <m/>
    <m/>
    <x v="5"/>
    <m/>
    <m/>
    <m/>
    <m/>
    <x v="3"/>
    <s v="-"/>
  </r>
  <r>
    <m/>
    <m/>
    <m/>
    <m/>
    <m/>
    <m/>
    <m/>
    <m/>
    <m/>
    <m/>
    <m/>
    <m/>
    <m/>
    <m/>
    <m/>
    <x v="5"/>
    <m/>
    <m/>
    <m/>
    <m/>
    <x v="3"/>
    <s v="-"/>
  </r>
  <r>
    <m/>
    <m/>
    <m/>
    <m/>
    <m/>
    <m/>
    <m/>
    <m/>
    <m/>
    <m/>
    <m/>
    <m/>
    <m/>
    <m/>
    <m/>
    <x v="5"/>
    <m/>
    <m/>
    <m/>
    <m/>
    <x v="3"/>
    <s v="-"/>
  </r>
  <r>
    <m/>
    <m/>
    <m/>
    <m/>
    <m/>
    <m/>
    <m/>
    <m/>
    <m/>
    <m/>
    <m/>
    <m/>
    <m/>
    <m/>
    <m/>
    <x v="5"/>
    <m/>
    <m/>
    <m/>
    <m/>
    <x v="3"/>
    <s v="-"/>
  </r>
  <r>
    <m/>
    <m/>
    <m/>
    <m/>
    <m/>
    <m/>
    <m/>
    <m/>
    <m/>
    <m/>
    <m/>
    <m/>
    <m/>
    <m/>
    <m/>
    <x v="5"/>
    <m/>
    <m/>
    <m/>
    <m/>
    <x v="3"/>
    <s v="-"/>
  </r>
  <r>
    <m/>
    <m/>
    <m/>
    <m/>
    <m/>
    <m/>
    <m/>
    <m/>
    <m/>
    <m/>
    <m/>
    <m/>
    <m/>
    <m/>
    <m/>
    <x v="5"/>
    <m/>
    <m/>
    <m/>
    <m/>
    <x v="3"/>
    <s v="-"/>
  </r>
  <r>
    <m/>
    <m/>
    <m/>
    <m/>
    <m/>
    <m/>
    <m/>
    <m/>
    <m/>
    <m/>
    <m/>
    <m/>
    <m/>
    <m/>
    <m/>
    <x v="5"/>
    <m/>
    <m/>
    <m/>
    <m/>
    <x v="3"/>
    <s v="-"/>
  </r>
  <r>
    <m/>
    <m/>
    <m/>
    <m/>
    <m/>
    <m/>
    <m/>
    <m/>
    <m/>
    <m/>
    <m/>
    <m/>
    <m/>
    <m/>
    <m/>
    <x v="5"/>
    <m/>
    <m/>
    <m/>
    <m/>
    <x v="3"/>
    <s v="-"/>
  </r>
  <r>
    <m/>
    <m/>
    <m/>
    <m/>
    <m/>
    <m/>
    <m/>
    <m/>
    <m/>
    <m/>
    <m/>
    <m/>
    <m/>
    <m/>
    <m/>
    <x v="5"/>
    <m/>
    <m/>
    <m/>
    <m/>
    <x v="3"/>
    <s v="-"/>
  </r>
  <r>
    <m/>
    <m/>
    <m/>
    <m/>
    <m/>
    <m/>
    <m/>
    <m/>
    <m/>
    <m/>
    <m/>
    <m/>
    <m/>
    <m/>
    <m/>
    <x v="5"/>
    <m/>
    <m/>
    <m/>
    <m/>
    <x v="3"/>
    <s v="-"/>
  </r>
  <r>
    <m/>
    <m/>
    <m/>
    <m/>
    <m/>
    <m/>
    <m/>
    <m/>
    <m/>
    <m/>
    <m/>
    <m/>
    <m/>
    <m/>
    <m/>
    <x v="5"/>
    <m/>
    <m/>
    <m/>
    <m/>
    <x v="3"/>
    <s v="-"/>
  </r>
  <r>
    <m/>
    <m/>
    <m/>
    <m/>
    <m/>
    <m/>
    <m/>
    <m/>
    <m/>
    <m/>
    <m/>
    <m/>
    <m/>
    <m/>
    <m/>
    <x v="5"/>
    <m/>
    <m/>
    <m/>
    <m/>
    <x v="3"/>
    <s v="-"/>
  </r>
  <r>
    <m/>
    <m/>
    <m/>
    <m/>
    <m/>
    <m/>
    <m/>
    <m/>
    <m/>
    <m/>
    <m/>
    <m/>
    <m/>
    <m/>
    <m/>
    <x v="5"/>
    <m/>
    <m/>
    <m/>
    <m/>
    <x v="3"/>
    <s v="-"/>
  </r>
  <r>
    <m/>
    <m/>
    <m/>
    <m/>
    <m/>
    <m/>
    <m/>
    <m/>
    <m/>
    <m/>
    <m/>
    <m/>
    <m/>
    <m/>
    <m/>
    <x v="5"/>
    <m/>
    <m/>
    <m/>
    <m/>
    <x v="3"/>
    <s v="-"/>
  </r>
  <r>
    <m/>
    <m/>
    <m/>
    <m/>
    <m/>
    <m/>
    <m/>
    <m/>
    <m/>
    <m/>
    <m/>
    <m/>
    <m/>
    <m/>
    <m/>
    <x v="5"/>
    <m/>
    <m/>
    <m/>
    <m/>
    <x v="3"/>
    <s v="-"/>
  </r>
  <r>
    <m/>
    <m/>
    <m/>
    <m/>
    <m/>
    <m/>
    <m/>
    <m/>
    <m/>
    <m/>
    <m/>
    <m/>
    <m/>
    <m/>
    <m/>
    <x v="5"/>
    <m/>
    <m/>
    <m/>
    <m/>
    <x v="3"/>
    <s v="-"/>
  </r>
  <r>
    <m/>
    <m/>
    <m/>
    <m/>
    <m/>
    <m/>
    <m/>
    <m/>
    <m/>
    <m/>
    <m/>
    <m/>
    <m/>
    <m/>
    <m/>
    <x v="5"/>
    <m/>
    <m/>
    <m/>
    <m/>
    <x v="3"/>
    <s v="-"/>
  </r>
  <r>
    <m/>
    <m/>
    <m/>
    <m/>
    <m/>
    <m/>
    <m/>
    <m/>
    <m/>
    <m/>
    <m/>
    <m/>
    <m/>
    <m/>
    <m/>
    <x v="5"/>
    <m/>
    <m/>
    <m/>
    <m/>
    <x v="3"/>
    <s v="-"/>
  </r>
  <r>
    <m/>
    <m/>
    <m/>
    <m/>
    <m/>
    <m/>
    <m/>
    <m/>
    <m/>
    <m/>
    <m/>
    <m/>
    <m/>
    <m/>
    <m/>
    <x v="5"/>
    <m/>
    <m/>
    <m/>
    <m/>
    <x v="3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442C78-20DD-46F8-93A3-9D63A2B0623F}" name="Tabela dinâmica1" cacheId="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rowHeaderCaption="TORRES">
  <location ref="Q2:R5" firstHeaderRow="1" firstDataRow="1" firstDataCol="1"/>
  <pivotFields count="22">
    <pivotField dataField="1" showAll="0"/>
    <pivotField numFmtId="22" showAll="0"/>
    <pivotField showAll="0"/>
    <pivotField numFmtId="22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5">
        <item x="0"/>
        <item x="4"/>
        <item m="1" x="7"/>
        <item x="3"/>
        <item m="1" x="10"/>
        <item m="1" x="11"/>
        <item x="2"/>
        <item x="5"/>
        <item m="1" x="6"/>
        <item m="1" x="8"/>
        <item x="1"/>
        <item m="1" x="9"/>
        <item m="1" x="12"/>
        <item m="1" x="13"/>
        <item t="default"/>
      </items>
    </pivotField>
    <pivotField showAll="0"/>
    <pivotField showAll="0"/>
    <pivotField showAll="0"/>
    <pivotField showAll="0"/>
    <pivotField axis="axisRow" showAll="0">
      <items count="5">
        <item h="1" sd="0" x="2"/>
        <item sd="0" x="1"/>
        <item sd="0" x="0"/>
        <item h="1" sd="0" x="3"/>
        <item t="default"/>
      </items>
    </pivotField>
    <pivotField showAll="0"/>
  </pivotFields>
  <rowFields count="2">
    <field x="20"/>
    <field x="15"/>
  </rowFields>
  <rowItems count="3">
    <i>
      <x v="1"/>
    </i>
    <i>
      <x v="2"/>
    </i>
    <i t="grand">
      <x/>
    </i>
  </rowItems>
  <colItems count="1">
    <i/>
  </colItems>
  <dataFields count="1">
    <dataField name="TOTAL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A5E47F-5260-494A-BE45-EC8F2F2051BA}" name="Tabela dinâmica16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rowHeaderCaption="FILAS">
  <location ref="K2:L8" firstHeaderRow="1" firstDataRow="1" firstDataCol="1"/>
  <pivotFields count="22">
    <pivotField dataField="1" showAll="0"/>
    <pivotField numFmtId="22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22" showAll="0"/>
    <pivotField showAll="0"/>
    <pivotField showAll="0"/>
    <pivotField showAll="0"/>
    <pivotField showAll="0"/>
    <pivotField showAll="0"/>
    <pivotField showAll="0"/>
    <pivotField axis="axisRow" showAll="0">
      <items count="15">
        <item m="1" x="7"/>
        <item m="1" x="13"/>
        <item x="0"/>
        <item m="1" x="11"/>
        <item x="4"/>
        <item x="3"/>
        <item m="1" x="5"/>
        <item x="2"/>
        <item x="1"/>
        <item m="1" x="9"/>
        <item m="1" x="10"/>
        <item m="1" x="12"/>
        <item m="1" x="6"/>
        <item m="1" x="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1">
    <field x="10"/>
  </rowFields>
  <rowItems count="6">
    <i>
      <x v="2"/>
    </i>
    <i>
      <x v="4"/>
    </i>
    <i>
      <x v="5"/>
    </i>
    <i>
      <x v="7"/>
    </i>
    <i>
      <x v="8"/>
    </i>
    <i t="grand">
      <x/>
    </i>
  </rowItems>
  <colItems count="1">
    <i/>
  </colItems>
  <dataFields count="1">
    <dataField name="TOTAL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36622D-FE7F-4E66-B08B-D28107ABC54F}" name="Tabela dinâmica17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rowHeaderCaption="INCIDENTES">
  <location ref="N2:O11" firstHeaderRow="1" firstDataRow="1" firstDataCol="1"/>
  <pivotFields count="22">
    <pivotField axis="axisRow" dataField="1" showAll="0">
      <items count="95">
        <item x="6"/>
        <item m="1" x="73"/>
        <item x="7"/>
        <item m="1" x="20"/>
        <item m="1" x="18"/>
        <item m="1" x="74"/>
        <item m="1" x="37"/>
        <item m="1" x="34"/>
        <item m="1" x="63"/>
        <item x="5"/>
        <item m="1" x="13"/>
        <item m="1" x="31"/>
        <item m="1" x="79"/>
        <item m="1" x="26"/>
        <item m="1" x="32"/>
        <item m="1" x="64"/>
        <item m="1" x="54"/>
        <item m="1" x="60"/>
        <item m="1" x="46"/>
        <item m="1" x="52"/>
        <item m="1" x="41"/>
        <item m="1" x="16"/>
        <item m="1" x="92"/>
        <item m="1" x="27"/>
        <item m="1" x="29"/>
        <item m="1" x="14"/>
        <item m="1" x="93"/>
        <item m="1" x="19"/>
        <item m="1" x="43"/>
        <item m="1" x="42"/>
        <item m="1" x="86"/>
        <item m="1" x="35"/>
        <item m="1" x="44"/>
        <item x="8"/>
        <item x="9"/>
        <item x="10"/>
        <item x="11"/>
        <item x="12"/>
        <item m="1" x="28"/>
        <item m="1" x="45"/>
        <item m="1" x="80"/>
        <item m="1" x="83"/>
        <item m="1" x="88"/>
        <item m="1" x="68"/>
        <item m="1" x="24"/>
        <item m="1" x="87"/>
        <item x="0"/>
        <item m="1" x="58"/>
        <item m="1" x="75"/>
        <item m="1" x="82"/>
        <item m="1" x="38"/>
        <item m="1" x="56"/>
        <item m="1" x="84"/>
        <item m="1" x="61"/>
        <item m="1" x="65"/>
        <item m="1" x="66"/>
        <item m="1" x="49"/>
        <item m="1" x="81"/>
        <item m="1" x="70"/>
        <item x="2"/>
        <item m="1" x="21"/>
        <item m="1" x="57"/>
        <item m="1" x="55"/>
        <item m="1" x="72"/>
        <item m="1" x="71"/>
        <item m="1" x="50"/>
        <item m="1" x="22"/>
        <item m="1" x="40"/>
        <item m="1" x="76"/>
        <item m="1" x="33"/>
        <item m="1" x="59"/>
        <item m="1" x="17"/>
        <item m="1" x="23"/>
        <item m="1" x="85"/>
        <item m="1" x="36"/>
        <item m="1" x="91"/>
        <item m="1" x="47"/>
        <item m="1" x="15"/>
        <item m="1" x="53"/>
        <item m="1" x="78"/>
        <item m="1" x="51"/>
        <item m="1" x="30"/>
        <item m="1" x="67"/>
        <item m="1" x="48"/>
        <item m="1" x="25"/>
        <item m="1" x="69"/>
        <item m="1" x="90"/>
        <item m="1" x="77"/>
        <item m="1" x="62"/>
        <item m="1" x="89"/>
        <item m="1" x="39"/>
        <item x="1"/>
        <item x="4"/>
        <item x="3"/>
        <item t="default"/>
      </items>
    </pivotField>
    <pivotField axis="axisRow" numFmtId="22" showAll="0">
      <items count="15">
        <item x="0"/>
        <item sd="0" x="1"/>
        <item sd="0" x="2"/>
        <item sd="0" x="3"/>
        <item sd="0" x="4"/>
        <item sd="0" x="5"/>
        <item sd="0" x="6"/>
        <item x="7"/>
        <item x="8"/>
        <item x="9"/>
        <item sd="0" x="10"/>
        <item sd="0" x="11"/>
        <item sd="0" x="12"/>
        <item x="13"/>
        <item t="default"/>
      </items>
    </pivotField>
    <pivotField showAll="0"/>
    <pivotField numFmtId="22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7">
        <item sd="0" m="1" x="10"/>
        <item sd="0" m="1" x="13"/>
        <item sd="0" x="0"/>
        <item sd="0" x="4"/>
        <item sd="0" m="1" x="6"/>
        <item sd="0" x="3"/>
        <item sd="0" m="1" x="12"/>
        <item sd="0" x="2"/>
        <item sd="0" x="1"/>
        <item m="1" x="15"/>
        <item sd="0" m="1" x="7"/>
        <item m="1" x="11"/>
        <item m="1" x="9"/>
        <item m="1" x="5"/>
        <item sd="0" m="1" x="8"/>
        <item m="1" x="14"/>
        <item t="default" sd="0"/>
      </items>
    </pivotField>
    <pivotField showAll="0"/>
    <pivotField showAll="0"/>
    <pivotField showAll="0"/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</pivotFields>
  <rowFields count="4">
    <field x="21"/>
    <field x="1"/>
    <field x="15"/>
    <field x="0"/>
  </rowFields>
  <rowItems count="9">
    <i>
      <x v="1"/>
    </i>
    <i r="1">
      <x v="10"/>
    </i>
    <i r="1">
      <x v="11"/>
    </i>
    <i>
      <x v="2"/>
    </i>
    <i r="1">
      <x v="1"/>
    </i>
    <i r="1">
      <x v="4"/>
    </i>
    <i r="1">
      <x v="5"/>
    </i>
    <i r="1">
      <x v="6"/>
    </i>
    <i t="grand">
      <x/>
    </i>
  </rowItems>
  <colItems count="1">
    <i/>
  </colItems>
  <dataFields count="1">
    <dataField name="TOTAL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205F49-97D1-447E-B348-94AECC1FF2FC}" name="Tabela dinâmica14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rowHeaderCaption="STATUS">
  <location ref="E2:F4" firstHeaderRow="1" firstDataRow="1" firstDataCol="1"/>
  <pivotFields count="22">
    <pivotField axis="axisRow" dataField="1" showAll="0">
      <items count="95">
        <item x="6"/>
        <item m="1" x="73"/>
        <item x="7"/>
        <item m="1" x="20"/>
        <item m="1" x="18"/>
        <item m="1" x="74"/>
        <item m="1" x="37"/>
        <item m="1" x="34"/>
        <item m="1" x="63"/>
        <item x="5"/>
        <item m="1" x="13"/>
        <item m="1" x="31"/>
        <item m="1" x="79"/>
        <item m="1" x="26"/>
        <item m="1" x="32"/>
        <item m="1" x="64"/>
        <item m="1" x="54"/>
        <item m="1" x="60"/>
        <item m="1" x="46"/>
        <item m="1" x="52"/>
        <item m="1" x="41"/>
        <item m="1" x="16"/>
        <item m="1" x="92"/>
        <item m="1" x="27"/>
        <item m="1" x="29"/>
        <item m="1" x="14"/>
        <item m="1" x="93"/>
        <item m="1" x="19"/>
        <item m="1" x="43"/>
        <item m="1" x="42"/>
        <item m="1" x="86"/>
        <item m="1" x="35"/>
        <item m="1" x="44"/>
        <item x="8"/>
        <item x="9"/>
        <item x="10"/>
        <item x="11"/>
        <item x="12"/>
        <item m="1" x="28"/>
        <item m="1" x="45"/>
        <item m="1" x="80"/>
        <item m="1" x="83"/>
        <item m="1" x="88"/>
        <item m="1" x="68"/>
        <item m="1" x="24"/>
        <item m="1" x="87"/>
        <item x="0"/>
        <item m="1" x="58"/>
        <item m="1" x="75"/>
        <item m="1" x="82"/>
        <item m="1" x="38"/>
        <item m="1" x="56"/>
        <item m="1" x="84"/>
        <item m="1" x="61"/>
        <item m="1" x="65"/>
        <item m="1" x="66"/>
        <item m="1" x="49"/>
        <item m="1" x="81"/>
        <item m="1" x="70"/>
        <item x="2"/>
        <item m="1" x="21"/>
        <item m="1" x="57"/>
        <item m="1" x="55"/>
        <item m="1" x="72"/>
        <item m="1" x="71"/>
        <item m="1" x="50"/>
        <item m="1" x="22"/>
        <item m="1" x="40"/>
        <item m="1" x="76"/>
        <item m="1" x="33"/>
        <item m="1" x="59"/>
        <item m="1" x="17"/>
        <item m="1" x="23"/>
        <item m="1" x="85"/>
        <item m="1" x="36"/>
        <item m="1" x="91"/>
        <item m="1" x="47"/>
        <item m="1" x="15"/>
        <item m="1" x="53"/>
        <item m="1" x="78"/>
        <item m="1" x="51"/>
        <item m="1" x="30"/>
        <item m="1" x="67"/>
        <item m="1" x="48"/>
        <item m="1" x="25"/>
        <item m="1" x="69"/>
        <item m="1" x="90"/>
        <item m="1" x="77"/>
        <item m="1" x="62"/>
        <item m="1" x="89"/>
        <item m="1" x="39"/>
        <item x="1"/>
        <item x="4"/>
        <item x="3"/>
        <item t="default"/>
      </items>
    </pivotField>
    <pivotField numFmtId="22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5">
        <item sd="0" m="1" x="1"/>
        <item sd="0" x="0"/>
        <item sd="0" m="1" x="2"/>
        <item sd="0" m="1" x="3"/>
        <item t="default" sd="0"/>
      </items>
    </pivotField>
    <pivotField numFmtId="22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7">
        <item sd="0" m="1" x="10"/>
        <item sd="0" m="1" x="13"/>
        <item sd="0" x="0"/>
        <item sd="0" x="4"/>
        <item sd="0" m="1" x="6"/>
        <item sd="0" x="3"/>
        <item sd="0" m="1" x="12"/>
        <item sd="0" x="2"/>
        <item sd="0" x="1"/>
        <item sd="0" m="1" x="15"/>
        <item m="1" x="7"/>
        <item m="1" x="11"/>
        <item m="1" x="9"/>
        <item m="1" x="5"/>
        <item m="1" x="8"/>
        <item m="1" x="14"/>
        <item t="default" sd="0"/>
      </items>
    </pivotField>
    <pivotField showAll="0"/>
    <pivotField showAll="0"/>
    <pivotField showAll="0"/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3">
    <field x="2"/>
    <field x="15"/>
    <field x="0"/>
  </rowFields>
  <rowItems count="2">
    <i>
      <x v="1"/>
    </i>
    <i t="grand">
      <x/>
    </i>
  </rowItems>
  <colItems count="1">
    <i/>
  </colItems>
  <dataFields count="1">
    <dataField name="TOTAL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E1474F5-029B-42F1-865B-3C5AE99F2B33}" name="Tabela dinâmica15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rowHeaderCaption="PRIORIDADE">
  <location ref="H2:I6" firstHeaderRow="1" firstDataRow="1" firstDataCol="1"/>
  <pivotFields count="22">
    <pivotField axis="axisRow" dataField="1" showAll="0">
      <items count="95">
        <item x="6"/>
        <item m="1" x="73"/>
        <item x="7"/>
        <item m="1" x="20"/>
        <item m="1" x="18"/>
        <item m="1" x="74"/>
        <item m="1" x="37"/>
        <item m="1" x="34"/>
        <item m="1" x="63"/>
        <item x="5"/>
        <item m="1" x="13"/>
        <item m="1" x="31"/>
        <item m="1" x="79"/>
        <item m="1" x="26"/>
        <item m="1" x="32"/>
        <item m="1" x="64"/>
        <item m="1" x="54"/>
        <item m="1" x="60"/>
        <item m="1" x="46"/>
        <item m="1" x="52"/>
        <item m="1" x="41"/>
        <item m="1" x="16"/>
        <item m="1" x="92"/>
        <item m="1" x="27"/>
        <item m="1" x="29"/>
        <item m="1" x="14"/>
        <item m="1" x="93"/>
        <item m="1" x="19"/>
        <item m="1" x="43"/>
        <item m="1" x="42"/>
        <item m="1" x="86"/>
        <item m="1" x="35"/>
        <item m="1" x="44"/>
        <item x="8"/>
        <item x="9"/>
        <item x="10"/>
        <item x="11"/>
        <item x="12"/>
        <item m="1" x="28"/>
        <item m="1" x="45"/>
        <item m="1" x="80"/>
        <item m="1" x="83"/>
        <item m="1" x="88"/>
        <item m="1" x="68"/>
        <item m="1" x="24"/>
        <item m="1" x="87"/>
        <item x="0"/>
        <item m="1" x="58"/>
        <item m="1" x="75"/>
        <item m="1" x="82"/>
        <item m="1" x="38"/>
        <item m="1" x="56"/>
        <item m="1" x="84"/>
        <item m="1" x="61"/>
        <item m="1" x="65"/>
        <item m="1" x="66"/>
        <item m="1" x="49"/>
        <item m="1" x="81"/>
        <item m="1" x="70"/>
        <item x="2"/>
        <item m="1" x="21"/>
        <item m="1" x="57"/>
        <item m="1" x="55"/>
        <item m="1" x="72"/>
        <item m="1" x="71"/>
        <item m="1" x="50"/>
        <item m="1" x="22"/>
        <item m="1" x="40"/>
        <item m="1" x="76"/>
        <item m="1" x="33"/>
        <item m="1" x="59"/>
        <item m="1" x="17"/>
        <item m="1" x="23"/>
        <item m="1" x="85"/>
        <item m="1" x="36"/>
        <item m="1" x="91"/>
        <item m="1" x="47"/>
        <item m="1" x="15"/>
        <item m="1" x="53"/>
        <item m="1" x="78"/>
        <item m="1" x="51"/>
        <item m="1" x="30"/>
        <item m="1" x="67"/>
        <item m="1" x="48"/>
        <item m="1" x="25"/>
        <item m="1" x="69"/>
        <item m="1" x="90"/>
        <item m="1" x="77"/>
        <item m="1" x="62"/>
        <item m="1" x="89"/>
        <item m="1" x="39"/>
        <item x="1"/>
        <item x="4"/>
        <item x="3"/>
        <item t="default"/>
      </items>
    </pivotField>
    <pivotField numFmtId="22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5">
        <item sd="0" m="1" x="1"/>
        <item sd="0" x="0"/>
        <item sd="0" m="1" x="2"/>
        <item sd="0" m="1" x="3"/>
        <item t="default" sd="0"/>
      </items>
    </pivotField>
    <pivotField numFmtId="22" showAll="0"/>
    <pivotField showAll="0"/>
    <pivotField showAll="0"/>
    <pivotField showAll="0"/>
    <pivotField axis="axisRow" showAll="0">
      <items count="5">
        <item sd="0" x="2"/>
        <item sd="0" x="1"/>
        <item sd="0" x="0"/>
        <item sd="0" m="1"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showAll="0">
      <items count="17">
        <item sd="0" m="1" x="10"/>
        <item sd="0" m="1" x="13"/>
        <item sd="0" x="0"/>
        <item sd="0" x="4"/>
        <item sd="0" m="1" x="6"/>
        <item sd="0" x="3"/>
        <item sd="0" m="1" x="12"/>
        <item sd="0" x="2"/>
        <item sd="0" x="1"/>
        <item m="1" x="15"/>
        <item m="1" x="7"/>
        <item m="1" x="11"/>
        <item m="1" x="9"/>
        <item m="1" x="5"/>
        <item m="1" x="8"/>
        <item m="1" x="14"/>
        <item t="default" sd="0"/>
      </items>
    </pivotField>
    <pivotField showAll="0"/>
    <pivotField showAll="0"/>
    <pivotField showAll="0"/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4">
    <field x="7"/>
    <field x="2"/>
    <field x="15"/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TOTAL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90F30C-6106-4257-A2E7-3E2A827275A6}" name="Tabela dinâmica13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rowHeaderCaption="INCIDENTES">
  <location ref="B2:C8" firstHeaderRow="1" firstDataRow="1" firstDataCol="1"/>
  <pivotFields count="22">
    <pivotField axis="axisRow" dataField="1" showAll="0">
      <items count="95">
        <item x="6"/>
        <item m="1" x="73"/>
        <item x="7"/>
        <item m="1" x="20"/>
        <item m="1" x="18"/>
        <item m="1" x="74"/>
        <item m="1" x="37"/>
        <item m="1" x="34"/>
        <item m="1" x="63"/>
        <item x="5"/>
        <item m="1" x="13"/>
        <item m="1" x="31"/>
        <item m="1" x="79"/>
        <item m="1" x="26"/>
        <item m="1" x="32"/>
        <item m="1" x="64"/>
        <item m="1" x="54"/>
        <item m="1" x="60"/>
        <item m="1" x="46"/>
        <item m="1" x="52"/>
        <item m="1" x="41"/>
        <item m="1" x="16"/>
        <item m="1" x="92"/>
        <item m="1" x="27"/>
        <item m="1" x="29"/>
        <item m="1" x="14"/>
        <item m="1" x="93"/>
        <item m="1" x="19"/>
        <item m="1" x="43"/>
        <item m="1" x="42"/>
        <item m="1" x="86"/>
        <item m="1" x="35"/>
        <item m="1" x="44"/>
        <item x="8"/>
        <item x="9"/>
        <item x="10"/>
        <item x="11"/>
        <item x="12"/>
        <item m="1" x="28"/>
        <item m="1" x="45"/>
        <item m="1" x="80"/>
        <item m="1" x="83"/>
        <item m="1" x="88"/>
        <item m="1" x="68"/>
        <item m="1" x="24"/>
        <item m="1" x="87"/>
        <item x="0"/>
        <item m="1" x="58"/>
        <item m="1" x="75"/>
        <item m="1" x="82"/>
        <item m="1" x="38"/>
        <item m="1" x="56"/>
        <item m="1" x="84"/>
        <item m="1" x="61"/>
        <item m="1" x="65"/>
        <item m="1" x="66"/>
        <item m="1" x="49"/>
        <item m="1" x="81"/>
        <item m="1" x="70"/>
        <item x="2"/>
        <item m="1" x="21"/>
        <item m="1" x="57"/>
        <item m="1" x="55"/>
        <item m="1" x="72"/>
        <item m="1" x="71"/>
        <item m="1" x="50"/>
        <item m="1" x="22"/>
        <item m="1" x="40"/>
        <item m="1" x="76"/>
        <item m="1" x="33"/>
        <item m="1" x="59"/>
        <item m="1" x="17"/>
        <item m="1" x="23"/>
        <item m="1" x="85"/>
        <item m="1" x="36"/>
        <item m="1" x="91"/>
        <item m="1" x="47"/>
        <item m="1" x="15"/>
        <item m="1" x="53"/>
        <item m="1" x="78"/>
        <item m="1" x="51"/>
        <item m="1" x="30"/>
        <item m="1" x="67"/>
        <item m="1" x="48"/>
        <item m="1" x="25"/>
        <item m="1" x="69"/>
        <item m="1" x="90"/>
        <item m="1" x="77"/>
        <item m="1" x="62"/>
        <item m="1" x="89"/>
        <item m="1" x="39"/>
        <item x="1"/>
        <item x="4"/>
        <item x="3"/>
        <item t="default"/>
      </items>
    </pivotField>
    <pivotField numFmtId="22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5">
        <item sd="0" m="1" x="1"/>
        <item sd="0" x="0"/>
        <item sd="0" m="1" x="2"/>
        <item sd="0" m="1" x="3"/>
        <item t="default" sd="0"/>
      </items>
    </pivotField>
    <pivotField numFmtId="22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7">
        <item sd="0" m="1" x="10"/>
        <item sd="0" m="1" x="13"/>
        <item sd="0" x="0"/>
        <item sd="0" x="4"/>
        <item sd="0" m="1" x="6"/>
        <item sd="0" x="3"/>
        <item sd="0" m="1" x="12"/>
        <item sd="0" x="2"/>
        <item sd="0" x="1"/>
        <item sd="0" m="1" x="15"/>
        <item sd="0" m="1" x="7"/>
        <item sd="0" m="1" x="11"/>
        <item sd="0" m="1" x="9"/>
        <item sd="0" m="1" x="5"/>
        <item sd="0" m="1" x="8"/>
        <item sd="0" m="1" x="14"/>
        <item t="default" sd="0"/>
      </items>
    </pivotField>
    <pivotField showAll="0"/>
    <pivotField showAll="0"/>
    <pivotField showAll="0"/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3">
    <field x="15"/>
    <field x="2"/>
    <field x="0"/>
  </rowFields>
  <rowItems count="6">
    <i>
      <x v="2"/>
    </i>
    <i>
      <x v="3"/>
    </i>
    <i>
      <x v="5"/>
    </i>
    <i>
      <x v="7"/>
    </i>
    <i>
      <x v="8"/>
    </i>
    <i t="grand">
      <x/>
    </i>
  </rowItems>
  <colItems count="1">
    <i/>
  </colItems>
  <dataFields count="1">
    <dataField name="TOTAL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57D15E68-9323-4C09-8968-1C83DB519235}" autoFormatId="16" applyNumberFormats="0" applyBorderFormats="0" applyFontFormats="0" applyPatternFormats="0" applyAlignmentFormats="0" applyWidthHeightFormats="0">
  <queryTableRefresh nextId="22">
    <queryTableFields count="20">
      <queryTableField id="2" name="number" tableColumnId="2"/>
      <queryTableField id="3" name="opened_at" tableColumnId="3"/>
      <queryTableField id="4" name="incident_state" tableColumnId="4"/>
      <queryTableField id="5" name="sys_updated_on" tableColumnId="5"/>
      <queryTableField id="6" name="u_resolve_time" tableColumnId="6"/>
      <queryTableField id="7" name="closed_at" tableColumnId="7"/>
      <queryTableField id="8" name="u_reopen_count" tableColumnId="8"/>
      <queryTableField id="9" name="priority" tableColumnId="9"/>
      <queryTableField id="10" name="caller_id" tableColumnId="10"/>
      <queryTableField id="11" name="location" tableColumnId="11"/>
      <queryTableField id="12" name="assignment_group" tableColumnId="12"/>
      <queryTableField id="13" name="assigned_to" tableColumnId="13"/>
      <queryTableField id="14" name="contact_type" tableColumnId="14"/>
      <queryTableField id="15" name="short_description" tableColumnId="15"/>
      <queryTableField id="16" name="u_category" tableColumnId="16"/>
      <queryTableField id="17" name="u_subcategory" tableColumnId="17"/>
      <queryTableField id="18" name="u_product_type" tableColumnId="18"/>
      <queryTableField id="19" name="u_resolution_code" tableColumnId="19"/>
      <queryTableField id="20" name="work_notes" tableColumnId="20"/>
      <queryTableField id="21" name="expected_start" tableColumnId="2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7A94DB8-7E94-424A-B714-830806F88855}" name="incident" displayName="incident" ref="A1:T16" tableType="queryTable" totalsRowShown="0">
  <autoFilter ref="A1:T16" xr:uid="{9992565B-AC8B-4535-A445-B6EE22C814BC}"/>
  <tableColumns count="20">
    <tableColumn id="2" xr3:uid="{C4F34223-84AB-4A9F-A2B6-6E8D2B814290}" uniqueName="2" name="number" queryTableFieldId="2" dataDxfId="18"/>
    <tableColumn id="3" xr3:uid="{E727DF89-5E71-4ADA-9F6C-D1A631D0C861}" uniqueName="3" name="opened_at" queryTableFieldId="3" dataDxfId="17"/>
    <tableColumn id="4" xr3:uid="{19647189-6846-4B19-A197-C17D3C275902}" uniqueName="4" name="incident_state" queryTableFieldId="4" dataDxfId="16"/>
    <tableColumn id="5" xr3:uid="{626349B5-0832-44AF-A83E-93C56AF281C6}" uniqueName="5" name="sys_updated_on" queryTableFieldId="5" dataDxfId="15"/>
    <tableColumn id="6" xr3:uid="{952545C6-E219-49C0-8382-776CC88B63E4}" uniqueName="6" name="u_resolve_time" queryTableFieldId="6" dataDxfId="14"/>
    <tableColumn id="7" xr3:uid="{5D5DA13A-E253-45FF-8938-E2730111ED05}" uniqueName="7" name="closed_at" queryTableFieldId="7" dataDxfId="13"/>
    <tableColumn id="8" xr3:uid="{2338B94A-C9A8-4247-B3D0-71D97C345B62}" uniqueName="8" name="u_reopen_count" queryTableFieldId="8"/>
    <tableColumn id="9" xr3:uid="{638F24EE-41FD-49FB-95A7-B28536240881}" uniqueName="9" name="priority" queryTableFieldId="9" dataDxfId="12"/>
    <tableColumn id="10" xr3:uid="{A937F2AC-7023-4848-913A-30DE274B0603}" uniqueName="10" name="caller_id" queryTableFieldId="10" dataDxfId="11"/>
    <tableColumn id="11" xr3:uid="{C1D9CC7C-98D0-492A-96D2-1D598B6CBD59}" uniqueName="11" name="location" queryTableFieldId="11" dataDxfId="10"/>
    <tableColumn id="12" xr3:uid="{CC4B1B54-1CF0-4D74-96ED-3CEB2034B52F}" uniqueName="12" name="assignment_group" queryTableFieldId="12" dataDxfId="9"/>
    <tableColumn id="13" xr3:uid="{19E05A90-EC92-4366-B93A-AF3A430FB207}" uniqueName="13" name="assigned_to" queryTableFieldId="13" dataDxfId="8"/>
    <tableColumn id="14" xr3:uid="{D6E2BEF0-6FCD-4182-BD41-4339801E3497}" uniqueName="14" name="contact_type" queryTableFieldId="14" dataDxfId="7"/>
    <tableColumn id="15" xr3:uid="{28B6093C-C841-4AB9-8279-4696F85A111B}" uniqueName="15" name="short_description" queryTableFieldId="15" dataDxfId="6"/>
    <tableColumn id="16" xr3:uid="{431C16FF-9B7E-4710-B72C-71346C0315A9}" uniqueName="16" name="u_category" queryTableFieldId="16" dataDxfId="5"/>
    <tableColumn id="17" xr3:uid="{0DBA7C38-D698-476D-94E1-1BEC432420A9}" uniqueName="17" name="u_subcategory" queryTableFieldId="17" dataDxfId="4"/>
    <tableColumn id="18" xr3:uid="{526ADC1E-1703-4774-A459-8BF0B3BD4224}" uniqueName="18" name="u_product_type" queryTableFieldId="18" dataDxfId="3"/>
    <tableColumn id="19" xr3:uid="{0BE892EB-13C6-4D00-BAEA-88A8EA0276A9}" uniqueName="19" name="u_resolution_code" queryTableFieldId="19" dataDxfId="2"/>
    <tableColumn id="20" xr3:uid="{BA4F7F85-6904-4A8E-815E-0EA12BD5A76D}" uniqueName="20" name="work_notes" queryTableFieldId="20" dataDxfId="1"/>
    <tableColumn id="21" xr3:uid="{ACC577E9-F80F-4187-889C-CA03F61E40E6}" uniqueName="21" name="expected_start" queryTableFieldId="21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printerSettings" Target="../printerSettings/printerSettings4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67"/>
  <sheetViews>
    <sheetView tabSelected="1" zoomScale="90" zoomScaleNormal="9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5" sqref="B15"/>
    </sheetView>
  </sheetViews>
  <sheetFormatPr defaultRowHeight="15" x14ac:dyDescent="0.25"/>
  <cols>
    <col min="1" max="1" width="1" customWidth="1"/>
    <col min="2" max="2" width="13.42578125" bestFit="1" customWidth="1"/>
    <col min="3" max="3" width="14.7109375" bestFit="1" customWidth="1"/>
    <col min="4" max="4" width="26.5703125" customWidth="1"/>
    <col min="5" max="5" width="21.85546875" bestFit="1" customWidth="1"/>
    <col min="6" max="6" width="19.42578125" style="89" bestFit="1" customWidth="1"/>
    <col min="7" max="7" width="22.85546875" bestFit="1" customWidth="1"/>
    <col min="8" max="8" width="19.7109375" bestFit="1" customWidth="1"/>
    <col min="9" max="9" width="8" bestFit="1" customWidth="1"/>
    <col min="10" max="10" width="7" bestFit="1" customWidth="1"/>
    <col min="11" max="11" width="95" bestFit="1" customWidth="1"/>
    <col min="12" max="12" width="7" bestFit="1" customWidth="1"/>
    <col min="13" max="13" width="9.5703125" bestFit="1" customWidth="1"/>
    <col min="14" max="14" width="15.140625" bestFit="1" customWidth="1"/>
    <col min="15" max="15" width="9.28515625" customWidth="1"/>
    <col min="16" max="16" width="37.7109375" bestFit="1" customWidth="1"/>
  </cols>
  <sheetData>
    <row r="1" spans="1:16" x14ac:dyDescent="0.25">
      <c r="B1" s="40" t="s">
        <v>0</v>
      </c>
      <c r="C1" s="40" t="s">
        <v>1</v>
      </c>
      <c r="D1" s="40" t="s">
        <v>2</v>
      </c>
      <c r="E1" s="40" t="s">
        <v>3</v>
      </c>
      <c r="F1" s="87" t="s">
        <v>4</v>
      </c>
      <c r="G1" s="40" t="s">
        <v>5</v>
      </c>
      <c r="H1" s="40" t="s">
        <v>6</v>
      </c>
      <c r="I1" s="41" t="s">
        <v>7</v>
      </c>
      <c r="J1" s="41" t="s">
        <v>8</v>
      </c>
      <c r="K1" s="40" t="s">
        <v>9</v>
      </c>
      <c r="L1" s="40" t="s">
        <v>10</v>
      </c>
      <c r="M1" s="40" t="s">
        <v>11</v>
      </c>
      <c r="N1" s="44" t="s">
        <v>12</v>
      </c>
      <c r="P1" s="60" t="s">
        <v>13</v>
      </c>
    </row>
    <row r="2" spans="1:16" x14ac:dyDescent="0.25">
      <c r="A2" s="75"/>
      <c r="B2" s="22" t="str">
        <f>IFERROR(incident[[#This Row],[number]],"-")</f>
        <v>INC1877219</v>
      </c>
      <c r="C2" s="15" t="str">
        <f>IFERROR(incident[[#This Row],[priority]],"-")</f>
        <v>4 - Baixo</v>
      </c>
      <c r="D2" s="42" t="str">
        <f>IFERROR(UPPER(incident[[#This Row],[u_subcategory]]),"-")</f>
        <v>E-PROCESS</v>
      </c>
      <c r="E2" s="14" t="str">
        <f>IFERROR(incident[[#This Row],[incident_state]],"-")</f>
        <v>Calendarizado</v>
      </c>
      <c r="F2" s="86">
        <f>IFERROR(incident[[#This Row],[opened_at]],"-")</f>
        <v>43977.659363425926</v>
      </c>
      <c r="G2" s="84">
        <f>IFERROR(incident[[#This Row],[sys_updated_on]],"-")</f>
        <v>44013.442847222221</v>
      </c>
      <c r="H2" s="84">
        <f>IFERROR(incident[[#This Row],[expected_start]],"-")</f>
        <v>44015.416666666664</v>
      </c>
      <c r="I2" s="16">
        <f ca="1">IFERROR(IF(F2&lt;&gt;"",_xlfn.DAYS(TODAY(),F2),_xlfn.DAYS(TODAY(),F2)),"")</f>
        <v>37</v>
      </c>
      <c r="J2" s="16">
        <f t="shared" ref="J2:J40" ca="1" si="0">IFERROR(_xlfn.DAYS(TODAY(),G2),"")</f>
        <v>1</v>
      </c>
      <c r="K2" s="37" t="str">
        <f>IFERROR(incident[[#This Row],[number]]&amp;" - "&amp;UPPER(incident[[#This Row],[short_description]]),"-")</f>
        <v>INC1877219 - FORNECEDOR NĂO CONSEGUE ASSINAR PELA PLATAFORMA EPROCESS</v>
      </c>
      <c r="L2" s="52"/>
      <c r="M2" s="49" t="str">
        <f>_Base!U2</f>
        <v>R3</v>
      </c>
      <c r="N2" s="17"/>
    </row>
    <row r="3" spans="1:16" x14ac:dyDescent="0.25">
      <c r="A3" s="75"/>
      <c r="B3" s="22" t="str">
        <f>IFERROR(incident[[#This Row],[number]],"-")</f>
        <v>INC1908590</v>
      </c>
      <c r="C3" s="15" t="str">
        <f>IFERROR(incident[[#This Row],[priority]],"-")</f>
        <v>4 - Baixo</v>
      </c>
      <c r="D3" s="42" t="str">
        <f>IFERROR(UPPER(incident[[#This Row],[u_subcategory]]),"-")</f>
        <v>SML</v>
      </c>
      <c r="E3" s="14" t="str">
        <f>IFERROR(incident[[#This Row],[incident_state]],"-")</f>
        <v>Calendarizado</v>
      </c>
      <c r="F3" s="86">
        <f>IFERROR(incident[[#This Row],[opened_at]],"-")</f>
        <v>44013.377384259256</v>
      </c>
      <c r="G3" s="84">
        <f>IFERROR(incident[[#This Row],[sys_updated_on]],"-")</f>
        <v>44013.449479166666</v>
      </c>
      <c r="H3" s="84">
        <f>IFERROR(incident[[#This Row],[expected_start]],"-")</f>
        <v>44014.416666666664</v>
      </c>
      <c r="I3" s="99">
        <f t="shared" ref="I3:I50" ca="1" si="1">IFERROR(IF(F3&lt;&gt;"",_xlfn.DAYS(TODAY(),F3),_xlfn.DAYS(TODAY(),F3)),"")</f>
        <v>1</v>
      </c>
      <c r="J3" s="16">
        <f t="shared" ca="1" si="0"/>
        <v>1</v>
      </c>
      <c r="K3" s="37" t="str">
        <f>IFERROR(incident[[#This Row],[number]]&amp;" - "&amp;UPPER(incident[[#This Row],[short_description]]),"-")</f>
        <v>INC1908590 - ROTAS EM QUARENTENA - OSE</v>
      </c>
      <c r="L3" s="52"/>
      <c r="M3" s="49" t="str">
        <f>_Base!U3</f>
        <v>CCS</v>
      </c>
      <c r="N3" s="17"/>
    </row>
    <row r="4" spans="1:16" x14ac:dyDescent="0.25">
      <c r="A4" s="9"/>
      <c r="B4" s="22" t="str">
        <f>IFERROR(incident[[#This Row],[number]],"-")</f>
        <v>INC1879280</v>
      </c>
      <c r="C4" s="15" t="str">
        <f>IFERROR(incident[[#This Row],[priority]],"-")</f>
        <v>4 - Baixo</v>
      </c>
      <c r="D4" s="42" t="str">
        <f>IFERROR(UPPER(incident[[#This Row],[u_subcategory]]),"-")</f>
        <v>SML</v>
      </c>
      <c r="E4" s="14" t="str">
        <f>IFERROR(incident[[#This Row],[incident_state]],"-")</f>
        <v>Calendarizado</v>
      </c>
      <c r="F4" s="86">
        <f>IFERROR(incident[[#This Row],[opened_at]],"-")</f>
        <v>43979.451192129629</v>
      </c>
      <c r="G4" s="84">
        <f>IFERROR(incident[[#This Row],[sys_updated_on]],"-")</f>
        <v>44011.670300925929</v>
      </c>
      <c r="H4" s="84">
        <f>IFERROR(incident[[#This Row],[expected_start]],"-")</f>
        <v>44015.395833333336</v>
      </c>
      <c r="I4" s="99">
        <f t="shared" ca="1" si="1"/>
        <v>35</v>
      </c>
      <c r="J4" s="16">
        <f t="shared" ca="1" si="0"/>
        <v>3</v>
      </c>
      <c r="K4" s="42" t="str">
        <f>IFERROR(incident[[#This Row],[number]]&amp;" - "&amp;UPPER(incident[[#This Row],[short_description]]),"-")</f>
        <v>INC1879280 - FALHA NO SML</v>
      </c>
      <c r="L4" s="52"/>
      <c r="M4" s="49" t="str">
        <f>_Base!U4</f>
        <v>CCS</v>
      </c>
      <c r="N4" s="17"/>
    </row>
    <row r="5" spans="1:16" x14ac:dyDescent="0.25">
      <c r="A5" s="75"/>
      <c r="B5" s="22" t="str">
        <f>IFERROR(incident[[#This Row],[number]],"-")</f>
        <v>INC1908589</v>
      </c>
      <c r="C5" s="15" t="str">
        <f>IFERROR(incident[[#This Row],[priority]],"-")</f>
        <v>3 - Moderado</v>
      </c>
      <c r="D5" s="42" t="str">
        <f>IFERROR(UPPER(incident[[#This Row],[u_subcategory]]),"-")</f>
        <v>SINERGIE</v>
      </c>
      <c r="E5" s="14" t="str">
        <f>IFERROR(incident[[#This Row],[incident_state]],"-")</f>
        <v>Calendarizado</v>
      </c>
      <c r="F5" s="86">
        <f>IFERROR(incident[[#This Row],[opened_at]],"-")</f>
        <v>44013.377106481479</v>
      </c>
      <c r="G5" s="84">
        <f>IFERROR(incident[[#This Row],[sys_updated_on]],"-")</f>
        <v>44013.515300925923</v>
      </c>
      <c r="H5" s="84">
        <f>IFERROR(incident[[#This Row],[expected_start]],"-")</f>
        <v>44015.666666666664</v>
      </c>
      <c r="I5" s="99">
        <f t="shared" ca="1" si="1"/>
        <v>1</v>
      </c>
      <c r="J5" s="16">
        <f t="shared" ca="1" si="0"/>
        <v>1</v>
      </c>
      <c r="K5" s="37" t="str">
        <f>IFERROR(incident[[#This Row],[number]]&amp;" - "&amp;UPPER(incident[[#This Row],[short_description]]),"-")</f>
        <v>INC1908589 - RC 19401630 NĂO INTEGROU COM O SINERGIE</v>
      </c>
      <c r="L5" s="52"/>
      <c r="M5" s="49" t="str">
        <f>_Base!U5</f>
        <v>R3</v>
      </c>
      <c r="N5" s="24"/>
    </row>
    <row r="6" spans="1:16" x14ac:dyDescent="0.25">
      <c r="B6" s="22" t="str">
        <f>IFERROR(incident[[#This Row],[number]],"-")</f>
        <v>INC1768999</v>
      </c>
      <c r="C6" s="15" t="str">
        <f>IFERROR(incident[[#This Row],[priority]],"-")</f>
        <v>3 - Moderado</v>
      </c>
      <c r="D6" s="42" t="str">
        <f>IFERROR(UPPER(incident[[#This Row],[u_subcategory]]),"-")</f>
        <v>SGL</v>
      </c>
      <c r="E6" s="14" t="str">
        <f>IFERROR(incident[[#This Row],[incident_state]],"-")</f>
        <v>Calendarizado</v>
      </c>
      <c r="F6" s="86">
        <f>IFERROR(incident[[#This Row],[opened_at]],"-")</f>
        <v>43846.601030092592</v>
      </c>
      <c r="G6" s="84">
        <f>IFERROR(incident[[#This Row],[sys_updated_on]],"-")</f>
        <v>44011.507141203707</v>
      </c>
      <c r="H6" s="84">
        <f>IFERROR(incident[[#This Row],[expected_start]],"-")</f>
        <v>44022.443032407406</v>
      </c>
      <c r="I6" s="99">
        <f t="shared" ca="1" si="1"/>
        <v>168</v>
      </c>
      <c r="J6" s="16">
        <f t="shared" ca="1" si="0"/>
        <v>3</v>
      </c>
      <c r="K6" s="37" t="str">
        <f>IFERROR(incident[[#This Row],[number]]&amp;" - "&amp;UPPER(incident[[#This Row],[short_description]]),"-")</f>
        <v>INC1768999 - SGL (PRODUCAO)  LEITURA ZERO NAO ATUALIZADA NO RETORNO</v>
      </c>
      <c r="L6" s="52"/>
      <c r="M6" s="49" t="str">
        <f>_Base!U6</f>
        <v>CCS</v>
      </c>
      <c r="N6" s="17"/>
    </row>
    <row r="7" spans="1:16" x14ac:dyDescent="0.25">
      <c r="B7" s="22" t="str">
        <f>IFERROR(incident[[#This Row],[number]],"-")</f>
        <v>INC1688271</v>
      </c>
      <c r="C7" s="15" t="str">
        <f>IFERROR(incident[[#This Row],[priority]],"-")</f>
        <v>3 - Moderado</v>
      </c>
      <c r="D7" s="42" t="str">
        <f>IFERROR(UPPER(incident[[#This Row],[u_subcategory]]),"-")</f>
        <v>SGL</v>
      </c>
      <c r="E7" s="14" t="str">
        <f>IFERROR(incident[[#This Row],[incident_state]],"-")</f>
        <v>Calendarizado</v>
      </c>
      <c r="F7" s="86">
        <f>IFERROR(incident[[#This Row],[opened_at]],"-")</f>
        <v>43740.387384259258</v>
      </c>
      <c r="G7" s="84">
        <f>IFERROR(incident[[#This Row],[sys_updated_on]],"-")</f>
        <v>44007.541956018518</v>
      </c>
      <c r="H7" s="84">
        <f>IFERROR(incident[[#This Row],[expected_start]],"-")</f>
        <v>44036.540659722225</v>
      </c>
      <c r="I7" s="99">
        <f t="shared" ca="1" si="1"/>
        <v>274</v>
      </c>
      <c r="J7" s="16">
        <f t="shared" ref="J7:J24" ca="1" si="2">IFERROR(_xlfn.DAYS(TODAY(),G7),"")</f>
        <v>7</v>
      </c>
      <c r="K7" s="42" t="str">
        <f>IFERROR(incident[[#This Row],[number]]&amp;" - "&amp;UPPER(incident[[#This Row],[short_description]]),"-")</f>
        <v>INC1688271 - 4) GTI-SGL - VULNERABILIDADE SISTEMA</v>
      </c>
      <c r="L7" s="52"/>
      <c r="M7" s="49" t="str">
        <f>_Base!U7</f>
        <v>CCS</v>
      </c>
      <c r="N7" s="17"/>
    </row>
    <row r="8" spans="1:16" x14ac:dyDescent="0.25">
      <c r="B8" s="22" t="str">
        <f>IFERROR(incident[[#This Row],[number]],"-")</f>
        <v>INC1732029</v>
      </c>
      <c r="C8" s="15" t="str">
        <f>IFERROR(incident[[#This Row],[priority]],"-")</f>
        <v>2 - Alto</v>
      </c>
      <c r="D8" s="42" t="str">
        <f>IFERROR(UPPER(incident[[#This Row],[u_subcategory]]),"-")</f>
        <v>ONSITE BILLING</v>
      </c>
      <c r="E8" s="14" t="str">
        <f>IFERROR(incident[[#This Row],[incident_state]],"-")</f>
        <v>Calendarizado</v>
      </c>
      <c r="F8" s="86">
        <f>IFERROR(incident[[#This Row],[opened_at]],"-")</f>
        <v>43797.69121527778</v>
      </c>
      <c r="G8" s="84">
        <f>IFERROR(incident[[#This Row],[sys_updated_on]],"-")</f>
        <v>44011.508229166669</v>
      </c>
      <c r="H8" s="84">
        <f>IFERROR(incident[[#This Row],[expected_start]],"-")</f>
        <v>44015.416666666664</v>
      </c>
      <c r="I8" s="16">
        <f t="shared" ca="1" si="1"/>
        <v>217</v>
      </c>
      <c r="J8" s="16">
        <f t="shared" ca="1" si="2"/>
        <v>3</v>
      </c>
      <c r="K8" s="37" t="str">
        <f>IFERROR(incident[[#This Row],[number]]&amp;" - "&amp;UPPER(incident[[#This Row],[short_description]]),"-")</f>
        <v>INC1732029 - ESPELHO DE CONTA NĂO EXIBE DADOS</v>
      </c>
      <c r="L8" s="52"/>
      <c r="M8" s="49" t="str">
        <f>_Base!U8</f>
        <v>CCS</v>
      </c>
      <c r="N8" s="17"/>
    </row>
    <row r="9" spans="1:16" x14ac:dyDescent="0.25">
      <c r="A9" s="75"/>
      <c r="B9" s="22" t="str">
        <f>IFERROR(incident[[#This Row],[number]],"-")</f>
        <v>INC1907861</v>
      </c>
      <c r="C9" s="15" t="str">
        <f>IFERROR(incident[[#This Row],[priority]],"-")</f>
        <v>3 - Moderado</v>
      </c>
      <c r="D9" s="42" t="str">
        <f>IFERROR(UPPER(incident[[#This Row],[u_subcategory]]),"-")</f>
        <v>HEMERA</v>
      </c>
      <c r="E9" s="14" t="str">
        <f>IFERROR(incident[[#This Row],[incident_state]],"-")</f>
        <v>Calendarizado</v>
      </c>
      <c r="F9" s="86">
        <f>IFERROR(incident[[#This Row],[opened_at]],"-")</f>
        <v>44012.767870370371</v>
      </c>
      <c r="G9" s="84">
        <f>IFERROR(incident[[#This Row],[sys_updated_on]],"-")</f>
        <v>44013.426053240742</v>
      </c>
      <c r="H9" s="84">
        <f>IFERROR(incident[[#This Row],[expected_start]],"-")</f>
        <v>44015.479166666664</v>
      </c>
      <c r="I9" s="16">
        <f t="shared" ca="1" si="1"/>
        <v>2</v>
      </c>
      <c r="J9" s="16">
        <f t="shared" ca="1" si="2"/>
        <v>1</v>
      </c>
      <c r="K9" s="37" t="str">
        <f>IFERROR(incident[[#This Row],[number]]&amp;" - "&amp;UPPER(incident[[#This Row],[short_description]]),"-")</f>
        <v>INC1907861 - PESQUISA COM TECLA "ESC"</v>
      </c>
      <c r="L9" s="52"/>
      <c r="M9" s="49" t="str">
        <f>_Base!U9</f>
        <v>CCS</v>
      </c>
      <c r="N9" s="17"/>
    </row>
    <row r="10" spans="1:16" x14ac:dyDescent="0.25">
      <c r="B10" s="22" t="str">
        <f>IFERROR(incident[[#This Row],[number]],"-")</f>
        <v>INC1907850</v>
      </c>
      <c r="C10" s="15" t="str">
        <f>IFERROR(incident[[#This Row],[priority]],"-")</f>
        <v>3 - Moderado</v>
      </c>
      <c r="D10" s="42" t="str">
        <f>IFERROR(UPPER(incident[[#This Row],[u_subcategory]]),"-")</f>
        <v>HEMERA</v>
      </c>
      <c r="E10" s="14" t="str">
        <f>IFERROR(incident[[#This Row],[incident_state]],"-")</f>
        <v>Calendarizado</v>
      </c>
      <c r="F10" s="86">
        <f>IFERROR(incident[[#This Row],[opened_at]],"-")</f>
        <v>44012.757835648146</v>
      </c>
      <c r="G10" s="84">
        <f>IFERROR(incident[[#This Row],[sys_updated_on]],"-")</f>
        <v>44013.396458333336</v>
      </c>
      <c r="H10" s="84">
        <f>IFERROR(incident[[#This Row],[expected_start]],"-")</f>
        <v>44015.479166666664</v>
      </c>
      <c r="I10" s="16">
        <f t="shared" ca="1" si="1"/>
        <v>2</v>
      </c>
      <c r="J10" s="16">
        <f t="shared" ca="1" si="2"/>
        <v>1</v>
      </c>
      <c r="K10" s="37" t="str">
        <f>IFERROR(incident[[#This Row],[number]]&amp;" - "&amp;UPPER(incident[[#This Row],[short_description]]),"-")</f>
        <v>INC1907850 - GESTĂO DE LEITURAS - MUDANÇA DE SITUAÇĂO</v>
      </c>
      <c r="L10" s="52"/>
      <c r="M10" s="49" t="str">
        <f>_Base!U10</f>
        <v>CCS</v>
      </c>
      <c r="N10" s="17"/>
    </row>
    <row r="11" spans="1:16" x14ac:dyDescent="0.25">
      <c r="B11" s="22" t="str">
        <f>IFERROR(incident[[#This Row],[number]],"-")</f>
        <v>INC1907745</v>
      </c>
      <c r="C11" s="15" t="str">
        <f>IFERROR(incident[[#This Row],[priority]],"-")</f>
        <v>4 - Baixo</v>
      </c>
      <c r="D11" s="42" t="str">
        <f>IFERROR(UPPER(incident[[#This Row],[u_subcategory]]),"-")</f>
        <v>HEMERA</v>
      </c>
      <c r="E11" s="14" t="str">
        <f>IFERROR(incident[[#This Row],[incident_state]],"-")</f>
        <v>Calendarizado</v>
      </c>
      <c r="F11" s="86">
        <f>IFERROR(incident[[#This Row],[opened_at]],"-")</f>
        <v>44012.658148148148</v>
      </c>
      <c r="G11" s="84">
        <f>IFERROR(incident[[#This Row],[sys_updated_on]],"-")</f>
        <v>44012.666134259256</v>
      </c>
      <c r="H11" s="84">
        <f>IFERROR(incident[[#This Row],[expected_start]],"-")</f>
        <v>44014.416666666664</v>
      </c>
      <c r="I11" s="16">
        <f t="shared" ca="1" si="1"/>
        <v>2</v>
      </c>
      <c r="J11" s="16">
        <f t="shared" ca="1" si="2"/>
        <v>2</v>
      </c>
      <c r="K11" s="42" t="str">
        <f>IFERROR(incident[[#This Row],[number]]&amp;" - "&amp;UPPER(incident[[#This Row],[short_description]]),"-")</f>
        <v>INC1907745 - FATURAMENTO LOTE 30</v>
      </c>
      <c r="L11" s="52"/>
      <c r="M11" s="49" t="str">
        <f>_Base!U11</f>
        <v>CCS</v>
      </c>
      <c r="N11" s="38"/>
    </row>
    <row r="12" spans="1:16" x14ac:dyDescent="0.25">
      <c r="A12" s="9"/>
      <c r="B12" s="22" t="str">
        <f>IFERROR(incident[[#This Row],[number]],"-")</f>
        <v>INC1868007</v>
      </c>
      <c r="C12" s="15" t="str">
        <f>IFERROR(incident[[#This Row],[priority]],"-")</f>
        <v>4 - Baixo</v>
      </c>
      <c r="D12" s="42" t="str">
        <f>IFERROR(UPPER(incident[[#This Row],[u_subcategory]]),"-")</f>
        <v>HEMERA</v>
      </c>
      <c r="E12" s="14" t="str">
        <f>IFERROR(incident[[#This Row],[incident_state]],"-")</f>
        <v>Calendarizado</v>
      </c>
      <c r="F12" s="86">
        <f>IFERROR(incident[[#This Row],[opened_at]],"-")</f>
        <v>43966.571446759262</v>
      </c>
      <c r="G12" s="84">
        <f>IFERROR(incident[[#This Row],[sys_updated_on]],"-")</f>
        <v>44011.491990740738</v>
      </c>
      <c r="H12" s="84">
        <f>IFERROR(incident[[#This Row],[expected_start]],"-")</f>
        <v>44022.416666666664</v>
      </c>
      <c r="I12" s="16">
        <f t="shared" ca="1" si="1"/>
        <v>48</v>
      </c>
      <c r="J12" s="16">
        <f t="shared" ca="1" si="2"/>
        <v>3</v>
      </c>
      <c r="K12" s="37" t="str">
        <f>IFERROR(incident[[#This Row],[number]]&amp;" - "&amp;UPPER(incident[[#This Row],[short_description]]),"-")</f>
        <v>INC1868007 - RELATÓRIO DE DISPONIBILIDADE</v>
      </c>
      <c r="L12" s="52"/>
      <c r="M12" s="49" t="str">
        <f>_Base!U12</f>
        <v>CCS</v>
      </c>
      <c r="N12" s="17"/>
    </row>
    <row r="13" spans="1:16" x14ac:dyDescent="0.25">
      <c r="B13" s="22" t="str">
        <f>IFERROR(incident[[#This Row],[number]],"-")</f>
        <v>INC1862963</v>
      </c>
      <c r="C13" s="15" t="str">
        <f>IFERROR(incident[[#This Row],[priority]],"-")</f>
        <v>3 - Moderado</v>
      </c>
      <c r="D13" s="42" t="str">
        <f>IFERROR(UPPER(incident[[#This Row],[u_subcategory]]),"-")</f>
        <v>HEMERA</v>
      </c>
      <c r="E13" s="14" t="str">
        <f>IFERROR(incident[[#This Row],[incident_state]],"-")</f>
        <v>Calendarizado</v>
      </c>
      <c r="F13" s="86">
        <f>IFERROR(incident[[#This Row],[opened_at]],"-")</f>
        <v>43962.463969907411</v>
      </c>
      <c r="G13" s="84">
        <f>IFERROR(incident[[#This Row],[sys_updated_on]],"-")</f>
        <v>44011.492152777777</v>
      </c>
      <c r="H13" s="84">
        <f>IFERROR(incident[[#This Row],[expected_start]],"-")</f>
        <v>44022.416666666664</v>
      </c>
      <c r="I13" s="16">
        <f t="shared" ca="1" si="1"/>
        <v>52</v>
      </c>
      <c r="J13" s="16">
        <f t="shared" ca="1" si="2"/>
        <v>3</v>
      </c>
      <c r="K13" s="37" t="str">
        <f>IFERROR(incident[[#This Row],[number]]&amp;" - "&amp;UPPER(incident[[#This Row],[short_description]]),"-")</f>
        <v>INC1862963 - RELATÓRIO BTZERO - ERRO NA EXPORTAÇĂO PARA EXCEL</v>
      </c>
      <c r="L13" s="52"/>
      <c r="M13" s="49" t="str">
        <f>_Base!U13</f>
        <v>CCS</v>
      </c>
      <c r="N13" s="17"/>
    </row>
    <row r="14" spans="1:16" x14ac:dyDescent="0.25">
      <c r="A14" s="75"/>
      <c r="B14" s="22" t="str">
        <f>IFERROR(incident[[#This Row],[number]],"-")</f>
        <v>INC1862646</v>
      </c>
      <c r="C14" s="15" t="str">
        <f>IFERROR(incident[[#This Row],[priority]],"-")</f>
        <v>4 - Baixo</v>
      </c>
      <c r="D14" s="42" t="str">
        <f>IFERROR(UPPER(incident[[#This Row],[u_subcategory]]),"-")</f>
        <v>HEMERA</v>
      </c>
      <c r="E14" s="14" t="str">
        <f>IFERROR(incident[[#This Row],[incident_state]],"-")</f>
        <v>Calendarizado</v>
      </c>
      <c r="F14" s="86">
        <f>IFERROR(incident[[#This Row],[opened_at]],"-")</f>
        <v>43962.337650462963</v>
      </c>
      <c r="G14" s="84">
        <f>IFERROR(incident[[#This Row],[sys_updated_on]],"-")</f>
        <v>44011.492407407408</v>
      </c>
      <c r="H14" s="84">
        <f>IFERROR(incident[[#This Row],[expected_start]],"-")</f>
        <v>44022.416666666664</v>
      </c>
      <c r="I14" s="16">
        <f t="shared" ca="1" si="1"/>
        <v>52</v>
      </c>
      <c r="J14" s="16">
        <f t="shared" ca="1" si="2"/>
        <v>3</v>
      </c>
      <c r="K14" s="37" t="str">
        <f>IFERROR(incident[[#This Row],[number]]&amp;" - "&amp;UPPER(incident[[#This Row],[short_description]]),"-")</f>
        <v>INC1862646 - ATUALIZAÇĂO HEMERA EDP SP 2.46.6.177</v>
      </c>
      <c r="L14" s="52"/>
      <c r="M14" s="49" t="str">
        <f>_Base!U14</f>
        <v>CCS</v>
      </c>
      <c r="N14" s="17"/>
    </row>
    <row r="15" spans="1:16" x14ac:dyDescent="0.25">
      <c r="A15" s="20"/>
      <c r="B15" s="22" t="str">
        <f>IFERROR(incident[[#This Row],[number]],"-")</f>
        <v>INC1841684</v>
      </c>
      <c r="C15" s="15" t="str">
        <f>IFERROR(incident[[#This Row],[priority]],"-")</f>
        <v>3 - Moderado</v>
      </c>
      <c r="D15" s="42" t="str">
        <f>IFERROR(UPPER(incident[[#This Row],[u_subcategory]]),"-")</f>
        <v>HEMERA</v>
      </c>
      <c r="E15" s="14" t="str">
        <f>IFERROR(incident[[#This Row],[incident_state]],"-")</f>
        <v>Calendarizado</v>
      </c>
      <c r="F15" s="86">
        <f>IFERROR(incident[[#This Row],[opened_at]],"-")</f>
        <v>43929.652395833335</v>
      </c>
      <c r="G15" s="84">
        <f>IFERROR(incident[[#This Row],[sys_updated_on]],"-")</f>
        <v>44011.492696759262</v>
      </c>
      <c r="H15" s="84">
        <f>IFERROR(incident[[#This Row],[expected_start]],"-")</f>
        <v>44014.416666666664</v>
      </c>
      <c r="I15" s="16">
        <f t="shared" ca="1" si="1"/>
        <v>85</v>
      </c>
      <c r="J15" s="16">
        <f t="shared" ca="1" si="2"/>
        <v>3</v>
      </c>
      <c r="K15" s="37" t="str">
        <f>IFERROR(incident[[#This Row],[number]]&amp;" - "&amp;UPPER(incident[[#This Row],[short_description]]),"-")</f>
        <v>INC1841684 - CADASTRO POR PLANILHA</v>
      </c>
      <c r="L15" s="52"/>
      <c r="M15" s="49" t="str">
        <f>_Base!U15</f>
        <v>CCS</v>
      </c>
      <c r="N15" s="17"/>
    </row>
    <row r="16" spans="1:16" x14ac:dyDescent="0.25">
      <c r="B16" s="22" t="str">
        <f>IFERROR(incident[[#This Row],[number]],"-")</f>
        <v>INC1835804</v>
      </c>
      <c r="C16" s="15" t="str">
        <f>IFERROR(incident[[#This Row],[priority]],"-")</f>
        <v>4 - Baixo</v>
      </c>
      <c r="D16" s="42" t="str">
        <f>IFERROR(UPPER(incident[[#This Row],[u_subcategory]]),"-")</f>
        <v>HEMERA</v>
      </c>
      <c r="E16" s="14" t="str">
        <f>IFERROR(incident[[#This Row],[incident_state]],"-")</f>
        <v>Calendarizado</v>
      </c>
      <c r="F16" s="86">
        <f>IFERROR(incident[[#This Row],[opened_at]],"-")</f>
        <v>43922.482106481482</v>
      </c>
      <c r="G16" s="84">
        <f>IFERROR(incident[[#This Row],[sys_updated_on]],"-")</f>
        <v>44011.502962962964</v>
      </c>
      <c r="H16" s="84">
        <f>IFERROR(incident[[#This Row],[expected_start]],"-")</f>
        <v>44014.416666666664</v>
      </c>
      <c r="I16" s="16">
        <f t="shared" ca="1" si="1"/>
        <v>92</v>
      </c>
      <c r="J16" s="16">
        <f t="shared" ca="1" si="2"/>
        <v>3</v>
      </c>
      <c r="K16" s="37" t="str">
        <f>IFERROR(incident[[#This Row],[number]]&amp;" - "&amp;UPPER(incident[[#This Row],[short_description]]),"-")</f>
        <v>INC1835804 - EXPORTAÇĂO DE DADOS</v>
      </c>
      <c r="L16" s="52"/>
      <c r="M16" s="49" t="str">
        <f>_Base!U16</f>
        <v>CCS</v>
      </c>
      <c r="N16" s="17"/>
    </row>
    <row r="17" spans="1:18" x14ac:dyDescent="0.25">
      <c r="B17" s="22" t="str">
        <f>IFERROR(incident[[#This Row],[number]],"-")</f>
        <v>-</v>
      </c>
      <c r="C17" s="15" t="str">
        <f>IFERROR(incident[[#This Row],[priority]],"-")</f>
        <v>-</v>
      </c>
      <c r="D17" s="42" t="str">
        <f>IFERROR(UPPER(incident[[#This Row],[u_subcategory]]),"-")</f>
        <v>-</v>
      </c>
      <c r="E17" s="14" t="str">
        <f>IFERROR(incident[[#This Row],[incident_state]],"-")</f>
        <v>-</v>
      </c>
      <c r="F17" s="86" t="str">
        <f>IFERROR(incident[[#This Row],[opened_at]],"-")</f>
        <v>-</v>
      </c>
      <c r="G17" s="84" t="str">
        <f>IFERROR(incident[[#This Row],[sys_updated_on]],"-")</f>
        <v>-</v>
      </c>
      <c r="H17" s="84" t="str">
        <f>IFERROR(incident[[#This Row],[expected_start]],"-")</f>
        <v>-</v>
      </c>
      <c r="I17" s="16" t="str">
        <f t="shared" ca="1" si="1"/>
        <v/>
      </c>
      <c r="J17" s="16" t="str">
        <f t="shared" ca="1" si="2"/>
        <v/>
      </c>
      <c r="K17" s="37" t="str">
        <f>IFERROR(incident[[#This Row],[number]]&amp;" - "&amp;UPPER(incident[[#This Row],[short_description]]),"-")</f>
        <v>-</v>
      </c>
      <c r="L17" s="52"/>
      <c r="M17" s="49" t="str">
        <f>_Base!V17</f>
        <v>-</v>
      </c>
      <c r="N17" s="17"/>
    </row>
    <row r="18" spans="1:18" x14ac:dyDescent="0.25">
      <c r="A18" s="75"/>
      <c r="B18" s="22" t="str">
        <f>IFERROR(incident[[#This Row],[number]],"-")</f>
        <v>-</v>
      </c>
      <c r="C18" s="15" t="str">
        <f>IFERROR(incident[[#This Row],[priority]],"-")</f>
        <v>-</v>
      </c>
      <c r="D18" s="42" t="str">
        <f>IFERROR(UPPER(incident[[#This Row],[u_subcategory]]),"-")</f>
        <v>-</v>
      </c>
      <c r="E18" s="14" t="str">
        <f>IFERROR(incident[[#This Row],[incident_state]],"-")</f>
        <v>-</v>
      </c>
      <c r="F18" s="86" t="str">
        <f>IFERROR(incident[[#This Row],[opened_at]],"-")</f>
        <v>-</v>
      </c>
      <c r="G18" s="84" t="str">
        <f>IFERROR(incident[[#This Row],[sys_updated_on]],"-")</f>
        <v>-</v>
      </c>
      <c r="H18" s="84" t="str">
        <f>IFERROR(incident[[#This Row],[expected_start]],"-")</f>
        <v>-</v>
      </c>
      <c r="I18" s="16" t="str">
        <f t="shared" ca="1" si="1"/>
        <v/>
      </c>
      <c r="J18" s="16" t="str">
        <f t="shared" ca="1" si="2"/>
        <v/>
      </c>
      <c r="K18" s="37" t="str">
        <f>IFERROR(incident[[#This Row],[number]]&amp;" - "&amp;UPPER(incident[[#This Row],[short_description]]),"-")</f>
        <v>-</v>
      </c>
      <c r="L18" s="52"/>
      <c r="M18" s="49" t="str">
        <f>_Base!V18</f>
        <v>-</v>
      </c>
      <c r="N18" s="17"/>
    </row>
    <row r="19" spans="1:18" x14ac:dyDescent="0.25">
      <c r="A19" s="75"/>
      <c r="B19" s="22" t="str">
        <f>IFERROR(incident[[#This Row],[number]],"-")</f>
        <v>-</v>
      </c>
      <c r="C19" s="15" t="str">
        <f>IFERROR(incident[[#This Row],[priority]],"-")</f>
        <v>-</v>
      </c>
      <c r="D19" s="42" t="str">
        <f>IFERROR(UPPER(incident[[#This Row],[u_subcategory]]),"-")</f>
        <v>-</v>
      </c>
      <c r="E19" s="14" t="str">
        <f>IFERROR(incident[[#This Row],[incident_state]],"-")</f>
        <v>-</v>
      </c>
      <c r="F19" s="86" t="str">
        <f>IFERROR(incident[[#This Row],[opened_at]],"-")</f>
        <v>-</v>
      </c>
      <c r="G19" s="84" t="str">
        <f>IFERROR(incident[[#This Row],[sys_updated_on]],"-")</f>
        <v>-</v>
      </c>
      <c r="H19" s="84" t="str">
        <f>IFERROR(incident[[#This Row],[expected_start]],"-")</f>
        <v>-</v>
      </c>
      <c r="I19" s="16" t="str">
        <f t="shared" ca="1" si="1"/>
        <v/>
      </c>
      <c r="J19" s="16" t="str">
        <f t="shared" ca="1" si="2"/>
        <v/>
      </c>
      <c r="K19" s="37" t="str">
        <f>IFERROR(incident[[#This Row],[number]]&amp;" - "&amp;UPPER(incident[[#This Row],[short_description]]),"-")</f>
        <v>-</v>
      </c>
      <c r="L19" s="52"/>
      <c r="M19" s="49" t="str">
        <f>_Base!V19</f>
        <v>-</v>
      </c>
      <c r="N19" s="17"/>
    </row>
    <row r="20" spans="1:18" x14ac:dyDescent="0.25">
      <c r="A20" s="75"/>
      <c r="B20" s="22" t="str">
        <f>IFERROR(incident[[#This Row],[number]],"-")</f>
        <v>-</v>
      </c>
      <c r="C20" s="15" t="str">
        <f>IFERROR(incident[[#This Row],[priority]],"-")</f>
        <v>-</v>
      </c>
      <c r="D20" s="42" t="str">
        <f>IFERROR(UPPER(incident[[#This Row],[u_subcategory]]),"-")</f>
        <v>-</v>
      </c>
      <c r="E20" s="14" t="str">
        <f>IFERROR(incident[[#This Row],[incident_state]],"-")</f>
        <v>-</v>
      </c>
      <c r="F20" s="86" t="str">
        <f>IFERROR(incident[[#This Row],[opened_at]],"-")</f>
        <v>-</v>
      </c>
      <c r="G20" s="84" t="str">
        <f>IFERROR(incident[[#This Row],[sys_updated_on]],"-")</f>
        <v>-</v>
      </c>
      <c r="H20" s="84" t="str">
        <f>IFERROR(incident[[#This Row],[expected_start]],"-")</f>
        <v>-</v>
      </c>
      <c r="I20" s="16" t="str">
        <f t="shared" ca="1" si="1"/>
        <v/>
      </c>
      <c r="J20" s="16" t="str">
        <f t="shared" ca="1" si="2"/>
        <v/>
      </c>
      <c r="K20" s="37" t="str">
        <f>IFERROR(incident[[#This Row],[number]]&amp;" - "&amp;UPPER(incident[[#This Row],[short_description]]),"-")</f>
        <v>-</v>
      </c>
      <c r="L20" s="52"/>
      <c r="M20" s="49" t="str">
        <f>_Base!V20</f>
        <v>-</v>
      </c>
      <c r="N20" s="17"/>
      <c r="R20" s="85"/>
    </row>
    <row r="21" spans="1:18" x14ac:dyDescent="0.25">
      <c r="B21" s="22" t="str">
        <f>IFERROR(incident[[#This Row],[number]],"-")</f>
        <v>-</v>
      </c>
      <c r="C21" s="15" t="str">
        <f>IFERROR(incident[[#This Row],[priority]],"-")</f>
        <v>-</v>
      </c>
      <c r="D21" s="42" t="str">
        <f>IFERROR(UPPER(incident[[#This Row],[u_subcategory]]),"-")</f>
        <v>-</v>
      </c>
      <c r="E21" s="14" t="str">
        <f>IFERROR(incident[[#This Row],[incident_state]],"-")</f>
        <v>-</v>
      </c>
      <c r="F21" s="86" t="str">
        <f>IFERROR(incident[[#This Row],[opened_at]],"-")</f>
        <v>-</v>
      </c>
      <c r="G21" s="84" t="str">
        <f>IFERROR(incident[[#This Row],[sys_updated_on]],"-")</f>
        <v>-</v>
      </c>
      <c r="H21" s="84" t="str">
        <f>IFERROR(incident[[#This Row],[expected_start]],"-")</f>
        <v>-</v>
      </c>
      <c r="I21" s="16" t="str">
        <f t="shared" ca="1" si="1"/>
        <v/>
      </c>
      <c r="J21" s="16" t="str">
        <f t="shared" ca="1" si="2"/>
        <v/>
      </c>
      <c r="K21" s="37" t="str">
        <f>IFERROR(incident[[#This Row],[number]]&amp;" - "&amp;UPPER(incident[[#This Row],[short_description]]),"-")</f>
        <v>-</v>
      </c>
      <c r="L21" s="52"/>
      <c r="M21" s="49" t="str">
        <f>_Base!V21</f>
        <v>-</v>
      </c>
      <c r="N21" s="17"/>
    </row>
    <row r="22" spans="1:18" x14ac:dyDescent="0.25">
      <c r="A22" s="75"/>
      <c r="B22" s="22" t="str">
        <f>IFERROR(incident[[#This Row],[number]],"-")</f>
        <v>-</v>
      </c>
      <c r="C22" s="15" t="str">
        <f>IFERROR(incident[[#This Row],[priority]],"-")</f>
        <v>-</v>
      </c>
      <c r="D22" s="42" t="str">
        <f>IFERROR(UPPER(incident[[#This Row],[u_subcategory]]),"-")</f>
        <v>-</v>
      </c>
      <c r="E22" s="14" t="str">
        <f>IFERROR(incident[[#This Row],[incident_state]],"-")</f>
        <v>-</v>
      </c>
      <c r="F22" s="86" t="str">
        <f>IFERROR(incident[[#This Row],[opened_at]],"-")</f>
        <v>-</v>
      </c>
      <c r="G22" s="84" t="str">
        <f>IFERROR(incident[[#This Row],[sys_updated_on]],"-")</f>
        <v>-</v>
      </c>
      <c r="H22" s="84" t="str">
        <f>IFERROR(incident[[#This Row],[expected_start]],"-")</f>
        <v>-</v>
      </c>
      <c r="I22" s="16" t="str">
        <f t="shared" ca="1" si="1"/>
        <v/>
      </c>
      <c r="J22" s="16" t="str">
        <f t="shared" ca="1" si="2"/>
        <v/>
      </c>
      <c r="K22" s="37" t="str">
        <f>IFERROR(incident[[#This Row],[number]]&amp;" - "&amp;UPPER(incident[[#This Row],[short_description]]),"-")</f>
        <v>-</v>
      </c>
      <c r="L22" s="52"/>
      <c r="M22" s="49" t="str">
        <f>_Base!V22</f>
        <v>-</v>
      </c>
      <c r="N22" s="17"/>
    </row>
    <row r="23" spans="1:18" x14ac:dyDescent="0.25">
      <c r="A23" s="20"/>
      <c r="B23" s="22" t="str">
        <f>IFERROR(incident[[#This Row],[number]],"-")</f>
        <v>-</v>
      </c>
      <c r="C23" s="15" t="str">
        <f>IFERROR(incident[[#This Row],[priority]],"-")</f>
        <v>-</v>
      </c>
      <c r="D23" s="42" t="str">
        <f>IFERROR(UPPER(incident[[#This Row],[u_subcategory]]),"-")</f>
        <v>-</v>
      </c>
      <c r="E23" s="14" t="str">
        <f>IFERROR(incident[[#This Row],[incident_state]],"-")</f>
        <v>-</v>
      </c>
      <c r="F23" s="86" t="str">
        <f>IFERROR(incident[[#This Row],[opened_at]],"-")</f>
        <v>-</v>
      </c>
      <c r="G23" s="84" t="str">
        <f>IFERROR(incident[[#This Row],[sys_updated_on]],"-")</f>
        <v>-</v>
      </c>
      <c r="H23" s="84" t="str">
        <f>IFERROR(incident[[#This Row],[expected_start]],"-")</f>
        <v>-</v>
      </c>
      <c r="I23" s="16" t="str">
        <f t="shared" ca="1" si="1"/>
        <v/>
      </c>
      <c r="J23" s="16" t="str">
        <f t="shared" ca="1" si="2"/>
        <v/>
      </c>
      <c r="K23" s="37" t="str">
        <f>IFERROR(incident[[#This Row],[number]]&amp;" - "&amp;UPPER(incident[[#This Row],[short_description]]),"-")</f>
        <v>-</v>
      </c>
      <c r="L23" s="52"/>
      <c r="M23" s="49" t="str">
        <f>_Base!V23</f>
        <v>-</v>
      </c>
      <c r="N23" s="17"/>
    </row>
    <row r="24" spans="1:18" x14ac:dyDescent="0.25">
      <c r="A24" s="20"/>
      <c r="B24" s="22" t="str">
        <f>IFERROR(incident[[#This Row],[number]],"-")</f>
        <v>-</v>
      </c>
      <c r="C24" s="15" t="str">
        <f>IFERROR(incident[[#This Row],[priority]],"-")</f>
        <v>-</v>
      </c>
      <c r="D24" s="42" t="str">
        <f>IFERROR(UPPER(incident[[#This Row],[u_subcategory]]),"-")</f>
        <v>-</v>
      </c>
      <c r="E24" s="14" t="str">
        <f>IFERROR(incident[[#This Row],[incident_state]],"-")</f>
        <v>-</v>
      </c>
      <c r="F24" s="86" t="str">
        <f>IFERROR(incident[[#This Row],[opened_at]],"-")</f>
        <v>-</v>
      </c>
      <c r="G24" s="84" t="str">
        <f>IFERROR(incident[[#This Row],[sys_updated_on]],"-")</f>
        <v>-</v>
      </c>
      <c r="H24" s="84" t="str">
        <f>IFERROR(incident[[#This Row],[expected_start]],"-")</f>
        <v>-</v>
      </c>
      <c r="I24" s="16" t="str">
        <f t="shared" ca="1" si="1"/>
        <v/>
      </c>
      <c r="J24" s="16" t="str">
        <f t="shared" ca="1" si="2"/>
        <v/>
      </c>
      <c r="K24" s="37" t="str">
        <f>IFERROR(incident[[#This Row],[number]]&amp;" - "&amp;UPPER(incident[[#This Row],[short_description]]),"-")</f>
        <v>-</v>
      </c>
      <c r="L24" s="52"/>
      <c r="M24" s="49" t="str">
        <f>_Base!V24</f>
        <v>-</v>
      </c>
      <c r="N24" s="17"/>
    </row>
    <row r="25" spans="1:18" x14ac:dyDescent="0.25">
      <c r="B25" s="22" t="str">
        <f>IFERROR(incident[[#This Row],[number]],"-")</f>
        <v>-</v>
      </c>
      <c r="C25" s="15" t="str">
        <f>IFERROR(incident[[#This Row],[priority]],"-")</f>
        <v>-</v>
      </c>
      <c r="D25" s="42" t="str">
        <f>IFERROR(UPPER(incident[[#This Row],[u_subcategory]]),"-")</f>
        <v>-</v>
      </c>
      <c r="E25" s="14" t="str">
        <f>IFERROR(incident[[#This Row],[incident_state]],"-")</f>
        <v>-</v>
      </c>
      <c r="F25" s="86" t="str">
        <f>IFERROR(incident[[#This Row],[opened_at]],"-")</f>
        <v>-</v>
      </c>
      <c r="G25" s="84" t="str">
        <f>IFERROR(incident[[#This Row],[sys_updated_on]],"-")</f>
        <v>-</v>
      </c>
      <c r="H25" s="84" t="str">
        <f>IFERROR(incident[[#This Row],[expected_start]],"-")</f>
        <v>-</v>
      </c>
      <c r="I25" s="16" t="str">
        <f t="shared" ca="1" si="1"/>
        <v/>
      </c>
      <c r="J25" s="16" t="str">
        <f t="shared" ca="1" si="0"/>
        <v/>
      </c>
      <c r="K25" s="37" t="str">
        <f>IFERROR(incident[[#This Row],[number]]&amp;" - "&amp;UPPER(incident[[#This Row],[short_description]]),"-")</f>
        <v>-</v>
      </c>
      <c r="L25" s="52"/>
      <c r="M25" s="49" t="str">
        <f>_Base!V25</f>
        <v>-</v>
      </c>
      <c r="N25" s="17"/>
    </row>
    <row r="26" spans="1:18" x14ac:dyDescent="0.25">
      <c r="A26" s="75"/>
      <c r="B26" s="22" t="str">
        <f>IFERROR(incident[[#This Row],[number]],"-")</f>
        <v>-</v>
      </c>
      <c r="C26" s="15" t="str">
        <f>IFERROR(incident[[#This Row],[priority]],"-")</f>
        <v>-</v>
      </c>
      <c r="D26" s="42" t="str">
        <f>IFERROR(UPPER(incident[[#This Row],[u_subcategory]]),"-")</f>
        <v>-</v>
      </c>
      <c r="E26" s="14" t="str">
        <f>IFERROR(incident[[#This Row],[incident_state]],"-")</f>
        <v>-</v>
      </c>
      <c r="F26" s="86" t="str">
        <f>IFERROR(incident[[#This Row],[opened_at]],"-")</f>
        <v>-</v>
      </c>
      <c r="G26" s="84" t="str">
        <f>IFERROR(incident[[#This Row],[sys_updated_on]],"-")</f>
        <v>-</v>
      </c>
      <c r="H26" s="84" t="str">
        <f>IFERROR(incident[[#This Row],[expected_start]],"-")</f>
        <v>-</v>
      </c>
      <c r="I26" s="16" t="str">
        <f t="shared" ca="1" si="1"/>
        <v/>
      </c>
      <c r="J26" s="16" t="str">
        <f t="shared" ca="1" si="0"/>
        <v/>
      </c>
      <c r="K26" s="37" t="str">
        <f>IFERROR(incident[[#This Row],[number]]&amp;" - "&amp;UPPER(incident[[#This Row],[short_description]]),"-")</f>
        <v>-</v>
      </c>
      <c r="L26" s="52"/>
      <c r="M26" s="49" t="str">
        <f>_Base!V26</f>
        <v>-</v>
      </c>
      <c r="N26" s="17"/>
    </row>
    <row r="27" spans="1:18" x14ac:dyDescent="0.25">
      <c r="B27" s="22" t="str">
        <f>IFERROR(incident[[#This Row],[number]],"-")</f>
        <v>-</v>
      </c>
      <c r="C27" s="15" t="str">
        <f>IFERROR(incident[[#This Row],[priority]],"-")</f>
        <v>-</v>
      </c>
      <c r="D27" s="42" t="str">
        <f>IFERROR(UPPER(incident[[#This Row],[u_subcategory]]),"-")</f>
        <v>-</v>
      </c>
      <c r="E27" s="14" t="str">
        <f>IFERROR(incident[[#This Row],[incident_state]],"-")</f>
        <v>-</v>
      </c>
      <c r="F27" s="86" t="str">
        <f>IFERROR(incident[[#This Row],[opened_at]],"-")</f>
        <v>-</v>
      </c>
      <c r="G27" s="84" t="str">
        <f>IFERROR(incident[[#This Row],[sys_updated_on]],"-")</f>
        <v>-</v>
      </c>
      <c r="H27" s="84" t="str">
        <f>IFERROR(incident[[#This Row],[expected_start]],"-")</f>
        <v>-</v>
      </c>
      <c r="I27" s="16" t="str">
        <f t="shared" ca="1" si="1"/>
        <v/>
      </c>
      <c r="J27" s="16" t="str">
        <f t="shared" ca="1" si="0"/>
        <v/>
      </c>
      <c r="K27" s="37" t="str">
        <f>IFERROR(incident[[#This Row],[number]]&amp;" - "&amp;UPPER(incident[[#This Row],[short_description]]),"-")</f>
        <v>-</v>
      </c>
      <c r="L27" s="52"/>
      <c r="M27" s="49" t="str">
        <f>_Base!V27</f>
        <v>-</v>
      </c>
      <c r="N27" s="17"/>
    </row>
    <row r="28" spans="1:18" x14ac:dyDescent="0.25">
      <c r="A28" s="75"/>
      <c r="B28" s="22" t="str">
        <f>IFERROR(incident[[#This Row],[number]],"-")</f>
        <v>-</v>
      </c>
      <c r="C28" s="15" t="str">
        <f>IFERROR(incident[[#This Row],[priority]],"-")</f>
        <v>-</v>
      </c>
      <c r="D28" s="42" t="str">
        <f>IFERROR(UPPER(incident[[#This Row],[u_subcategory]]),"-")</f>
        <v>-</v>
      </c>
      <c r="E28" s="14" t="str">
        <f>IFERROR(incident[[#This Row],[incident_state]],"-")</f>
        <v>-</v>
      </c>
      <c r="F28" s="86" t="str">
        <f>IFERROR(incident[[#This Row],[opened_at]],"-")</f>
        <v>-</v>
      </c>
      <c r="G28" s="84" t="str">
        <f>IFERROR(incident[[#This Row],[sys_updated_on]],"-")</f>
        <v>-</v>
      </c>
      <c r="H28" s="84" t="str">
        <f>IFERROR(incident[[#This Row],[expected_start]],"-")</f>
        <v>-</v>
      </c>
      <c r="I28" s="16" t="str">
        <f t="shared" ca="1" si="1"/>
        <v/>
      </c>
      <c r="J28" s="16" t="str">
        <f t="shared" ca="1" si="0"/>
        <v/>
      </c>
      <c r="K28" s="37" t="str">
        <f>IFERROR(incident[[#This Row],[number]]&amp;" - "&amp;UPPER(incident[[#This Row],[short_description]]),"-")</f>
        <v>-</v>
      </c>
      <c r="L28" s="52"/>
      <c r="M28" s="49" t="str">
        <f>_Base!V28</f>
        <v>-</v>
      </c>
      <c r="N28" s="19"/>
    </row>
    <row r="29" spans="1:18" x14ac:dyDescent="0.25">
      <c r="A29" s="75"/>
      <c r="B29" s="22" t="str">
        <f>IFERROR(incident[[#This Row],[number]],"-")</f>
        <v>-</v>
      </c>
      <c r="C29" s="15" t="str">
        <f>IFERROR(incident[[#This Row],[priority]],"-")</f>
        <v>-</v>
      </c>
      <c r="D29" s="42" t="str">
        <f>IFERROR(UPPER(incident[[#This Row],[u_subcategory]]),"-")</f>
        <v>-</v>
      </c>
      <c r="E29" s="14" t="str">
        <f>IFERROR(incident[[#This Row],[incident_state]],"-")</f>
        <v>-</v>
      </c>
      <c r="F29" s="86" t="str">
        <f>IFERROR(incident[[#This Row],[opened_at]],"-")</f>
        <v>-</v>
      </c>
      <c r="G29" s="84" t="str">
        <f>IFERROR(incident[[#This Row],[sys_updated_on]],"-")</f>
        <v>-</v>
      </c>
      <c r="H29" s="84" t="str">
        <f>IFERROR(incident[[#This Row],[expected_start]],"-")</f>
        <v>-</v>
      </c>
      <c r="I29" s="16" t="str">
        <f t="shared" ca="1" si="1"/>
        <v/>
      </c>
      <c r="J29" s="16" t="str">
        <f t="shared" ca="1" si="0"/>
        <v/>
      </c>
      <c r="K29" s="37" t="str">
        <f>IFERROR(incident[[#This Row],[number]]&amp;" - "&amp;UPPER(incident[[#This Row],[short_description]]),"-")</f>
        <v>-</v>
      </c>
      <c r="L29" s="52"/>
      <c r="M29" s="49" t="str">
        <f>_Base!V29</f>
        <v>-</v>
      </c>
      <c r="N29" s="17"/>
    </row>
    <row r="30" spans="1:18" x14ac:dyDescent="0.25">
      <c r="B30" s="22" t="str">
        <f>IFERROR(incident[[#This Row],[number]],"-")</f>
        <v>-</v>
      </c>
      <c r="C30" s="15" t="str">
        <f>IFERROR(incident[[#This Row],[priority]],"-")</f>
        <v>-</v>
      </c>
      <c r="D30" s="42" t="str">
        <f>IFERROR(UPPER(incident[[#This Row],[u_subcategory]]),"-")</f>
        <v>-</v>
      </c>
      <c r="E30" s="14" t="str">
        <f>IFERROR(incident[[#This Row],[incident_state]],"-")</f>
        <v>-</v>
      </c>
      <c r="F30" s="86" t="str">
        <f>IFERROR(incident[[#This Row],[opened_at]],"-")</f>
        <v>-</v>
      </c>
      <c r="G30" s="84" t="str">
        <f>IFERROR(incident[[#This Row],[sys_updated_on]],"-")</f>
        <v>-</v>
      </c>
      <c r="H30" s="84" t="str">
        <f>IFERROR(incident[[#This Row],[expected_start]],"-")</f>
        <v>-</v>
      </c>
      <c r="I30" s="16" t="str">
        <f t="shared" ca="1" si="1"/>
        <v/>
      </c>
      <c r="J30" s="16" t="str">
        <f t="shared" ca="1" si="0"/>
        <v/>
      </c>
      <c r="K30" s="37" t="str">
        <f>IFERROR(incident[[#This Row],[number]]&amp;" - "&amp;UPPER(incident[[#This Row],[short_description]]),"-")</f>
        <v>-</v>
      </c>
      <c r="L30" s="52"/>
      <c r="M30" s="49" t="str">
        <f>_Base!V30</f>
        <v>-</v>
      </c>
      <c r="N30" s="19"/>
    </row>
    <row r="31" spans="1:18" x14ac:dyDescent="0.25">
      <c r="A31" s="9"/>
      <c r="B31" s="22" t="str">
        <f>IFERROR(incident[[#This Row],[number]],"-")</f>
        <v>-</v>
      </c>
      <c r="C31" s="15" t="str">
        <f>IFERROR(incident[[#This Row],[priority]],"-")</f>
        <v>-</v>
      </c>
      <c r="D31" s="42" t="str">
        <f>IFERROR(UPPER(incident[[#This Row],[u_subcategory]]),"-")</f>
        <v>-</v>
      </c>
      <c r="E31" s="14" t="str">
        <f>IFERROR(incident[[#This Row],[incident_state]],"-")</f>
        <v>-</v>
      </c>
      <c r="F31" s="86" t="str">
        <f>IFERROR(incident[[#This Row],[opened_at]],"-")</f>
        <v>-</v>
      </c>
      <c r="G31" s="84" t="str">
        <f>IFERROR(incident[[#This Row],[sys_updated_on]],"-")</f>
        <v>-</v>
      </c>
      <c r="H31" s="84" t="str">
        <f>IFERROR(incident[[#This Row],[expected_start]],"-")</f>
        <v>-</v>
      </c>
      <c r="I31" s="16" t="str">
        <f t="shared" ca="1" si="1"/>
        <v/>
      </c>
      <c r="J31" s="16" t="str">
        <f t="shared" ca="1" si="0"/>
        <v/>
      </c>
      <c r="K31" s="37" t="str">
        <f>IFERROR(incident[[#This Row],[number]]&amp;" - "&amp;UPPER(incident[[#This Row],[short_description]]),"-")</f>
        <v>-</v>
      </c>
      <c r="L31" s="52"/>
      <c r="M31" s="49" t="str">
        <f>_Base!V31</f>
        <v>-</v>
      </c>
      <c r="N31" s="19"/>
    </row>
    <row r="32" spans="1:18" x14ac:dyDescent="0.25">
      <c r="B32" s="22" t="str">
        <f>IFERROR(incident[[#This Row],[number]],"-")</f>
        <v>-</v>
      </c>
      <c r="C32" s="15" t="str">
        <f>IFERROR(incident[[#This Row],[priority]],"-")</f>
        <v>-</v>
      </c>
      <c r="D32" s="42" t="str">
        <f>IFERROR(UPPER(incident[[#This Row],[u_subcategory]]),"-")</f>
        <v>-</v>
      </c>
      <c r="E32" s="14" t="str">
        <f>IFERROR(incident[[#This Row],[incident_state]],"-")</f>
        <v>-</v>
      </c>
      <c r="F32" s="86" t="str">
        <f>IFERROR(incident[[#This Row],[opened_at]],"-")</f>
        <v>-</v>
      </c>
      <c r="G32" s="84" t="str">
        <f>IFERROR(incident[[#This Row],[sys_updated_on]],"-")</f>
        <v>-</v>
      </c>
      <c r="H32" s="84" t="str">
        <f>IFERROR(incident[[#This Row],[expected_start]],"-")</f>
        <v>-</v>
      </c>
      <c r="I32" s="16" t="str">
        <f t="shared" ca="1" si="1"/>
        <v/>
      </c>
      <c r="J32" s="16" t="str">
        <f t="shared" ca="1" si="0"/>
        <v/>
      </c>
      <c r="K32" s="37" t="str">
        <f>IFERROR(incident[[#This Row],[number]]&amp;" - "&amp;UPPER(incident[[#This Row],[short_description]]),"-")</f>
        <v>-</v>
      </c>
      <c r="L32" s="52"/>
      <c r="M32" s="49" t="str">
        <f>_Base!V32</f>
        <v>-</v>
      </c>
      <c r="N32" s="19"/>
    </row>
    <row r="33" spans="1:14" x14ac:dyDescent="0.25">
      <c r="A33" s="75"/>
      <c r="B33" s="22" t="str">
        <f>IFERROR(incident[[#This Row],[number]],"-")</f>
        <v>-</v>
      </c>
      <c r="C33" s="15" t="str">
        <f>IFERROR(incident[[#This Row],[priority]],"-")</f>
        <v>-</v>
      </c>
      <c r="D33" s="42" t="str">
        <f>IFERROR(UPPER(incident[[#This Row],[u_subcategory]]),"-")</f>
        <v>-</v>
      </c>
      <c r="E33" s="14" t="str">
        <f>IFERROR(incident[[#This Row],[incident_state]],"-")</f>
        <v>-</v>
      </c>
      <c r="F33" s="86" t="str">
        <f>IFERROR(incident[[#This Row],[opened_at]],"-")</f>
        <v>-</v>
      </c>
      <c r="G33" s="84" t="str">
        <f>IFERROR(incident[[#This Row],[sys_updated_on]],"-")</f>
        <v>-</v>
      </c>
      <c r="H33" s="84" t="str">
        <f>IFERROR(incident[[#This Row],[expected_start]],"-")</f>
        <v>-</v>
      </c>
      <c r="I33" s="16" t="str">
        <f t="shared" ca="1" si="1"/>
        <v/>
      </c>
      <c r="J33" s="16" t="str">
        <f t="shared" ca="1" si="0"/>
        <v/>
      </c>
      <c r="K33" s="37" t="str">
        <f>IFERROR(incident[[#This Row],[number]]&amp;" - "&amp;UPPER(incident[[#This Row],[short_description]]),"-")</f>
        <v>-</v>
      </c>
      <c r="L33" s="52"/>
      <c r="M33" s="49" t="str">
        <f>_Base!V33</f>
        <v>-</v>
      </c>
      <c r="N33" s="21"/>
    </row>
    <row r="34" spans="1:14" x14ac:dyDescent="0.25">
      <c r="B34" s="22" t="str">
        <f>IFERROR(incident[[#This Row],[number]],"-")</f>
        <v>-</v>
      </c>
      <c r="C34" s="15" t="str">
        <f>IFERROR(incident[[#This Row],[priority]],"-")</f>
        <v>-</v>
      </c>
      <c r="D34" s="42" t="str">
        <f>IFERROR(UPPER(incident[[#This Row],[u_subcategory]]),"-")</f>
        <v>-</v>
      </c>
      <c r="E34" s="14" t="str">
        <f>IFERROR(incident[[#This Row],[incident_state]],"-")</f>
        <v>-</v>
      </c>
      <c r="F34" s="86" t="str">
        <f>IFERROR(incident[[#This Row],[opened_at]],"-")</f>
        <v>-</v>
      </c>
      <c r="G34" s="84" t="str">
        <f>IFERROR(incident[[#This Row],[sys_updated_on]],"-")</f>
        <v>-</v>
      </c>
      <c r="H34" s="84" t="str">
        <f>IFERROR(incident[[#This Row],[expected_start]],"-")</f>
        <v>-</v>
      </c>
      <c r="I34" s="16" t="str">
        <f t="shared" ca="1" si="1"/>
        <v/>
      </c>
      <c r="J34" s="16" t="str">
        <f t="shared" ca="1" si="0"/>
        <v/>
      </c>
      <c r="K34" s="37" t="str">
        <f>IFERROR(incident[[#This Row],[number]]&amp;" - "&amp;UPPER(incident[[#This Row],[short_description]]),"-")</f>
        <v>-</v>
      </c>
      <c r="L34" s="52"/>
      <c r="M34" s="49" t="str">
        <f>_Base!V34</f>
        <v>-</v>
      </c>
      <c r="N34" s="18"/>
    </row>
    <row r="35" spans="1:14" x14ac:dyDescent="0.25">
      <c r="B35" s="22" t="str">
        <f>IFERROR(incident[[#This Row],[number]],"-")</f>
        <v>-</v>
      </c>
      <c r="C35" s="15" t="str">
        <f>IFERROR(incident[[#This Row],[priority]],"-")</f>
        <v>-</v>
      </c>
      <c r="D35" s="42" t="str">
        <f>IFERROR(UPPER(incident[[#This Row],[u_subcategory]]),"-")</f>
        <v>-</v>
      </c>
      <c r="E35" s="14" t="str">
        <f>IFERROR(incident[[#This Row],[incident_state]],"-")</f>
        <v>-</v>
      </c>
      <c r="F35" s="86" t="str">
        <f>IFERROR(incident[[#This Row],[opened_at]],"-")</f>
        <v>-</v>
      </c>
      <c r="G35" s="84" t="str">
        <f>IFERROR(incident[[#This Row],[sys_updated_on]],"-")</f>
        <v>-</v>
      </c>
      <c r="H35" s="84" t="str">
        <f>IFERROR(incident[[#This Row],[expected_start]],"-")</f>
        <v>-</v>
      </c>
      <c r="I35" s="16" t="str">
        <f t="shared" ca="1" si="1"/>
        <v/>
      </c>
      <c r="J35" s="16" t="str">
        <f t="shared" ca="1" si="0"/>
        <v/>
      </c>
      <c r="K35" s="37" t="str">
        <f>IFERROR(incident[[#This Row],[number]]&amp;" - "&amp;UPPER(incident[[#This Row],[short_description]]),"-")</f>
        <v>-</v>
      </c>
      <c r="L35" s="52"/>
      <c r="M35" s="49" t="str">
        <f>_Base!V35</f>
        <v>-</v>
      </c>
      <c r="N35" s="38"/>
    </row>
    <row r="36" spans="1:14" x14ac:dyDescent="0.25">
      <c r="B36" s="22" t="str">
        <f>IFERROR(incident[[#This Row],[number]],"-")</f>
        <v>-</v>
      </c>
      <c r="C36" s="15" t="str">
        <f>IFERROR(incident[[#This Row],[priority]],"-")</f>
        <v>-</v>
      </c>
      <c r="D36" s="42" t="str">
        <f>IFERROR(UPPER(incident[[#This Row],[u_subcategory]]),"-")</f>
        <v>-</v>
      </c>
      <c r="E36" s="14" t="str">
        <f>IFERROR(incident[[#This Row],[incident_state]],"-")</f>
        <v>-</v>
      </c>
      <c r="F36" s="86" t="str">
        <f>IFERROR(incident[[#This Row],[opened_at]],"-")</f>
        <v>-</v>
      </c>
      <c r="G36" s="84" t="str">
        <f>IFERROR(incident[[#This Row],[sys_updated_on]],"-")</f>
        <v>-</v>
      </c>
      <c r="H36" s="84" t="str">
        <f>IFERROR(incident[[#This Row],[expected_start]],"-")</f>
        <v>-</v>
      </c>
      <c r="I36" s="16" t="str">
        <f t="shared" ca="1" si="1"/>
        <v/>
      </c>
      <c r="J36" s="16" t="str">
        <f t="shared" ca="1" si="0"/>
        <v/>
      </c>
      <c r="K36" s="37" t="str">
        <f>IFERROR(incident[[#This Row],[number]]&amp;" - "&amp;UPPER(incident[[#This Row],[short_description]]),"-")</f>
        <v>-</v>
      </c>
      <c r="L36" s="52"/>
      <c r="M36" s="49" t="str">
        <f>_Base!V36</f>
        <v>-</v>
      </c>
      <c r="N36" s="17"/>
    </row>
    <row r="37" spans="1:14" x14ac:dyDescent="0.25">
      <c r="A37" s="75"/>
      <c r="B37" s="22" t="str">
        <f>IFERROR(incident[[#This Row],[number]],"-")</f>
        <v>-</v>
      </c>
      <c r="C37" s="15" t="str">
        <f>IFERROR(incident[[#This Row],[priority]],"-")</f>
        <v>-</v>
      </c>
      <c r="D37" s="42" t="str">
        <f>IFERROR(UPPER(incident[[#This Row],[u_subcategory]]),"-")</f>
        <v>-</v>
      </c>
      <c r="E37" s="14" t="str">
        <f>IFERROR(incident[[#This Row],[incident_state]],"-")</f>
        <v>-</v>
      </c>
      <c r="F37" s="86" t="str">
        <f>IFERROR(incident[[#This Row],[opened_at]],"-")</f>
        <v>-</v>
      </c>
      <c r="G37" s="84" t="str">
        <f>IFERROR(incident[[#This Row],[sys_updated_on]],"-")</f>
        <v>-</v>
      </c>
      <c r="H37" s="84" t="str">
        <f>IFERROR(incident[[#This Row],[expected_start]],"-")</f>
        <v>-</v>
      </c>
      <c r="I37" s="16" t="str">
        <f t="shared" ca="1" si="1"/>
        <v/>
      </c>
      <c r="J37" s="16" t="str">
        <f t="shared" ca="1" si="0"/>
        <v/>
      </c>
      <c r="K37" s="37" t="str">
        <f>IFERROR(incident[[#This Row],[number]]&amp;" - "&amp;UPPER(incident[[#This Row],[short_description]]),"-")</f>
        <v>-</v>
      </c>
      <c r="L37" s="52"/>
      <c r="M37" s="49" t="str">
        <f>_Base!V37</f>
        <v>-</v>
      </c>
      <c r="N37" s="17"/>
    </row>
    <row r="38" spans="1:14" x14ac:dyDescent="0.25">
      <c r="B38" s="22" t="str">
        <f>IFERROR(incident[[#This Row],[number]],"-")</f>
        <v>-</v>
      </c>
      <c r="C38" s="15" t="str">
        <f>IFERROR(incident[[#This Row],[priority]],"-")</f>
        <v>-</v>
      </c>
      <c r="D38" s="42" t="str">
        <f>IFERROR(UPPER(incident[[#This Row],[u_subcategory]]),"-")</f>
        <v>-</v>
      </c>
      <c r="E38" s="14" t="str">
        <f>IFERROR(incident[[#This Row],[incident_state]],"-")</f>
        <v>-</v>
      </c>
      <c r="F38" s="86" t="str">
        <f>IFERROR(incident[[#This Row],[opened_at]],"-")</f>
        <v>-</v>
      </c>
      <c r="G38" s="84" t="str">
        <f>IFERROR(incident[[#This Row],[sys_updated_on]],"-")</f>
        <v>-</v>
      </c>
      <c r="H38" s="84" t="str">
        <f>IFERROR(incident[[#This Row],[expected_start]],"-")</f>
        <v>-</v>
      </c>
      <c r="I38" s="16" t="str">
        <f t="shared" ca="1" si="1"/>
        <v/>
      </c>
      <c r="J38" s="16" t="str">
        <f t="shared" ca="1" si="0"/>
        <v/>
      </c>
      <c r="K38" s="37" t="str">
        <f>IFERROR(incident[[#This Row],[number]]&amp;" - "&amp;UPPER(incident[[#This Row],[short_description]]),"-")</f>
        <v>-</v>
      </c>
      <c r="L38" s="52"/>
      <c r="M38" s="49" t="str">
        <f>_Base!V38</f>
        <v>-</v>
      </c>
      <c r="N38" s="17"/>
    </row>
    <row r="39" spans="1:14" x14ac:dyDescent="0.25">
      <c r="B39" s="22" t="str">
        <f>IFERROR(incident[[#This Row],[number]],"-")</f>
        <v>-</v>
      </c>
      <c r="C39" s="15" t="str">
        <f>IFERROR(incident[[#This Row],[priority]],"-")</f>
        <v>-</v>
      </c>
      <c r="D39" s="42" t="str">
        <f>IFERROR(UPPER(incident[[#This Row],[u_subcategory]]),"-")</f>
        <v>-</v>
      </c>
      <c r="E39" s="14" t="str">
        <f>IFERROR(incident[[#This Row],[incident_state]],"-")</f>
        <v>-</v>
      </c>
      <c r="F39" s="86" t="str">
        <f>IFERROR(incident[[#This Row],[opened_at]],"-")</f>
        <v>-</v>
      </c>
      <c r="G39" s="84" t="str">
        <f>IFERROR(incident[[#This Row],[sys_updated_on]],"-")</f>
        <v>-</v>
      </c>
      <c r="H39" s="84" t="str">
        <f>IFERROR(incident[[#This Row],[expected_start]],"-")</f>
        <v>-</v>
      </c>
      <c r="I39" s="16" t="str">
        <f t="shared" ca="1" si="1"/>
        <v/>
      </c>
      <c r="J39" s="16" t="str">
        <f t="shared" ca="1" si="0"/>
        <v/>
      </c>
      <c r="K39" s="37" t="str">
        <f>IFERROR(incident[[#This Row],[number]]&amp;" - "&amp;UPPER(incident[[#This Row],[short_description]]),"-")</f>
        <v>-</v>
      </c>
      <c r="L39" s="52"/>
      <c r="M39" s="49" t="str">
        <f>_Base!V39</f>
        <v>-</v>
      </c>
      <c r="N39" s="17"/>
    </row>
    <row r="40" spans="1:14" x14ac:dyDescent="0.25">
      <c r="A40" s="75"/>
      <c r="B40" s="22" t="str">
        <f>IFERROR(incident[[#This Row],[number]],"-")</f>
        <v>-</v>
      </c>
      <c r="C40" s="15" t="str">
        <f>IFERROR(incident[[#This Row],[priority]],"-")</f>
        <v>-</v>
      </c>
      <c r="D40" s="42" t="str">
        <f>IFERROR(UPPER(incident[[#This Row],[u_subcategory]]),"-")</f>
        <v>-</v>
      </c>
      <c r="E40" s="14" t="str">
        <f>IFERROR(incident[[#This Row],[incident_state]],"-")</f>
        <v>-</v>
      </c>
      <c r="F40" s="86" t="str">
        <f>IFERROR(incident[[#This Row],[opened_at]],"-")</f>
        <v>-</v>
      </c>
      <c r="G40" s="84" t="str">
        <f>IFERROR(incident[[#This Row],[sys_updated_on]],"-")</f>
        <v>-</v>
      </c>
      <c r="H40" s="84" t="str">
        <f>IFERROR(incident[[#This Row],[expected_start]],"-")</f>
        <v>-</v>
      </c>
      <c r="I40" s="16" t="str">
        <f t="shared" ca="1" si="1"/>
        <v/>
      </c>
      <c r="J40" s="16" t="str">
        <f t="shared" ca="1" si="0"/>
        <v/>
      </c>
      <c r="K40" s="37" t="str">
        <f>IFERROR(incident[[#This Row],[number]]&amp;" - "&amp;UPPER(incident[[#This Row],[short_description]]),"-")</f>
        <v>-</v>
      </c>
      <c r="L40" s="52"/>
      <c r="M40" s="49" t="str">
        <f>_Base!V40</f>
        <v>-</v>
      </c>
      <c r="N40" s="19"/>
    </row>
    <row r="41" spans="1:14" x14ac:dyDescent="0.25">
      <c r="A41" s="9"/>
      <c r="B41" s="22" t="str">
        <f>IFERROR(incident[[#This Row],[number]],"-")</f>
        <v>-</v>
      </c>
      <c r="C41" s="15" t="str">
        <f>IFERROR(incident[[#This Row],[priority]],"-")</f>
        <v>-</v>
      </c>
      <c r="D41" s="42" t="str">
        <f>IFERROR(UPPER(incident[[#This Row],[u_subcategory]]),"-")</f>
        <v>-</v>
      </c>
      <c r="E41" s="14" t="str">
        <f>IFERROR(incident[[#This Row],[incident_state]],"-")</f>
        <v>-</v>
      </c>
      <c r="F41" s="86" t="str">
        <f>IFERROR(incident[[#This Row],[opened_at]],"-")</f>
        <v>-</v>
      </c>
      <c r="G41" s="84" t="str">
        <f>IFERROR(incident[[#This Row],[sys_updated_on]],"-")</f>
        <v>-</v>
      </c>
      <c r="H41" s="84" t="str">
        <f>IFERROR(incident[[#This Row],[expected_start]],"-")</f>
        <v>-</v>
      </c>
      <c r="I41" s="16" t="str">
        <f t="shared" ca="1" si="1"/>
        <v/>
      </c>
      <c r="J41" s="16" t="str">
        <f t="shared" ref="J41:J49" ca="1" si="3">IFERROR(_xlfn.DAYS(TODAY(),G41),"")</f>
        <v/>
      </c>
      <c r="K41" s="37" t="str">
        <f>IFERROR(incident[[#This Row],[number]]&amp;" - "&amp;UPPER(incident[[#This Row],[short_description]]),"-")</f>
        <v>-</v>
      </c>
      <c r="L41" s="52"/>
      <c r="M41" s="49" t="str">
        <f>_Base!V41</f>
        <v>-</v>
      </c>
      <c r="N41" s="19"/>
    </row>
    <row r="42" spans="1:14" x14ac:dyDescent="0.25">
      <c r="B42" s="22" t="str">
        <f>IFERROR(incident[[#This Row],[number]],"-")</f>
        <v>-</v>
      </c>
      <c r="C42" s="15" t="str">
        <f>IFERROR(incident[[#This Row],[priority]],"-")</f>
        <v>-</v>
      </c>
      <c r="D42" s="42" t="str">
        <f>IFERROR(UPPER(incident[[#This Row],[u_subcategory]]),"-")</f>
        <v>-</v>
      </c>
      <c r="E42" s="14" t="str">
        <f>IFERROR(incident[[#This Row],[incident_state]],"-")</f>
        <v>-</v>
      </c>
      <c r="F42" s="86" t="str">
        <f>IFERROR(incident[[#This Row],[opened_at]],"-")</f>
        <v>-</v>
      </c>
      <c r="G42" s="84" t="str">
        <f>IFERROR(incident[[#This Row],[sys_updated_on]],"-")</f>
        <v>-</v>
      </c>
      <c r="H42" s="84" t="str">
        <f>IFERROR(incident[[#This Row],[expected_start]],"-")</f>
        <v>-</v>
      </c>
      <c r="I42" s="16" t="str">
        <f t="shared" ca="1" si="1"/>
        <v/>
      </c>
      <c r="J42" s="16" t="str">
        <f t="shared" ca="1" si="3"/>
        <v/>
      </c>
      <c r="K42" s="37" t="str">
        <f>IFERROR(incident[[#This Row],[number]]&amp;" - "&amp;UPPER(incident[[#This Row],[short_description]]),"-")</f>
        <v>-</v>
      </c>
      <c r="L42" s="52"/>
      <c r="M42" s="49" t="str">
        <f>_Base!V42</f>
        <v>-</v>
      </c>
      <c r="N42" s="19"/>
    </row>
    <row r="43" spans="1:14" x14ac:dyDescent="0.25">
      <c r="B43" s="22" t="str">
        <f>IFERROR(incident[[#This Row],[number]],"-")</f>
        <v>-</v>
      </c>
      <c r="C43" s="15" t="str">
        <f>IFERROR(incident[[#This Row],[priority]],"-")</f>
        <v>-</v>
      </c>
      <c r="D43" s="42" t="str">
        <f>IFERROR(UPPER(incident[[#This Row],[u_subcategory]]),"-")</f>
        <v>-</v>
      </c>
      <c r="E43" s="14" t="str">
        <f>IFERROR(incident[[#This Row],[incident_state]],"-")</f>
        <v>-</v>
      </c>
      <c r="F43" s="86" t="str">
        <f>IFERROR(incident[[#This Row],[opened_at]],"-")</f>
        <v>-</v>
      </c>
      <c r="G43" s="84" t="str">
        <f>IFERROR(incident[[#This Row],[sys_updated_on]],"-")</f>
        <v>-</v>
      </c>
      <c r="H43" s="84" t="str">
        <f>IFERROR(incident[[#This Row],[expected_start]],"-")</f>
        <v>-</v>
      </c>
      <c r="I43" s="16" t="str">
        <f t="shared" ca="1" si="1"/>
        <v/>
      </c>
      <c r="J43" s="16" t="str">
        <f t="shared" ca="1" si="3"/>
        <v/>
      </c>
      <c r="K43" s="37" t="str">
        <f>IFERROR(incident[[#This Row],[number]]&amp;" - "&amp;UPPER(incident[[#This Row],[short_description]]),"-")</f>
        <v>-</v>
      </c>
      <c r="L43" s="52"/>
      <c r="M43" s="49" t="str">
        <f>_Base!V43</f>
        <v>-</v>
      </c>
      <c r="N43" s="19"/>
    </row>
    <row r="44" spans="1:14" x14ac:dyDescent="0.25">
      <c r="B44" s="22" t="str">
        <f>IFERROR(incident[[#This Row],[number]],"-")</f>
        <v>-</v>
      </c>
      <c r="C44" s="15" t="str">
        <f>IFERROR(incident[[#This Row],[priority]],"-")</f>
        <v>-</v>
      </c>
      <c r="D44" s="42" t="str">
        <f>IFERROR(UPPER(incident[[#This Row],[u_subcategory]]),"-")</f>
        <v>-</v>
      </c>
      <c r="E44" s="14" t="str">
        <f>IFERROR(incident[[#This Row],[incident_state]],"-")</f>
        <v>-</v>
      </c>
      <c r="F44" s="86" t="str">
        <f>IFERROR(incident[[#This Row],[opened_at]],"-")</f>
        <v>-</v>
      </c>
      <c r="G44" s="84" t="str">
        <f>IFERROR(incident[[#This Row],[sys_updated_on]],"-")</f>
        <v>-</v>
      </c>
      <c r="H44" s="84" t="str">
        <f>IFERROR(incident[[#This Row],[expected_start]],"-")</f>
        <v>-</v>
      </c>
      <c r="I44" s="16" t="str">
        <f t="shared" ca="1" si="1"/>
        <v/>
      </c>
      <c r="J44" s="16" t="str">
        <f t="shared" ca="1" si="3"/>
        <v/>
      </c>
      <c r="K44" s="37" t="str">
        <f>IFERROR(incident[[#This Row],[number]]&amp;" - "&amp;UPPER(incident[[#This Row],[short_description]]),"-")</f>
        <v>-</v>
      </c>
      <c r="L44" s="52"/>
      <c r="M44" s="49" t="str">
        <f>_Base!V44</f>
        <v>-</v>
      </c>
      <c r="N44" s="19"/>
    </row>
    <row r="45" spans="1:14" x14ac:dyDescent="0.25">
      <c r="A45" s="75"/>
      <c r="B45" s="22" t="str">
        <f>IFERROR(incident[[#This Row],[number]],"-")</f>
        <v>-</v>
      </c>
      <c r="C45" s="15" t="str">
        <f>IFERROR(incident[[#This Row],[priority]],"-")</f>
        <v>-</v>
      </c>
      <c r="D45" s="42" t="str">
        <f>IFERROR(UPPER(incident[[#This Row],[u_subcategory]]),"-")</f>
        <v>-</v>
      </c>
      <c r="E45" s="14" t="str">
        <f>IFERROR(incident[[#This Row],[incident_state]],"-")</f>
        <v>-</v>
      </c>
      <c r="F45" s="86" t="str">
        <f>IFERROR(incident[[#This Row],[opened_at]],"-")</f>
        <v>-</v>
      </c>
      <c r="G45" s="84" t="str">
        <f>IFERROR(incident[[#This Row],[sys_updated_on]],"-")</f>
        <v>-</v>
      </c>
      <c r="H45" s="84" t="str">
        <f>IFERROR(incident[[#This Row],[expected_start]],"-")</f>
        <v>-</v>
      </c>
      <c r="I45" s="16" t="str">
        <f t="shared" ca="1" si="1"/>
        <v/>
      </c>
      <c r="J45" s="16" t="str">
        <f t="shared" ca="1" si="3"/>
        <v/>
      </c>
      <c r="K45" s="37" t="str">
        <f>IFERROR(incident[[#This Row],[number]]&amp;" - "&amp;UPPER(incident[[#This Row],[short_description]]),"-")</f>
        <v>-</v>
      </c>
      <c r="L45" s="52"/>
      <c r="M45" s="49" t="str">
        <f>_Base!V45</f>
        <v>-</v>
      </c>
      <c r="N45" s="19"/>
    </row>
    <row r="46" spans="1:14" x14ac:dyDescent="0.25">
      <c r="B46" s="22" t="str">
        <f>IFERROR(incident[[#This Row],[number]],"-")</f>
        <v>-</v>
      </c>
      <c r="C46" s="15" t="str">
        <f>IFERROR(incident[[#This Row],[priority]],"-")</f>
        <v>-</v>
      </c>
      <c r="D46" s="42" t="str">
        <f>IFERROR(UPPER(incident[[#This Row],[u_subcategory]]),"-")</f>
        <v>-</v>
      </c>
      <c r="E46" s="14" t="str">
        <f>IFERROR(incident[[#This Row],[incident_state]],"-")</f>
        <v>-</v>
      </c>
      <c r="F46" s="86" t="str">
        <f>IFERROR(incident[[#This Row],[opened_at]],"-")</f>
        <v>-</v>
      </c>
      <c r="G46" s="84" t="str">
        <f>IFERROR(incident[[#This Row],[sys_updated_on]],"-")</f>
        <v>-</v>
      </c>
      <c r="H46" s="84" t="str">
        <f>IFERROR(incident[[#This Row],[expected_start]],"-")</f>
        <v>-</v>
      </c>
      <c r="I46" s="16" t="str">
        <f t="shared" ca="1" si="1"/>
        <v/>
      </c>
      <c r="J46" s="16" t="str">
        <f t="shared" ca="1" si="3"/>
        <v/>
      </c>
      <c r="K46" s="37" t="str">
        <f>IFERROR(incident[[#This Row],[number]]&amp;" - "&amp;UPPER(incident[[#This Row],[short_description]]),"-")</f>
        <v>-</v>
      </c>
      <c r="L46" s="52"/>
      <c r="M46" s="49" t="str">
        <f>_Base!V46</f>
        <v>-</v>
      </c>
      <c r="N46" s="19"/>
    </row>
    <row r="47" spans="1:14" x14ac:dyDescent="0.25">
      <c r="B47" s="22" t="str">
        <f>IFERROR(incident[[#This Row],[number]],"-")</f>
        <v>-</v>
      </c>
      <c r="C47" s="15" t="str">
        <f>IFERROR(incident[[#This Row],[priority]],"-")</f>
        <v>-</v>
      </c>
      <c r="D47" s="42" t="str">
        <f>IFERROR(UPPER(incident[[#This Row],[u_subcategory]]),"-")</f>
        <v>-</v>
      </c>
      <c r="E47" s="14" t="str">
        <f>IFERROR(incident[[#This Row],[incident_state]],"-")</f>
        <v>-</v>
      </c>
      <c r="F47" s="86" t="str">
        <f>IFERROR(incident[[#This Row],[opened_at]],"-")</f>
        <v>-</v>
      </c>
      <c r="G47" s="84" t="str">
        <f>IFERROR(incident[[#This Row],[sys_updated_on]],"-")</f>
        <v>-</v>
      </c>
      <c r="H47" s="84" t="str">
        <f>IFERROR(incident[[#This Row],[expected_start]],"-")</f>
        <v>-</v>
      </c>
      <c r="I47" s="16" t="str">
        <f t="shared" ca="1" si="1"/>
        <v/>
      </c>
      <c r="J47" s="16" t="str">
        <f t="shared" ca="1" si="3"/>
        <v/>
      </c>
      <c r="K47" s="37" t="str">
        <f>IFERROR(incident[[#This Row],[number]]&amp;" - "&amp;UPPER(incident[[#This Row],[short_description]]),"-")</f>
        <v>-</v>
      </c>
      <c r="L47" s="52"/>
      <c r="M47" s="49" t="str">
        <f>_Base!V47</f>
        <v>-</v>
      </c>
      <c r="N47" s="19"/>
    </row>
    <row r="48" spans="1:14" x14ac:dyDescent="0.25">
      <c r="B48" s="22" t="str">
        <f>IFERROR(incident[[#This Row],[number]],"-")</f>
        <v>-</v>
      </c>
      <c r="C48" s="15" t="str">
        <f>IFERROR(incident[[#This Row],[priority]],"-")</f>
        <v>-</v>
      </c>
      <c r="D48" s="42" t="str">
        <f>IFERROR(UPPER(incident[[#This Row],[u_subcategory]]),"-")</f>
        <v>-</v>
      </c>
      <c r="E48" s="14" t="str">
        <f>IFERROR(incident[[#This Row],[incident_state]],"-")</f>
        <v>-</v>
      </c>
      <c r="F48" s="86" t="str">
        <f>IFERROR(incident[[#This Row],[opened_at]],"-")</f>
        <v>-</v>
      </c>
      <c r="G48" s="84" t="str">
        <f>IFERROR(incident[[#This Row],[sys_updated_on]],"-")</f>
        <v>-</v>
      </c>
      <c r="H48" s="84" t="str">
        <f>IFERROR(incident[[#This Row],[expected_start]],"-")</f>
        <v>-</v>
      </c>
      <c r="I48" s="16" t="str">
        <f t="shared" ca="1" si="1"/>
        <v/>
      </c>
      <c r="J48" s="16" t="str">
        <f t="shared" ca="1" si="3"/>
        <v/>
      </c>
      <c r="K48" s="37" t="str">
        <f>IFERROR(incident[[#This Row],[number]]&amp;" - "&amp;UPPER(incident[[#This Row],[short_description]]),"-")</f>
        <v>-</v>
      </c>
      <c r="L48" s="52"/>
      <c r="M48" s="49" t="str">
        <f>_Base!V48</f>
        <v>-</v>
      </c>
      <c r="N48" s="19"/>
    </row>
    <row r="49" spans="1:14" x14ac:dyDescent="0.25">
      <c r="B49" s="22" t="str">
        <f>IFERROR(incident[[#This Row],[number]],"-")</f>
        <v>-</v>
      </c>
      <c r="C49" s="15" t="str">
        <f>IFERROR(incident[[#This Row],[priority]],"-")</f>
        <v>-</v>
      </c>
      <c r="D49" s="42" t="str">
        <f>IFERROR(UPPER(incident[[#This Row],[u_subcategory]]),"-")</f>
        <v>-</v>
      </c>
      <c r="E49" s="14" t="str">
        <f>IFERROR(incident[[#This Row],[incident_state]],"-")</f>
        <v>-</v>
      </c>
      <c r="F49" s="86" t="str">
        <f>IFERROR(incident[[#This Row],[opened_at]],"-")</f>
        <v>-</v>
      </c>
      <c r="G49" s="84" t="str">
        <f>IFERROR(incident[[#This Row],[sys_updated_on]],"-")</f>
        <v>-</v>
      </c>
      <c r="H49" s="84" t="str">
        <f>IFERROR(incident[[#This Row],[expected_start]],"-")</f>
        <v>-</v>
      </c>
      <c r="I49" s="16" t="str">
        <f t="shared" ca="1" si="1"/>
        <v/>
      </c>
      <c r="J49" s="16" t="str">
        <f t="shared" ca="1" si="3"/>
        <v/>
      </c>
      <c r="K49" s="37" t="str">
        <f>IFERROR(incident[[#This Row],[number]]&amp;" - "&amp;UPPER(incident[[#This Row],[short_description]]),"-")</f>
        <v>-</v>
      </c>
      <c r="L49" s="52"/>
      <c r="M49" s="49" t="str">
        <f>_Base!V49</f>
        <v>-</v>
      </c>
      <c r="N49" s="19"/>
    </row>
    <row r="50" spans="1:14" x14ac:dyDescent="0.25">
      <c r="B50" s="22" t="str">
        <f>IFERROR(incident[[#This Row],[number]],"-")</f>
        <v>-</v>
      </c>
      <c r="C50" s="15" t="str">
        <f>IFERROR(incident[[#This Row],[priority]],"-")</f>
        <v>-</v>
      </c>
      <c r="D50" s="42" t="str">
        <f>IFERROR(UPPER(incident[[#This Row],[u_subcategory]]),"-")</f>
        <v>-</v>
      </c>
      <c r="E50" s="14" t="str">
        <f>IFERROR(incident[[#This Row],[incident_state]],"-")</f>
        <v>-</v>
      </c>
      <c r="F50" s="86" t="str">
        <f>IFERROR(incident[[#This Row],[opened_at]],"-")</f>
        <v>-</v>
      </c>
      <c r="G50" s="84" t="str">
        <f>IFERROR(incident[[#This Row],[sys_updated_on]],"-")</f>
        <v>-</v>
      </c>
      <c r="H50" s="84" t="str">
        <f>IFERROR(incident[[#This Row],[expected_start]],"-")</f>
        <v>-</v>
      </c>
      <c r="I50" s="16" t="str">
        <f t="shared" ca="1" si="1"/>
        <v/>
      </c>
      <c r="J50" s="16" t="str">
        <f ca="1">IFERROR(_xlfn.DAYS(TODAY(),G50),"")</f>
        <v/>
      </c>
      <c r="K50" s="37" t="str">
        <f>IFERROR(incident[[#This Row],[number]]&amp;" - "&amp;UPPER(incident[[#This Row],[short_description]]),"-")</f>
        <v>-</v>
      </c>
      <c r="L50" s="52"/>
      <c r="M50" s="49" t="str">
        <f>_Base!V50</f>
        <v>-</v>
      </c>
      <c r="N50" s="19"/>
    </row>
    <row r="51" spans="1:14" ht="15.75" thickBot="1" x14ac:dyDescent="0.3">
      <c r="B51" s="26"/>
      <c r="C51" s="30"/>
      <c r="D51" s="27"/>
      <c r="E51" s="27"/>
      <c r="F51" s="88"/>
      <c r="G51" s="28"/>
      <c r="H51" s="28"/>
      <c r="I51" s="29"/>
      <c r="J51" s="29"/>
      <c r="K51" s="39"/>
      <c r="L51" s="53"/>
      <c r="M51" s="39"/>
      <c r="N51" s="31"/>
    </row>
    <row r="52" spans="1:14" x14ac:dyDescent="0.25">
      <c r="N52" s="2"/>
    </row>
    <row r="53" spans="1:14" x14ac:dyDescent="0.25">
      <c r="B53" s="82"/>
      <c r="F53" s="94"/>
    </row>
    <row r="54" spans="1:14" x14ac:dyDescent="0.25">
      <c r="B54" s="82"/>
      <c r="C54" s="35"/>
      <c r="D54" s="32"/>
      <c r="E54" s="32"/>
      <c r="F54" s="90"/>
      <c r="G54" s="33"/>
      <c r="H54" s="33"/>
      <c r="I54" s="34"/>
      <c r="J54" s="34"/>
      <c r="K54" s="32"/>
      <c r="L54" s="32"/>
      <c r="M54" s="32"/>
      <c r="N54" s="36"/>
    </row>
    <row r="55" spans="1:14" x14ac:dyDescent="0.25">
      <c r="B55" s="82"/>
    </row>
    <row r="56" spans="1:14" x14ac:dyDescent="0.25">
      <c r="B56" s="82"/>
      <c r="C56" s="25"/>
    </row>
    <row r="57" spans="1:14" x14ac:dyDescent="0.25">
      <c r="B57" s="82"/>
    </row>
    <row r="58" spans="1:14" x14ac:dyDescent="0.25">
      <c r="B58" s="82"/>
    </row>
    <row r="59" spans="1:14" x14ac:dyDescent="0.25">
      <c r="B59" s="82"/>
    </row>
    <row r="60" spans="1:14" x14ac:dyDescent="0.25">
      <c r="B60" s="82"/>
    </row>
    <row r="61" spans="1:14" x14ac:dyDescent="0.25">
      <c r="B61" s="82"/>
      <c r="C61" s="2"/>
      <c r="D61" s="2"/>
      <c r="E61" s="2"/>
      <c r="G61" s="2"/>
      <c r="H61" s="2"/>
      <c r="I61" s="2"/>
      <c r="J61" s="2"/>
      <c r="K61" s="2"/>
      <c r="L61" s="2"/>
      <c r="M61" s="2"/>
      <c r="N61" s="17"/>
    </row>
    <row r="62" spans="1:14" x14ac:dyDescent="0.25">
      <c r="B62" s="14"/>
      <c r="C62" s="2"/>
      <c r="D62" s="2"/>
      <c r="E62" s="2"/>
      <c r="G62" s="2"/>
      <c r="H62" s="2"/>
      <c r="I62" s="2"/>
      <c r="J62" s="2"/>
      <c r="K62" s="2"/>
      <c r="L62" s="2"/>
      <c r="M62" s="2"/>
      <c r="N62" s="17"/>
    </row>
    <row r="63" spans="1:14" x14ac:dyDescent="0.25">
      <c r="A63" s="9"/>
      <c r="B63" s="14"/>
      <c r="C63" s="2"/>
      <c r="D63" s="2"/>
      <c r="E63" s="2"/>
      <c r="G63" s="2"/>
      <c r="H63" s="2"/>
      <c r="I63" s="2"/>
      <c r="J63" s="2"/>
      <c r="K63" s="37"/>
      <c r="L63" s="2"/>
      <c r="M63" s="2"/>
      <c r="N63" s="17"/>
    </row>
    <row r="64" spans="1:14" x14ac:dyDescent="0.25">
      <c r="B64" s="14"/>
      <c r="C64" s="2"/>
      <c r="D64" s="2"/>
      <c r="E64" s="2"/>
      <c r="G64" s="2"/>
      <c r="H64" s="2"/>
      <c r="I64" s="2"/>
      <c r="J64" s="2"/>
      <c r="K64" s="37"/>
      <c r="L64" s="2"/>
      <c r="M64" s="2"/>
      <c r="N64" s="17"/>
    </row>
    <row r="65" spans="11:11" x14ac:dyDescent="0.25">
      <c r="K65" s="37"/>
    </row>
    <row r="66" spans="11:11" x14ac:dyDescent="0.25">
      <c r="K66" s="37"/>
    </row>
    <row r="67" spans="11:11" x14ac:dyDescent="0.25">
      <c r="K67" s="37"/>
    </row>
  </sheetData>
  <autoFilter ref="B1:N51" xr:uid="{8216FD29-6BC1-44A5-A6C2-FC4EBD12D14D}"/>
  <sortState xmlns:xlrd2="http://schemas.microsoft.com/office/spreadsheetml/2017/richdata2" ref="B2:N40">
    <sortCondition ref="D2:D29"/>
    <sortCondition ref="F2:F29"/>
  </sortState>
  <conditionalFormatting sqref="J2:J49 J51">
    <cfRule type="cellIs" dxfId="36" priority="52" operator="greaterThan">
      <formula>2</formula>
    </cfRule>
    <cfRule type="cellIs" dxfId="35" priority="53" operator="equal">
      <formula>2</formula>
    </cfRule>
    <cfRule type="cellIs" dxfId="34" priority="54" operator="between">
      <formula>0</formula>
      <formula>1</formula>
    </cfRule>
  </conditionalFormatting>
  <conditionalFormatting sqref="L2:L49">
    <cfRule type="cellIs" dxfId="33" priority="47" operator="greaterThan">
      <formula>1</formula>
    </cfRule>
    <cfRule type="cellIs" dxfId="32" priority="48" operator="between">
      <formula>0.9</formula>
      <formula>1</formula>
    </cfRule>
    <cfRule type="cellIs" dxfId="31" priority="49" operator="between">
      <formula>0.7</formula>
      <formula>0.89</formula>
    </cfRule>
    <cfRule type="cellIs" dxfId="30" priority="50" operator="between">
      <formula>0.5</formula>
      <formula>0.69</formula>
    </cfRule>
    <cfRule type="cellIs" dxfId="29" priority="51" operator="between">
      <formula>0</formula>
      <formula>0.49</formula>
    </cfRule>
  </conditionalFormatting>
  <conditionalFormatting sqref="E2:E50">
    <cfRule type="cellIs" dxfId="28" priority="46" operator="equal">
      <formula>"Resolvido"</formula>
    </cfRule>
  </conditionalFormatting>
  <conditionalFormatting sqref="F2:F50">
    <cfRule type="expression" dxfId="27" priority="44">
      <formula>IF(MONTH(F2)=MONTH(NOW()),TRUE,FALSE)</formula>
    </cfRule>
  </conditionalFormatting>
  <conditionalFormatting sqref="J50">
    <cfRule type="cellIs" dxfId="26" priority="8" operator="greaterThan">
      <formula>2</formula>
    </cfRule>
    <cfRule type="cellIs" dxfId="25" priority="9" operator="equal">
      <formula>2</formula>
    </cfRule>
    <cfRule type="cellIs" dxfId="24" priority="10" operator="between">
      <formula>0</formula>
      <formula>1</formula>
    </cfRule>
  </conditionalFormatting>
  <conditionalFormatting sqref="L50">
    <cfRule type="cellIs" dxfId="23" priority="3" operator="greaterThan">
      <formula>1</formula>
    </cfRule>
    <cfRule type="cellIs" dxfId="22" priority="4" operator="between">
      <formula>0.9</formula>
      <formula>1</formula>
    </cfRule>
    <cfRule type="cellIs" dxfId="21" priority="5" operator="between">
      <formula>0.7</formula>
      <formula>0.89</formula>
    </cfRule>
    <cfRule type="cellIs" dxfId="20" priority="6" operator="between">
      <formula>0.5</formula>
      <formula>0.69</formula>
    </cfRule>
    <cfRule type="cellIs" dxfId="19" priority="7" operator="between">
      <formula>0</formula>
      <formula>0.49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ignoredErrors>
    <ignoredError sqref="B2 B3:B26 B27:B50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200"/>
  <sheetViews>
    <sheetView zoomScale="80" zoomScaleNormal="80" workbookViewId="0">
      <pane xSplit="1" ySplit="1" topLeftCell="B181" activePane="bottomRight" state="frozen"/>
      <selection pane="topRight" activeCell="B1" sqref="B1"/>
      <selection pane="bottomLeft" activeCell="A2" sqref="A2"/>
      <selection pane="bottomRight" activeCell="B201" sqref="B201"/>
    </sheetView>
  </sheetViews>
  <sheetFormatPr defaultRowHeight="15" x14ac:dyDescent="0.25"/>
  <cols>
    <col min="1" max="1" width="0.85546875" customWidth="1"/>
    <col min="2" max="2" width="13.7109375" bestFit="1" customWidth="1"/>
    <col min="3" max="3" width="15.28515625" bestFit="1" customWidth="1"/>
    <col min="4" max="4" width="27.140625" bestFit="1" customWidth="1"/>
    <col min="5" max="5" width="28.7109375" bestFit="1" customWidth="1"/>
    <col min="6" max="6" width="20" style="5" bestFit="1" customWidth="1"/>
    <col min="7" max="7" width="23.5703125" style="72" bestFit="1" customWidth="1"/>
    <col min="8" max="8" width="10.7109375" style="74" customWidth="1"/>
    <col min="9" max="9" width="13" bestFit="1" customWidth="1"/>
    <col min="10" max="10" width="10.140625" bestFit="1" customWidth="1"/>
    <col min="11" max="11" width="169.28515625" bestFit="1" customWidth="1"/>
    <col min="12" max="12" width="15" bestFit="1" customWidth="1"/>
    <col min="13" max="13" width="8.42578125" bestFit="1" customWidth="1"/>
    <col min="14" max="14" width="3.42578125" bestFit="1" customWidth="1"/>
    <col min="15" max="15" width="10.140625" bestFit="1" customWidth="1"/>
    <col min="16" max="16" width="255.7109375" bestFit="1" customWidth="1"/>
    <col min="17" max="17" width="25" bestFit="1" customWidth="1"/>
    <col min="18" max="18" width="122.7109375" bestFit="1" customWidth="1"/>
    <col min="19" max="19" width="199.5703125" bestFit="1" customWidth="1"/>
    <col min="20" max="20" width="27.140625" bestFit="1" customWidth="1"/>
    <col min="21" max="21" width="32.42578125" bestFit="1" customWidth="1"/>
    <col min="22" max="22" width="31" bestFit="1" customWidth="1"/>
    <col min="23" max="23" width="3.42578125" bestFit="1" customWidth="1"/>
    <col min="24" max="24" width="13" bestFit="1" customWidth="1"/>
    <col min="25" max="25" width="2.28515625" bestFit="1" customWidth="1"/>
  </cols>
  <sheetData>
    <row r="1" spans="2:22" x14ac:dyDescent="0.25">
      <c r="B1" s="3" t="s">
        <v>0</v>
      </c>
      <c r="C1" s="3" t="s">
        <v>1</v>
      </c>
      <c r="D1" s="3" t="s">
        <v>2</v>
      </c>
      <c r="E1" s="13" t="s">
        <v>3</v>
      </c>
      <c r="F1" s="5" t="s">
        <v>4</v>
      </c>
      <c r="G1" s="72" t="s">
        <v>5</v>
      </c>
      <c r="H1" s="71"/>
      <c r="I1" s="54" t="s">
        <v>10</v>
      </c>
      <c r="J1" s="3" t="s">
        <v>11</v>
      </c>
      <c r="K1" s="3" t="s">
        <v>9</v>
      </c>
      <c r="L1" s="3" t="s">
        <v>14</v>
      </c>
      <c r="M1" s="8" t="s">
        <v>7</v>
      </c>
      <c r="N1" s="8"/>
      <c r="O1" s="3" t="s">
        <v>15</v>
      </c>
      <c r="P1" s="3" t="s">
        <v>16</v>
      </c>
      <c r="Q1" s="13" t="s">
        <v>17</v>
      </c>
      <c r="R1" s="13" t="s">
        <v>18</v>
      </c>
      <c r="S1" s="3" t="s">
        <v>19</v>
      </c>
      <c r="T1" s="3" t="s">
        <v>20</v>
      </c>
      <c r="U1" s="4" t="s">
        <v>21</v>
      </c>
      <c r="V1" s="2" t="str">
        <f>LOWER(U1)</f>
        <v>denise.dias@edpbr.com.br</v>
      </c>
    </row>
    <row r="2" spans="2:22" x14ac:dyDescent="0.25">
      <c r="B2" s="2" t="s">
        <v>22</v>
      </c>
      <c r="D2" s="2" t="s">
        <v>23</v>
      </c>
      <c r="E2" s="2" t="s">
        <v>24</v>
      </c>
      <c r="F2" s="5">
        <v>43566.472384259258</v>
      </c>
      <c r="G2" s="72">
        <v>43570.685300925928</v>
      </c>
      <c r="H2" s="72"/>
      <c r="K2" s="2" t="s">
        <v>25</v>
      </c>
      <c r="L2" s="6">
        <v>43571</v>
      </c>
      <c r="M2" s="1">
        <f t="shared" ref="M2:M10" ca="1" si="0">IF(L2&lt;&gt;"",DAYS360(F2,L2),DAYS360(F2,TODAY()))</f>
        <v>5</v>
      </c>
      <c r="N2" s="1"/>
      <c r="P2" s="2" t="s">
        <v>26</v>
      </c>
      <c r="S2" s="5" t="str">
        <f t="shared" ref="S2:S10" si="1">B2&amp;" - "&amp;UPPER(K2)</f>
        <v>INC1566581 - ELIMINAÇÃO DE NUMERÁRIO NO ECOMEX</v>
      </c>
    </row>
    <row r="3" spans="2:22" x14ac:dyDescent="0.25">
      <c r="B3" s="2" t="s">
        <v>27</v>
      </c>
      <c r="D3" s="2" t="s">
        <v>23</v>
      </c>
      <c r="E3" s="2" t="s">
        <v>24</v>
      </c>
      <c r="F3" s="5">
        <v>43570.675879629627</v>
      </c>
      <c r="G3" s="72">
        <v>43570.727743055555</v>
      </c>
      <c r="H3" s="72"/>
      <c r="K3" s="2" t="s">
        <v>28</v>
      </c>
      <c r="L3" s="6">
        <v>43571</v>
      </c>
      <c r="M3" s="1">
        <f t="shared" ca="1" si="0"/>
        <v>1</v>
      </c>
      <c r="N3" s="1"/>
      <c r="P3" s="2" t="s">
        <v>29</v>
      </c>
      <c r="S3" s="5" t="str">
        <f t="shared" si="1"/>
        <v>INC1569848 - ECOMEX - FALHA AO APROVAR NUMERÁRIO NO ECOMEX</v>
      </c>
    </row>
    <row r="4" spans="2:22" x14ac:dyDescent="0.25">
      <c r="B4" s="7" t="s">
        <v>30</v>
      </c>
      <c r="D4" s="2" t="s">
        <v>23</v>
      </c>
      <c r="E4" s="2" t="s">
        <v>24</v>
      </c>
      <c r="F4" s="5">
        <v>43467.561157407406</v>
      </c>
      <c r="G4" s="72">
        <v>43564.460497685184</v>
      </c>
      <c r="H4" s="72"/>
      <c r="K4" s="2" t="s">
        <v>31</v>
      </c>
      <c r="L4" s="6">
        <v>43572</v>
      </c>
      <c r="M4" s="1">
        <f t="shared" ca="1" si="0"/>
        <v>105</v>
      </c>
      <c r="N4" s="1"/>
      <c r="S4" s="5" t="str">
        <f t="shared" si="1"/>
        <v>INC1490872 - FALHA NA APROVAÇÃO DE INVOICE FINANCEIRA</v>
      </c>
    </row>
    <row r="5" spans="2:22" x14ac:dyDescent="0.25">
      <c r="B5" s="2" t="s">
        <v>32</v>
      </c>
      <c r="D5" s="2" t="s">
        <v>23</v>
      </c>
      <c r="E5" s="2" t="s">
        <v>24</v>
      </c>
      <c r="F5" s="5">
        <v>43570.671967592592</v>
      </c>
      <c r="G5" s="72">
        <v>43570.728194444448</v>
      </c>
      <c r="H5" s="72"/>
      <c r="K5" s="2" t="s">
        <v>33</v>
      </c>
      <c r="L5" s="6">
        <v>43571</v>
      </c>
      <c r="M5" s="1">
        <f t="shared" ca="1" si="0"/>
        <v>1</v>
      </c>
      <c r="N5" s="1"/>
      <c r="P5" s="2" t="s">
        <v>34</v>
      </c>
      <c r="S5" s="5" t="str">
        <f t="shared" si="1"/>
        <v>INC1569845 - ECOMEX - TAXA UTILIZADA PARA REGISTRO NA DI - PTAX</v>
      </c>
    </row>
    <row r="6" spans="2:22" x14ac:dyDescent="0.25">
      <c r="B6" s="2" t="s">
        <v>35</v>
      </c>
      <c r="D6" s="2" t="s">
        <v>23</v>
      </c>
      <c r="E6" s="2" t="s">
        <v>24</v>
      </c>
      <c r="F6" s="5">
        <v>43570.678252314814</v>
      </c>
      <c r="G6" s="72">
        <v>43570.728622685187</v>
      </c>
      <c r="H6" s="72"/>
      <c r="K6" s="2" t="s">
        <v>36</v>
      </c>
      <c r="L6" s="6">
        <v>43571</v>
      </c>
      <c r="M6" s="1">
        <f t="shared" ca="1" si="0"/>
        <v>1</v>
      </c>
      <c r="N6" s="1"/>
      <c r="P6" s="2" t="s">
        <v>37</v>
      </c>
      <c r="S6" s="5" t="str">
        <f t="shared" si="1"/>
        <v>INC1569851 - ECOMEX - ERRO NA APROVAÇÃO DE INVOICE NO AMBIENTE CAMBIO</v>
      </c>
    </row>
    <row r="7" spans="2:22" x14ac:dyDescent="0.25">
      <c r="B7" s="2" t="s">
        <v>38</v>
      </c>
      <c r="D7" s="2" t="s">
        <v>23</v>
      </c>
      <c r="E7" s="2" t="s">
        <v>24</v>
      </c>
      <c r="F7" s="5">
        <v>43571.506620370368</v>
      </c>
      <c r="G7" s="72">
        <v>43571.570023148146</v>
      </c>
      <c r="H7" s="72"/>
      <c r="K7" s="2" t="s">
        <v>39</v>
      </c>
      <c r="L7" s="6">
        <v>43571</v>
      </c>
      <c r="M7" s="1">
        <f t="shared" ca="1" si="0"/>
        <v>0</v>
      </c>
      <c r="N7" s="1"/>
      <c r="P7" s="2" t="s">
        <v>40</v>
      </c>
      <c r="S7" s="5" t="str">
        <f t="shared" si="1"/>
        <v>INC1570758 - FALHA NA APROVAÇÃO DE NUMERÁRIO - ECOMEX (PROCESSO CRÍTICO)</v>
      </c>
    </row>
    <row r="8" spans="2:22" x14ac:dyDescent="0.25">
      <c r="B8" s="2" t="s">
        <v>41</v>
      </c>
      <c r="D8" s="2" t="s">
        <v>23</v>
      </c>
      <c r="E8" s="2" t="s">
        <v>24</v>
      </c>
      <c r="F8" s="5">
        <v>43572.363587962966</v>
      </c>
      <c r="G8" s="72">
        <v>43572.373136574075</v>
      </c>
      <c r="H8" s="72"/>
      <c r="K8" s="2" t="s">
        <v>42</v>
      </c>
      <c r="L8" s="6">
        <v>43572</v>
      </c>
      <c r="M8" s="1">
        <f t="shared" ca="1" si="0"/>
        <v>0</v>
      </c>
      <c r="N8" s="1"/>
      <c r="P8" s="2" t="s">
        <v>43</v>
      </c>
      <c r="S8" s="5" t="str">
        <f t="shared" si="1"/>
        <v>INC1571526 - ALTERAÇÃO NO CONHECIMENTO DE TRANSPORTE NÃO PERMITIDO - ERRO ORACLE FRM 40509</v>
      </c>
    </row>
    <row r="9" spans="2:22" x14ac:dyDescent="0.25">
      <c r="B9" s="2" t="s">
        <v>44</v>
      </c>
      <c r="D9" s="2" t="s">
        <v>45</v>
      </c>
      <c r="E9" s="2" t="s">
        <v>24</v>
      </c>
      <c r="F9" s="5">
        <v>43556.776770833334</v>
      </c>
      <c r="G9" s="72">
        <v>43559.437199074076</v>
      </c>
      <c r="H9" s="72"/>
      <c r="K9" s="2" t="s">
        <v>46</v>
      </c>
      <c r="L9" s="6">
        <v>43577</v>
      </c>
      <c r="M9" s="1">
        <f t="shared" ca="1" si="0"/>
        <v>21</v>
      </c>
      <c r="N9" s="1"/>
      <c r="P9" s="2" t="s">
        <v>47</v>
      </c>
      <c r="S9" s="5" t="str">
        <f t="shared" si="1"/>
        <v>INC1558549 - RELATÓRIO DA CONSULTA AVANÇADA NÃO ESTÁ SENDO ENVIADO POR E-MAIL</v>
      </c>
    </row>
    <row r="10" spans="2:22" x14ac:dyDescent="0.25">
      <c r="B10" s="9" t="s">
        <v>48</v>
      </c>
      <c r="C10" t="s">
        <v>49</v>
      </c>
      <c r="D10" s="9" t="s">
        <v>50</v>
      </c>
      <c r="E10" s="2" t="s">
        <v>24</v>
      </c>
      <c r="F10" s="5">
        <v>43560.670995370368</v>
      </c>
      <c r="G10" s="72">
        <v>43578.673495370371</v>
      </c>
      <c r="H10" s="72"/>
      <c r="I10" s="55"/>
      <c r="K10" s="2" t="s">
        <v>51</v>
      </c>
      <c r="L10" s="6">
        <v>43578</v>
      </c>
      <c r="M10" s="1">
        <f t="shared" ca="1" si="0"/>
        <v>18</v>
      </c>
      <c r="N10" s="1"/>
      <c r="P10" s="2" t="s">
        <v>52</v>
      </c>
      <c r="S10" s="5" t="str">
        <f t="shared" si="1"/>
        <v>INC1562455 - ERRO DE CONFIGURAÇÃO NA GIA-SP - TSP1 FILIAL 0002</v>
      </c>
    </row>
    <row r="11" spans="2:22" x14ac:dyDescent="0.25">
      <c r="B11" s="9" t="s">
        <v>53</v>
      </c>
      <c r="C11" t="s">
        <v>49</v>
      </c>
      <c r="D11" s="9" t="s">
        <v>50</v>
      </c>
      <c r="E11" s="2" t="s">
        <v>24</v>
      </c>
      <c r="F11" s="5">
        <v>43551.648761574077</v>
      </c>
      <c r="G11" s="72">
        <v>43579.429513888892</v>
      </c>
      <c r="H11" s="72"/>
      <c r="I11" s="55"/>
      <c r="K11" s="2" t="s">
        <v>54</v>
      </c>
      <c r="L11" s="6">
        <v>43579</v>
      </c>
      <c r="M11" s="1">
        <v>27</v>
      </c>
      <c r="N11" s="1"/>
      <c r="P11" s="2" t="s">
        <v>55</v>
      </c>
      <c r="S11" s="5" t="s">
        <v>56</v>
      </c>
    </row>
    <row r="12" spans="2:22" x14ac:dyDescent="0.25">
      <c r="B12" s="9" t="s">
        <v>57</v>
      </c>
      <c r="D12" s="2" t="s">
        <v>23</v>
      </c>
      <c r="E12" s="2" t="s">
        <v>24</v>
      </c>
      <c r="F12" s="5">
        <v>43579.749652777777</v>
      </c>
      <c r="G12" s="72">
        <v>43580.333761574075</v>
      </c>
      <c r="H12" s="72"/>
      <c r="K12" s="2" t="s">
        <v>58</v>
      </c>
      <c r="L12" s="6">
        <v>43580</v>
      </c>
      <c r="M12" s="1">
        <v>1</v>
      </c>
      <c r="N12" s="1"/>
      <c r="S12" s="5" t="s">
        <v>59</v>
      </c>
    </row>
    <row r="13" spans="2:22" x14ac:dyDescent="0.25">
      <c r="B13" s="9" t="s">
        <v>60</v>
      </c>
      <c r="D13" s="2" t="s">
        <v>23</v>
      </c>
      <c r="E13" s="2" t="s">
        <v>24</v>
      </c>
      <c r="F13" s="5">
        <v>43584.380844907406</v>
      </c>
      <c r="G13" s="72">
        <v>43584.380844907406</v>
      </c>
      <c r="H13" s="72"/>
      <c r="K13" s="2" t="s">
        <v>61</v>
      </c>
      <c r="L13" s="6">
        <v>43584</v>
      </c>
      <c r="M13" s="1">
        <v>0</v>
      </c>
      <c r="N13" s="1"/>
      <c r="P13" s="2" t="s">
        <v>62</v>
      </c>
      <c r="S13" s="5" t="s">
        <v>63</v>
      </c>
    </row>
    <row r="14" spans="2:22" x14ac:dyDescent="0.25">
      <c r="B14" s="9" t="s">
        <v>64</v>
      </c>
      <c r="C14" t="s">
        <v>65</v>
      </c>
      <c r="D14" s="9" t="s">
        <v>50</v>
      </c>
      <c r="E14" s="2" t="s">
        <v>24</v>
      </c>
      <c r="F14" s="5">
        <v>43571.468252314815</v>
      </c>
      <c r="G14" s="72">
        <v>43579.427337962959</v>
      </c>
      <c r="H14" s="72"/>
      <c r="I14" s="55"/>
      <c r="K14" s="2" t="s">
        <v>66</v>
      </c>
      <c r="L14" s="6">
        <v>43585</v>
      </c>
      <c r="M14" s="1">
        <v>14</v>
      </c>
      <c r="N14" s="1"/>
      <c r="P14" s="2" t="s">
        <v>67</v>
      </c>
      <c r="S14" s="5" t="s">
        <v>68</v>
      </c>
    </row>
    <row r="15" spans="2:22" x14ac:dyDescent="0.25">
      <c r="B15" s="9" t="s">
        <v>69</v>
      </c>
      <c r="C15" t="s">
        <v>49</v>
      </c>
      <c r="D15" s="9" t="s">
        <v>50</v>
      </c>
      <c r="E15" s="2" t="s">
        <v>24</v>
      </c>
      <c r="F15" s="5">
        <v>43584.619328703702</v>
      </c>
      <c r="G15" s="72">
        <v>43584.658101851855</v>
      </c>
      <c r="H15" s="72"/>
      <c r="I15" s="55"/>
      <c r="K15" s="2" t="s">
        <v>70</v>
      </c>
      <c r="L15" s="6">
        <v>43587</v>
      </c>
      <c r="M15" s="1">
        <v>3</v>
      </c>
      <c r="N15" s="1"/>
      <c r="P15" s="2" t="s">
        <v>71</v>
      </c>
      <c r="S15" s="5" t="s">
        <v>72</v>
      </c>
    </row>
    <row r="16" spans="2:22" x14ac:dyDescent="0.25">
      <c r="B16" s="9" t="s">
        <v>73</v>
      </c>
      <c r="C16" t="s">
        <v>74</v>
      </c>
      <c r="D16" s="2" t="s">
        <v>23</v>
      </c>
      <c r="E16" s="2" t="s">
        <v>24</v>
      </c>
      <c r="F16" s="5">
        <v>43587.401238425926</v>
      </c>
      <c r="G16" s="72">
        <v>43587.458379629628</v>
      </c>
      <c r="H16" s="72"/>
      <c r="K16" s="2" t="s">
        <v>75</v>
      </c>
      <c r="L16" s="6">
        <v>43587</v>
      </c>
      <c r="M16" s="1">
        <v>0</v>
      </c>
      <c r="N16" s="1"/>
      <c r="P16" s="2" t="s">
        <v>76</v>
      </c>
      <c r="S16" s="5" t="s">
        <v>77</v>
      </c>
    </row>
    <row r="17" spans="1:19" x14ac:dyDescent="0.25">
      <c r="B17" s="9" t="s">
        <v>78</v>
      </c>
      <c r="C17" t="s">
        <v>49</v>
      </c>
      <c r="D17" s="9" t="s">
        <v>50</v>
      </c>
      <c r="E17" s="2" t="s">
        <v>24</v>
      </c>
      <c r="F17" s="5">
        <v>43563.458773148152</v>
      </c>
      <c r="G17" s="72">
        <v>43587.425300925926</v>
      </c>
      <c r="H17" s="72"/>
      <c r="I17" s="55"/>
      <c r="K17" s="2" t="s">
        <v>79</v>
      </c>
      <c r="L17" s="6">
        <v>43587</v>
      </c>
      <c r="M17" s="1">
        <v>27</v>
      </c>
      <c r="N17" s="1"/>
      <c r="S17" s="5" t="s">
        <v>80</v>
      </c>
    </row>
    <row r="18" spans="1:19" x14ac:dyDescent="0.25">
      <c r="B18" s="2" t="s">
        <v>81</v>
      </c>
      <c r="C18" t="s">
        <v>65</v>
      </c>
      <c r="D18" s="9" t="s">
        <v>23</v>
      </c>
      <c r="E18" s="2" t="s">
        <v>24</v>
      </c>
      <c r="F18" s="5">
        <v>43584.669224537036</v>
      </c>
      <c r="G18" s="72">
        <v>43591.402418981481</v>
      </c>
      <c r="H18" s="72"/>
      <c r="K18" s="2" t="s">
        <v>82</v>
      </c>
      <c r="L18" s="6">
        <v>43593</v>
      </c>
      <c r="M18" s="1">
        <v>9</v>
      </c>
      <c r="N18" s="1"/>
      <c r="O18" s="6"/>
      <c r="S18" s="5" t="s">
        <v>83</v>
      </c>
    </row>
    <row r="19" spans="1:19" x14ac:dyDescent="0.25">
      <c r="B19" s="2" t="s">
        <v>84</v>
      </c>
      <c r="C19" t="s">
        <v>74</v>
      </c>
      <c r="D19" s="9" t="s">
        <v>23</v>
      </c>
      <c r="E19" s="2" t="s">
        <v>24</v>
      </c>
      <c r="F19" s="5">
        <v>43578.501157407409</v>
      </c>
      <c r="G19" s="72">
        <v>43587.441874999997</v>
      </c>
      <c r="H19" s="72"/>
      <c r="K19" s="2" t="s">
        <v>85</v>
      </c>
      <c r="L19" s="6">
        <v>43593</v>
      </c>
      <c r="M19" s="1">
        <v>15</v>
      </c>
      <c r="N19" s="1"/>
      <c r="O19" s="6"/>
      <c r="S19" s="5" t="s">
        <v>86</v>
      </c>
    </row>
    <row r="20" spans="1:19" x14ac:dyDescent="0.25">
      <c r="B20" s="2" t="s">
        <v>87</v>
      </c>
      <c r="C20" t="s">
        <v>49</v>
      </c>
      <c r="D20" s="9" t="s">
        <v>50</v>
      </c>
      <c r="E20" s="2" t="s">
        <v>24</v>
      </c>
      <c r="F20" s="5">
        <v>43532.464016203703</v>
      </c>
      <c r="G20" s="72">
        <v>43585.473194444443</v>
      </c>
      <c r="H20" s="72"/>
      <c r="I20" s="55"/>
      <c r="K20" s="2" t="s">
        <v>88</v>
      </c>
      <c r="L20" s="6">
        <v>43593</v>
      </c>
      <c r="M20" s="1">
        <v>60</v>
      </c>
      <c r="N20" s="1"/>
      <c r="O20" s="6"/>
      <c r="P20" s="2" t="s">
        <v>89</v>
      </c>
      <c r="S20" s="5" t="s">
        <v>90</v>
      </c>
    </row>
    <row r="21" spans="1:19" x14ac:dyDescent="0.25">
      <c r="B21" s="2" t="s">
        <v>91</v>
      </c>
      <c r="C21" t="s">
        <v>49</v>
      </c>
      <c r="D21" s="9" t="s">
        <v>50</v>
      </c>
      <c r="E21" s="2" t="s">
        <v>24</v>
      </c>
      <c r="F21" s="5">
        <v>43587.352523148147</v>
      </c>
      <c r="G21" s="72">
        <v>43591.423125000001</v>
      </c>
      <c r="H21" s="72"/>
      <c r="I21" s="55"/>
      <c r="K21" s="2" t="s">
        <v>92</v>
      </c>
      <c r="L21" s="6">
        <v>43593</v>
      </c>
      <c r="M21" s="1">
        <v>6</v>
      </c>
      <c r="N21" s="1"/>
      <c r="O21" s="6"/>
      <c r="P21" s="2" t="s">
        <v>93</v>
      </c>
      <c r="S21" s="5" t="s">
        <v>94</v>
      </c>
    </row>
    <row r="22" spans="1:19" x14ac:dyDescent="0.25">
      <c r="B22" s="2" t="s">
        <v>95</v>
      </c>
      <c r="C22" t="s">
        <v>65</v>
      </c>
      <c r="D22" s="9" t="s">
        <v>96</v>
      </c>
      <c r="E22" s="2" t="s">
        <v>24</v>
      </c>
      <c r="F22" s="5">
        <v>43571.378622685188</v>
      </c>
      <c r="G22" s="72">
        <v>43579.497604166667</v>
      </c>
      <c r="H22" s="72"/>
      <c r="K22" s="2" t="s">
        <v>97</v>
      </c>
      <c r="L22" s="6"/>
      <c r="M22" s="1">
        <v>29</v>
      </c>
      <c r="N22" s="1"/>
      <c r="O22" s="6"/>
      <c r="S22" s="5" t="s">
        <v>98</v>
      </c>
    </row>
    <row r="23" spans="1:19" x14ac:dyDescent="0.25">
      <c r="B23" s="2" t="s">
        <v>99</v>
      </c>
      <c r="C23" t="s">
        <v>65</v>
      </c>
      <c r="D23" s="9" t="s">
        <v>45</v>
      </c>
      <c r="E23" s="2" t="s">
        <v>24</v>
      </c>
      <c r="F23" s="5">
        <v>43571.607442129629</v>
      </c>
      <c r="G23" s="72">
        <v>43591.500787037039</v>
      </c>
      <c r="H23" s="72"/>
      <c r="K23" s="2" t="s">
        <v>100</v>
      </c>
      <c r="L23" s="6"/>
      <c r="M23" s="1">
        <v>29</v>
      </c>
      <c r="N23" s="1"/>
      <c r="O23" s="6"/>
      <c r="P23" s="2" t="s">
        <v>101</v>
      </c>
      <c r="S23" s="5" t="s">
        <v>102</v>
      </c>
    </row>
    <row r="24" spans="1:19" x14ac:dyDescent="0.25">
      <c r="B24" s="2" t="s">
        <v>103</v>
      </c>
      <c r="C24" t="s">
        <v>49</v>
      </c>
      <c r="D24" s="9" t="s">
        <v>50</v>
      </c>
      <c r="E24" s="2" t="s">
        <v>24</v>
      </c>
      <c r="F24" s="5">
        <v>43591.65011574074</v>
      </c>
      <c r="G24" s="72">
        <v>43592.420659722222</v>
      </c>
      <c r="H24" s="72"/>
      <c r="I24" s="55"/>
      <c r="K24" s="2" t="s">
        <v>104</v>
      </c>
      <c r="L24" s="6"/>
      <c r="M24" s="1">
        <v>9</v>
      </c>
      <c r="N24" s="1"/>
      <c r="O24" s="6"/>
      <c r="S24" s="5" t="s">
        <v>105</v>
      </c>
    </row>
    <row r="25" spans="1:19" x14ac:dyDescent="0.25">
      <c r="B25" s="2" t="s">
        <v>106</v>
      </c>
      <c r="C25" t="s">
        <v>49</v>
      </c>
      <c r="D25" s="9" t="s">
        <v>107</v>
      </c>
      <c r="E25" s="2" t="s">
        <v>24</v>
      </c>
      <c r="F25" s="5">
        <v>43585.464479166665</v>
      </c>
      <c r="G25" s="72">
        <v>43599.490046296298</v>
      </c>
      <c r="H25" s="72"/>
      <c r="K25" s="2" t="s">
        <v>108</v>
      </c>
      <c r="L25" s="6"/>
      <c r="M25" s="1">
        <v>17</v>
      </c>
      <c r="N25" s="1"/>
      <c r="O25" s="6"/>
      <c r="P25" s="2" t="s">
        <v>109</v>
      </c>
      <c r="S25" s="5" t="s">
        <v>110</v>
      </c>
    </row>
    <row r="26" spans="1:19" x14ac:dyDescent="0.25">
      <c r="B26" s="2" t="s">
        <v>111</v>
      </c>
      <c r="C26" t="s">
        <v>49</v>
      </c>
      <c r="D26" s="9" t="s">
        <v>107</v>
      </c>
      <c r="E26" s="2" t="s">
        <v>24</v>
      </c>
      <c r="F26" s="5">
        <v>43579.580520833333</v>
      </c>
      <c r="G26" s="72">
        <v>43600.473032407404</v>
      </c>
      <c r="H26" s="72"/>
      <c r="K26" s="2" t="s">
        <v>112</v>
      </c>
      <c r="L26" s="6"/>
      <c r="M26" s="1">
        <v>23</v>
      </c>
      <c r="N26" s="1"/>
      <c r="O26" s="6"/>
      <c r="P26" s="2" t="s">
        <v>113</v>
      </c>
      <c r="S26" s="5" t="s">
        <v>114</v>
      </c>
    </row>
    <row r="27" spans="1:19" x14ac:dyDescent="0.25">
      <c r="B27" s="2" t="s">
        <v>115</v>
      </c>
      <c r="C27" t="s">
        <v>74</v>
      </c>
      <c r="D27" s="9" t="s">
        <v>45</v>
      </c>
      <c r="E27" s="2" t="s">
        <v>24</v>
      </c>
      <c r="F27" s="5">
        <v>43581.315868055557</v>
      </c>
      <c r="G27" s="72">
        <v>43601.701817129629</v>
      </c>
      <c r="H27" s="72"/>
      <c r="K27" s="2" t="s">
        <v>116</v>
      </c>
      <c r="L27" s="6">
        <v>43602</v>
      </c>
      <c r="M27" s="1">
        <v>21</v>
      </c>
      <c r="N27" s="1"/>
      <c r="O27" s="6"/>
      <c r="P27" s="2" t="s">
        <v>117</v>
      </c>
      <c r="S27" s="5" t="s">
        <v>118</v>
      </c>
    </row>
    <row r="28" spans="1:19" x14ac:dyDescent="0.25">
      <c r="B28" s="2" t="s">
        <v>119</v>
      </c>
      <c r="C28" t="s">
        <v>49</v>
      </c>
      <c r="D28" s="9" t="s">
        <v>50</v>
      </c>
      <c r="E28" s="2" t="s">
        <v>24</v>
      </c>
      <c r="F28" s="5">
        <v>43557.628993055558</v>
      </c>
      <c r="G28" s="72">
        <v>43602.468611111108</v>
      </c>
      <c r="H28" s="72"/>
      <c r="I28" s="55"/>
      <c r="K28" s="2" t="s">
        <v>120</v>
      </c>
      <c r="L28" s="6">
        <v>43606</v>
      </c>
      <c r="M28" s="1">
        <v>49</v>
      </c>
      <c r="N28" s="1"/>
      <c r="O28" s="6"/>
      <c r="P28" s="2" t="s">
        <v>121</v>
      </c>
      <c r="S28" s="5" t="s">
        <v>122</v>
      </c>
    </row>
    <row r="29" spans="1:19" x14ac:dyDescent="0.25">
      <c r="A29" s="46"/>
      <c r="B29" s="45" t="s">
        <v>123</v>
      </c>
      <c r="C29" t="s">
        <v>49</v>
      </c>
      <c r="D29" s="9" t="s">
        <v>50</v>
      </c>
      <c r="E29" s="2" t="s">
        <v>24</v>
      </c>
      <c r="F29" s="5">
        <v>43592.498506944445</v>
      </c>
      <c r="G29" s="72">
        <v>43605.481504629628</v>
      </c>
      <c r="H29" s="72"/>
      <c r="I29" s="55"/>
      <c r="K29" s="2" t="s">
        <v>124</v>
      </c>
      <c r="L29" s="6">
        <v>43606</v>
      </c>
      <c r="M29" s="1">
        <v>14</v>
      </c>
      <c r="N29" s="1"/>
      <c r="O29" s="6"/>
      <c r="P29" s="2" t="s">
        <v>125</v>
      </c>
      <c r="S29" s="5" t="s">
        <v>126</v>
      </c>
    </row>
    <row r="30" spans="1:19" x14ac:dyDescent="0.25">
      <c r="B30" s="2" t="s">
        <v>127</v>
      </c>
      <c r="C30" t="s">
        <v>65</v>
      </c>
      <c r="D30" s="9" t="s">
        <v>107</v>
      </c>
      <c r="E30" s="2" t="s">
        <v>128</v>
      </c>
      <c r="F30" s="5">
        <v>43567.640844907408</v>
      </c>
      <c r="G30" s="72">
        <v>43606.463159722225</v>
      </c>
      <c r="H30" s="72"/>
      <c r="K30" s="2" t="s">
        <v>129</v>
      </c>
      <c r="L30" s="6">
        <v>43609</v>
      </c>
      <c r="M30" s="1">
        <v>42</v>
      </c>
      <c r="N30" s="1"/>
      <c r="O30" s="6"/>
      <c r="P30" s="2" t="s">
        <v>130</v>
      </c>
      <c r="S30" s="5" t="s">
        <v>131</v>
      </c>
    </row>
    <row r="31" spans="1:19" x14ac:dyDescent="0.25">
      <c r="B31" s="2" t="s">
        <v>132</v>
      </c>
      <c r="C31" t="s">
        <v>65</v>
      </c>
      <c r="D31" s="9" t="s">
        <v>107</v>
      </c>
      <c r="E31" s="2" t="s">
        <v>128</v>
      </c>
      <c r="F31" s="5">
        <v>43606.667754629627</v>
      </c>
      <c r="H31" s="72"/>
      <c r="K31" s="2" t="s">
        <v>133</v>
      </c>
      <c r="L31" s="6">
        <v>43606</v>
      </c>
      <c r="M31" s="1"/>
      <c r="N31" s="1"/>
      <c r="O31" s="6"/>
      <c r="P31" s="2" t="s">
        <v>130</v>
      </c>
      <c r="S31" s="5" t="s">
        <v>134</v>
      </c>
    </row>
    <row r="32" spans="1:19" x14ac:dyDescent="0.25">
      <c r="B32" s="2" t="s">
        <v>135</v>
      </c>
      <c r="C32" t="s">
        <v>65</v>
      </c>
      <c r="D32" s="9" t="s">
        <v>107</v>
      </c>
      <c r="E32" s="2" t="s">
        <v>128</v>
      </c>
      <c r="F32" s="5">
        <v>43606.667754629627</v>
      </c>
      <c r="H32" s="72"/>
      <c r="K32" s="2" t="s">
        <v>136</v>
      </c>
      <c r="L32" s="6">
        <v>43606</v>
      </c>
      <c r="M32" s="1"/>
      <c r="N32" s="1"/>
      <c r="O32" s="6"/>
      <c r="P32" s="2" t="s">
        <v>130</v>
      </c>
      <c r="S32" s="5" t="s">
        <v>137</v>
      </c>
    </row>
    <row r="33" spans="2:19" x14ac:dyDescent="0.25">
      <c r="B33" s="45" t="s">
        <v>138</v>
      </c>
      <c r="C33" t="s">
        <v>49</v>
      </c>
      <c r="D33" s="9" t="s">
        <v>50</v>
      </c>
      <c r="E33" s="2" t="s">
        <v>128</v>
      </c>
      <c r="F33" s="5">
        <v>43607.435381944444</v>
      </c>
      <c r="G33" s="72">
        <v>43607.44568287037</v>
      </c>
      <c r="H33" s="72"/>
      <c r="I33" s="55"/>
      <c r="K33" s="2" t="s">
        <v>139</v>
      </c>
      <c r="L33" s="6"/>
      <c r="M33" s="1">
        <v>2</v>
      </c>
      <c r="N33" s="1"/>
      <c r="O33" s="6"/>
      <c r="P33" s="2" t="s">
        <v>140</v>
      </c>
      <c r="S33" s="5" t="s">
        <v>141</v>
      </c>
    </row>
    <row r="34" spans="2:19" x14ac:dyDescent="0.25">
      <c r="B34" s="45" t="s">
        <v>142</v>
      </c>
      <c r="C34" t="s">
        <v>65</v>
      </c>
      <c r="D34" s="9" t="s">
        <v>45</v>
      </c>
      <c r="E34" s="2" t="s">
        <v>128</v>
      </c>
      <c r="F34" s="5">
        <v>43599.626562500001</v>
      </c>
      <c r="G34" s="72">
        <v>43609.687268518515</v>
      </c>
      <c r="H34" s="72"/>
      <c r="K34" s="2" t="s">
        <v>143</v>
      </c>
      <c r="L34" s="6">
        <v>43613</v>
      </c>
      <c r="M34" s="1">
        <v>14</v>
      </c>
      <c r="N34" s="1"/>
      <c r="O34" s="6"/>
      <c r="P34" s="2" t="s">
        <v>144</v>
      </c>
      <c r="S34" s="5" t="s">
        <v>145</v>
      </c>
    </row>
    <row r="35" spans="2:19" x14ac:dyDescent="0.25">
      <c r="B35" s="45" t="s">
        <v>146</v>
      </c>
      <c r="C35" t="s">
        <v>65</v>
      </c>
      <c r="D35" s="9" t="s">
        <v>45</v>
      </c>
      <c r="E35" s="2" t="s">
        <v>128</v>
      </c>
      <c r="F35" s="5">
        <v>43593.499780092592</v>
      </c>
      <c r="G35" s="72">
        <v>43613.405497685184</v>
      </c>
      <c r="H35" s="72"/>
      <c r="K35" s="2" t="s">
        <v>147</v>
      </c>
      <c r="L35" s="6">
        <v>43613</v>
      </c>
      <c r="M35" s="1">
        <v>20</v>
      </c>
      <c r="N35" s="1"/>
      <c r="O35" s="6"/>
      <c r="P35" s="2" t="s">
        <v>140</v>
      </c>
      <c r="S35" s="5" t="s">
        <v>148</v>
      </c>
    </row>
    <row r="36" spans="2:19" x14ac:dyDescent="0.25">
      <c r="B36" s="45" t="s">
        <v>149</v>
      </c>
      <c r="C36" t="s">
        <v>65</v>
      </c>
      <c r="D36" s="9" t="s">
        <v>45</v>
      </c>
      <c r="E36" s="2" t="s">
        <v>128</v>
      </c>
      <c r="F36" s="5">
        <v>43595.644062500003</v>
      </c>
      <c r="G36" s="72">
        <v>43613.406284722223</v>
      </c>
      <c r="H36" s="72"/>
      <c r="K36" s="2" t="s">
        <v>150</v>
      </c>
      <c r="L36" s="6">
        <v>43613</v>
      </c>
      <c r="M36" s="1">
        <v>18</v>
      </c>
      <c r="N36" s="1"/>
      <c r="O36" s="6"/>
      <c r="P36" s="2" t="s">
        <v>140</v>
      </c>
      <c r="S36" s="5" t="s">
        <v>151</v>
      </c>
    </row>
    <row r="37" spans="2:19" x14ac:dyDescent="0.25">
      <c r="B37" s="45" t="s">
        <v>152</v>
      </c>
      <c r="C37" t="s">
        <v>65</v>
      </c>
      <c r="D37" s="9" t="s">
        <v>45</v>
      </c>
      <c r="E37" s="2" t="s">
        <v>128</v>
      </c>
      <c r="F37" s="5">
        <v>43607.440625000003</v>
      </c>
      <c r="G37" s="72">
        <v>43607.446944444448</v>
      </c>
      <c r="H37" s="72"/>
      <c r="K37" s="2" t="s">
        <v>153</v>
      </c>
      <c r="L37" s="6">
        <v>43613</v>
      </c>
      <c r="M37" s="1">
        <v>6</v>
      </c>
      <c r="N37" s="1"/>
      <c r="O37" s="6"/>
      <c r="P37" s="2" t="s">
        <v>140</v>
      </c>
      <c r="S37" s="5" t="s">
        <v>154</v>
      </c>
    </row>
    <row r="38" spans="2:19" x14ac:dyDescent="0.25">
      <c r="B38" s="45" t="s">
        <v>155</v>
      </c>
      <c r="C38" t="s">
        <v>49</v>
      </c>
      <c r="D38" s="9" t="s">
        <v>107</v>
      </c>
      <c r="E38" s="2" t="s">
        <v>24</v>
      </c>
      <c r="F38" s="5">
        <v>43579.592546296299</v>
      </c>
      <c r="G38" s="72">
        <v>43612.433703703704</v>
      </c>
      <c r="H38" s="72"/>
      <c r="K38" s="2" t="s">
        <v>156</v>
      </c>
      <c r="L38" s="6">
        <v>43614</v>
      </c>
      <c r="M38" s="1">
        <v>35</v>
      </c>
      <c r="N38" s="1"/>
      <c r="O38" s="6"/>
      <c r="P38" s="2" t="s">
        <v>157</v>
      </c>
      <c r="S38" s="5" t="s">
        <v>158</v>
      </c>
    </row>
    <row r="39" spans="2:19" x14ac:dyDescent="0.25">
      <c r="B39" s="2" t="s">
        <v>159</v>
      </c>
      <c r="C39" t="s">
        <v>65</v>
      </c>
      <c r="D39" s="9" t="s">
        <v>45</v>
      </c>
      <c r="E39" s="2" t="s">
        <v>24</v>
      </c>
      <c r="F39" s="5">
        <v>43595.396736111114</v>
      </c>
      <c r="G39" s="72">
        <v>43613.584710648145</v>
      </c>
      <c r="H39" s="72"/>
      <c r="K39" s="2" t="s">
        <v>160</v>
      </c>
      <c r="L39" s="6">
        <v>43614</v>
      </c>
      <c r="M39" s="1">
        <v>19</v>
      </c>
      <c r="N39" s="1"/>
      <c r="O39" s="6"/>
      <c r="P39" s="2" t="s">
        <v>161</v>
      </c>
      <c r="S39" s="5" t="s">
        <v>162</v>
      </c>
    </row>
    <row r="40" spans="2:19" x14ac:dyDescent="0.25">
      <c r="B40" s="2" t="s">
        <v>163</v>
      </c>
      <c r="C40" t="s">
        <v>49</v>
      </c>
      <c r="D40" s="9" t="s">
        <v>45</v>
      </c>
      <c r="E40" s="2" t="s">
        <v>24</v>
      </c>
      <c r="F40" s="5">
        <v>43607.671759259261</v>
      </c>
      <c r="G40" s="72">
        <v>43614.467395833337</v>
      </c>
      <c r="H40" s="72"/>
      <c r="K40" s="2" t="s">
        <v>164</v>
      </c>
      <c r="L40" s="6">
        <v>43615</v>
      </c>
      <c r="M40" s="1">
        <v>8</v>
      </c>
      <c r="N40" s="1"/>
      <c r="O40" s="6"/>
      <c r="P40" s="2" t="s">
        <v>165</v>
      </c>
      <c r="S40" s="5" t="s">
        <v>166</v>
      </c>
    </row>
    <row r="41" spans="2:19" x14ac:dyDescent="0.25">
      <c r="B41" s="2" t="s">
        <v>167</v>
      </c>
      <c r="C41" t="s">
        <v>65</v>
      </c>
      <c r="D41" s="9" t="s">
        <v>45</v>
      </c>
      <c r="E41" s="2" t="s">
        <v>24</v>
      </c>
      <c r="F41" s="5">
        <v>43579.501689814817</v>
      </c>
      <c r="G41" s="72">
        <v>43599.489745370367</v>
      </c>
      <c r="H41" s="72"/>
      <c r="K41" s="2" t="s">
        <v>168</v>
      </c>
      <c r="L41" s="6">
        <v>43616</v>
      </c>
      <c r="M41" s="1">
        <v>37</v>
      </c>
      <c r="N41" s="1"/>
      <c r="O41" s="6" t="s">
        <v>169</v>
      </c>
      <c r="P41" s="2" t="s">
        <v>170</v>
      </c>
      <c r="Q41" s="2" t="s">
        <v>171</v>
      </c>
      <c r="S41" s="5" t="s">
        <v>172</v>
      </c>
    </row>
    <row r="42" spans="2:19" x14ac:dyDescent="0.25">
      <c r="B42" s="2" t="s">
        <v>173</v>
      </c>
      <c r="C42" t="s">
        <v>74</v>
      </c>
      <c r="D42" s="9" t="s">
        <v>45</v>
      </c>
      <c r="E42" s="2" t="s">
        <v>24</v>
      </c>
      <c r="F42" s="5">
        <v>43521.355324074073</v>
      </c>
      <c r="G42" s="72">
        <v>43602.675451388888</v>
      </c>
      <c r="H42" s="72"/>
      <c r="K42" s="2" t="s">
        <v>174</v>
      </c>
      <c r="L42" s="6">
        <v>43616</v>
      </c>
      <c r="M42" s="1">
        <v>96</v>
      </c>
      <c r="N42" s="1"/>
      <c r="O42" s="6" t="s">
        <v>169</v>
      </c>
      <c r="P42" s="2" t="s">
        <v>170</v>
      </c>
      <c r="Q42" s="2" t="s">
        <v>171</v>
      </c>
      <c r="R42" s="2" t="s">
        <v>175</v>
      </c>
      <c r="S42" s="5" t="s">
        <v>176</v>
      </c>
    </row>
    <row r="43" spans="2:19" x14ac:dyDescent="0.25">
      <c r="B43" s="2" t="s">
        <v>177</v>
      </c>
      <c r="C43" t="s">
        <v>74</v>
      </c>
      <c r="D43" s="9" t="s">
        <v>45</v>
      </c>
      <c r="E43" s="2" t="s">
        <v>24</v>
      </c>
      <c r="F43" s="5">
        <v>43543.529826388891</v>
      </c>
      <c r="G43" s="72">
        <v>43613.560243055559</v>
      </c>
      <c r="H43" s="72"/>
      <c r="K43" s="2" t="s">
        <v>178</v>
      </c>
      <c r="L43" s="6">
        <v>43616</v>
      </c>
      <c r="M43" s="1">
        <v>72</v>
      </c>
      <c r="N43" s="1"/>
      <c r="O43" s="6" t="s">
        <v>169</v>
      </c>
      <c r="P43" s="2" t="s">
        <v>170</v>
      </c>
      <c r="Q43" s="2" t="s">
        <v>179</v>
      </c>
      <c r="R43" s="2" t="s">
        <v>180</v>
      </c>
      <c r="S43" s="5" t="s">
        <v>181</v>
      </c>
    </row>
    <row r="44" spans="2:19" x14ac:dyDescent="0.25">
      <c r="B44" s="2" t="s">
        <v>182</v>
      </c>
      <c r="C44" t="s">
        <v>65</v>
      </c>
      <c r="D44" s="9" t="s">
        <v>45</v>
      </c>
      <c r="E44" s="2" t="s">
        <v>24</v>
      </c>
      <c r="F44" s="5">
        <v>43585.49690972222</v>
      </c>
      <c r="G44" s="72">
        <v>43613.572372685187</v>
      </c>
      <c r="H44" s="72"/>
      <c r="K44" s="2" t="s">
        <v>183</v>
      </c>
      <c r="L44" s="6">
        <v>43616</v>
      </c>
      <c r="M44" s="1">
        <v>30</v>
      </c>
      <c r="N44" s="1"/>
      <c r="O44" s="6" t="s">
        <v>169</v>
      </c>
      <c r="P44" s="2" t="s">
        <v>170</v>
      </c>
      <c r="Q44" s="2" t="s">
        <v>184</v>
      </c>
      <c r="R44" s="2" t="s">
        <v>185</v>
      </c>
      <c r="S44" s="5" t="s">
        <v>186</v>
      </c>
    </row>
    <row r="45" spans="2:19" x14ac:dyDescent="0.25">
      <c r="B45" s="2" t="s">
        <v>187</v>
      </c>
      <c r="C45" t="s">
        <v>65</v>
      </c>
      <c r="D45" s="9" t="s">
        <v>45</v>
      </c>
      <c r="E45" s="2" t="s">
        <v>24</v>
      </c>
      <c r="F45" s="5">
        <v>43543.519756944443</v>
      </c>
      <c r="G45" s="72">
        <v>43613.564710648148</v>
      </c>
      <c r="H45" s="72"/>
      <c r="K45" s="2" t="s">
        <v>188</v>
      </c>
      <c r="L45" s="6">
        <v>43616</v>
      </c>
      <c r="M45" s="1">
        <v>72</v>
      </c>
      <c r="N45" s="1"/>
      <c r="O45" s="6"/>
      <c r="P45" s="2" t="s">
        <v>189</v>
      </c>
      <c r="S45" s="5" t="s">
        <v>190</v>
      </c>
    </row>
    <row r="46" spans="2:19" x14ac:dyDescent="0.25">
      <c r="B46" s="47" t="s">
        <v>191</v>
      </c>
      <c r="C46" t="s">
        <v>74</v>
      </c>
      <c r="D46" s="9" t="s">
        <v>45</v>
      </c>
      <c r="E46" s="2" t="s">
        <v>192</v>
      </c>
      <c r="F46" s="5">
        <v>43607.402766203704</v>
      </c>
      <c r="G46" s="72">
        <v>43612.481863425928</v>
      </c>
      <c r="H46" s="72"/>
      <c r="K46" s="2" t="s">
        <v>193</v>
      </c>
      <c r="L46" s="6">
        <v>43616</v>
      </c>
      <c r="M46" s="1">
        <v>9</v>
      </c>
      <c r="N46" s="1"/>
      <c r="O46" s="6"/>
      <c r="P46" s="2" t="s">
        <v>194</v>
      </c>
      <c r="S46" s="5" t="s">
        <v>195</v>
      </c>
    </row>
    <row r="47" spans="2:19" x14ac:dyDescent="0.25">
      <c r="B47" s="2" t="s">
        <v>196</v>
      </c>
      <c r="C47" t="s">
        <v>49</v>
      </c>
      <c r="D47" s="9" t="s">
        <v>50</v>
      </c>
      <c r="E47" s="2" t="s">
        <v>24</v>
      </c>
      <c r="F47" s="5">
        <v>43615.838680555556</v>
      </c>
      <c r="G47" s="72">
        <v>43616.342662037037</v>
      </c>
      <c r="H47" s="72"/>
      <c r="I47" s="55"/>
      <c r="K47" s="2" t="s">
        <v>197</v>
      </c>
      <c r="L47" s="6">
        <v>43620</v>
      </c>
      <c r="M47" s="1">
        <v>4</v>
      </c>
      <c r="N47" s="1"/>
      <c r="O47" s="6"/>
      <c r="P47" s="2" t="s">
        <v>198</v>
      </c>
      <c r="S47" s="5" t="s">
        <v>199</v>
      </c>
    </row>
    <row r="48" spans="2:19" x14ac:dyDescent="0.25">
      <c r="B48" s="2" t="s">
        <v>200</v>
      </c>
      <c r="C48" t="s">
        <v>49</v>
      </c>
      <c r="D48" s="9" t="s">
        <v>50</v>
      </c>
      <c r="E48" s="2" t="s">
        <v>24</v>
      </c>
      <c r="F48" s="5">
        <v>43616.305706018517</v>
      </c>
      <c r="G48" s="72">
        <v>43616.405636574076</v>
      </c>
      <c r="H48" s="72"/>
      <c r="I48" s="55"/>
      <c r="K48" s="2" t="s">
        <v>201</v>
      </c>
      <c r="L48" s="6">
        <v>43620</v>
      </c>
      <c r="M48" s="1">
        <v>4</v>
      </c>
      <c r="N48" s="1"/>
      <c r="O48" s="6"/>
      <c r="P48" s="2" t="s">
        <v>198</v>
      </c>
      <c r="S48" s="5" t="s">
        <v>202</v>
      </c>
    </row>
    <row r="49" spans="1:19" x14ac:dyDescent="0.25">
      <c r="B49" s="2" t="s">
        <v>203</v>
      </c>
      <c r="C49" t="s">
        <v>65</v>
      </c>
      <c r="D49" s="9" t="s">
        <v>107</v>
      </c>
      <c r="E49" s="2" t="s">
        <v>24</v>
      </c>
      <c r="F49" s="5">
        <v>43619.568703703706</v>
      </c>
      <c r="G49" s="72">
        <v>43620.636018518519</v>
      </c>
      <c r="H49" s="72"/>
      <c r="K49" s="2" t="s">
        <v>204</v>
      </c>
      <c r="L49" s="6">
        <v>43621</v>
      </c>
      <c r="M49" s="1">
        <v>2</v>
      </c>
      <c r="N49" s="1"/>
      <c r="O49" s="6"/>
      <c r="P49" s="2" t="s">
        <v>101</v>
      </c>
      <c r="S49" s="5" t="s">
        <v>205</v>
      </c>
    </row>
    <row r="50" spans="1:19" x14ac:dyDescent="0.25">
      <c r="B50" s="2" t="s">
        <v>206</v>
      </c>
      <c r="C50" t="s">
        <v>65</v>
      </c>
      <c r="D50" s="9" t="s">
        <v>45</v>
      </c>
      <c r="E50" s="2" t="s">
        <v>24</v>
      </c>
      <c r="F50" s="5">
        <v>43619.748993055553</v>
      </c>
      <c r="G50" s="72">
        <v>43622.580347222225</v>
      </c>
      <c r="H50" s="72"/>
      <c r="K50" s="2" t="s">
        <v>207</v>
      </c>
      <c r="L50" s="6">
        <v>43623</v>
      </c>
      <c r="M50" s="1">
        <v>4</v>
      </c>
      <c r="N50" s="1"/>
      <c r="O50" s="6"/>
      <c r="S50" s="5" t="s">
        <v>208</v>
      </c>
    </row>
    <row r="51" spans="1:19" x14ac:dyDescent="0.25">
      <c r="B51" s="2" t="s">
        <v>209</v>
      </c>
      <c r="C51" t="s">
        <v>210</v>
      </c>
      <c r="D51" s="9" t="s">
        <v>45</v>
      </c>
      <c r="E51" s="2" t="s">
        <v>128</v>
      </c>
      <c r="F51" s="5">
        <v>43626.328460648147</v>
      </c>
      <c r="G51" s="72">
        <v>43626.350543981483</v>
      </c>
      <c r="H51" s="72"/>
      <c r="K51" s="2" t="s">
        <v>211</v>
      </c>
      <c r="L51" s="6">
        <v>43626</v>
      </c>
      <c r="M51" s="1">
        <v>0</v>
      </c>
      <c r="N51" s="1"/>
      <c r="O51" s="6"/>
      <c r="P51" s="2" t="s">
        <v>212</v>
      </c>
      <c r="S51" s="5" t="s">
        <v>213</v>
      </c>
    </row>
    <row r="52" spans="1:19" x14ac:dyDescent="0.25">
      <c r="B52" s="2" t="s">
        <v>214</v>
      </c>
      <c r="C52" t="s">
        <v>65</v>
      </c>
      <c r="D52" s="9" t="s">
        <v>45</v>
      </c>
      <c r="E52" s="2" t="s">
        <v>24</v>
      </c>
      <c r="F52" s="5">
        <v>43577.721828703703</v>
      </c>
      <c r="G52" s="72">
        <v>43626.611921296295</v>
      </c>
      <c r="H52" s="72"/>
      <c r="K52" s="2" t="s">
        <v>215</v>
      </c>
      <c r="L52" s="6">
        <v>43627</v>
      </c>
      <c r="M52" s="1">
        <v>49</v>
      </c>
      <c r="N52" s="1"/>
      <c r="O52" s="6"/>
      <c r="P52" s="2" t="s">
        <v>216</v>
      </c>
      <c r="S52" s="5" t="s">
        <v>217</v>
      </c>
    </row>
    <row r="53" spans="1:19" x14ac:dyDescent="0.25">
      <c r="B53" s="2" t="s">
        <v>218</v>
      </c>
      <c r="C53" t="s">
        <v>74</v>
      </c>
      <c r="D53" s="9" t="s">
        <v>45</v>
      </c>
      <c r="E53" s="2" t="s">
        <v>128</v>
      </c>
      <c r="F53" s="5">
        <v>43627.373194444444</v>
      </c>
      <c r="G53" s="72">
        <v>43627.620300925926</v>
      </c>
      <c r="H53" s="72"/>
      <c r="K53" s="2" t="s">
        <v>219</v>
      </c>
      <c r="L53" s="6">
        <v>43628</v>
      </c>
      <c r="M53" s="1">
        <v>1</v>
      </c>
      <c r="N53" s="1"/>
      <c r="O53" s="6"/>
      <c r="S53" s="5" t="s">
        <v>220</v>
      </c>
    </row>
    <row r="54" spans="1:19" x14ac:dyDescent="0.25">
      <c r="B54" s="2" t="s">
        <v>221</v>
      </c>
      <c r="C54" t="s">
        <v>210</v>
      </c>
      <c r="D54" s="9" t="s">
        <v>45</v>
      </c>
      <c r="E54" s="2" t="s">
        <v>24</v>
      </c>
      <c r="F54" s="5">
        <v>43572.53396990741</v>
      </c>
      <c r="G54" s="72">
        <v>43628.354942129627</v>
      </c>
      <c r="H54" s="72"/>
      <c r="K54" s="2" t="s">
        <v>222</v>
      </c>
      <c r="L54" s="6">
        <v>43627</v>
      </c>
      <c r="M54" s="1">
        <v>54</v>
      </c>
      <c r="N54" s="1"/>
      <c r="O54" s="6" t="s">
        <v>169</v>
      </c>
      <c r="P54" s="2" t="s">
        <v>223</v>
      </c>
      <c r="Q54" s="2" t="s">
        <v>224</v>
      </c>
      <c r="R54" s="2" t="s">
        <v>225</v>
      </c>
      <c r="S54" s="5" t="s">
        <v>226</v>
      </c>
    </row>
    <row r="55" spans="1:19" x14ac:dyDescent="0.25">
      <c r="B55" s="47" t="s">
        <v>227</v>
      </c>
      <c r="C55" t="s">
        <v>65</v>
      </c>
      <c r="D55" s="9" t="s">
        <v>45</v>
      </c>
      <c r="E55" s="2" t="s">
        <v>128</v>
      </c>
      <c r="F55" s="5">
        <v>43627.736724537041</v>
      </c>
      <c r="G55" s="72">
        <v>43628.324976851851</v>
      </c>
      <c r="H55" s="72"/>
      <c r="K55" s="2" t="s">
        <v>228</v>
      </c>
      <c r="L55" s="6">
        <v>43630</v>
      </c>
      <c r="M55" s="1">
        <v>3</v>
      </c>
      <c r="N55" s="1"/>
      <c r="O55" s="6"/>
      <c r="P55" s="2" t="s">
        <v>229</v>
      </c>
      <c r="S55" s="5" t="s">
        <v>230</v>
      </c>
    </row>
    <row r="56" spans="1:19" x14ac:dyDescent="0.25">
      <c r="B56" s="2" t="s">
        <v>231</v>
      </c>
      <c r="C56" t="s">
        <v>65</v>
      </c>
      <c r="D56" s="9" t="s">
        <v>45</v>
      </c>
      <c r="E56" s="2" t="s">
        <v>24</v>
      </c>
      <c r="F56" s="5">
        <v>43627.714560185188</v>
      </c>
      <c r="G56" s="72">
        <v>43627.715763888889</v>
      </c>
      <c r="H56" s="72"/>
      <c r="K56" s="2" t="s">
        <v>232</v>
      </c>
      <c r="L56" s="6">
        <v>43630</v>
      </c>
      <c r="M56" s="1">
        <v>3</v>
      </c>
      <c r="N56" s="1"/>
      <c r="O56" s="6" t="s">
        <v>169</v>
      </c>
      <c r="P56" s="2" t="s">
        <v>233</v>
      </c>
      <c r="S56" s="5" t="s">
        <v>234</v>
      </c>
    </row>
    <row r="57" spans="1:19" x14ac:dyDescent="0.25">
      <c r="A57" s="46"/>
      <c r="B57" s="45" t="s">
        <v>235</v>
      </c>
      <c r="C57" t="s">
        <v>49</v>
      </c>
      <c r="D57" s="9" t="s">
        <v>50</v>
      </c>
      <c r="E57" s="2" t="s">
        <v>24</v>
      </c>
      <c r="F57" s="5">
        <v>43615.84443287037</v>
      </c>
      <c r="G57" s="72">
        <v>43630.41673611111</v>
      </c>
      <c r="H57" s="72"/>
      <c r="I57" s="55"/>
      <c r="K57" s="2" t="s">
        <v>236</v>
      </c>
      <c r="L57" s="6">
        <v>43630</v>
      </c>
      <c r="M57" s="1">
        <v>14</v>
      </c>
      <c r="N57" s="1"/>
      <c r="O57" s="6"/>
      <c r="P57" s="2" t="s">
        <v>237</v>
      </c>
      <c r="S57" s="5" t="s">
        <v>238</v>
      </c>
    </row>
    <row r="58" spans="1:19" x14ac:dyDescent="0.25">
      <c r="B58" s="2" t="s">
        <v>142</v>
      </c>
      <c r="C58" t="s">
        <v>65</v>
      </c>
      <c r="D58" s="9" t="s">
        <v>45</v>
      </c>
      <c r="E58" s="2" t="s">
        <v>128</v>
      </c>
      <c r="F58" s="5">
        <v>43599.626562500001</v>
      </c>
      <c r="G58" s="72">
        <v>43628.471921296295</v>
      </c>
      <c r="H58" s="72"/>
      <c r="K58" s="2" t="s">
        <v>143</v>
      </c>
      <c r="L58" s="6">
        <v>43630</v>
      </c>
      <c r="M58" s="1">
        <v>30</v>
      </c>
      <c r="N58" s="1"/>
      <c r="O58" s="6"/>
      <c r="P58" s="2" t="s">
        <v>239</v>
      </c>
      <c r="S58" s="5" t="s">
        <v>145</v>
      </c>
    </row>
    <row r="59" spans="1:19" x14ac:dyDescent="0.25">
      <c r="B59" s="2" t="s">
        <v>240</v>
      </c>
      <c r="C59" t="s">
        <v>65</v>
      </c>
      <c r="D59" s="9" t="s">
        <v>45</v>
      </c>
      <c r="E59" s="2" t="s">
        <v>24</v>
      </c>
      <c r="F59" s="5">
        <v>43626.578113425923</v>
      </c>
      <c r="G59" s="72">
        <v>43630.433055555557</v>
      </c>
      <c r="H59" s="72"/>
      <c r="K59" s="2" t="s">
        <v>241</v>
      </c>
      <c r="L59" s="6">
        <v>43633</v>
      </c>
      <c r="M59" s="1">
        <v>7</v>
      </c>
      <c r="N59" s="1"/>
      <c r="O59" s="6"/>
      <c r="P59" s="2" t="s">
        <v>242</v>
      </c>
      <c r="S59" s="5" t="s">
        <v>243</v>
      </c>
    </row>
    <row r="60" spans="1:19" x14ac:dyDescent="0.25">
      <c r="B60" s="2" t="s">
        <v>244</v>
      </c>
      <c r="C60" t="s">
        <v>74</v>
      </c>
      <c r="D60" s="9" t="s">
        <v>45</v>
      </c>
      <c r="E60" s="2" t="s">
        <v>128</v>
      </c>
      <c r="F60" s="5">
        <v>43623.584247685183</v>
      </c>
      <c r="G60" s="72">
        <v>43634.35261574074</v>
      </c>
      <c r="H60" s="72"/>
      <c r="I60" s="2" t="s">
        <v>245</v>
      </c>
      <c r="J60" s="2" t="s">
        <v>245</v>
      </c>
      <c r="K60" s="2" t="s">
        <v>246</v>
      </c>
      <c r="L60" s="6">
        <v>43634</v>
      </c>
      <c r="M60" s="1">
        <v>11</v>
      </c>
      <c r="N60" s="1"/>
      <c r="O60" s="6"/>
      <c r="P60" s="2" t="s">
        <v>140</v>
      </c>
      <c r="S60" s="5"/>
    </row>
    <row r="61" spans="1:19" x14ac:dyDescent="0.25">
      <c r="B61" s="2" t="s">
        <v>227</v>
      </c>
      <c r="C61" t="s">
        <v>65</v>
      </c>
      <c r="D61" s="9" t="s">
        <v>45</v>
      </c>
      <c r="E61" s="2" t="s">
        <v>24</v>
      </c>
      <c r="F61" s="5">
        <v>43627.736724537041</v>
      </c>
      <c r="G61" s="72">
        <v>43634.357291666667</v>
      </c>
      <c r="H61" s="72"/>
      <c r="I61" s="2" t="s">
        <v>245</v>
      </c>
      <c r="J61" s="2" t="s">
        <v>245</v>
      </c>
      <c r="K61" s="2" t="s">
        <v>247</v>
      </c>
      <c r="L61" s="6">
        <v>43635</v>
      </c>
      <c r="M61" s="1">
        <v>8</v>
      </c>
      <c r="N61" s="1"/>
      <c r="O61" s="6"/>
      <c r="P61" s="2" t="s">
        <v>248</v>
      </c>
      <c r="S61" s="5"/>
    </row>
    <row r="62" spans="1:19" x14ac:dyDescent="0.25">
      <c r="B62" s="2" t="s">
        <v>249</v>
      </c>
      <c r="C62" t="s">
        <v>65</v>
      </c>
      <c r="D62" s="9" t="s">
        <v>45</v>
      </c>
      <c r="E62" s="2" t="s">
        <v>24</v>
      </c>
      <c r="F62" s="5">
        <v>43614.818032407406</v>
      </c>
      <c r="G62" s="72">
        <v>43637.445185185185</v>
      </c>
      <c r="H62" s="72"/>
      <c r="I62" s="2" t="s">
        <v>245</v>
      </c>
      <c r="J62" s="2" t="s">
        <v>245</v>
      </c>
      <c r="K62" s="2" t="s">
        <v>250</v>
      </c>
      <c r="L62" s="6">
        <v>43641</v>
      </c>
      <c r="M62" s="1">
        <v>27</v>
      </c>
      <c r="N62" s="1"/>
      <c r="O62" s="6"/>
      <c r="P62" s="2" t="s">
        <v>251</v>
      </c>
      <c r="S62" s="5"/>
    </row>
    <row r="63" spans="1:19" x14ac:dyDescent="0.25">
      <c r="B63" s="2" t="s">
        <v>252</v>
      </c>
      <c r="C63" t="s">
        <v>65</v>
      </c>
      <c r="D63" s="9" t="s">
        <v>45</v>
      </c>
      <c r="E63" s="2" t="s">
        <v>24</v>
      </c>
      <c r="F63" s="5">
        <v>43623.831157407411</v>
      </c>
      <c r="G63" s="72">
        <v>43637.448344907411</v>
      </c>
      <c r="H63" s="72"/>
      <c r="I63" s="2" t="s">
        <v>245</v>
      </c>
      <c r="J63" s="2" t="s">
        <v>245</v>
      </c>
      <c r="K63" s="2" t="s">
        <v>253</v>
      </c>
      <c r="L63" s="6">
        <v>43641</v>
      </c>
      <c r="M63" s="1">
        <v>18</v>
      </c>
      <c r="N63" s="1"/>
      <c r="O63" s="6"/>
      <c r="P63" s="2" t="s">
        <v>254</v>
      </c>
      <c r="S63" s="5"/>
    </row>
    <row r="64" spans="1:19" x14ac:dyDescent="0.25">
      <c r="B64" s="2" t="s">
        <v>255</v>
      </c>
      <c r="C64" t="s">
        <v>65</v>
      </c>
      <c r="D64" s="9" t="s">
        <v>45</v>
      </c>
      <c r="E64" s="2" t="s">
        <v>24</v>
      </c>
      <c r="F64" s="5">
        <v>43626.719606481478</v>
      </c>
      <c r="G64" s="72">
        <v>43637.449004629627</v>
      </c>
      <c r="H64" s="72"/>
      <c r="I64" s="2" t="s">
        <v>245</v>
      </c>
      <c r="J64" s="2" t="s">
        <v>245</v>
      </c>
      <c r="K64" s="2" t="s">
        <v>256</v>
      </c>
      <c r="L64" s="6">
        <v>43641</v>
      </c>
      <c r="M64" s="1">
        <v>15</v>
      </c>
      <c r="N64" s="1"/>
      <c r="O64" s="6"/>
      <c r="P64" s="2" t="s">
        <v>257</v>
      </c>
      <c r="S64" s="5"/>
    </row>
    <row r="65" spans="1:19" x14ac:dyDescent="0.25">
      <c r="B65" s="2" t="s">
        <v>258</v>
      </c>
      <c r="C65" t="s">
        <v>65</v>
      </c>
      <c r="D65" s="9" t="s">
        <v>45</v>
      </c>
      <c r="E65" s="2" t="s">
        <v>24</v>
      </c>
      <c r="F65" s="5">
        <v>43602.463877314818</v>
      </c>
      <c r="G65" s="72">
        <v>43641.352962962963</v>
      </c>
      <c r="H65" s="72"/>
      <c r="I65" s="2" t="s">
        <v>245</v>
      </c>
      <c r="J65" s="2" t="s">
        <v>245</v>
      </c>
      <c r="K65" s="2" t="s">
        <v>259</v>
      </c>
      <c r="L65" s="6">
        <v>43641</v>
      </c>
      <c r="M65" s="1">
        <v>39</v>
      </c>
      <c r="N65" s="1"/>
      <c r="O65" s="6"/>
      <c r="P65" s="2" t="s">
        <v>260</v>
      </c>
      <c r="S65" s="5"/>
    </row>
    <row r="66" spans="1:19" x14ac:dyDescent="0.25">
      <c r="B66" s="2" t="s">
        <v>249</v>
      </c>
      <c r="C66" t="s">
        <v>65</v>
      </c>
      <c r="D66" s="9" t="s">
        <v>45</v>
      </c>
      <c r="E66" s="2" t="s">
        <v>192</v>
      </c>
      <c r="F66" s="5">
        <v>43614.818032407406</v>
      </c>
      <c r="G66" s="72">
        <v>43642.907592592594</v>
      </c>
      <c r="H66" s="72"/>
      <c r="I66" s="2" t="s">
        <v>245</v>
      </c>
      <c r="J66" s="2" t="s">
        <v>245</v>
      </c>
      <c r="K66" s="2" t="s">
        <v>250</v>
      </c>
      <c r="L66" s="6">
        <v>43643</v>
      </c>
      <c r="M66" s="1">
        <v>29</v>
      </c>
      <c r="N66" s="1"/>
      <c r="O66" s="6"/>
      <c r="P66" s="2" t="s">
        <v>261</v>
      </c>
      <c r="S66" s="5"/>
    </row>
    <row r="67" spans="1:19" x14ac:dyDescent="0.25">
      <c r="B67" s="2" t="s">
        <v>262</v>
      </c>
      <c r="C67" t="s">
        <v>49</v>
      </c>
      <c r="D67" s="9" t="s">
        <v>45</v>
      </c>
      <c r="E67" s="2" t="s">
        <v>24</v>
      </c>
      <c r="F67" s="5">
        <v>43643.477881944447</v>
      </c>
      <c r="G67" s="72">
        <v>43643.772627314815</v>
      </c>
      <c r="H67" s="72"/>
      <c r="I67" s="2" t="s">
        <v>245</v>
      </c>
      <c r="J67" s="2" t="s">
        <v>245</v>
      </c>
      <c r="K67" s="2" t="s">
        <v>263</v>
      </c>
      <c r="L67" s="6">
        <v>43644</v>
      </c>
      <c r="M67" s="1">
        <v>1</v>
      </c>
      <c r="N67" s="1"/>
      <c r="O67" s="6"/>
      <c r="P67" s="2" t="s">
        <v>212</v>
      </c>
      <c r="S67" s="5"/>
    </row>
    <row r="68" spans="1:19" x14ac:dyDescent="0.25">
      <c r="B68" s="2" t="s">
        <v>264</v>
      </c>
      <c r="C68" t="s">
        <v>65</v>
      </c>
      <c r="D68" s="9" t="s">
        <v>45</v>
      </c>
      <c r="E68" s="2" t="s">
        <v>24</v>
      </c>
      <c r="F68" s="5">
        <v>43643.59851851852</v>
      </c>
      <c r="G68" s="72">
        <v>43644.392094907409</v>
      </c>
      <c r="H68" s="72"/>
      <c r="I68" s="2" t="s">
        <v>245</v>
      </c>
      <c r="J68" s="2" t="s">
        <v>245</v>
      </c>
      <c r="K68" s="2" t="s">
        <v>265</v>
      </c>
      <c r="L68" s="6">
        <v>43644</v>
      </c>
      <c r="M68" s="1">
        <v>1</v>
      </c>
      <c r="N68" s="1"/>
      <c r="O68" s="6"/>
      <c r="S68" s="5"/>
    </row>
    <row r="69" spans="1:19" x14ac:dyDescent="0.25">
      <c r="A69" s="56"/>
      <c r="B69" s="45" t="s">
        <v>266</v>
      </c>
      <c r="C69" t="s">
        <v>49</v>
      </c>
      <c r="D69" s="9" t="s">
        <v>50</v>
      </c>
      <c r="E69" s="2" t="s">
        <v>24</v>
      </c>
      <c r="F69" s="5">
        <v>43609.581041666665</v>
      </c>
      <c r="G69" s="72">
        <v>43647.373541666668</v>
      </c>
      <c r="H69" s="72"/>
      <c r="I69" s="55">
        <v>5.0690972222222204</v>
      </c>
      <c r="J69" s="2" t="s">
        <v>267</v>
      </c>
      <c r="K69" s="2" t="s">
        <v>268</v>
      </c>
      <c r="L69" s="6">
        <v>43647</v>
      </c>
      <c r="M69" s="1">
        <v>38</v>
      </c>
      <c r="N69" s="1"/>
      <c r="O69" s="6"/>
      <c r="P69" s="2" t="s">
        <v>251</v>
      </c>
      <c r="S69" s="5"/>
    </row>
    <row r="70" spans="1:19" x14ac:dyDescent="0.25">
      <c r="B70" s="2" t="s">
        <v>255</v>
      </c>
      <c r="C70" t="s">
        <v>65</v>
      </c>
      <c r="D70" s="9" t="s">
        <v>45</v>
      </c>
      <c r="E70" s="2" t="s">
        <v>24</v>
      </c>
      <c r="F70" s="5">
        <v>43626.719606481478</v>
      </c>
      <c r="G70" s="72">
        <v>43649.463379629633</v>
      </c>
      <c r="H70" s="72"/>
      <c r="I70" s="2" t="s">
        <v>245</v>
      </c>
      <c r="J70" s="2" t="s">
        <v>245</v>
      </c>
      <c r="K70" s="2" t="s">
        <v>256</v>
      </c>
      <c r="L70" s="6">
        <v>43650</v>
      </c>
      <c r="M70" s="1">
        <v>24</v>
      </c>
      <c r="N70" s="1"/>
      <c r="O70" s="6"/>
      <c r="P70" s="2" t="s">
        <v>269</v>
      </c>
      <c r="S70" s="5"/>
    </row>
    <row r="71" spans="1:19" x14ac:dyDescent="0.25">
      <c r="B71" s="2" t="s">
        <v>270</v>
      </c>
      <c r="C71" t="s">
        <v>74</v>
      </c>
      <c r="D71" s="9" t="s">
        <v>45</v>
      </c>
      <c r="E71" s="2" t="s">
        <v>24</v>
      </c>
      <c r="F71" s="5">
        <v>43641.710104166668</v>
      </c>
      <c r="G71" s="72">
        <v>43649.474548611113</v>
      </c>
      <c r="H71" s="72"/>
      <c r="I71" s="2" t="s">
        <v>245</v>
      </c>
      <c r="J71" s="2" t="s">
        <v>245</v>
      </c>
      <c r="K71" s="2" t="s">
        <v>271</v>
      </c>
      <c r="L71" s="6">
        <v>43650</v>
      </c>
      <c r="M71" s="1">
        <v>9</v>
      </c>
      <c r="N71" s="1"/>
      <c r="O71" s="6"/>
      <c r="P71" s="2" t="s">
        <v>269</v>
      </c>
      <c r="S71" s="5"/>
    </row>
    <row r="72" spans="1:19" x14ac:dyDescent="0.25">
      <c r="B72" s="2" t="s">
        <v>115</v>
      </c>
      <c r="C72" t="s">
        <v>74</v>
      </c>
      <c r="D72" s="9" t="s">
        <v>45</v>
      </c>
      <c r="E72" s="2" t="s">
        <v>24</v>
      </c>
      <c r="F72" s="5">
        <v>43581.315868055557</v>
      </c>
      <c r="G72" s="72">
        <v>43650.492986111109</v>
      </c>
      <c r="H72" s="72"/>
      <c r="I72" s="2" t="s">
        <v>245</v>
      </c>
      <c r="J72" s="2" t="s">
        <v>245</v>
      </c>
      <c r="K72" s="2" t="s">
        <v>272</v>
      </c>
      <c r="L72" s="6">
        <v>43651</v>
      </c>
      <c r="M72" s="1">
        <v>70</v>
      </c>
      <c r="N72" s="1"/>
      <c r="O72" s="6"/>
      <c r="P72" s="2" t="s">
        <v>273</v>
      </c>
      <c r="S72" s="5"/>
    </row>
    <row r="73" spans="1:19" x14ac:dyDescent="0.25">
      <c r="B73" s="2" t="s">
        <v>274</v>
      </c>
      <c r="C73" t="s">
        <v>49</v>
      </c>
      <c r="D73" s="9" t="s">
        <v>50</v>
      </c>
      <c r="E73" s="2" t="s">
        <v>128</v>
      </c>
      <c r="F73" s="5">
        <v>43584.609270833331</v>
      </c>
      <c r="G73" s="72">
        <v>43654.474340277775</v>
      </c>
      <c r="H73" s="72"/>
      <c r="I73" s="2">
        <v>11.4088888888889</v>
      </c>
      <c r="J73" s="2" t="s">
        <v>267</v>
      </c>
      <c r="K73" s="2" t="s">
        <v>275</v>
      </c>
      <c r="L73" s="6"/>
      <c r="M73" s="1">
        <v>71</v>
      </c>
      <c r="N73" s="1"/>
      <c r="O73" s="6"/>
      <c r="P73" s="2" t="s">
        <v>276</v>
      </c>
      <c r="S73" s="5"/>
    </row>
    <row r="74" spans="1:19" x14ac:dyDescent="0.25">
      <c r="B74" s="2" t="s">
        <v>274</v>
      </c>
      <c r="C74" t="s">
        <v>49</v>
      </c>
      <c r="D74" s="9" t="s">
        <v>50</v>
      </c>
      <c r="E74" s="2" t="s">
        <v>128</v>
      </c>
      <c r="F74" s="5">
        <v>43584.609270833331</v>
      </c>
      <c r="G74" s="72">
        <v>43654.474340277775</v>
      </c>
      <c r="H74" s="72"/>
      <c r="I74" s="2">
        <v>11.4088888888889</v>
      </c>
      <c r="J74" s="2" t="s">
        <v>267</v>
      </c>
      <c r="K74" s="2" t="s">
        <v>275</v>
      </c>
      <c r="L74" s="6"/>
      <c r="M74" s="1">
        <v>71</v>
      </c>
      <c r="N74" s="1"/>
      <c r="O74" s="6"/>
      <c r="P74" s="2" t="s">
        <v>277</v>
      </c>
      <c r="S74" s="5"/>
    </row>
    <row r="75" spans="1:19" x14ac:dyDescent="0.25">
      <c r="B75" s="2" t="s">
        <v>278</v>
      </c>
      <c r="C75" t="s">
        <v>49</v>
      </c>
      <c r="D75" s="9" t="s">
        <v>50</v>
      </c>
      <c r="E75" s="2" t="s">
        <v>128</v>
      </c>
      <c r="F75" s="5">
        <v>43553.470578703702</v>
      </c>
      <c r="G75" s="72">
        <v>43656.466724537036</v>
      </c>
      <c r="H75" s="72"/>
      <c r="I75" s="2">
        <v>12.7339583333333</v>
      </c>
      <c r="J75" s="2" t="s">
        <v>267</v>
      </c>
      <c r="K75" s="2" t="s">
        <v>279</v>
      </c>
      <c r="L75" s="6"/>
      <c r="M75" s="1">
        <v>103</v>
      </c>
      <c r="N75" s="1"/>
      <c r="O75" s="6"/>
      <c r="P75" s="2" t="s">
        <v>280</v>
      </c>
      <c r="S75" s="5"/>
    </row>
    <row r="76" spans="1:19" x14ac:dyDescent="0.25">
      <c r="B76" s="2" t="s">
        <v>274</v>
      </c>
      <c r="C76" t="s">
        <v>49</v>
      </c>
      <c r="D76" s="9" t="s">
        <v>50</v>
      </c>
      <c r="E76" s="2" t="s">
        <v>24</v>
      </c>
      <c r="F76" s="5">
        <v>43584.609270833331</v>
      </c>
      <c r="G76" s="72">
        <v>43658.684120370373</v>
      </c>
      <c r="H76" s="72"/>
      <c r="I76" s="2">
        <v>17.029930555555602</v>
      </c>
      <c r="J76" s="2" t="s">
        <v>267</v>
      </c>
      <c r="K76" s="2" t="s">
        <v>275</v>
      </c>
      <c r="L76" s="6">
        <v>43658</v>
      </c>
      <c r="M76" s="1">
        <v>74</v>
      </c>
      <c r="N76" s="1"/>
      <c r="O76" s="6"/>
      <c r="P76" s="2" t="s">
        <v>277</v>
      </c>
      <c r="S76" s="5"/>
    </row>
    <row r="77" spans="1:19" x14ac:dyDescent="0.25">
      <c r="B77" s="2" t="s">
        <v>281</v>
      </c>
      <c r="C77" t="s">
        <v>74</v>
      </c>
      <c r="D77" s="9" t="s">
        <v>23</v>
      </c>
      <c r="E77" s="2" t="s">
        <v>24</v>
      </c>
      <c r="F77" s="5">
        <v>43649.487256944441</v>
      </c>
      <c r="G77" s="72">
        <v>43658.617164351854</v>
      </c>
      <c r="H77" s="72"/>
      <c r="I77" s="2">
        <v>0.46638888888888902</v>
      </c>
      <c r="J77" s="2" t="s">
        <v>267</v>
      </c>
      <c r="K77" s="2" t="s">
        <v>282</v>
      </c>
      <c r="L77" s="6">
        <v>43658</v>
      </c>
      <c r="M77" s="1">
        <v>9</v>
      </c>
      <c r="N77" s="1"/>
      <c r="O77" s="6"/>
      <c r="P77" s="2" t="s">
        <v>283</v>
      </c>
      <c r="S77" s="5"/>
    </row>
    <row r="78" spans="1:19" x14ac:dyDescent="0.25">
      <c r="B78" s="2" t="s">
        <v>284</v>
      </c>
      <c r="C78" t="s">
        <v>65</v>
      </c>
      <c r="D78" s="9" t="s">
        <v>285</v>
      </c>
      <c r="E78" s="2" t="s">
        <v>128</v>
      </c>
      <c r="F78" s="5">
        <v>43661.454074074078</v>
      </c>
      <c r="G78" s="72">
        <v>43661.597083333334</v>
      </c>
      <c r="H78" s="72"/>
      <c r="I78" s="2" t="s">
        <v>245</v>
      </c>
      <c r="J78" s="2" t="s">
        <v>245</v>
      </c>
      <c r="K78" s="2" t="s">
        <v>286</v>
      </c>
      <c r="L78" s="6"/>
      <c r="M78" s="1">
        <v>0</v>
      </c>
      <c r="N78" s="1"/>
      <c r="O78" s="6"/>
      <c r="P78" s="2" t="s">
        <v>287</v>
      </c>
      <c r="S78" s="5"/>
    </row>
    <row r="79" spans="1:19" x14ac:dyDescent="0.25">
      <c r="B79" s="2" t="s">
        <v>288</v>
      </c>
      <c r="C79" t="s">
        <v>74</v>
      </c>
      <c r="D79" s="9" t="s">
        <v>23</v>
      </c>
      <c r="E79" s="2" t="s">
        <v>24</v>
      </c>
      <c r="F79" s="5">
        <v>43644.683206018519</v>
      </c>
      <c r="G79" s="72">
        <v>43661.592256944445</v>
      </c>
      <c r="H79" s="72"/>
      <c r="I79" s="2">
        <v>0.137986111111111</v>
      </c>
      <c r="J79" s="2" t="s">
        <v>267</v>
      </c>
      <c r="K79" s="2" t="s">
        <v>289</v>
      </c>
      <c r="L79" s="6">
        <v>43663</v>
      </c>
      <c r="M79" s="1">
        <v>19</v>
      </c>
      <c r="N79" s="1"/>
      <c r="O79" s="6"/>
      <c r="P79" s="2" t="s">
        <v>290</v>
      </c>
      <c r="S79" s="5"/>
    </row>
    <row r="80" spans="1:19" x14ac:dyDescent="0.25">
      <c r="B80" s="2" t="s">
        <v>291</v>
      </c>
      <c r="C80" t="s">
        <v>74</v>
      </c>
      <c r="D80" s="9" t="s">
        <v>23</v>
      </c>
      <c r="E80" s="2" t="s">
        <v>24</v>
      </c>
      <c r="F80" s="5">
        <v>43661.570752314816</v>
      </c>
      <c r="G80" s="72">
        <v>43661.576805555553</v>
      </c>
      <c r="H80" s="72"/>
      <c r="I80" s="2" t="s">
        <v>245</v>
      </c>
      <c r="J80" s="2" t="s">
        <v>245</v>
      </c>
      <c r="K80" s="2" t="s">
        <v>292</v>
      </c>
      <c r="L80" s="6">
        <v>43663</v>
      </c>
      <c r="M80" s="1">
        <v>2</v>
      </c>
      <c r="N80" s="1"/>
      <c r="O80" s="6"/>
      <c r="S80" s="5"/>
    </row>
    <row r="81" spans="2:19" x14ac:dyDescent="0.25">
      <c r="B81" s="2" t="s">
        <v>293</v>
      </c>
      <c r="C81" t="s">
        <v>65</v>
      </c>
      <c r="D81" s="9" t="s">
        <v>50</v>
      </c>
      <c r="E81" s="2" t="s">
        <v>24</v>
      </c>
      <c r="F81" s="5">
        <v>43641.439421296294</v>
      </c>
      <c r="G81" s="72">
        <v>43662.420555555553</v>
      </c>
      <c r="H81" s="72"/>
      <c r="I81" s="2">
        <v>0.25786111111111099</v>
      </c>
      <c r="J81" s="2" t="s">
        <v>267</v>
      </c>
      <c r="K81" s="2" t="s">
        <v>294</v>
      </c>
      <c r="L81" s="6">
        <v>43664</v>
      </c>
      <c r="M81" s="1">
        <v>23</v>
      </c>
      <c r="N81" s="1"/>
      <c r="O81" s="6"/>
      <c r="P81" s="2" t="s">
        <v>295</v>
      </c>
      <c r="S81" s="5"/>
    </row>
    <row r="82" spans="2:19" x14ac:dyDescent="0.25">
      <c r="B82" s="2" t="s">
        <v>115</v>
      </c>
      <c r="C82" t="s">
        <v>74</v>
      </c>
      <c r="D82" s="9" t="s">
        <v>45</v>
      </c>
      <c r="E82" s="2" t="s">
        <v>24</v>
      </c>
      <c r="F82" s="5">
        <v>43581.315868055557</v>
      </c>
      <c r="G82" s="72">
        <v>43665.450196759259</v>
      </c>
      <c r="H82" s="72"/>
      <c r="I82" s="2" t="s">
        <v>245</v>
      </c>
      <c r="J82" s="2" t="s">
        <v>245</v>
      </c>
      <c r="K82" s="2" t="s">
        <v>272</v>
      </c>
      <c r="L82" s="6">
        <v>43665</v>
      </c>
      <c r="M82" s="1">
        <v>84</v>
      </c>
      <c r="N82" s="1"/>
      <c r="O82" s="6"/>
      <c r="S82" s="5"/>
    </row>
    <row r="83" spans="2:19" x14ac:dyDescent="0.25">
      <c r="B83" s="45" t="s">
        <v>296</v>
      </c>
      <c r="C83" t="s">
        <v>74</v>
      </c>
      <c r="D83" s="9" t="s">
        <v>23</v>
      </c>
      <c r="E83" s="2" t="s">
        <v>24</v>
      </c>
      <c r="F83" s="5">
        <v>43616.746828703705</v>
      </c>
      <c r="G83" s="72">
        <v>43665.448738425926</v>
      </c>
      <c r="H83" s="72"/>
      <c r="I83" s="55">
        <v>2.4000694444444401</v>
      </c>
      <c r="J83" s="2" t="s">
        <v>267</v>
      </c>
      <c r="K83" s="2" t="s">
        <v>297</v>
      </c>
      <c r="L83" s="6">
        <v>43668</v>
      </c>
      <c r="M83" s="1">
        <v>52</v>
      </c>
      <c r="N83" s="1"/>
      <c r="O83" s="6"/>
      <c r="P83" s="2" t="s">
        <v>298</v>
      </c>
      <c r="S83" s="5"/>
    </row>
    <row r="84" spans="2:19" x14ac:dyDescent="0.25">
      <c r="B84" s="2" t="s">
        <v>299</v>
      </c>
      <c r="C84" t="s">
        <v>49</v>
      </c>
      <c r="D84" s="9" t="s">
        <v>50</v>
      </c>
      <c r="E84" s="2" t="s">
        <v>24</v>
      </c>
      <c r="F84" s="5">
        <v>43668.573888888888</v>
      </c>
      <c r="G84" s="72">
        <v>43668.588587962964</v>
      </c>
      <c r="H84" s="72"/>
      <c r="I84" s="2" t="s">
        <v>245</v>
      </c>
      <c r="J84" s="2" t="s">
        <v>245</v>
      </c>
      <c r="K84" s="2" t="s">
        <v>300</v>
      </c>
      <c r="L84" s="6">
        <v>43669</v>
      </c>
      <c r="M84" s="1">
        <v>1</v>
      </c>
      <c r="N84" s="1"/>
      <c r="O84" s="6"/>
      <c r="P84" s="2" t="s">
        <v>301</v>
      </c>
      <c r="S84" s="5"/>
    </row>
    <row r="85" spans="2:19" x14ac:dyDescent="0.25">
      <c r="B85" s="2" t="s">
        <v>302</v>
      </c>
      <c r="C85" t="s">
        <v>65</v>
      </c>
      <c r="D85" s="9" t="s">
        <v>45</v>
      </c>
      <c r="E85" s="2" t="s">
        <v>128</v>
      </c>
      <c r="F85" s="5">
        <v>43671.459675925929</v>
      </c>
      <c r="G85" s="72">
        <v>43671.459675925929</v>
      </c>
      <c r="H85" s="72"/>
      <c r="I85" s="2" t="s">
        <v>245</v>
      </c>
      <c r="J85" s="2" t="s">
        <v>245</v>
      </c>
      <c r="K85" s="2" t="s">
        <v>303</v>
      </c>
      <c r="L85" s="6">
        <v>43673</v>
      </c>
      <c r="M85" s="1">
        <v>0</v>
      </c>
      <c r="N85" s="1"/>
      <c r="O85" s="6"/>
      <c r="P85" s="2" t="s">
        <v>304</v>
      </c>
      <c r="S85" s="5"/>
    </row>
    <row r="86" spans="2:19" x14ac:dyDescent="0.25">
      <c r="B86" s="2" t="s">
        <v>305</v>
      </c>
      <c r="C86" t="s">
        <v>65</v>
      </c>
      <c r="D86" s="9" t="s">
        <v>45</v>
      </c>
      <c r="E86" s="2" t="s">
        <v>24</v>
      </c>
      <c r="F86" s="5">
        <v>43672.381481481483</v>
      </c>
      <c r="G86" s="72">
        <v>43672.400509259256</v>
      </c>
      <c r="H86" s="72"/>
      <c r="I86" s="2" t="s">
        <v>245</v>
      </c>
      <c r="J86" s="2" t="s">
        <v>245</v>
      </c>
      <c r="K86" s="2" t="s">
        <v>306</v>
      </c>
      <c r="L86" s="6">
        <v>43672</v>
      </c>
      <c r="M86" s="1">
        <v>0</v>
      </c>
      <c r="N86" s="1"/>
      <c r="O86" s="6"/>
      <c r="S86" s="5"/>
    </row>
    <row r="87" spans="2:19" x14ac:dyDescent="0.25">
      <c r="B87" s="2" t="s">
        <v>307</v>
      </c>
      <c r="C87" t="s">
        <v>65</v>
      </c>
      <c r="D87" s="9" t="s">
        <v>45</v>
      </c>
      <c r="E87" s="2" t="s">
        <v>24</v>
      </c>
      <c r="F87" s="5">
        <v>43676.310046296298</v>
      </c>
      <c r="G87" s="72">
        <v>43676.341782407406</v>
      </c>
      <c r="H87" s="72"/>
      <c r="I87" s="2" t="s">
        <v>245</v>
      </c>
      <c r="J87" s="2" t="s">
        <v>245</v>
      </c>
      <c r="K87" s="2" t="s">
        <v>308</v>
      </c>
      <c r="L87" s="6">
        <v>43676</v>
      </c>
      <c r="M87" s="1">
        <v>0</v>
      </c>
      <c r="N87" s="1"/>
      <c r="O87" s="6"/>
      <c r="S87" s="5"/>
    </row>
    <row r="88" spans="2:19" x14ac:dyDescent="0.25">
      <c r="B88" s="2" t="s">
        <v>309</v>
      </c>
      <c r="C88" t="s">
        <v>65</v>
      </c>
      <c r="D88" s="9" t="s">
        <v>45</v>
      </c>
      <c r="E88" s="2" t="s">
        <v>24</v>
      </c>
      <c r="F88" s="5">
        <v>43677.663101851853</v>
      </c>
      <c r="G88" s="72">
        <v>43677.664918981478</v>
      </c>
      <c r="H88" s="72"/>
      <c r="I88" s="2" t="s">
        <v>245</v>
      </c>
      <c r="J88" s="2" t="s">
        <v>245</v>
      </c>
      <c r="K88" s="2" t="s">
        <v>310</v>
      </c>
      <c r="L88" s="6">
        <v>43677</v>
      </c>
      <c r="M88" s="1">
        <v>0</v>
      </c>
      <c r="N88" s="1"/>
      <c r="O88" s="6"/>
      <c r="S88" s="5"/>
    </row>
    <row r="89" spans="2:19" x14ac:dyDescent="0.25">
      <c r="B89" s="2" t="s">
        <v>311</v>
      </c>
      <c r="C89" t="s">
        <v>49</v>
      </c>
      <c r="D89" s="9" t="s">
        <v>50</v>
      </c>
      <c r="E89" s="2" t="s">
        <v>192</v>
      </c>
      <c r="F89" s="5">
        <v>43670.471018518518</v>
      </c>
      <c r="G89" s="72">
        <v>43675.418310185189</v>
      </c>
      <c r="H89" s="72"/>
      <c r="I89" s="2">
        <v>0.27210000000000001</v>
      </c>
      <c r="J89" s="2" t="s">
        <v>267</v>
      </c>
      <c r="K89" s="2" t="s">
        <v>312</v>
      </c>
      <c r="L89" s="6">
        <v>43677</v>
      </c>
      <c r="M89" s="1">
        <v>7</v>
      </c>
      <c r="N89" s="1"/>
      <c r="O89" s="6"/>
      <c r="P89" s="2" t="s">
        <v>313</v>
      </c>
      <c r="S89" s="5"/>
    </row>
    <row r="90" spans="2:19" x14ac:dyDescent="0.25">
      <c r="B90" s="2" t="s">
        <v>314</v>
      </c>
      <c r="C90" t="s">
        <v>65</v>
      </c>
      <c r="D90" s="9" t="s">
        <v>45</v>
      </c>
      <c r="E90" s="2" t="s">
        <v>24</v>
      </c>
      <c r="F90" s="5">
        <v>43678.692569444444</v>
      </c>
      <c r="G90" s="72">
        <v>43678.695173611108</v>
      </c>
      <c r="H90" s="72"/>
      <c r="I90" s="2" t="s">
        <v>245</v>
      </c>
      <c r="J90" s="2" t="s">
        <v>245</v>
      </c>
      <c r="K90" s="2" t="s">
        <v>315</v>
      </c>
      <c r="L90" s="6">
        <v>43678</v>
      </c>
      <c r="M90" s="1">
        <v>0</v>
      </c>
      <c r="N90" s="1"/>
      <c r="O90" s="6"/>
      <c r="S90" s="5"/>
    </row>
    <row r="91" spans="2:19" x14ac:dyDescent="0.25">
      <c r="B91" s="2" t="s">
        <v>316</v>
      </c>
      <c r="C91" t="s">
        <v>65</v>
      </c>
      <c r="D91" s="9" t="s">
        <v>45</v>
      </c>
      <c r="E91" s="2" t="s">
        <v>128</v>
      </c>
      <c r="F91" s="5">
        <v>43682.57130787037</v>
      </c>
      <c r="G91" s="72">
        <v>43682.614293981482</v>
      </c>
      <c r="H91" s="72"/>
      <c r="I91" s="2" t="s">
        <v>245</v>
      </c>
      <c r="J91" s="2" t="s">
        <v>245</v>
      </c>
      <c r="K91" s="2" t="s">
        <v>317</v>
      </c>
      <c r="L91" s="6">
        <v>43682</v>
      </c>
      <c r="M91" s="1">
        <v>0</v>
      </c>
      <c r="N91" s="1"/>
      <c r="O91" s="6"/>
      <c r="P91" s="2" t="s">
        <v>318</v>
      </c>
      <c r="S91" s="5"/>
    </row>
    <row r="92" spans="2:19" x14ac:dyDescent="0.25">
      <c r="B92" s="2" t="s">
        <v>319</v>
      </c>
      <c r="C92" t="s">
        <v>74</v>
      </c>
      <c r="D92" s="9" t="s">
        <v>45</v>
      </c>
      <c r="E92" s="2" t="s">
        <v>24</v>
      </c>
      <c r="F92" s="5">
        <v>43682.766597222224</v>
      </c>
      <c r="G92" s="72">
        <v>43683.355567129627</v>
      </c>
      <c r="H92" s="72"/>
      <c r="I92" s="2" t="s">
        <v>245</v>
      </c>
      <c r="J92" s="2" t="s">
        <v>245</v>
      </c>
      <c r="K92" s="2" t="s">
        <v>320</v>
      </c>
      <c r="L92" s="6">
        <v>43683</v>
      </c>
      <c r="M92" s="1">
        <v>1</v>
      </c>
      <c r="N92" s="1"/>
      <c r="O92" s="6"/>
      <c r="S92" s="5"/>
    </row>
    <row r="93" spans="2:19" x14ac:dyDescent="0.25">
      <c r="B93" s="2" t="s">
        <v>321</v>
      </c>
      <c r="C93" t="s">
        <v>65</v>
      </c>
      <c r="D93" s="9" t="s">
        <v>285</v>
      </c>
      <c r="E93" s="2" t="s">
        <v>24</v>
      </c>
      <c r="F93" s="5">
        <v>43671.535914351851</v>
      </c>
      <c r="G93" s="72">
        <v>43682.566655092596</v>
      </c>
      <c r="H93" s="72"/>
      <c r="I93" s="2">
        <v>4.2900000000000001E-2</v>
      </c>
      <c r="J93" s="2" t="s">
        <v>267</v>
      </c>
      <c r="K93" s="2" t="s">
        <v>322</v>
      </c>
      <c r="L93" s="6">
        <v>43685</v>
      </c>
      <c r="M93" s="1">
        <v>14</v>
      </c>
      <c r="N93" s="1"/>
      <c r="O93" s="6"/>
      <c r="S93" s="5"/>
    </row>
    <row r="94" spans="2:19" x14ac:dyDescent="0.25">
      <c r="B94" s="2" t="s">
        <v>323</v>
      </c>
      <c r="C94" t="s">
        <v>65</v>
      </c>
      <c r="D94" s="9" t="s">
        <v>324</v>
      </c>
      <c r="E94" s="2" t="s">
        <v>24</v>
      </c>
      <c r="F94" s="5">
        <v>43650.71502314815</v>
      </c>
      <c r="G94" s="72">
        <v>43682.37804398148</v>
      </c>
      <c r="H94" s="72"/>
      <c r="I94" s="2">
        <v>0.18940000000000001</v>
      </c>
      <c r="J94" s="2" t="s">
        <v>267</v>
      </c>
      <c r="K94" s="2" t="s">
        <v>325</v>
      </c>
      <c r="L94" s="6">
        <v>43685</v>
      </c>
      <c r="M94" s="1">
        <v>35</v>
      </c>
      <c r="N94" s="1"/>
      <c r="O94" s="6"/>
      <c r="S94" s="5"/>
    </row>
    <row r="95" spans="2:19" x14ac:dyDescent="0.25">
      <c r="B95" s="2" t="s">
        <v>326</v>
      </c>
      <c r="C95" t="s">
        <v>49</v>
      </c>
      <c r="D95" s="9" t="s">
        <v>45</v>
      </c>
      <c r="E95" s="2" t="s">
        <v>24</v>
      </c>
      <c r="F95" s="5">
        <v>43686.414039351854</v>
      </c>
      <c r="G95" s="72">
        <v>43686.483773148146</v>
      </c>
      <c r="H95" s="72"/>
      <c r="I95" s="2" t="s">
        <v>245</v>
      </c>
      <c r="J95" s="2" t="s">
        <v>245</v>
      </c>
      <c r="K95" s="2" t="s">
        <v>327</v>
      </c>
      <c r="L95" s="6">
        <v>43686</v>
      </c>
      <c r="M95" s="1">
        <v>0</v>
      </c>
      <c r="N95" s="1"/>
      <c r="O95" s="6"/>
      <c r="S95" s="5"/>
    </row>
    <row r="96" spans="2:19" x14ac:dyDescent="0.25">
      <c r="B96" s="2" t="s">
        <v>328</v>
      </c>
      <c r="C96" t="s">
        <v>74</v>
      </c>
      <c r="D96" s="9" t="s">
        <v>329</v>
      </c>
      <c r="E96" s="2" t="s">
        <v>24</v>
      </c>
      <c r="F96" s="5">
        <v>43689.364675925928</v>
      </c>
      <c r="G96" s="72">
        <v>43689.436956018515</v>
      </c>
      <c r="H96" s="72"/>
      <c r="I96" s="2" t="s">
        <v>245</v>
      </c>
      <c r="J96" s="2" t="s">
        <v>245</v>
      </c>
      <c r="K96" s="2" t="s">
        <v>330</v>
      </c>
      <c r="L96" s="6">
        <v>43689</v>
      </c>
      <c r="M96" s="1">
        <v>0</v>
      </c>
      <c r="N96" s="1"/>
      <c r="O96" s="6"/>
      <c r="S96" s="5"/>
    </row>
    <row r="97" spans="2:24" x14ac:dyDescent="0.25">
      <c r="B97" s="2" t="s">
        <v>331</v>
      </c>
      <c r="C97" t="s">
        <v>74</v>
      </c>
      <c r="D97" s="9" t="s">
        <v>50</v>
      </c>
      <c r="E97" s="2" t="s">
        <v>24</v>
      </c>
      <c r="F97" s="5">
        <v>43676.687256944446</v>
      </c>
      <c r="G97" s="72">
        <v>43686.497256944444</v>
      </c>
      <c r="H97" s="72"/>
      <c r="I97" s="2">
        <v>7.7799999999999994E-2</v>
      </c>
      <c r="J97" s="2" t="s">
        <v>267</v>
      </c>
      <c r="K97" s="2" t="s">
        <v>332</v>
      </c>
      <c r="L97" s="6">
        <v>43807</v>
      </c>
      <c r="M97" s="1">
        <v>13</v>
      </c>
      <c r="N97" s="1"/>
      <c r="O97" s="6"/>
      <c r="S97" s="5"/>
    </row>
    <row r="98" spans="2:24" x14ac:dyDescent="0.25">
      <c r="B98" s="2" t="s">
        <v>333</v>
      </c>
      <c r="C98" t="s">
        <v>74</v>
      </c>
      <c r="D98" s="9" t="s">
        <v>23</v>
      </c>
      <c r="E98" s="2" t="s">
        <v>24</v>
      </c>
      <c r="F98" s="5">
        <v>43690.415405092594</v>
      </c>
      <c r="G98" s="72">
        <v>43690.439513888887</v>
      </c>
      <c r="H98" s="72"/>
      <c r="I98" s="2">
        <v>3.6200000000000003E-2</v>
      </c>
      <c r="J98" s="2" t="s">
        <v>267</v>
      </c>
      <c r="K98" s="2" t="s">
        <v>334</v>
      </c>
      <c r="L98" s="6">
        <v>43691</v>
      </c>
      <c r="M98" s="1">
        <v>1</v>
      </c>
      <c r="N98" s="1"/>
      <c r="O98" s="6"/>
      <c r="P98" s="2" t="s">
        <v>245</v>
      </c>
      <c r="S98" s="5"/>
    </row>
    <row r="99" spans="2:24" x14ac:dyDescent="0.25">
      <c r="B99" s="2" t="s">
        <v>316</v>
      </c>
      <c r="C99" t="s">
        <v>65</v>
      </c>
      <c r="D99" s="9" t="s">
        <v>45</v>
      </c>
      <c r="E99" s="2" t="s">
        <v>24</v>
      </c>
      <c r="F99" s="5">
        <v>43682.57130787037</v>
      </c>
      <c r="G99" s="72">
        <v>43689.608206018522</v>
      </c>
      <c r="H99" s="72"/>
      <c r="I99" s="2" t="s">
        <v>245</v>
      </c>
      <c r="J99" s="2" t="s">
        <v>245</v>
      </c>
      <c r="K99" s="2" t="s">
        <v>317</v>
      </c>
      <c r="L99" s="6">
        <v>43692</v>
      </c>
      <c r="M99" s="1">
        <v>10</v>
      </c>
      <c r="N99" s="1"/>
      <c r="O99" s="6"/>
      <c r="S99" s="5"/>
    </row>
    <row r="100" spans="2:24" x14ac:dyDescent="0.25">
      <c r="B100" s="2" t="s">
        <v>335</v>
      </c>
      <c r="C100" t="s">
        <v>49</v>
      </c>
      <c r="D100" s="9" t="s">
        <v>50</v>
      </c>
      <c r="E100" s="2" t="s">
        <v>24</v>
      </c>
      <c r="F100" s="5">
        <v>43690.62300925926</v>
      </c>
      <c r="G100" s="72">
        <v>43693.651712962965</v>
      </c>
      <c r="H100" s="72"/>
      <c r="I100" s="2">
        <v>7.6899999999999996E-2</v>
      </c>
      <c r="J100" s="2" t="s">
        <v>267</v>
      </c>
      <c r="K100" s="2" t="s">
        <v>336</v>
      </c>
      <c r="L100" s="6">
        <v>43693</v>
      </c>
      <c r="M100" s="1">
        <v>3</v>
      </c>
      <c r="N100" s="1"/>
      <c r="O100" s="6"/>
      <c r="S100" s="5"/>
    </row>
    <row r="101" spans="2:24" x14ac:dyDescent="0.25">
      <c r="B101" s="2" t="s">
        <v>319</v>
      </c>
      <c r="C101" t="s">
        <v>74</v>
      </c>
      <c r="D101" s="9" t="s">
        <v>45</v>
      </c>
      <c r="E101" s="2" t="s">
        <v>24</v>
      </c>
      <c r="F101" s="5">
        <v>43682.766597222224</v>
      </c>
      <c r="G101" s="72">
        <v>43696.432488425926</v>
      </c>
      <c r="H101" s="72"/>
      <c r="I101" s="2" t="s">
        <v>245</v>
      </c>
      <c r="J101" s="2" t="s">
        <v>245</v>
      </c>
      <c r="K101" s="2" t="s">
        <v>320</v>
      </c>
      <c r="L101" s="6">
        <v>43697</v>
      </c>
      <c r="M101" s="1">
        <v>15</v>
      </c>
      <c r="N101" s="1"/>
      <c r="O101" s="6"/>
      <c r="S101" s="5"/>
    </row>
    <row r="102" spans="2:24" x14ac:dyDescent="0.25">
      <c r="B102" s="2" t="s">
        <v>337</v>
      </c>
      <c r="C102" t="s">
        <v>49</v>
      </c>
      <c r="D102" s="9" t="s">
        <v>50</v>
      </c>
      <c r="E102" s="2" t="s">
        <v>24</v>
      </c>
      <c r="F102" s="5">
        <v>43690.609537037039</v>
      </c>
      <c r="G102" s="72">
        <v>43693.692303240743</v>
      </c>
      <c r="H102" s="72"/>
      <c r="I102" s="2">
        <v>0.54879999999999995</v>
      </c>
      <c r="J102" s="2" t="s">
        <v>267</v>
      </c>
      <c r="K102" s="2" t="s">
        <v>338</v>
      </c>
      <c r="L102" s="6">
        <v>43697</v>
      </c>
      <c r="M102" s="1">
        <v>7</v>
      </c>
      <c r="N102" s="1"/>
      <c r="O102" s="6"/>
      <c r="S102" s="5"/>
    </row>
    <row r="103" spans="2:24" x14ac:dyDescent="0.25">
      <c r="B103" s="2" t="s">
        <v>339</v>
      </c>
      <c r="C103" t="s">
        <v>74</v>
      </c>
      <c r="D103" s="9" t="s">
        <v>45</v>
      </c>
      <c r="E103" s="2" t="s">
        <v>24</v>
      </c>
      <c r="F103" s="5">
        <v>43696.768125000002</v>
      </c>
      <c r="G103" s="72">
        <v>43698.470231481479</v>
      </c>
      <c r="H103" s="72"/>
      <c r="I103" s="2" t="s">
        <v>245</v>
      </c>
      <c r="J103" s="2" t="s">
        <v>245</v>
      </c>
      <c r="K103" s="2" t="s">
        <v>340</v>
      </c>
      <c r="L103" s="6">
        <v>43699</v>
      </c>
      <c r="M103" s="1">
        <v>3</v>
      </c>
      <c r="N103" s="1"/>
      <c r="O103" s="6"/>
      <c r="S103" s="5"/>
    </row>
    <row r="104" spans="2:24" x14ac:dyDescent="0.25">
      <c r="B104" s="2" t="s">
        <v>341</v>
      </c>
      <c r="C104" t="s">
        <v>65</v>
      </c>
      <c r="D104" s="9" t="s">
        <v>342</v>
      </c>
      <c r="E104" s="2" t="s">
        <v>192</v>
      </c>
      <c r="F104" s="5">
        <v>43703.365416666667</v>
      </c>
      <c r="G104" s="72">
        <v>43703.365416666667</v>
      </c>
      <c r="H104" s="72"/>
      <c r="I104" s="2" t="s">
        <v>245</v>
      </c>
      <c r="J104" s="2" t="s">
        <v>245</v>
      </c>
      <c r="K104" s="2" t="s">
        <v>343</v>
      </c>
      <c r="L104" s="6">
        <v>43705</v>
      </c>
      <c r="M104" s="1">
        <v>2</v>
      </c>
      <c r="N104" s="1"/>
      <c r="O104" s="6"/>
      <c r="P104" s="2" t="s">
        <v>344</v>
      </c>
      <c r="S104" s="5"/>
    </row>
    <row r="105" spans="2:24" x14ac:dyDescent="0.25">
      <c r="B105" s="2" t="s">
        <v>345</v>
      </c>
      <c r="C105" t="s">
        <v>65</v>
      </c>
      <c r="D105" s="9" t="s">
        <v>346</v>
      </c>
      <c r="E105" s="2" t="s">
        <v>192</v>
      </c>
      <c r="F105" s="5">
        <v>43620.720277777778</v>
      </c>
      <c r="G105" s="72">
        <v>43704.423773148148</v>
      </c>
      <c r="H105" s="72"/>
      <c r="I105" s="2">
        <v>6.1868999999999996</v>
      </c>
      <c r="J105" s="2" t="s">
        <v>347</v>
      </c>
      <c r="K105" s="2" t="s">
        <v>348</v>
      </c>
      <c r="L105" s="6">
        <v>43705</v>
      </c>
      <c r="M105" s="1">
        <v>85</v>
      </c>
      <c r="N105" s="1"/>
      <c r="O105" s="6"/>
      <c r="P105" s="2" t="s">
        <v>349</v>
      </c>
      <c r="S105" s="5"/>
    </row>
    <row r="106" spans="2:24" x14ac:dyDescent="0.25">
      <c r="B106" s="2" t="s">
        <v>350</v>
      </c>
      <c r="C106" t="s">
        <v>74</v>
      </c>
      <c r="D106" s="9" t="s">
        <v>23</v>
      </c>
      <c r="E106" s="2" t="s">
        <v>24</v>
      </c>
      <c r="F106" s="5">
        <v>43699.55609953704</v>
      </c>
      <c r="G106" s="72">
        <v>43705.511631944442</v>
      </c>
      <c r="H106" s="72"/>
      <c r="I106" s="2">
        <v>5.5500000000000001E-2</v>
      </c>
      <c r="J106" s="2" t="s">
        <v>267</v>
      </c>
      <c r="K106" s="2" t="s">
        <v>351</v>
      </c>
      <c r="L106" s="6">
        <v>43705</v>
      </c>
      <c r="M106" s="1">
        <v>6</v>
      </c>
      <c r="N106" s="1"/>
      <c r="O106" s="6"/>
      <c r="P106" s="2" t="s">
        <v>352</v>
      </c>
      <c r="S106" s="5"/>
    </row>
    <row r="107" spans="2:24" x14ac:dyDescent="0.25">
      <c r="B107" s="2" t="s">
        <v>339</v>
      </c>
      <c r="C107" t="s">
        <v>74</v>
      </c>
      <c r="D107" s="9" t="s">
        <v>45</v>
      </c>
      <c r="E107" s="2" t="s">
        <v>192</v>
      </c>
      <c r="F107" s="5">
        <v>43696.768125000002</v>
      </c>
      <c r="G107" s="72">
        <v>43707.569374999999</v>
      </c>
      <c r="H107" s="72"/>
      <c r="I107" s="2" t="s">
        <v>245</v>
      </c>
      <c r="J107" s="2" t="s">
        <v>245</v>
      </c>
      <c r="K107" s="2" t="s">
        <v>340</v>
      </c>
      <c r="L107" s="6">
        <v>43710</v>
      </c>
      <c r="M107" s="1">
        <v>14</v>
      </c>
      <c r="N107" s="1"/>
      <c r="O107" s="6"/>
      <c r="P107" s="2" t="s">
        <v>353</v>
      </c>
      <c r="S107" s="5"/>
    </row>
    <row r="108" spans="2:24" x14ac:dyDescent="0.25">
      <c r="B108" s="2" t="s">
        <v>354</v>
      </c>
      <c r="C108" t="s">
        <v>49</v>
      </c>
      <c r="D108" s="9" t="s">
        <v>50</v>
      </c>
      <c r="E108" s="2" t="s">
        <v>24</v>
      </c>
      <c r="F108" s="5">
        <v>43710.699050925927</v>
      </c>
      <c r="G108" s="72">
        <v>43711.405173611114</v>
      </c>
      <c r="H108" s="72"/>
      <c r="I108" s="2" t="s">
        <v>245</v>
      </c>
      <c r="J108" s="2" t="s">
        <v>245</v>
      </c>
      <c r="K108" s="2" t="s">
        <v>355</v>
      </c>
      <c r="L108" s="6">
        <v>43711</v>
      </c>
      <c r="M108" s="1">
        <v>1</v>
      </c>
      <c r="N108" s="1"/>
      <c r="O108" s="6"/>
      <c r="S108" s="5"/>
      <c r="U108" s="2">
        <v>0</v>
      </c>
      <c r="V108" s="2">
        <v>0</v>
      </c>
      <c r="W108" s="2">
        <v>0</v>
      </c>
      <c r="X108" s="2">
        <v>0</v>
      </c>
    </row>
    <row r="109" spans="2:24" x14ac:dyDescent="0.25">
      <c r="B109" s="2" t="s">
        <v>356</v>
      </c>
      <c r="C109" t="s">
        <v>65</v>
      </c>
      <c r="D109" s="9" t="s">
        <v>357</v>
      </c>
      <c r="E109" s="2" t="s">
        <v>24</v>
      </c>
      <c r="F109" s="5">
        <v>43704.482870370368</v>
      </c>
      <c r="G109" s="72">
        <v>43704.646562499998</v>
      </c>
      <c r="H109" s="72"/>
      <c r="I109" s="2">
        <v>0.1109</v>
      </c>
      <c r="J109" s="2" t="s">
        <v>347</v>
      </c>
      <c r="K109" s="2" t="s">
        <v>358</v>
      </c>
      <c r="L109" s="6">
        <v>43711</v>
      </c>
      <c r="M109" s="1">
        <v>7</v>
      </c>
      <c r="N109" s="1"/>
      <c r="O109" s="6"/>
      <c r="S109" s="5"/>
      <c r="U109" s="2">
        <v>0</v>
      </c>
      <c r="V109" s="2">
        <v>0</v>
      </c>
      <c r="W109" s="2">
        <v>0</v>
      </c>
      <c r="X109" s="2">
        <v>0</v>
      </c>
    </row>
    <row r="110" spans="2:24" x14ac:dyDescent="0.25">
      <c r="B110" s="2" t="s">
        <v>359</v>
      </c>
      <c r="C110" t="s">
        <v>65</v>
      </c>
      <c r="D110" s="9" t="s">
        <v>357</v>
      </c>
      <c r="E110" s="2" t="s">
        <v>192</v>
      </c>
      <c r="F110" s="5">
        <v>43710.716585648152</v>
      </c>
      <c r="G110" s="72">
        <v>43710.716585648152</v>
      </c>
      <c r="H110" s="72"/>
      <c r="I110" s="2" t="s">
        <v>245</v>
      </c>
      <c r="J110" s="2" t="s">
        <v>245</v>
      </c>
      <c r="K110" s="2" t="s">
        <v>360</v>
      </c>
      <c r="L110" s="6">
        <v>43711</v>
      </c>
      <c r="M110" s="1">
        <v>1</v>
      </c>
      <c r="N110" s="1"/>
      <c r="O110" s="6"/>
      <c r="S110" s="5"/>
      <c r="U110" s="2">
        <v>0</v>
      </c>
      <c r="V110" s="2">
        <v>0</v>
      </c>
      <c r="W110" s="2">
        <v>0</v>
      </c>
      <c r="X110" s="2">
        <v>0</v>
      </c>
    </row>
    <row r="111" spans="2:24" x14ac:dyDescent="0.25">
      <c r="B111" s="2" t="s">
        <v>354</v>
      </c>
      <c r="C111" t="s">
        <v>49</v>
      </c>
      <c r="D111" s="9" t="s">
        <v>50</v>
      </c>
      <c r="E111" s="2" t="s">
        <v>24</v>
      </c>
      <c r="F111" s="5">
        <v>43710.699050925927</v>
      </c>
      <c r="G111" s="72">
        <v>43711.405173611114</v>
      </c>
      <c r="H111" s="72"/>
      <c r="I111" s="2" t="s">
        <v>245</v>
      </c>
      <c r="J111" s="2" t="s">
        <v>245</v>
      </c>
      <c r="K111" s="2" t="s">
        <v>355</v>
      </c>
      <c r="L111" s="6">
        <v>43712</v>
      </c>
      <c r="M111" s="1">
        <v>2</v>
      </c>
      <c r="N111" s="1"/>
      <c r="O111" s="6"/>
      <c r="S111" s="5">
        <v>0.42499999999999999</v>
      </c>
      <c r="T111" s="2">
        <v>0.42777777777777781</v>
      </c>
      <c r="U111" s="2">
        <v>2.7777777777778234E-3</v>
      </c>
      <c r="V111" s="2">
        <v>0</v>
      </c>
      <c r="W111" s="2">
        <v>4</v>
      </c>
      <c r="X111" s="2">
        <v>6.6666666666666666E-2</v>
      </c>
    </row>
    <row r="112" spans="2:24" x14ac:dyDescent="0.25">
      <c r="B112" s="2" t="s">
        <v>361</v>
      </c>
      <c r="C112" t="s">
        <v>65</v>
      </c>
      <c r="D112" s="9" t="s">
        <v>342</v>
      </c>
      <c r="E112" s="2" t="s">
        <v>128</v>
      </c>
      <c r="F112" s="5">
        <v>43692.364988425928</v>
      </c>
      <c r="G112" s="72">
        <v>43706.651296296295</v>
      </c>
      <c r="H112" s="72"/>
      <c r="I112" s="2" t="s">
        <v>245</v>
      </c>
      <c r="J112" s="2" t="s">
        <v>245</v>
      </c>
      <c r="K112" s="2" t="s">
        <v>362</v>
      </c>
      <c r="L112" s="6"/>
      <c r="M112" s="1">
        <v>20</v>
      </c>
      <c r="N112" s="1"/>
      <c r="O112" s="6"/>
      <c r="P112" s="2" t="s">
        <v>363</v>
      </c>
      <c r="S112" s="5">
        <v>0.48541666666666666</v>
      </c>
      <c r="T112" s="2">
        <v>0.50138888888888888</v>
      </c>
      <c r="U112" s="2">
        <v>1.5972222222222221E-2</v>
      </c>
      <c r="V112" s="2">
        <v>0</v>
      </c>
      <c r="W112" s="2">
        <v>23</v>
      </c>
      <c r="X112" s="2">
        <v>0.38333333333333336</v>
      </c>
    </row>
    <row r="113" spans="2:25" x14ac:dyDescent="0.25">
      <c r="B113" s="2" t="s">
        <v>364</v>
      </c>
      <c r="C113" t="s">
        <v>65</v>
      </c>
      <c r="D113" s="9" t="s">
        <v>23</v>
      </c>
      <c r="E113" s="2" t="s">
        <v>24</v>
      </c>
      <c r="F113" s="5">
        <v>43677.680960648147</v>
      </c>
      <c r="G113" s="72">
        <v>43712.473587962966</v>
      </c>
      <c r="H113" s="72"/>
      <c r="I113" s="2">
        <v>2.9899999999999999E-2</v>
      </c>
      <c r="J113" s="2" t="s">
        <v>267</v>
      </c>
      <c r="K113" s="2" t="s">
        <v>365</v>
      </c>
      <c r="L113" s="6">
        <v>43712</v>
      </c>
      <c r="M113" s="1">
        <v>35</v>
      </c>
      <c r="N113" s="1"/>
      <c r="O113" s="6"/>
      <c r="S113" s="5">
        <v>0.53611111111111109</v>
      </c>
      <c r="T113" s="2">
        <v>0.53819444444444442</v>
      </c>
      <c r="U113" s="2">
        <v>2.0833333333333259E-3</v>
      </c>
      <c r="V113" s="2">
        <v>0</v>
      </c>
      <c r="W113" s="2">
        <v>3</v>
      </c>
      <c r="X113" s="2">
        <v>0.05</v>
      </c>
    </row>
    <row r="114" spans="2:25" x14ac:dyDescent="0.25">
      <c r="B114" s="2" t="s">
        <v>366</v>
      </c>
      <c r="C114" t="s">
        <v>74</v>
      </c>
      <c r="D114" s="9" t="s">
        <v>50</v>
      </c>
      <c r="E114" s="2" t="s">
        <v>24</v>
      </c>
      <c r="F114" s="5">
        <v>43690.601400462961</v>
      </c>
      <c r="G114" s="72">
        <v>43712.542280092595</v>
      </c>
      <c r="H114" s="72"/>
      <c r="I114" s="2">
        <v>7.9299999999999995E-2</v>
      </c>
      <c r="J114" s="2" t="s">
        <v>267</v>
      </c>
      <c r="K114" s="2" t="s">
        <v>367</v>
      </c>
      <c r="L114" s="6">
        <v>43713</v>
      </c>
      <c r="M114" s="1">
        <v>23</v>
      </c>
      <c r="N114" s="1"/>
      <c r="O114" s="6"/>
      <c r="S114" s="5">
        <v>0.3743055555555555</v>
      </c>
      <c r="T114" s="2">
        <v>0.37638888888888888</v>
      </c>
      <c r="U114" s="2">
        <v>2.0833333333333814E-3</v>
      </c>
      <c r="V114" s="2">
        <v>0</v>
      </c>
      <c r="W114" s="2">
        <v>3</v>
      </c>
      <c r="X114" s="2">
        <v>0.05</v>
      </c>
    </row>
    <row r="115" spans="2:25" x14ac:dyDescent="0.25">
      <c r="B115" s="2" t="s">
        <v>368</v>
      </c>
      <c r="C115" t="s">
        <v>49</v>
      </c>
      <c r="D115" s="9" t="s">
        <v>50</v>
      </c>
      <c r="E115" s="2" t="s">
        <v>24</v>
      </c>
      <c r="F115" s="5">
        <v>43670.605937499997</v>
      </c>
      <c r="G115" s="72">
        <v>43714.645439814813</v>
      </c>
      <c r="H115" s="72"/>
      <c r="I115" s="2">
        <v>0.69310000000000005</v>
      </c>
      <c r="J115" s="2" t="s">
        <v>267</v>
      </c>
      <c r="K115" s="2" t="s">
        <v>369</v>
      </c>
      <c r="L115" s="6">
        <v>43717</v>
      </c>
      <c r="M115" s="1">
        <v>47</v>
      </c>
      <c r="N115" s="1"/>
      <c r="O115" s="6"/>
      <c r="S115" s="5"/>
      <c r="U115" s="2">
        <v>0</v>
      </c>
      <c r="V115" s="2">
        <v>0</v>
      </c>
      <c r="W115" s="2">
        <v>0</v>
      </c>
      <c r="X115" s="2">
        <v>0</v>
      </c>
    </row>
    <row r="116" spans="2:25" x14ac:dyDescent="0.25">
      <c r="B116" s="2" t="s">
        <v>370</v>
      </c>
      <c r="C116" t="s">
        <v>65</v>
      </c>
      <c r="D116" s="9" t="s">
        <v>342</v>
      </c>
      <c r="E116" s="2" t="s">
        <v>24</v>
      </c>
      <c r="F116" s="5">
        <v>43707.440196759257</v>
      </c>
      <c r="G116" s="72">
        <v>43718.416400462964</v>
      </c>
      <c r="H116" s="72"/>
      <c r="I116" s="2" t="s">
        <v>245</v>
      </c>
      <c r="J116" s="2" t="s">
        <v>245</v>
      </c>
      <c r="K116" s="2" t="s">
        <v>371</v>
      </c>
      <c r="L116" s="6"/>
      <c r="M116" s="1">
        <v>11</v>
      </c>
      <c r="N116" s="1"/>
      <c r="O116" s="6"/>
      <c r="P116" s="2" t="s">
        <v>372</v>
      </c>
      <c r="S116" s="5"/>
      <c r="U116" s="2">
        <v>0</v>
      </c>
      <c r="V116" s="2">
        <v>0</v>
      </c>
      <c r="W116" s="2">
        <v>0</v>
      </c>
      <c r="X116" s="2">
        <v>0</v>
      </c>
    </row>
    <row r="117" spans="2:25" x14ac:dyDescent="0.25">
      <c r="B117" s="2" t="s">
        <v>373</v>
      </c>
      <c r="C117" t="s">
        <v>49</v>
      </c>
      <c r="D117" s="9" t="s">
        <v>342</v>
      </c>
      <c r="E117" s="2" t="s">
        <v>24</v>
      </c>
      <c r="F117" s="5">
        <v>43691.862754629627</v>
      </c>
      <c r="G117" s="72">
        <v>43718.754895833335</v>
      </c>
      <c r="H117" s="72"/>
      <c r="I117" s="2" t="s">
        <v>245</v>
      </c>
      <c r="J117" s="2" t="s">
        <v>245</v>
      </c>
      <c r="K117" s="2" t="s">
        <v>374</v>
      </c>
      <c r="L117" s="6">
        <v>43719</v>
      </c>
      <c r="M117" s="1">
        <v>28</v>
      </c>
      <c r="N117" s="1"/>
      <c r="O117" s="6"/>
      <c r="P117" s="2" t="s">
        <v>375</v>
      </c>
      <c r="S117" s="5"/>
      <c r="U117" s="2">
        <v>0</v>
      </c>
      <c r="V117" s="2">
        <v>0</v>
      </c>
      <c r="W117" s="2">
        <v>0</v>
      </c>
      <c r="X117" s="2">
        <v>0</v>
      </c>
    </row>
    <row r="118" spans="2:25" x14ac:dyDescent="0.25">
      <c r="B118" s="2" t="s">
        <v>376</v>
      </c>
      <c r="C118" t="s">
        <v>65</v>
      </c>
      <c r="D118" s="9" t="s">
        <v>342</v>
      </c>
      <c r="E118" s="2" t="s">
        <v>24</v>
      </c>
      <c r="F118" s="5">
        <v>43683.45171296296</v>
      </c>
      <c r="G118" s="72">
        <v>43714.470081018517</v>
      </c>
      <c r="H118" s="72"/>
      <c r="I118" s="2" t="s">
        <v>245</v>
      </c>
      <c r="J118" s="2" t="s">
        <v>245</v>
      </c>
      <c r="K118" s="2" t="s">
        <v>377</v>
      </c>
      <c r="L118" s="6">
        <v>43719</v>
      </c>
      <c r="M118" s="1">
        <v>36</v>
      </c>
      <c r="N118" s="1"/>
      <c r="O118" s="6"/>
      <c r="P118" s="2" t="s">
        <v>378</v>
      </c>
      <c r="S118" s="5"/>
      <c r="U118" s="2">
        <v>0</v>
      </c>
      <c r="V118" s="2">
        <v>0</v>
      </c>
      <c r="W118" s="2">
        <v>0</v>
      </c>
      <c r="X118" s="2" t="s">
        <v>379</v>
      </c>
    </row>
    <row r="119" spans="2:25" x14ac:dyDescent="0.25">
      <c r="B119" s="2" t="s">
        <v>373</v>
      </c>
      <c r="C119" t="s">
        <v>49</v>
      </c>
      <c r="D119" s="9" t="s">
        <v>342</v>
      </c>
      <c r="E119" s="2" t="s">
        <v>24</v>
      </c>
      <c r="F119" s="5">
        <v>43691.862754629627</v>
      </c>
      <c r="G119" s="72">
        <v>43718.754895833335</v>
      </c>
      <c r="H119" s="72"/>
      <c r="I119" s="2" t="s">
        <v>245</v>
      </c>
      <c r="J119" s="2" t="s">
        <v>245</v>
      </c>
      <c r="K119" s="2" t="s">
        <v>374</v>
      </c>
      <c r="L119" s="6">
        <v>43719</v>
      </c>
      <c r="M119" s="1">
        <v>28</v>
      </c>
      <c r="N119" s="1"/>
      <c r="O119" s="6"/>
      <c r="P119" s="2" t="s">
        <v>375</v>
      </c>
      <c r="S119" s="5"/>
      <c r="U119" s="2">
        <v>0</v>
      </c>
      <c r="V119" s="2">
        <v>0</v>
      </c>
      <c r="W119" s="2">
        <v>0</v>
      </c>
      <c r="X119" s="2">
        <v>0</v>
      </c>
    </row>
    <row r="120" spans="2:25" x14ac:dyDescent="0.25">
      <c r="B120" s="2" t="s">
        <v>380</v>
      </c>
      <c r="C120" t="s">
        <v>49</v>
      </c>
      <c r="D120" s="9" t="s">
        <v>50</v>
      </c>
      <c r="E120" s="2" t="s">
        <v>24</v>
      </c>
      <c r="F120" s="5">
        <v>43710.773946759262</v>
      </c>
      <c r="G120" s="72">
        <v>43717.659236111111</v>
      </c>
      <c r="H120" s="72"/>
      <c r="I120" s="2">
        <v>0.21110000000000001</v>
      </c>
      <c r="J120" s="2" t="s">
        <v>267</v>
      </c>
      <c r="K120" s="2" t="s">
        <v>381</v>
      </c>
      <c r="L120" s="6">
        <v>43720</v>
      </c>
      <c r="M120" s="1">
        <v>10</v>
      </c>
      <c r="N120" s="1"/>
      <c r="O120" s="6"/>
      <c r="S120" s="5"/>
      <c r="U120" s="2">
        <v>0</v>
      </c>
      <c r="V120" s="2">
        <v>0</v>
      </c>
      <c r="W120" s="2">
        <v>0</v>
      </c>
      <c r="X120" s="2">
        <v>0</v>
      </c>
    </row>
    <row r="121" spans="2:25" x14ac:dyDescent="0.25">
      <c r="B121" s="2" t="s">
        <v>382</v>
      </c>
      <c r="C121" t="s">
        <v>49</v>
      </c>
      <c r="D121" s="9" t="s">
        <v>50</v>
      </c>
      <c r="E121" s="2" t="s">
        <v>24</v>
      </c>
      <c r="F121" s="5">
        <v>43710.790034722224</v>
      </c>
      <c r="G121" s="72">
        <v>43717.660462962966</v>
      </c>
      <c r="H121" s="72"/>
      <c r="I121" s="2">
        <v>0.24970000000000001</v>
      </c>
      <c r="J121" s="2" t="s">
        <v>267</v>
      </c>
      <c r="K121" s="2" t="s">
        <v>383</v>
      </c>
      <c r="L121" s="6">
        <v>43720</v>
      </c>
      <c r="M121" s="1">
        <v>10</v>
      </c>
      <c r="N121" s="1"/>
      <c r="O121" s="6"/>
      <c r="S121" s="5"/>
      <c r="U121" s="2">
        <v>0</v>
      </c>
      <c r="V121" s="2">
        <v>0</v>
      </c>
      <c r="W121" s="2">
        <v>0</v>
      </c>
      <c r="X121" s="2">
        <v>0</v>
      </c>
    </row>
    <row r="122" spans="2:25" x14ac:dyDescent="0.25">
      <c r="B122" s="2" t="s">
        <v>384</v>
      </c>
      <c r="C122" t="s">
        <v>49</v>
      </c>
      <c r="D122" s="9" t="s">
        <v>50</v>
      </c>
      <c r="E122" s="2" t="s">
        <v>24</v>
      </c>
      <c r="F122" s="5">
        <v>43720.407997685186</v>
      </c>
      <c r="G122" s="72">
        <v>43720.532997685186</v>
      </c>
      <c r="H122" s="72"/>
      <c r="I122" s="2" t="s">
        <v>245</v>
      </c>
      <c r="J122" s="2" t="s">
        <v>245</v>
      </c>
      <c r="K122" s="2" t="s">
        <v>385</v>
      </c>
      <c r="L122" s="6">
        <v>43720</v>
      </c>
      <c r="M122" s="1">
        <v>0</v>
      </c>
      <c r="N122" s="1"/>
      <c r="O122" s="6"/>
      <c r="S122" s="5">
        <v>0.52986111111111112</v>
      </c>
      <c r="T122" s="2">
        <v>0.53402777777777777</v>
      </c>
      <c r="U122" s="2">
        <v>4.1666666666666519E-3</v>
      </c>
      <c r="V122" s="2">
        <v>0</v>
      </c>
      <c r="W122" s="2">
        <v>6</v>
      </c>
      <c r="X122" s="2">
        <v>0.1</v>
      </c>
    </row>
    <row r="123" spans="2:25" x14ac:dyDescent="0.25">
      <c r="B123" s="45" t="s">
        <v>386</v>
      </c>
      <c r="C123" t="s">
        <v>49</v>
      </c>
      <c r="D123" s="9" t="s">
        <v>346</v>
      </c>
      <c r="E123" s="2" t="s">
        <v>128</v>
      </c>
      <c r="F123" s="5">
        <v>43724.4766087963</v>
      </c>
      <c r="G123" s="72">
        <v>43733.532002314816</v>
      </c>
      <c r="H123" s="72"/>
      <c r="I123" s="2">
        <v>2.8572000000000002</v>
      </c>
      <c r="J123" s="2" t="s">
        <v>347</v>
      </c>
      <c r="K123" s="2" t="s">
        <v>387</v>
      </c>
      <c r="L123" s="6">
        <v>43735</v>
      </c>
      <c r="M123" s="1">
        <v>11</v>
      </c>
      <c r="N123" s="1"/>
      <c r="O123" s="6"/>
      <c r="P123" s="2" t="s">
        <v>363</v>
      </c>
      <c r="R123" s="2" t="s">
        <v>388</v>
      </c>
      <c r="S123" s="5"/>
      <c r="U123" s="2">
        <v>0</v>
      </c>
      <c r="V123" s="2">
        <v>0</v>
      </c>
      <c r="W123" s="2">
        <v>0</v>
      </c>
      <c r="X123" s="2">
        <v>0</v>
      </c>
    </row>
    <row r="124" spans="2:25" x14ac:dyDescent="0.25">
      <c r="B124" s="2" t="s">
        <v>389</v>
      </c>
      <c r="C124" s="15" t="s">
        <v>65</v>
      </c>
      <c r="D124" s="14" t="s">
        <v>390</v>
      </c>
      <c r="E124" s="14" t="s">
        <v>24</v>
      </c>
      <c r="F124" s="5">
        <v>43735.388055555559</v>
      </c>
      <c r="G124" s="72">
        <v>43735.418229166666</v>
      </c>
      <c r="H124" s="73"/>
      <c r="I124" s="66" t="s">
        <v>245</v>
      </c>
      <c r="J124" s="49" t="s">
        <v>245</v>
      </c>
      <c r="K124" s="37" t="s">
        <v>391</v>
      </c>
      <c r="L124" s="69">
        <v>43735</v>
      </c>
      <c r="M124" s="16">
        <v>0</v>
      </c>
      <c r="N124" s="16"/>
      <c r="O124" s="67"/>
      <c r="P124" s="17" t="s">
        <v>392</v>
      </c>
      <c r="Q124" s="17"/>
      <c r="R124" s="17" t="s">
        <v>388</v>
      </c>
      <c r="S124" s="68"/>
      <c r="T124" s="68"/>
      <c r="U124" s="68">
        <v>0</v>
      </c>
      <c r="V124" s="48">
        <v>0</v>
      </c>
      <c r="W124" s="48">
        <v>0</v>
      </c>
      <c r="X124" s="48">
        <v>0</v>
      </c>
    </row>
    <row r="125" spans="2:25" x14ac:dyDescent="0.25">
      <c r="B125" t="s">
        <v>393</v>
      </c>
      <c r="C125" t="s">
        <v>74</v>
      </c>
      <c r="D125" t="s">
        <v>329</v>
      </c>
      <c r="E125" s="14" t="s">
        <v>24</v>
      </c>
      <c r="F125" s="5">
        <v>43732.534942129627</v>
      </c>
      <c r="G125" s="72">
        <v>43733.656099537038</v>
      </c>
      <c r="H125" s="72"/>
      <c r="I125">
        <v>0.1535</v>
      </c>
      <c r="J125" t="s">
        <v>347</v>
      </c>
      <c r="K125" t="s">
        <v>394</v>
      </c>
      <c r="L125" s="69">
        <v>43735</v>
      </c>
      <c r="M125" s="58">
        <v>3</v>
      </c>
      <c r="N125" s="58"/>
      <c r="O125" s="69"/>
      <c r="P125" t="s">
        <v>395</v>
      </c>
      <c r="S125" s="43"/>
      <c r="U125">
        <v>0</v>
      </c>
      <c r="V125">
        <v>0</v>
      </c>
      <c r="W125">
        <v>0</v>
      </c>
      <c r="X125" t="s">
        <v>379</v>
      </c>
    </row>
    <row r="126" spans="2:25" x14ac:dyDescent="0.25">
      <c r="B126" s="2" t="s">
        <v>396</v>
      </c>
      <c r="C126" t="s">
        <v>65</v>
      </c>
      <c r="D126" s="9" t="s">
        <v>45</v>
      </c>
      <c r="E126" s="2" t="s">
        <v>24</v>
      </c>
      <c r="F126" s="5">
        <v>43735.366655092592</v>
      </c>
      <c r="G126" s="72">
        <v>43735.366655092592</v>
      </c>
      <c r="H126" s="72"/>
      <c r="I126" s="2" t="s">
        <v>245</v>
      </c>
      <c r="J126" s="2" t="s">
        <v>245</v>
      </c>
      <c r="K126" s="2" t="s">
        <v>397</v>
      </c>
      <c r="L126" s="6">
        <v>43735</v>
      </c>
      <c r="M126" s="1">
        <v>0</v>
      </c>
      <c r="N126" s="1"/>
      <c r="O126" s="6"/>
      <c r="R126" s="2" t="s">
        <v>398</v>
      </c>
      <c r="S126" s="5">
        <v>0.49374999999999997</v>
      </c>
      <c r="T126" s="2">
        <v>0.52013888888888882</v>
      </c>
      <c r="U126" s="2">
        <v>2.6388888888888851E-2</v>
      </c>
      <c r="V126" s="2">
        <v>0</v>
      </c>
      <c r="W126" s="2">
        <v>38</v>
      </c>
      <c r="X126" s="2">
        <v>0.6333333333333333</v>
      </c>
    </row>
    <row r="127" spans="2:25" x14ac:dyDescent="0.25">
      <c r="B127" s="2" t="s">
        <v>399</v>
      </c>
      <c r="C127" t="s">
        <v>49</v>
      </c>
      <c r="D127" s="9" t="s">
        <v>50</v>
      </c>
      <c r="E127" s="2" t="s">
        <v>192</v>
      </c>
      <c r="F127" s="5">
        <v>43739.699583333335</v>
      </c>
      <c r="G127" s="72">
        <v>43739.699583333335</v>
      </c>
      <c r="H127" s="72"/>
      <c r="I127" s="2">
        <v>0</v>
      </c>
      <c r="J127" s="2" t="s">
        <v>245</v>
      </c>
      <c r="K127" s="6" t="s">
        <v>400</v>
      </c>
      <c r="M127" s="1">
        <v>0</v>
      </c>
      <c r="N127" s="1"/>
      <c r="O127" s="6"/>
      <c r="P127" s="2" t="s">
        <v>401</v>
      </c>
      <c r="S127" s="5"/>
      <c r="V127" s="2">
        <v>0</v>
      </c>
      <c r="W127" s="2">
        <v>0</v>
      </c>
      <c r="X127" s="2">
        <v>0</v>
      </c>
      <c r="Y127" s="2">
        <v>0</v>
      </c>
    </row>
    <row r="128" spans="2:25" x14ac:dyDescent="0.25">
      <c r="B128" s="2" t="s">
        <v>402</v>
      </c>
      <c r="C128" t="s">
        <v>65</v>
      </c>
      <c r="D128" s="9" t="s">
        <v>45</v>
      </c>
      <c r="E128" s="2" t="s">
        <v>24</v>
      </c>
      <c r="F128" s="5">
        <v>43738.783576388887</v>
      </c>
      <c r="G128" s="72">
        <v>43739.380104166667</v>
      </c>
      <c r="H128" s="72"/>
      <c r="I128" s="2" t="s">
        <v>245</v>
      </c>
      <c r="J128" s="2" t="s">
        <v>245</v>
      </c>
      <c r="K128" s="2" t="s">
        <v>403</v>
      </c>
      <c r="L128" s="6"/>
      <c r="M128" s="1">
        <v>1</v>
      </c>
      <c r="N128" s="1">
        <v>0</v>
      </c>
      <c r="O128" s="6"/>
      <c r="S128" s="5"/>
      <c r="U128" s="2">
        <v>0</v>
      </c>
      <c r="V128" s="2">
        <v>0</v>
      </c>
      <c r="W128" s="2">
        <v>0</v>
      </c>
      <c r="X128" s="2">
        <v>0</v>
      </c>
    </row>
    <row r="129" spans="2:24" x14ac:dyDescent="0.25">
      <c r="B129" s="2" t="s">
        <v>404</v>
      </c>
      <c r="C129" t="s">
        <v>49</v>
      </c>
      <c r="D129" s="9" t="s">
        <v>50</v>
      </c>
      <c r="E129" s="2" t="s">
        <v>24</v>
      </c>
      <c r="F129" s="5">
        <v>43738.671956018516</v>
      </c>
      <c r="G129" s="72">
        <v>43738.730752314812</v>
      </c>
      <c r="H129" s="72"/>
      <c r="I129" s="2">
        <v>5.6599999999999998E-2</v>
      </c>
      <c r="J129" s="2" t="s">
        <v>267</v>
      </c>
      <c r="K129" s="2" t="s">
        <v>405</v>
      </c>
      <c r="L129" s="6">
        <v>43739</v>
      </c>
      <c r="M129" s="1">
        <v>1</v>
      </c>
      <c r="N129" s="1">
        <v>1</v>
      </c>
      <c r="O129" s="6"/>
      <c r="S129" s="5"/>
      <c r="U129" s="2">
        <v>0</v>
      </c>
      <c r="V129" s="2">
        <v>0</v>
      </c>
      <c r="W129" s="2">
        <v>0</v>
      </c>
      <c r="X129" s="2">
        <v>0</v>
      </c>
    </row>
    <row r="130" spans="2:24" x14ac:dyDescent="0.25">
      <c r="B130" s="2" t="s">
        <v>406</v>
      </c>
      <c r="C130" t="s">
        <v>49</v>
      </c>
      <c r="D130" s="9" t="s">
        <v>50</v>
      </c>
      <c r="E130" s="2" t="s">
        <v>24</v>
      </c>
      <c r="F130" s="5">
        <v>43738.483460648145</v>
      </c>
      <c r="G130" s="72">
        <v>43740.503113425926</v>
      </c>
      <c r="H130" s="72"/>
      <c r="I130" s="2">
        <v>0.39700000000000002</v>
      </c>
      <c r="J130" s="2" t="s">
        <v>267</v>
      </c>
      <c r="K130" s="2" t="s">
        <v>407</v>
      </c>
      <c r="L130" s="6">
        <v>43740</v>
      </c>
      <c r="M130" s="1">
        <v>2</v>
      </c>
      <c r="N130" s="1">
        <v>0</v>
      </c>
      <c r="O130" s="6"/>
      <c r="P130" s="2" t="s">
        <v>408</v>
      </c>
      <c r="R130" s="2" t="s">
        <v>398</v>
      </c>
      <c r="S130" s="5">
        <v>0.50069444444444444</v>
      </c>
      <c r="T130" s="2">
        <v>0.50347222222222221</v>
      </c>
      <c r="U130" s="2">
        <v>2.7777777777777679E-3</v>
      </c>
      <c r="V130" s="2">
        <v>0</v>
      </c>
      <c r="W130" s="2">
        <v>4</v>
      </c>
      <c r="X130" s="2">
        <v>6.6666666666666666E-2</v>
      </c>
    </row>
    <row r="131" spans="2:24" x14ac:dyDescent="0.25">
      <c r="B131" t="s">
        <v>409</v>
      </c>
      <c r="C131" t="s">
        <v>65</v>
      </c>
      <c r="D131" s="9" t="s">
        <v>50</v>
      </c>
      <c r="E131" t="s">
        <v>192</v>
      </c>
      <c r="F131" s="5">
        <v>43740.719849537039</v>
      </c>
      <c r="G131" s="72" t="s">
        <v>410</v>
      </c>
      <c r="H131" s="72"/>
      <c r="I131">
        <v>0</v>
      </c>
      <c r="J131" t="s">
        <v>267</v>
      </c>
      <c r="K131" t="s">
        <v>411</v>
      </c>
      <c r="L131" s="6"/>
      <c r="M131" s="1">
        <v>2</v>
      </c>
      <c r="N131" s="1">
        <v>1</v>
      </c>
      <c r="O131" s="6"/>
      <c r="P131" t="s">
        <v>412</v>
      </c>
      <c r="S131" s="5"/>
      <c r="U131">
        <v>0</v>
      </c>
      <c r="V131">
        <v>0</v>
      </c>
      <c r="W131">
        <v>0</v>
      </c>
      <c r="X131">
        <v>0</v>
      </c>
    </row>
    <row r="132" spans="2:24" x14ac:dyDescent="0.25">
      <c r="B132" t="s">
        <v>413</v>
      </c>
      <c r="C132" t="s">
        <v>74</v>
      </c>
      <c r="D132" s="9" t="s">
        <v>45</v>
      </c>
      <c r="E132" t="s">
        <v>24</v>
      </c>
      <c r="F132" s="5">
        <v>43741.75271990741</v>
      </c>
      <c r="G132" s="72" t="s">
        <v>414</v>
      </c>
      <c r="H132" s="72"/>
      <c r="I132" t="s">
        <v>245</v>
      </c>
      <c r="J132" t="s">
        <v>245</v>
      </c>
      <c r="K132" t="s">
        <v>415</v>
      </c>
      <c r="L132" s="6"/>
      <c r="M132" s="1">
        <v>12</v>
      </c>
      <c r="N132" s="1">
        <v>12</v>
      </c>
      <c r="O132" s="6"/>
      <c r="S132" s="5"/>
      <c r="U132">
        <v>0</v>
      </c>
      <c r="V132">
        <v>0</v>
      </c>
      <c r="W132">
        <v>0</v>
      </c>
      <c r="X132">
        <v>0</v>
      </c>
    </row>
    <row r="133" spans="2:24" x14ac:dyDescent="0.25">
      <c r="B133" t="s">
        <v>416</v>
      </c>
      <c r="C133" t="s">
        <v>65</v>
      </c>
      <c r="D133" s="9" t="s">
        <v>45</v>
      </c>
      <c r="E133" t="s">
        <v>24</v>
      </c>
      <c r="F133" s="5">
        <v>43734.73232638889</v>
      </c>
      <c r="G133" s="72" t="s">
        <v>417</v>
      </c>
      <c r="H133" s="72"/>
      <c r="I133" t="s">
        <v>245</v>
      </c>
      <c r="J133" t="s">
        <v>245</v>
      </c>
      <c r="K133" t="s">
        <v>418</v>
      </c>
      <c r="L133" s="6"/>
      <c r="M133" s="1">
        <v>19</v>
      </c>
      <c r="N133" s="1">
        <v>14</v>
      </c>
      <c r="O133" s="6"/>
      <c r="P133" t="s">
        <v>419</v>
      </c>
      <c r="S133" s="5"/>
      <c r="U133">
        <v>0</v>
      </c>
      <c r="V133">
        <v>0</v>
      </c>
      <c r="W133">
        <v>0</v>
      </c>
      <c r="X133">
        <v>0</v>
      </c>
    </row>
    <row r="134" spans="2:24" x14ac:dyDescent="0.25">
      <c r="B134" t="s">
        <v>420</v>
      </c>
      <c r="C134" t="s">
        <v>65</v>
      </c>
      <c r="D134" s="9" t="s">
        <v>45</v>
      </c>
      <c r="E134" t="s">
        <v>192</v>
      </c>
      <c r="F134" s="5">
        <v>43728.756076388891</v>
      </c>
      <c r="G134" s="72" t="s">
        <v>421</v>
      </c>
      <c r="H134" s="72"/>
      <c r="I134" t="s">
        <v>245</v>
      </c>
      <c r="J134" t="s">
        <v>245</v>
      </c>
      <c r="K134" t="s">
        <v>422</v>
      </c>
      <c r="L134" s="6"/>
      <c r="M134" s="1">
        <v>25</v>
      </c>
      <c r="N134" s="1">
        <v>14</v>
      </c>
      <c r="O134" s="6"/>
      <c r="P134" t="s">
        <v>423</v>
      </c>
      <c r="S134" s="5"/>
      <c r="U134">
        <v>0</v>
      </c>
      <c r="V134">
        <v>0</v>
      </c>
      <c r="W134">
        <v>0</v>
      </c>
      <c r="X134">
        <v>0</v>
      </c>
    </row>
    <row r="135" spans="2:24" x14ac:dyDescent="0.25">
      <c r="B135" t="s">
        <v>424</v>
      </c>
      <c r="C135" t="s">
        <v>65</v>
      </c>
      <c r="D135" s="9" t="s">
        <v>45</v>
      </c>
      <c r="E135" t="s">
        <v>192</v>
      </c>
      <c r="F135" s="5">
        <v>43727.460127314815</v>
      </c>
      <c r="G135" s="72" t="s">
        <v>425</v>
      </c>
      <c r="H135" s="72"/>
      <c r="I135" t="s">
        <v>245</v>
      </c>
      <c r="J135" t="s">
        <v>245</v>
      </c>
      <c r="K135" t="s">
        <v>426</v>
      </c>
      <c r="L135" s="6"/>
      <c r="M135" s="1">
        <v>26</v>
      </c>
      <c r="N135" s="1">
        <v>14</v>
      </c>
      <c r="O135" s="6"/>
      <c r="P135" t="s">
        <v>427</v>
      </c>
      <c r="S135" s="5"/>
      <c r="U135">
        <v>0</v>
      </c>
      <c r="V135">
        <v>0</v>
      </c>
      <c r="W135">
        <v>0</v>
      </c>
      <c r="X135">
        <v>0</v>
      </c>
    </row>
    <row r="136" spans="2:24" x14ac:dyDescent="0.25">
      <c r="B136" t="s">
        <v>428</v>
      </c>
      <c r="C136" t="s">
        <v>65</v>
      </c>
      <c r="D136" s="9" t="s">
        <v>45</v>
      </c>
      <c r="E136" t="s">
        <v>24</v>
      </c>
      <c r="F136" s="5">
        <v>43727.453275462962</v>
      </c>
      <c r="G136" s="72" t="s">
        <v>429</v>
      </c>
      <c r="H136" s="72"/>
      <c r="I136" t="s">
        <v>245</v>
      </c>
      <c r="J136" t="s">
        <v>245</v>
      </c>
      <c r="K136" t="s">
        <v>430</v>
      </c>
      <c r="L136" s="6"/>
      <c r="M136" s="1">
        <v>26</v>
      </c>
      <c r="N136" s="1">
        <v>14</v>
      </c>
      <c r="O136" s="6"/>
      <c r="P136" t="s">
        <v>431</v>
      </c>
      <c r="S136" s="5"/>
      <c r="U136">
        <v>0</v>
      </c>
      <c r="V136">
        <v>0</v>
      </c>
      <c r="W136">
        <v>0</v>
      </c>
      <c r="X136">
        <v>0</v>
      </c>
    </row>
    <row r="137" spans="2:24" x14ac:dyDescent="0.25">
      <c r="B137" t="s">
        <v>432</v>
      </c>
      <c r="C137" t="s">
        <v>65</v>
      </c>
      <c r="D137" s="9" t="s">
        <v>45</v>
      </c>
      <c r="E137" t="s">
        <v>192</v>
      </c>
      <c r="F137" s="5">
        <v>43726.703159722223</v>
      </c>
      <c r="G137" s="72" t="s">
        <v>433</v>
      </c>
      <c r="H137" s="72"/>
      <c r="I137" t="s">
        <v>245</v>
      </c>
      <c r="J137" t="s">
        <v>245</v>
      </c>
      <c r="K137" t="s">
        <v>434</v>
      </c>
      <c r="L137" s="6"/>
      <c r="M137" s="1">
        <v>27</v>
      </c>
      <c r="N137" s="1">
        <v>14</v>
      </c>
      <c r="O137" s="6"/>
      <c r="P137" t="s">
        <v>435</v>
      </c>
      <c r="S137" s="5"/>
      <c r="U137">
        <v>0</v>
      </c>
      <c r="V137">
        <v>0</v>
      </c>
      <c r="W137">
        <v>0</v>
      </c>
      <c r="X137">
        <v>0</v>
      </c>
    </row>
    <row r="138" spans="2:24" x14ac:dyDescent="0.25">
      <c r="B138" t="s">
        <v>436</v>
      </c>
      <c r="C138" t="s">
        <v>65</v>
      </c>
      <c r="D138" s="9" t="s">
        <v>45</v>
      </c>
      <c r="E138" t="s">
        <v>192</v>
      </c>
      <c r="F138" s="5">
        <v>43726.690023148149</v>
      </c>
      <c r="G138" s="72" t="s">
        <v>437</v>
      </c>
      <c r="H138" s="72"/>
      <c r="I138" t="s">
        <v>245</v>
      </c>
      <c r="J138" t="s">
        <v>245</v>
      </c>
      <c r="K138" t="s">
        <v>438</v>
      </c>
      <c r="L138" s="6"/>
      <c r="M138" s="1">
        <v>27</v>
      </c>
      <c r="N138" s="1">
        <v>14</v>
      </c>
      <c r="O138" s="6"/>
      <c r="P138" t="s">
        <v>435</v>
      </c>
      <c r="S138" s="5"/>
      <c r="U138">
        <v>0</v>
      </c>
      <c r="V138">
        <v>0</v>
      </c>
      <c r="W138">
        <v>0</v>
      </c>
      <c r="X138">
        <v>0</v>
      </c>
    </row>
    <row r="139" spans="2:24" x14ac:dyDescent="0.25">
      <c r="B139" t="s">
        <v>439</v>
      </c>
      <c r="C139" t="s">
        <v>65</v>
      </c>
      <c r="D139" s="9" t="s">
        <v>45</v>
      </c>
      <c r="E139" t="s">
        <v>440</v>
      </c>
      <c r="F139" s="5">
        <v>43726.686909722222</v>
      </c>
      <c r="G139" s="72" t="s">
        <v>441</v>
      </c>
      <c r="H139" s="72"/>
      <c r="I139" t="s">
        <v>245</v>
      </c>
      <c r="J139" t="s">
        <v>245</v>
      </c>
      <c r="K139" t="s">
        <v>442</v>
      </c>
      <c r="L139" s="6"/>
      <c r="M139" s="1">
        <v>27</v>
      </c>
      <c r="N139" s="1">
        <v>14</v>
      </c>
      <c r="O139" s="6"/>
      <c r="S139" s="5"/>
      <c r="U139">
        <v>0</v>
      </c>
      <c r="V139">
        <v>0</v>
      </c>
      <c r="W139">
        <v>0</v>
      </c>
      <c r="X139">
        <v>0</v>
      </c>
    </row>
    <row r="140" spans="2:24" x14ac:dyDescent="0.25">
      <c r="B140" t="s">
        <v>443</v>
      </c>
      <c r="C140" t="s">
        <v>65</v>
      </c>
      <c r="D140" s="9" t="s">
        <v>45</v>
      </c>
      <c r="E140" t="s">
        <v>24</v>
      </c>
      <c r="F140" s="5">
        <v>43726.425219907411</v>
      </c>
      <c r="G140" s="72" t="s">
        <v>444</v>
      </c>
      <c r="H140" s="72"/>
      <c r="I140" t="s">
        <v>245</v>
      </c>
      <c r="J140" t="s">
        <v>245</v>
      </c>
      <c r="K140" t="s">
        <v>445</v>
      </c>
      <c r="L140" s="6"/>
      <c r="M140" s="1">
        <v>27</v>
      </c>
      <c r="N140" s="1">
        <v>14</v>
      </c>
      <c r="O140" s="6"/>
      <c r="P140" t="s">
        <v>446</v>
      </c>
      <c r="S140" s="5"/>
      <c r="U140">
        <v>0</v>
      </c>
      <c r="V140">
        <v>0</v>
      </c>
      <c r="W140">
        <v>0</v>
      </c>
      <c r="X140">
        <v>0</v>
      </c>
    </row>
    <row r="141" spans="2:24" x14ac:dyDescent="0.25">
      <c r="B141" t="s">
        <v>447</v>
      </c>
      <c r="C141" t="s">
        <v>65</v>
      </c>
      <c r="D141" s="9" t="s">
        <v>45</v>
      </c>
      <c r="E141" t="s">
        <v>24</v>
      </c>
      <c r="F141" s="5">
        <v>43726.423171296294</v>
      </c>
      <c r="G141" s="72" t="s">
        <v>448</v>
      </c>
      <c r="H141" s="72"/>
      <c r="I141" t="s">
        <v>245</v>
      </c>
      <c r="J141" t="s">
        <v>245</v>
      </c>
      <c r="K141" t="s">
        <v>449</v>
      </c>
      <c r="L141" s="6"/>
      <c r="M141" s="1">
        <v>27</v>
      </c>
      <c r="N141" s="1">
        <v>14</v>
      </c>
      <c r="O141" s="6"/>
      <c r="P141" t="s">
        <v>450</v>
      </c>
      <c r="S141" s="5"/>
      <c r="U141">
        <v>0</v>
      </c>
      <c r="V141">
        <v>0</v>
      </c>
      <c r="W141">
        <v>0</v>
      </c>
      <c r="X141">
        <v>0</v>
      </c>
    </row>
    <row r="142" spans="2:24" x14ac:dyDescent="0.25">
      <c r="B142" t="s">
        <v>451</v>
      </c>
      <c r="C142" t="s">
        <v>65</v>
      </c>
      <c r="D142" s="9" t="s">
        <v>45</v>
      </c>
      <c r="E142" t="s">
        <v>440</v>
      </c>
      <c r="F142" s="5">
        <v>43726.416215277779</v>
      </c>
      <c r="G142" s="72" t="s">
        <v>452</v>
      </c>
      <c r="H142" s="72"/>
      <c r="I142" t="s">
        <v>245</v>
      </c>
      <c r="J142" t="s">
        <v>245</v>
      </c>
      <c r="K142" t="s">
        <v>453</v>
      </c>
      <c r="L142" s="6"/>
      <c r="M142" s="1">
        <v>27</v>
      </c>
      <c r="N142" s="1">
        <v>14</v>
      </c>
      <c r="O142" s="6"/>
      <c r="P142" s="2" t="s">
        <v>454</v>
      </c>
      <c r="S142" s="5"/>
      <c r="U142">
        <v>0</v>
      </c>
      <c r="V142">
        <v>0</v>
      </c>
      <c r="W142">
        <v>0</v>
      </c>
      <c r="X142">
        <v>0</v>
      </c>
    </row>
    <row r="143" spans="2:24" x14ac:dyDescent="0.25">
      <c r="B143" t="s">
        <v>455</v>
      </c>
      <c r="C143" t="s">
        <v>65</v>
      </c>
      <c r="D143" s="9" t="s">
        <v>45</v>
      </c>
      <c r="E143" t="s">
        <v>24</v>
      </c>
      <c r="F143" s="5">
        <v>43747.355497685188</v>
      </c>
      <c r="G143" s="72" t="s">
        <v>456</v>
      </c>
      <c r="H143" s="72"/>
      <c r="I143" t="s">
        <v>245</v>
      </c>
      <c r="J143" t="s">
        <v>245</v>
      </c>
      <c r="K143" t="s">
        <v>457</v>
      </c>
      <c r="L143" s="6"/>
      <c r="M143" s="1">
        <v>9</v>
      </c>
      <c r="N143" s="1">
        <v>2</v>
      </c>
      <c r="O143" s="6"/>
      <c r="P143" s="2" t="s">
        <v>458</v>
      </c>
      <c r="S143" s="5"/>
      <c r="U143">
        <v>0</v>
      </c>
      <c r="V143">
        <v>0</v>
      </c>
      <c r="W143">
        <v>0</v>
      </c>
      <c r="X143">
        <v>0</v>
      </c>
    </row>
    <row r="144" spans="2:24" x14ac:dyDescent="0.25">
      <c r="B144" t="s">
        <v>459</v>
      </c>
      <c r="C144" t="s">
        <v>74</v>
      </c>
      <c r="D144" s="9" t="s">
        <v>45</v>
      </c>
      <c r="E144" t="s">
        <v>24</v>
      </c>
      <c r="F144" s="5">
        <v>43759.388807870368</v>
      </c>
      <c r="G144" s="72" t="s">
        <v>460</v>
      </c>
      <c r="H144" s="72"/>
      <c r="I144" t="s">
        <v>245</v>
      </c>
      <c r="J144" t="s">
        <v>245</v>
      </c>
      <c r="K144" t="s">
        <v>461</v>
      </c>
      <c r="L144" s="6">
        <v>43766</v>
      </c>
      <c r="M144" s="1">
        <v>7</v>
      </c>
      <c r="N144" s="1">
        <v>3</v>
      </c>
      <c r="O144" s="6"/>
      <c r="R144" t="s">
        <v>398</v>
      </c>
      <c r="S144" s="5">
        <v>0.3430555555555555</v>
      </c>
      <c r="T144">
        <v>0.45277777777777778</v>
      </c>
      <c r="U144">
        <v>0.10972222222222228</v>
      </c>
      <c r="V144">
        <v>2</v>
      </c>
      <c r="W144">
        <v>38</v>
      </c>
      <c r="X144" t="s">
        <v>462</v>
      </c>
    </row>
    <row r="145" spans="2:24" x14ac:dyDescent="0.25">
      <c r="B145" t="s">
        <v>463</v>
      </c>
      <c r="C145" t="s">
        <v>74</v>
      </c>
      <c r="D145" s="9" t="s">
        <v>45</v>
      </c>
      <c r="E145" t="s">
        <v>24</v>
      </c>
      <c r="F145" s="5">
        <v>43752.769895833335</v>
      </c>
      <c r="G145" s="72" t="s">
        <v>464</v>
      </c>
      <c r="H145" s="72"/>
      <c r="I145" t="s">
        <v>245</v>
      </c>
      <c r="J145" t="s">
        <v>245</v>
      </c>
      <c r="K145" t="s">
        <v>465</v>
      </c>
      <c r="L145" s="6"/>
      <c r="M145" s="1">
        <v>15</v>
      </c>
      <c r="N145" s="1">
        <v>1</v>
      </c>
      <c r="O145" s="6"/>
      <c r="P145" t="s">
        <v>466</v>
      </c>
      <c r="S145" s="5"/>
      <c r="U145">
        <v>0</v>
      </c>
      <c r="V145">
        <v>0</v>
      </c>
      <c r="W145">
        <v>0</v>
      </c>
      <c r="X145" t="s">
        <v>379</v>
      </c>
    </row>
    <row r="146" spans="2:24" x14ac:dyDescent="0.25">
      <c r="B146" t="s">
        <v>467</v>
      </c>
      <c r="C146" t="s">
        <v>65</v>
      </c>
      <c r="D146" s="9" t="s">
        <v>50</v>
      </c>
      <c r="E146" t="s">
        <v>24</v>
      </c>
      <c r="F146" s="5">
        <v>43763.583993055552</v>
      </c>
      <c r="G146" s="72" t="s">
        <v>468</v>
      </c>
      <c r="H146" s="72"/>
      <c r="I146">
        <v>2.2499999999999999E-2</v>
      </c>
      <c r="J146" t="s">
        <v>267</v>
      </c>
      <c r="K146" t="s">
        <v>469</v>
      </c>
      <c r="L146" s="6"/>
      <c r="M146" s="1">
        <v>4</v>
      </c>
      <c r="N146" s="1">
        <v>0</v>
      </c>
      <c r="O146" s="6"/>
      <c r="S146" s="5"/>
      <c r="U146">
        <v>0</v>
      </c>
      <c r="V146">
        <v>0</v>
      </c>
      <c r="W146">
        <v>0</v>
      </c>
      <c r="X146">
        <v>0</v>
      </c>
    </row>
    <row r="147" spans="2:24" x14ac:dyDescent="0.25">
      <c r="B147" t="s">
        <v>470</v>
      </c>
      <c r="C147" t="s">
        <v>65</v>
      </c>
      <c r="D147" s="9" t="s">
        <v>471</v>
      </c>
      <c r="E147" t="s">
        <v>24</v>
      </c>
      <c r="F147" s="5">
        <v>43726.456111111111</v>
      </c>
      <c r="G147" s="72" t="s">
        <v>472</v>
      </c>
      <c r="H147" s="72"/>
      <c r="I147">
        <v>3.6126999999999998</v>
      </c>
      <c r="J147" t="s">
        <v>267</v>
      </c>
      <c r="K147" t="s">
        <v>473</v>
      </c>
      <c r="L147" s="6">
        <v>43768</v>
      </c>
      <c r="M147" s="1">
        <v>42</v>
      </c>
      <c r="N147" s="1">
        <v>8</v>
      </c>
      <c r="O147" s="6"/>
      <c r="P147" t="s">
        <v>318</v>
      </c>
      <c r="S147" s="5"/>
      <c r="U147">
        <v>0</v>
      </c>
      <c r="V147">
        <v>0</v>
      </c>
      <c r="W147">
        <v>0</v>
      </c>
      <c r="X147">
        <v>0</v>
      </c>
    </row>
    <row r="148" spans="2:24" x14ac:dyDescent="0.25">
      <c r="B148" t="s">
        <v>474</v>
      </c>
      <c r="C148" t="s">
        <v>65</v>
      </c>
      <c r="D148" s="9" t="s">
        <v>357</v>
      </c>
      <c r="E148" t="s">
        <v>192</v>
      </c>
      <c r="F148" s="5">
        <v>43769.613703703704</v>
      </c>
      <c r="G148" s="72" t="s">
        <v>475</v>
      </c>
      <c r="H148" s="72"/>
      <c r="I148" t="s">
        <v>245</v>
      </c>
      <c r="J148" t="s">
        <v>245</v>
      </c>
      <c r="K148" t="s">
        <v>476</v>
      </c>
      <c r="L148" s="6"/>
      <c r="M148" s="1">
        <v>0</v>
      </c>
      <c r="N148" s="1">
        <v>0</v>
      </c>
      <c r="O148" s="6"/>
      <c r="P148" t="s">
        <v>477</v>
      </c>
      <c r="S148" s="5"/>
      <c r="U148">
        <v>0</v>
      </c>
      <c r="V148">
        <v>0</v>
      </c>
      <c r="W148">
        <v>0</v>
      </c>
      <c r="X148">
        <v>0</v>
      </c>
    </row>
    <row r="149" spans="2:24" x14ac:dyDescent="0.25">
      <c r="B149" t="s">
        <v>478</v>
      </c>
      <c r="C149" t="s">
        <v>49</v>
      </c>
      <c r="D149" s="9" t="s">
        <v>45</v>
      </c>
      <c r="E149" t="s">
        <v>24</v>
      </c>
      <c r="F149" s="5">
        <v>43767.804618055554</v>
      </c>
      <c r="G149" s="72" t="s">
        <v>479</v>
      </c>
      <c r="H149" s="72"/>
      <c r="I149" t="s">
        <v>245</v>
      </c>
      <c r="J149" t="s">
        <v>245</v>
      </c>
      <c r="K149" t="s">
        <v>480</v>
      </c>
      <c r="L149" s="6"/>
      <c r="M149" s="1">
        <v>3</v>
      </c>
      <c r="N149" s="1">
        <v>2</v>
      </c>
      <c r="O149" s="6"/>
      <c r="P149" t="s">
        <v>481</v>
      </c>
      <c r="S149" s="5"/>
      <c r="U149">
        <v>0</v>
      </c>
      <c r="V149">
        <v>0</v>
      </c>
      <c r="W149">
        <v>0</v>
      </c>
      <c r="X149">
        <v>0</v>
      </c>
    </row>
    <row r="150" spans="2:24" x14ac:dyDescent="0.25">
      <c r="B150" t="s">
        <v>482</v>
      </c>
      <c r="C150" t="s">
        <v>74</v>
      </c>
      <c r="D150" s="9" t="s">
        <v>45</v>
      </c>
      <c r="E150" t="s">
        <v>24</v>
      </c>
      <c r="F150" s="5">
        <v>43761.561921296299</v>
      </c>
      <c r="G150" s="72" t="s">
        <v>483</v>
      </c>
      <c r="H150" s="72"/>
      <c r="I150" t="s">
        <v>245</v>
      </c>
      <c r="J150" t="s">
        <v>245</v>
      </c>
      <c r="K150" t="s">
        <v>484</v>
      </c>
      <c r="L150" s="6"/>
      <c r="M150" s="1">
        <v>9</v>
      </c>
      <c r="N150" s="1">
        <v>4</v>
      </c>
      <c r="O150" s="6"/>
      <c r="P150" t="s">
        <v>485</v>
      </c>
      <c r="S150" s="5"/>
      <c r="U150">
        <v>0</v>
      </c>
      <c r="V150">
        <v>0</v>
      </c>
      <c r="W150">
        <v>0</v>
      </c>
      <c r="X150">
        <v>0</v>
      </c>
    </row>
    <row r="151" spans="2:24" x14ac:dyDescent="0.25">
      <c r="B151" t="s">
        <v>486</v>
      </c>
      <c r="C151" t="s">
        <v>74</v>
      </c>
      <c r="D151" s="9" t="s">
        <v>45</v>
      </c>
      <c r="E151" t="s">
        <v>24</v>
      </c>
      <c r="F151" s="5">
        <v>43763.460127314815</v>
      </c>
      <c r="G151" s="72" t="s">
        <v>487</v>
      </c>
      <c r="H151" s="72"/>
      <c r="I151" t="s">
        <v>245</v>
      </c>
      <c r="J151" t="s">
        <v>245</v>
      </c>
      <c r="K151" t="s">
        <v>488</v>
      </c>
      <c r="L151" s="6"/>
      <c r="M151" s="1">
        <v>7</v>
      </c>
      <c r="N151" s="1">
        <v>4</v>
      </c>
      <c r="O151" s="6"/>
      <c r="P151" t="s">
        <v>485</v>
      </c>
      <c r="S151" s="5"/>
      <c r="U151">
        <v>0</v>
      </c>
      <c r="V151">
        <v>0</v>
      </c>
      <c r="W151">
        <v>0</v>
      </c>
      <c r="X151">
        <v>0</v>
      </c>
    </row>
    <row r="152" spans="2:24" x14ac:dyDescent="0.25">
      <c r="B152" t="s">
        <v>489</v>
      </c>
      <c r="C152" t="s">
        <v>74</v>
      </c>
      <c r="D152" s="9" t="s">
        <v>45</v>
      </c>
      <c r="E152" t="s">
        <v>24</v>
      </c>
      <c r="F152" s="5">
        <v>43765.458726851852</v>
      </c>
      <c r="G152" s="72" t="s">
        <v>490</v>
      </c>
      <c r="H152" s="72"/>
      <c r="I152" t="s">
        <v>245</v>
      </c>
      <c r="J152" t="s">
        <v>245</v>
      </c>
      <c r="K152" t="s">
        <v>491</v>
      </c>
      <c r="L152" s="6"/>
      <c r="M152" s="1">
        <v>5</v>
      </c>
      <c r="N152" s="1">
        <v>4</v>
      </c>
      <c r="O152" s="6"/>
      <c r="P152" t="s">
        <v>485</v>
      </c>
      <c r="S152" s="5"/>
      <c r="U152">
        <v>0</v>
      </c>
      <c r="V152">
        <v>0</v>
      </c>
      <c r="W152">
        <v>0</v>
      </c>
      <c r="X152">
        <v>0</v>
      </c>
    </row>
    <row r="153" spans="2:24" x14ac:dyDescent="0.25">
      <c r="B153" t="s">
        <v>492</v>
      </c>
      <c r="C153" t="s">
        <v>74</v>
      </c>
      <c r="D153" s="9" t="s">
        <v>329</v>
      </c>
      <c r="E153" t="s">
        <v>24</v>
      </c>
      <c r="F153" s="5">
        <v>43769.570185185185</v>
      </c>
      <c r="G153" s="72" t="s">
        <v>493</v>
      </c>
      <c r="H153" s="72"/>
      <c r="I153">
        <v>0.41439999999999999</v>
      </c>
      <c r="J153" t="s">
        <v>347</v>
      </c>
      <c r="K153" t="s">
        <v>494</v>
      </c>
      <c r="L153" s="6"/>
      <c r="M153" s="1">
        <v>1</v>
      </c>
      <c r="N153" s="1">
        <v>0</v>
      </c>
      <c r="O153" s="6"/>
      <c r="P153" t="s">
        <v>495</v>
      </c>
      <c r="S153" s="5"/>
      <c r="U153">
        <v>0</v>
      </c>
      <c r="V153">
        <v>0</v>
      </c>
      <c r="W153">
        <v>0</v>
      </c>
      <c r="X153">
        <v>0</v>
      </c>
    </row>
    <row r="154" spans="2:24" x14ac:dyDescent="0.25">
      <c r="B154" t="s">
        <v>496</v>
      </c>
      <c r="C154" t="s">
        <v>74</v>
      </c>
      <c r="D154" s="9" t="s">
        <v>329</v>
      </c>
      <c r="E154" t="s">
        <v>128</v>
      </c>
      <c r="F154" s="5">
        <v>43762.472534722219</v>
      </c>
      <c r="G154" s="72" t="s">
        <v>497</v>
      </c>
      <c r="H154" s="72"/>
      <c r="I154">
        <v>1.2717000000000001</v>
      </c>
      <c r="J154" t="s">
        <v>347</v>
      </c>
      <c r="K154" t="s">
        <v>498</v>
      </c>
      <c r="L154" s="6"/>
      <c r="M154" s="1">
        <v>8</v>
      </c>
      <c r="N154" s="1">
        <v>2</v>
      </c>
      <c r="O154" s="6"/>
      <c r="P154" t="s">
        <v>499</v>
      </c>
      <c r="S154" s="5"/>
      <c r="U154">
        <v>0</v>
      </c>
      <c r="V154">
        <v>0</v>
      </c>
      <c r="W154">
        <v>0</v>
      </c>
      <c r="X154">
        <v>0</v>
      </c>
    </row>
    <row r="155" spans="2:24" x14ac:dyDescent="0.25">
      <c r="B155" t="s">
        <v>500</v>
      </c>
      <c r="C155" t="s">
        <v>74</v>
      </c>
      <c r="D155" s="9" t="s">
        <v>357</v>
      </c>
      <c r="E155" t="s">
        <v>192</v>
      </c>
      <c r="F155" s="5">
        <v>43773.404895833337</v>
      </c>
      <c r="G155" s="72" t="s">
        <v>501</v>
      </c>
      <c r="H155" s="72"/>
      <c r="I155" t="s">
        <v>245</v>
      </c>
      <c r="J155" t="s">
        <v>245</v>
      </c>
      <c r="K155" t="s">
        <v>502</v>
      </c>
      <c r="L155" s="6">
        <v>43773</v>
      </c>
      <c r="M155" s="1">
        <v>0</v>
      </c>
      <c r="N155" s="1">
        <v>0</v>
      </c>
      <c r="O155" s="6"/>
      <c r="P155" t="s">
        <v>503</v>
      </c>
      <c r="S155" s="5">
        <v>0.49513888888888885</v>
      </c>
      <c r="T155">
        <v>0.4993055555555555</v>
      </c>
      <c r="U155">
        <v>4.1666666666666519E-3</v>
      </c>
      <c r="V155">
        <v>0</v>
      </c>
      <c r="W155">
        <v>6</v>
      </c>
      <c r="X155">
        <v>0.1</v>
      </c>
    </row>
    <row r="156" spans="2:24" x14ac:dyDescent="0.25">
      <c r="B156" t="s">
        <v>504</v>
      </c>
      <c r="C156" t="s">
        <v>49</v>
      </c>
      <c r="D156" s="9" t="s">
        <v>45</v>
      </c>
      <c r="E156" t="s">
        <v>24</v>
      </c>
      <c r="F156" s="5">
        <v>43742.466851851852</v>
      </c>
      <c r="G156" s="72" t="s">
        <v>505</v>
      </c>
      <c r="H156" s="72"/>
      <c r="I156" t="s">
        <v>245</v>
      </c>
      <c r="J156" t="s">
        <v>245</v>
      </c>
      <c r="K156" t="s">
        <v>506</v>
      </c>
      <c r="L156" s="6">
        <v>43773</v>
      </c>
      <c r="M156" s="1">
        <v>31</v>
      </c>
      <c r="N156" s="1">
        <v>0</v>
      </c>
      <c r="O156" s="6"/>
      <c r="P156" t="s">
        <v>507</v>
      </c>
      <c r="S156" s="5"/>
      <c r="U156">
        <v>0</v>
      </c>
      <c r="V156">
        <v>0</v>
      </c>
      <c r="W156">
        <v>0</v>
      </c>
      <c r="X156">
        <v>0</v>
      </c>
    </row>
    <row r="157" spans="2:24" x14ac:dyDescent="0.25">
      <c r="B157" t="s">
        <v>508</v>
      </c>
      <c r="C157" t="s">
        <v>74</v>
      </c>
      <c r="D157" s="9" t="s">
        <v>50</v>
      </c>
      <c r="E157" t="s">
        <v>24</v>
      </c>
      <c r="F157" s="5">
        <v>43773.431481481479</v>
      </c>
      <c r="G157" s="72" t="s">
        <v>509</v>
      </c>
      <c r="H157" s="72"/>
      <c r="I157">
        <v>0.11360000000000001</v>
      </c>
      <c r="J157" t="s">
        <v>267</v>
      </c>
      <c r="K157" t="s">
        <v>510</v>
      </c>
      <c r="L157" s="6">
        <v>43774</v>
      </c>
      <c r="M157" s="1">
        <v>1</v>
      </c>
      <c r="N157" s="1">
        <v>1</v>
      </c>
      <c r="O157" s="6"/>
      <c r="S157" s="5"/>
      <c r="U157">
        <v>0</v>
      </c>
      <c r="V157">
        <v>0</v>
      </c>
      <c r="W157">
        <v>0</v>
      </c>
      <c r="X157">
        <v>0</v>
      </c>
    </row>
    <row r="158" spans="2:24" x14ac:dyDescent="0.25">
      <c r="B158" t="s">
        <v>511</v>
      </c>
      <c r="C158" t="s">
        <v>49</v>
      </c>
      <c r="D158" s="9" t="s">
        <v>50</v>
      </c>
      <c r="E158" t="s">
        <v>24</v>
      </c>
      <c r="F158" s="5">
        <v>43731.608472222222</v>
      </c>
      <c r="G158" s="72" t="s">
        <v>512</v>
      </c>
      <c r="H158" s="72"/>
      <c r="I158">
        <v>5.8171999999999997</v>
      </c>
      <c r="J158" t="s">
        <v>267</v>
      </c>
      <c r="K158" t="s">
        <v>513</v>
      </c>
      <c r="L158" s="6">
        <v>43774</v>
      </c>
      <c r="M158" s="1">
        <v>43</v>
      </c>
      <c r="N158" s="1">
        <v>0</v>
      </c>
      <c r="O158" s="6"/>
      <c r="P158" t="s">
        <v>514</v>
      </c>
      <c r="S158" s="5"/>
      <c r="U158">
        <v>0</v>
      </c>
      <c r="V158">
        <v>0</v>
      </c>
      <c r="W158">
        <v>0</v>
      </c>
      <c r="X158">
        <v>0</v>
      </c>
    </row>
    <row r="159" spans="2:24" x14ac:dyDescent="0.25">
      <c r="B159" t="s">
        <v>515</v>
      </c>
      <c r="C159" t="s">
        <v>49</v>
      </c>
      <c r="D159" t="s">
        <v>45</v>
      </c>
      <c r="E159" t="s">
        <v>24</v>
      </c>
      <c r="F159" s="5">
        <v>43748.66846064815</v>
      </c>
      <c r="G159" s="72" t="s">
        <v>516</v>
      </c>
      <c r="H159" s="72"/>
      <c r="I159" t="s">
        <v>245</v>
      </c>
      <c r="J159" t="s">
        <v>245</v>
      </c>
      <c r="K159" t="s">
        <v>517</v>
      </c>
      <c r="L159" s="6">
        <v>43774</v>
      </c>
      <c r="M159">
        <v>26</v>
      </c>
      <c r="N159">
        <v>0</v>
      </c>
      <c r="P159" t="s">
        <v>518</v>
      </c>
      <c r="U159">
        <v>0</v>
      </c>
      <c r="V159">
        <v>0</v>
      </c>
      <c r="W159">
        <v>0</v>
      </c>
      <c r="X159">
        <v>0</v>
      </c>
    </row>
    <row r="160" spans="2:24" x14ac:dyDescent="0.25">
      <c r="B160" s="45" t="s">
        <v>519</v>
      </c>
      <c r="C160" t="s">
        <v>49</v>
      </c>
      <c r="D160" s="9" t="s">
        <v>50</v>
      </c>
      <c r="E160" t="s">
        <v>128</v>
      </c>
      <c r="F160" s="5">
        <v>43740.596296296295</v>
      </c>
      <c r="G160" s="72" t="s">
        <v>520</v>
      </c>
      <c r="H160" s="72"/>
      <c r="I160">
        <v>6.2527999999999997</v>
      </c>
      <c r="J160" t="s">
        <v>267</v>
      </c>
      <c r="K160" t="s">
        <v>521</v>
      </c>
      <c r="L160" s="6"/>
      <c r="M160" s="1">
        <v>37</v>
      </c>
      <c r="N160" s="1">
        <v>1</v>
      </c>
      <c r="O160" s="6"/>
      <c r="P160" s="2" t="s">
        <v>522</v>
      </c>
      <c r="S160" s="5"/>
      <c r="U160">
        <v>0</v>
      </c>
      <c r="V160">
        <v>0</v>
      </c>
      <c r="W160">
        <v>0</v>
      </c>
      <c r="X160">
        <v>0</v>
      </c>
    </row>
    <row r="161" spans="2:24" x14ac:dyDescent="0.25">
      <c r="B161" t="s">
        <v>523</v>
      </c>
      <c r="C161" t="s">
        <v>65</v>
      </c>
      <c r="D161" s="9" t="s">
        <v>45</v>
      </c>
      <c r="E161" t="s">
        <v>24</v>
      </c>
      <c r="F161" s="5">
        <v>43776.619120370371</v>
      </c>
      <c r="G161" s="72" t="s">
        <v>524</v>
      </c>
      <c r="H161" s="72"/>
      <c r="I161" t="s">
        <v>245</v>
      </c>
      <c r="J161" t="s">
        <v>245</v>
      </c>
      <c r="K161" t="s">
        <v>525</v>
      </c>
      <c r="L161" s="6">
        <v>43777</v>
      </c>
      <c r="M161" s="1">
        <v>1</v>
      </c>
      <c r="N161" s="1">
        <v>1</v>
      </c>
      <c r="O161" s="6"/>
      <c r="P161" t="s">
        <v>526</v>
      </c>
      <c r="S161" s="5"/>
      <c r="U161">
        <v>0</v>
      </c>
      <c r="V161">
        <v>0</v>
      </c>
      <c r="W161">
        <v>0</v>
      </c>
      <c r="X161">
        <v>0</v>
      </c>
    </row>
    <row r="162" spans="2:24" x14ac:dyDescent="0.25">
      <c r="B162" t="s">
        <v>527</v>
      </c>
      <c r="C162" t="s">
        <v>49</v>
      </c>
      <c r="D162" s="9" t="s">
        <v>45</v>
      </c>
      <c r="E162" t="s">
        <v>24</v>
      </c>
      <c r="F162" s="5">
        <v>43776.623090277775</v>
      </c>
      <c r="G162" s="72" t="s">
        <v>528</v>
      </c>
      <c r="H162" s="72"/>
      <c r="I162" t="s">
        <v>245</v>
      </c>
      <c r="J162" t="s">
        <v>245</v>
      </c>
      <c r="K162" t="s">
        <v>529</v>
      </c>
      <c r="L162" s="6">
        <v>43780</v>
      </c>
      <c r="M162" s="1">
        <v>4</v>
      </c>
      <c r="N162" s="1">
        <v>3</v>
      </c>
      <c r="O162" s="6"/>
      <c r="P162" t="s">
        <v>530</v>
      </c>
      <c r="S162" s="5"/>
      <c r="U162">
        <v>0</v>
      </c>
      <c r="V162">
        <v>0</v>
      </c>
      <c r="W162">
        <v>0</v>
      </c>
      <c r="X162">
        <v>0</v>
      </c>
    </row>
    <row r="163" spans="2:24" x14ac:dyDescent="0.25">
      <c r="B163" t="s">
        <v>531</v>
      </c>
      <c r="C163" t="s">
        <v>74</v>
      </c>
      <c r="D163" s="9" t="s">
        <v>45</v>
      </c>
      <c r="E163" t="s">
        <v>24</v>
      </c>
      <c r="F163" s="5">
        <v>43728.367812500001</v>
      </c>
      <c r="G163" s="72" t="s">
        <v>532</v>
      </c>
      <c r="H163" s="72"/>
      <c r="I163" t="s">
        <v>245</v>
      </c>
      <c r="J163" t="s">
        <v>245</v>
      </c>
      <c r="K163" t="s">
        <v>533</v>
      </c>
      <c r="L163" s="6"/>
      <c r="M163" s="1">
        <v>53</v>
      </c>
      <c r="N163" s="1">
        <v>1</v>
      </c>
      <c r="O163" s="6"/>
      <c r="P163" t="s">
        <v>534</v>
      </c>
      <c r="S163" s="5"/>
      <c r="U163">
        <v>0</v>
      </c>
      <c r="V163">
        <v>0</v>
      </c>
      <c r="W163">
        <v>0</v>
      </c>
      <c r="X163">
        <v>0</v>
      </c>
    </row>
    <row r="164" spans="2:24" x14ac:dyDescent="0.25">
      <c r="B164" s="9" t="s">
        <v>60</v>
      </c>
      <c r="D164" s="2" t="s">
        <v>23</v>
      </c>
      <c r="E164" s="2" t="s">
        <v>24</v>
      </c>
      <c r="F164" s="5">
        <v>43783.40185185185</v>
      </c>
      <c r="H164" s="72"/>
      <c r="K164" s="2" t="s">
        <v>535</v>
      </c>
      <c r="L164" s="6">
        <v>43783</v>
      </c>
      <c r="M164" s="1">
        <v>0</v>
      </c>
      <c r="N164" s="1"/>
      <c r="P164" s="2" t="s">
        <v>536</v>
      </c>
      <c r="S164" s="5" t="s">
        <v>63</v>
      </c>
    </row>
    <row r="165" spans="2:24" x14ac:dyDescent="0.25">
      <c r="B165" t="s">
        <v>537</v>
      </c>
      <c r="C165" t="s">
        <v>74</v>
      </c>
      <c r="D165" s="9" t="s">
        <v>357</v>
      </c>
      <c r="E165" t="s">
        <v>24</v>
      </c>
      <c r="F165" s="5">
        <v>43781.582465277781</v>
      </c>
      <c r="G165" s="72" t="s">
        <v>538</v>
      </c>
      <c r="H165" s="72"/>
      <c r="I165" t="s">
        <v>245</v>
      </c>
      <c r="J165" t="s">
        <v>245</v>
      </c>
      <c r="K165" t="s">
        <v>539</v>
      </c>
      <c r="L165" s="6">
        <v>43783</v>
      </c>
      <c r="M165" s="1">
        <v>2</v>
      </c>
      <c r="N165" s="1">
        <v>2</v>
      </c>
      <c r="O165" s="6"/>
      <c r="P165" s="2" t="s">
        <v>540</v>
      </c>
      <c r="S165" s="5"/>
      <c r="U165">
        <v>0</v>
      </c>
      <c r="V165">
        <v>0</v>
      </c>
      <c r="W165">
        <v>0</v>
      </c>
      <c r="X165">
        <v>0</v>
      </c>
    </row>
    <row r="166" spans="2:24" x14ac:dyDescent="0.25">
      <c r="B166" t="s">
        <v>541</v>
      </c>
      <c r="C166" t="s">
        <v>74</v>
      </c>
      <c r="D166" s="9" t="s">
        <v>23</v>
      </c>
      <c r="E166" t="s">
        <v>24</v>
      </c>
      <c r="F166" s="5">
        <v>43781.369212962964</v>
      </c>
      <c r="G166" s="72" t="s">
        <v>542</v>
      </c>
      <c r="H166" s="72"/>
      <c r="I166" t="s">
        <v>245</v>
      </c>
      <c r="J166" t="s">
        <v>245</v>
      </c>
      <c r="K166" t="s">
        <v>543</v>
      </c>
      <c r="L166" s="6">
        <v>43787</v>
      </c>
      <c r="M166" s="1">
        <v>6</v>
      </c>
      <c r="N166" s="1">
        <v>0</v>
      </c>
      <c r="O166" s="6"/>
      <c r="P166" s="2" t="s">
        <v>544</v>
      </c>
      <c r="S166" s="5"/>
      <c r="U166">
        <v>0</v>
      </c>
      <c r="V166">
        <v>0</v>
      </c>
      <c r="W166">
        <v>0</v>
      </c>
      <c r="X166">
        <v>0</v>
      </c>
    </row>
    <row r="167" spans="2:24" x14ac:dyDescent="0.25">
      <c r="B167" t="s">
        <v>545</v>
      </c>
      <c r="C167" t="s">
        <v>74</v>
      </c>
      <c r="D167" s="9" t="s">
        <v>23</v>
      </c>
      <c r="E167" t="s">
        <v>24</v>
      </c>
      <c r="F167" s="5">
        <v>43783.532731481479</v>
      </c>
      <c r="G167" s="72" t="s">
        <v>546</v>
      </c>
      <c r="H167" s="72"/>
      <c r="I167" t="s">
        <v>245</v>
      </c>
      <c r="J167" t="s">
        <v>245</v>
      </c>
      <c r="K167" t="s">
        <v>547</v>
      </c>
      <c r="L167" s="6"/>
      <c r="M167" s="1">
        <v>6</v>
      </c>
      <c r="N167" s="1">
        <v>0</v>
      </c>
      <c r="O167" s="6"/>
      <c r="P167" s="2" t="s">
        <v>544</v>
      </c>
      <c r="S167" s="5"/>
      <c r="U167">
        <v>0</v>
      </c>
      <c r="V167">
        <v>0</v>
      </c>
      <c r="W167">
        <v>0</v>
      </c>
      <c r="X167">
        <v>0</v>
      </c>
    </row>
    <row r="168" spans="2:24" x14ac:dyDescent="0.25">
      <c r="B168" t="s">
        <v>548</v>
      </c>
      <c r="C168" t="s">
        <v>210</v>
      </c>
      <c r="D168" s="9" t="s">
        <v>45</v>
      </c>
      <c r="E168" t="s">
        <v>24</v>
      </c>
      <c r="F168" s="5">
        <v>43780.628807870373</v>
      </c>
      <c r="G168" s="72" t="s">
        <v>549</v>
      </c>
      <c r="H168" s="72"/>
      <c r="I168" t="s">
        <v>245</v>
      </c>
      <c r="J168" t="s">
        <v>245</v>
      </c>
      <c r="K168" t="s">
        <v>550</v>
      </c>
      <c r="L168" s="6">
        <v>43787</v>
      </c>
      <c r="M168" s="1">
        <v>7</v>
      </c>
      <c r="N168" s="1">
        <v>5</v>
      </c>
      <c r="O168" s="6"/>
      <c r="S168" s="5"/>
      <c r="U168">
        <v>0</v>
      </c>
      <c r="V168">
        <v>0</v>
      </c>
      <c r="W168">
        <v>0</v>
      </c>
      <c r="X168">
        <v>0</v>
      </c>
    </row>
    <row r="169" spans="2:24" x14ac:dyDescent="0.25">
      <c r="B169" t="s">
        <v>551</v>
      </c>
      <c r="C169" t="s">
        <v>74</v>
      </c>
      <c r="D169" s="9" t="s">
        <v>357</v>
      </c>
      <c r="E169" t="s">
        <v>24</v>
      </c>
      <c r="F169" s="5">
        <v>43787.668541666666</v>
      </c>
      <c r="G169" s="72" t="s">
        <v>552</v>
      </c>
      <c r="H169" s="72"/>
      <c r="I169" t="s">
        <v>245</v>
      </c>
      <c r="J169" t="s">
        <v>245</v>
      </c>
      <c r="K169" t="s">
        <v>553</v>
      </c>
      <c r="L169" s="6"/>
      <c r="M169" s="1">
        <v>2</v>
      </c>
      <c r="N169" s="1">
        <v>2</v>
      </c>
      <c r="O169" s="6"/>
      <c r="P169" s="2" t="s">
        <v>554</v>
      </c>
      <c r="S169" s="5"/>
      <c r="U169">
        <v>0</v>
      </c>
      <c r="V169">
        <v>0</v>
      </c>
      <c r="W169">
        <v>0</v>
      </c>
      <c r="X169">
        <v>0</v>
      </c>
    </row>
    <row r="170" spans="2:24" x14ac:dyDescent="0.25">
      <c r="B170" t="s">
        <v>555</v>
      </c>
      <c r="C170" t="s">
        <v>49</v>
      </c>
      <c r="D170" s="9" t="s">
        <v>556</v>
      </c>
      <c r="E170" t="s">
        <v>24</v>
      </c>
      <c r="F170" s="5">
        <v>43787.371145833335</v>
      </c>
      <c r="G170" s="72" t="s">
        <v>557</v>
      </c>
      <c r="H170" s="72"/>
      <c r="I170" t="s">
        <v>245</v>
      </c>
      <c r="J170" t="s">
        <v>245</v>
      </c>
      <c r="K170" t="s">
        <v>558</v>
      </c>
      <c r="L170" s="6">
        <v>43801</v>
      </c>
      <c r="M170" s="1">
        <v>14</v>
      </c>
      <c r="N170" s="1">
        <v>3</v>
      </c>
      <c r="O170" s="6"/>
      <c r="P170" s="2" t="s">
        <v>559</v>
      </c>
      <c r="S170" s="5"/>
      <c r="U170">
        <v>0</v>
      </c>
      <c r="V170">
        <v>0</v>
      </c>
      <c r="W170">
        <v>0</v>
      </c>
      <c r="X170">
        <v>0</v>
      </c>
    </row>
    <row r="171" spans="2:24" x14ac:dyDescent="0.25">
      <c r="B171" t="s">
        <v>560</v>
      </c>
      <c r="C171" t="s">
        <v>49</v>
      </c>
      <c r="D171" s="9" t="s">
        <v>556</v>
      </c>
      <c r="E171" t="s">
        <v>24</v>
      </c>
      <c r="F171" s="5">
        <v>43787.385196759256</v>
      </c>
      <c r="G171" s="72" t="s">
        <v>561</v>
      </c>
      <c r="H171" s="72"/>
      <c r="I171" t="s">
        <v>245</v>
      </c>
      <c r="J171" t="s">
        <v>245</v>
      </c>
      <c r="K171" t="s">
        <v>562</v>
      </c>
      <c r="L171" s="6">
        <v>43802</v>
      </c>
      <c r="M171" s="1">
        <v>15</v>
      </c>
      <c r="N171" s="1">
        <v>1</v>
      </c>
      <c r="O171" s="6"/>
      <c r="P171" s="2" t="s">
        <v>563</v>
      </c>
      <c r="S171" s="5"/>
      <c r="U171">
        <v>0</v>
      </c>
      <c r="V171">
        <v>0</v>
      </c>
      <c r="W171">
        <v>0</v>
      </c>
      <c r="X171">
        <v>0</v>
      </c>
    </row>
    <row r="172" spans="2:24" x14ac:dyDescent="0.25">
      <c r="B172" t="s">
        <v>564</v>
      </c>
      <c r="C172" t="s">
        <v>65</v>
      </c>
      <c r="D172" s="9" t="s">
        <v>107</v>
      </c>
      <c r="E172" t="s">
        <v>24</v>
      </c>
      <c r="F172" s="5">
        <v>43789.677141203705</v>
      </c>
      <c r="G172" s="72" t="s">
        <v>565</v>
      </c>
      <c r="H172" s="72"/>
      <c r="I172" t="s">
        <v>245</v>
      </c>
      <c r="J172" t="s">
        <v>245</v>
      </c>
      <c r="K172" t="s">
        <v>566</v>
      </c>
      <c r="L172" s="6">
        <v>43802</v>
      </c>
      <c r="M172" s="1">
        <v>13</v>
      </c>
      <c r="N172" s="1">
        <v>1</v>
      </c>
      <c r="O172" s="6"/>
      <c r="P172" t="s">
        <v>567</v>
      </c>
      <c r="S172" s="5"/>
      <c r="U172">
        <v>0</v>
      </c>
      <c r="V172">
        <v>0</v>
      </c>
      <c r="W172">
        <v>0</v>
      </c>
      <c r="X172">
        <v>0</v>
      </c>
    </row>
    <row r="173" spans="2:24" x14ac:dyDescent="0.25">
      <c r="B173" t="s">
        <v>568</v>
      </c>
      <c r="C173" t="s">
        <v>65</v>
      </c>
      <c r="D173" s="9" t="s">
        <v>45</v>
      </c>
      <c r="E173" t="s">
        <v>24</v>
      </c>
      <c r="F173" s="5">
        <v>43801.707245370373</v>
      </c>
      <c r="G173" s="72" t="s">
        <v>569</v>
      </c>
      <c r="H173" s="72"/>
      <c r="I173" t="s">
        <v>245</v>
      </c>
      <c r="J173" t="s">
        <v>245</v>
      </c>
      <c r="K173" t="s">
        <v>570</v>
      </c>
      <c r="L173" s="6">
        <v>43803</v>
      </c>
      <c r="M173" s="1">
        <v>2</v>
      </c>
      <c r="N173" s="1">
        <v>1</v>
      </c>
      <c r="O173" s="6"/>
      <c r="P173" t="s">
        <v>571</v>
      </c>
      <c r="S173" s="5"/>
      <c r="U173">
        <v>0</v>
      </c>
      <c r="V173">
        <v>0</v>
      </c>
      <c r="W173">
        <v>0</v>
      </c>
      <c r="X173">
        <v>0</v>
      </c>
    </row>
    <row r="174" spans="2:24" x14ac:dyDescent="0.25">
      <c r="B174" t="s">
        <v>572</v>
      </c>
      <c r="C174" t="s">
        <v>74</v>
      </c>
      <c r="D174" s="9" t="s">
        <v>23</v>
      </c>
      <c r="E174" t="s">
        <v>24</v>
      </c>
      <c r="F174" s="5">
        <v>43803.363703703704</v>
      </c>
      <c r="G174" s="72" t="s">
        <v>573</v>
      </c>
      <c r="H174" s="72"/>
      <c r="I174" t="s">
        <v>245</v>
      </c>
      <c r="J174" t="s">
        <v>245</v>
      </c>
      <c r="K174" t="s">
        <v>574</v>
      </c>
      <c r="L174" s="6">
        <v>43803</v>
      </c>
      <c r="M174" s="1">
        <v>0</v>
      </c>
      <c r="N174" s="1">
        <v>0</v>
      </c>
      <c r="O174" s="6"/>
      <c r="P174" t="s">
        <v>575</v>
      </c>
      <c r="S174" s="5"/>
      <c r="U174">
        <v>0</v>
      </c>
      <c r="V174">
        <v>0</v>
      </c>
      <c r="W174">
        <v>0</v>
      </c>
      <c r="X174">
        <v>0</v>
      </c>
    </row>
    <row r="175" spans="2:24" x14ac:dyDescent="0.25">
      <c r="B175" t="s">
        <v>576</v>
      </c>
      <c r="C175" t="s">
        <v>74</v>
      </c>
      <c r="D175" s="9" t="s">
        <v>23</v>
      </c>
      <c r="E175" t="s">
        <v>24</v>
      </c>
      <c r="F175" s="5">
        <v>43803.511932870373</v>
      </c>
      <c r="G175" s="72" t="s">
        <v>577</v>
      </c>
      <c r="H175" s="72"/>
      <c r="I175" t="s">
        <v>245</v>
      </c>
      <c r="J175" t="s">
        <v>245</v>
      </c>
      <c r="K175" t="s">
        <v>578</v>
      </c>
      <c r="L175" s="6">
        <v>43804</v>
      </c>
      <c r="M175" s="1">
        <v>1</v>
      </c>
      <c r="N175" s="1">
        <v>1</v>
      </c>
      <c r="O175" s="6"/>
      <c r="P175" t="s">
        <v>579</v>
      </c>
      <c r="S175" s="5"/>
      <c r="U175">
        <v>0</v>
      </c>
      <c r="V175">
        <v>0</v>
      </c>
      <c r="W175">
        <v>0</v>
      </c>
      <c r="X175">
        <v>0</v>
      </c>
    </row>
    <row r="176" spans="2:24" x14ac:dyDescent="0.25">
      <c r="B176" t="s">
        <v>580</v>
      </c>
      <c r="C176" t="s">
        <v>65</v>
      </c>
      <c r="D176" s="9" t="s">
        <v>556</v>
      </c>
      <c r="E176" t="s">
        <v>440</v>
      </c>
      <c r="F176" s="5">
        <v>43707.71398148148</v>
      </c>
      <c r="G176" s="72" t="s">
        <v>581</v>
      </c>
      <c r="H176" s="72"/>
      <c r="I176" t="s">
        <v>245</v>
      </c>
      <c r="J176" t="s">
        <v>245</v>
      </c>
      <c r="K176" t="s">
        <v>582</v>
      </c>
      <c r="L176" s="6">
        <v>43804</v>
      </c>
      <c r="M176" s="1">
        <v>97</v>
      </c>
      <c r="N176" s="1">
        <v>1</v>
      </c>
      <c r="O176" s="6"/>
      <c r="P176" t="s">
        <v>583</v>
      </c>
      <c r="S176" s="5"/>
      <c r="U176">
        <v>0</v>
      </c>
      <c r="V176">
        <v>0</v>
      </c>
      <c r="W176">
        <v>0</v>
      </c>
      <c r="X176">
        <v>0</v>
      </c>
    </row>
    <row r="177" spans="2:24" x14ac:dyDescent="0.25">
      <c r="B177" t="s">
        <v>496</v>
      </c>
      <c r="C177" t="s">
        <v>74</v>
      </c>
      <c r="D177" s="9" t="s">
        <v>329</v>
      </c>
      <c r="E177" t="s">
        <v>24</v>
      </c>
      <c r="F177" s="5">
        <v>43762.472534722219</v>
      </c>
      <c r="G177" s="72" t="s">
        <v>584</v>
      </c>
      <c r="H177" s="72"/>
      <c r="I177">
        <v>1.2717000000000001</v>
      </c>
      <c r="J177" t="s">
        <v>347</v>
      </c>
      <c r="K177" t="s">
        <v>498</v>
      </c>
      <c r="L177" s="6">
        <v>43808</v>
      </c>
      <c r="M177" s="1">
        <v>46</v>
      </c>
      <c r="N177" s="1">
        <v>0</v>
      </c>
      <c r="O177" s="6"/>
      <c r="P177" t="s">
        <v>585</v>
      </c>
      <c r="S177" s="5"/>
      <c r="U177">
        <v>0</v>
      </c>
      <c r="V177">
        <v>0</v>
      </c>
      <c r="W177">
        <v>0</v>
      </c>
      <c r="X177">
        <v>0</v>
      </c>
    </row>
    <row r="178" spans="2:24" x14ac:dyDescent="0.25">
      <c r="B178" t="s">
        <v>586</v>
      </c>
      <c r="C178" t="s">
        <v>74</v>
      </c>
      <c r="D178" s="9" t="s">
        <v>329</v>
      </c>
      <c r="E178" t="s">
        <v>24</v>
      </c>
      <c r="F178" s="5">
        <v>43808.571562500001</v>
      </c>
      <c r="G178" s="72" t="s">
        <v>587</v>
      </c>
      <c r="H178" s="72"/>
      <c r="I178" t="s">
        <v>245</v>
      </c>
      <c r="J178" t="s">
        <v>245</v>
      </c>
      <c r="K178" t="s">
        <v>588</v>
      </c>
      <c r="L178" s="6"/>
      <c r="M178" s="1">
        <v>2</v>
      </c>
      <c r="N178" s="1">
        <v>0</v>
      </c>
      <c r="O178" s="6"/>
      <c r="P178" t="s">
        <v>589</v>
      </c>
      <c r="S178" s="5"/>
      <c r="U178">
        <v>0</v>
      </c>
      <c r="V178">
        <v>0</v>
      </c>
      <c r="W178">
        <v>0</v>
      </c>
      <c r="X178">
        <v>0</v>
      </c>
    </row>
    <row r="179" spans="2:24" x14ac:dyDescent="0.25">
      <c r="B179" t="s">
        <v>590</v>
      </c>
      <c r="C179" t="s">
        <v>74</v>
      </c>
      <c r="D179" s="9" t="s">
        <v>329</v>
      </c>
      <c r="E179" t="s">
        <v>24</v>
      </c>
      <c r="F179" s="5">
        <v>43808.511921296296</v>
      </c>
      <c r="G179" s="72" t="s">
        <v>587</v>
      </c>
      <c r="H179" s="72"/>
      <c r="I179" t="s">
        <v>245</v>
      </c>
      <c r="J179" t="s">
        <v>245</v>
      </c>
      <c r="K179" t="s">
        <v>591</v>
      </c>
      <c r="L179" s="6"/>
      <c r="M179" s="1">
        <v>2</v>
      </c>
      <c r="N179" s="1">
        <v>0</v>
      </c>
      <c r="O179" s="6"/>
      <c r="P179" t="s">
        <v>589</v>
      </c>
      <c r="S179" s="5"/>
      <c r="U179">
        <v>0</v>
      </c>
      <c r="V179">
        <v>0</v>
      </c>
      <c r="W179">
        <v>0</v>
      </c>
      <c r="X179">
        <v>0</v>
      </c>
    </row>
    <row r="180" spans="2:24" x14ac:dyDescent="0.25">
      <c r="B180" t="s">
        <v>592</v>
      </c>
      <c r="C180" t="s">
        <v>74</v>
      </c>
      <c r="D180" s="9" t="s">
        <v>329</v>
      </c>
      <c r="E180" t="s">
        <v>24</v>
      </c>
      <c r="F180" s="5">
        <v>43811.56832175926</v>
      </c>
      <c r="G180" s="72" t="s">
        <v>593</v>
      </c>
      <c r="H180" s="72"/>
      <c r="I180" t="s">
        <v>245</v>
      </c>
      <c r="J180" t="s">
        <v>245</v>
      </c>
      <c r="K180" t="s">
        <v>594</v>
      </c>
      <c r="L180" s="6">
        <v>43811</v>
      </c>
      <c r="M180" s="1">
        <v>0</v>
      </c>
      <c r="N180" s="1">
        <v>0</v>
      </c>
      <c r="O180" s="6"/>
      <c r="P180" t="s">
        <v>595</v>
      </c>
      <c r="S180" s="5"/>
      <c r="U180">
        <v>0</v>
      </c>
      <c r="V180">
        <v>0</v>
      </c>
      <c r="W180">
        <v>0</v>
      </c>
      <c r="X180">
        <v>0</v>
      </c>
    </row>
    <row r="181" spans="2:24" x14ac:dyDescent="0.25">
      <c r="B181" t="s">
        <v>596</v>
      </c>
      <c r="C181" t="s">
        <v>74</v>
      </c>
      <c r="D181" s="9" t="s">
        <v>329</v>
      </c>
      <c r="E181" t="s">
        <v>24</v>
      </c>
      <c r="F181" s="5">
        <v>43809.644444444442</v>
      </c>
      <c r="G181" s="72" t="s">
        <v>597</v>
      </c>
      <c r="H181" s="72"/>
      <c r="I181" t="s">
        <v>245</v>
      </c>
      <c r="J181" t="s">
        <v>245</v>
      </c>
      <c r="K181" t="s">
        <v>598</v>
      </c>
      <c r="L181" s="6">
        <v>43811</v>
      </c>
      <c r="M181" s="1">
        <v>2</v>
      </c>
      <c r="N181" s="1">
        <v>2</v>
      </c>
      <c r="O181" s="6"/>
      <c r="P181" t="s">
        <v>599</v>
      </c>
      <c r="S181" s="5"/>
      <c r="U181">
        <v>0</v>
      </c>
      <c r="V181">
        <v>0</v>
      </c>
      <c r="W181">
        <v>0</v>
      </c>
      <c r="X181">
        <v>0</v>
      </c>
    </row>
    <row r="182" spans="2:24" x14ac:dyDescent="0.25">
      <c r="B182" t="s">
        <v>600</v>
      </c>
      <c r="C182" t="s">
        <v>49</v>
      </c>
      <c r="D182" s="9" t="s">
        <v>601</v>
      </c>
      <c r="E182" t="s">
        <v>24</v>
      </c>
      <c r="F182" s="5">
        <v>43810.469849537039</v>
      </c>
      <c r="G182" s="72" t="s">
        <v>602</v>
      </c>
      <c r="H182" s="72"/>
      <c r="I182" t="s">
        <v>245</v>
      </c>
      <c r="J182" t="s">
        <v>245</v>
      </c>
      <c r="K182" t="s">
        <v>603</v>
      </c>
      <c r="L182" s="6">
        <v>43811</v>
      </c>
      <c r="M182" s="1">
        <v>1</v>
      </c>
      <c r="N182" s="1">
        <v>0</v>
      </c>
      <c r="O182" s="6"/>
      <c r="P182" t="s">
        <v>604</v>
      </c>
      <c r="S182" s="5"/>
      <c r="U182">
        <v>0</v>
      </c>
      <c r="V182">
        <v>0</v>
      </c>
      <c r="W182">
        <v>0</v>
      </c>
      <c r="X182">
        <v>0</v>
      </c>
    </row>
    <row r="183" spans="2:24" x14ac:dyDescent="0.25">
      <c r="B183" t="s">
        <v>605</v>
      </c>
      <c r="C183" t="s">
        <v>74</v>
      </c>
      <c r="D183" s="9" t="s">
        <v>23</v>
      </c>
      <c r="E183" t="s">
        <v>24</v>
      </c>
      <c r="F183" s="5">
        <v>43790.633668981478</v>
      </c>
      <c r="G183" s="72" t="s">
        <v>606</v>
      </c>
      <c r="H183" s="72"/>
      <c r="I183" t="s">
        <v>245</v>
      </c>
      <c r="J183" t="s">
        <v>245</v>
      </c>
      <c r="K183" t="s">
        <v>607</v>
      </c>
      <c r="L183" s="6">
        <v>43812</v>
      </c>
      <c r="M183" s="1">
        <v>22</v>
      </c>
      <c r="N183" s="1">
        <v>1</v>
      </c>
      <c r="O183" s="6"/>
      <c r="P183" t="s">
        <v>608</v>
      </c>
      <c r="S183" s="5">
        <v>0.58333333333333337</v>
      </c>
      <c r="T183">
        <v>0.64722222222222225</v>
      </c>
      <c r="U183">
        <v>6.3888888888888884E-2</v>
      </c>
      <c r="V183">
        <v>1</v>
      </c>
      <c r="W183">
        <v>32</v>
      </c>
      <c r="X183" t="s">
        <v>609</v>
      </c>
    </row>
    <row r="184" spans="2:24" x14ac:dyDescent="0.25">
      <c r="B184" t="s">
        <v>610</v>
      </c>
      <c r="C184" t="s">
        <v>65</v>
      </c>
      <c r="D184" s="9" t="s">
        <v>329</v>
      </c>
      <c r="E184" t="s">
        <v>24</v>
      </c>
      <c r="F184" s="5">
        <v>43811.414953703701</v>
      </c>
      <c r="G184" s="72" t="s">
        <v>611</v>
      </c>
      <c r="H184" s="72"/>
      <c r="I184" t="s">
        <v>245</v>
      </c>
      <c r="J184" t="s">
        <v>245</v>
      </c>
      <c r="K184" t="s">
        <v>612</v>
      </c>
      <c r="L184" s="6">
        <v>43812</v>
      </c>
      <c r="M184" s="1">
        <v>1</v>
      </c>
      <c r="N184" s="1">
        <v>1</v>
      </c>
      <c r="O184" s="6"/>
      <c r="S184" s="5"/>
      <c r="U184">
        <v>0</v>
      </c>
      <c r="V184">
        <v>0</v>
      </c>
      <c r="W184">
        <v>0</v>
      </c>
      <c r="X184">
        <v>0</v>
      </c>
    </row>
    <row r="185" spans="2:24" x14ac:dyDescent="0.25">
      <c r="B185" t="s">
        <v>613</v>
      </c>
      <c r="C185" t="s">
        <v>74</v>
      </c>
      <c r="D185" s="9" t="s">
        <v>614</v>
      </c>
      <c r="E185" t="s">
        <v>24</v>
      </c>
      <c r="F185" s="5">
        <v>43777.648715277777</v>
      </c>
      <c r="G185" s="72" t="s">
        <v>615</v>
      </c>
      <c r="H185" s="72"/>
      <c r="I185" t="s">
        <v>245</v>
      </c>
      <c r="J185" t="s">
        <v>245</v>
      </c>
      <c r="K185" t="s">
        <v>616</v>
      </c>
      <c r="L185" s="6">
        <v>43815</v>
      </c>
      <c r="M185" s="1">
        <v>38</v>
      </c>
      <c r="N185" s="1">
        <v>4</v>
      </c>
      <c r="O185" s="6"/>
      <c r="P185" t="s">
        <v>617</v>
      </c>
      <c r="S185" s="5"/>
      <c r="U185">
        <v>0</v>
      </c>
      <c r="V185">
        <v>0</v>
      </c>
      <c r="W185">
        <v>0</v>
      </c>
      <c r="X185">
        <v>0</v>
      </c>
    </row>
    <row r="186" spans="2:24" x14ac:dyDescent="0.25">
      <c r="B186" t="s">
        <v>618</v>
      </c>
      <c r="C186" t="s">
        <v>74</v>
      </c>
      <c r="D186" s="9" t="s">
        <v>329</v>
      </c>
      <c r="E186" t="s">
        <v>24</v>
      </c>
      <c r="F186" s="5">
        <v>43804.64738425926</v>
      </c>
      <c r="G186" s="72" t="s">
        <v>619</v>
      </c>
      <c r="H186" s="72"/>
      <c r="I186" t="s">
        <v>245</v>
      </c>
      <c r="J186" t="s">
        <v>245</v>
      </c>
      <c r="K186" t="s">
        <v>620</v>
      </c>
      <c r="L186" s="6">
        <v>43815</v>
      </c>
      <c r="M186" s="1">
        <v>11</v>
      </c>
      <c r="N186" s="1">
        <v>4</v>
      </c>
      <c r="O186" s="6"/>
      <c r="P186" t="s">
        <v>621</v>
      </c>
      <c r="S186" s="5"/>
      <c r="U186">
        <v>0</v>
      </c>
      <c r="V186">
        <v>0</v>
      </c>
      <c r="W186">
        <v>0</v>
      </c>
      <c r="X186">
        <v>0</v>
      </c>
    </row>
    <row r="187" spans="2:24" x14ac:dyDescent="0.25">
      <c r="B187" t="s">
        <v>622</v>
      </c>
      <c r="C187" t="s">
        <v>74</v>
      </c>
      <c r="D187" s="9" t="s">
        <v>357</v>
      </c>
      <c r="E187" t="s">
        <v>24</v>
      </c>
      <c r="F187" s="5">
        <v>43803.5937037037</v>
      </c>
      <c r="G187" s="72" t="s">
        <v>623</v>
      </c>
      <c r="H187" s="72"/>
      <c r="I187" t="s">
        <v>245</v>
      </c>
      <c r="J187" t="s">
        <v>245</v>
      </c>
      <c r="K187" t="s">
        <v>624</v>
      </c>
      <c r="L187" s="6">
        <v>43817</v>
      </c>
      <c r="M187" s="1">
        <v>14</v>
      </c>
      <c r="N187" s="1">
        <v>2</v>
      </c>
      <c r="O187" s="6"/>
      <c r="P187" t="s">
        <v>625</v>
      </c>
      <c r="S187" s="5">
        <v>43817.423252314817</v>
      </c>
    </row>
    <row r="188" spans="2:24" x14ac:dyDescent="0.25">
      <c r="B188" t="s">
        <v>626</v>
      </c>
      <c r="C188" t="s">
        <v>74</v>
      </c>
      <c r="D188" s="9" t="s">
        <v>23</v>
      </c>
      <c r="E188" t="s">
        <v>24</v>
      </c>
      <c r="F188" s="5">
        <v>43816.727754629632</v>
      </c>
      <c r="G188" s="72" t="s">
        <v>627</v>
      </c>
      <c r="H188" s="72"/>
      <c r="I188" t="s">
        <v>245</v>
      </c>
      <c r="J188" t="s">
        <v>245</v>
      </c>
      <c r="K188" t="s">
        <v>628</v>
      </c>
      <c r="L188" s="6">
        <v>43817</v>
      </c>
      <c r="M188" s="1">
        <v>1</v>
      </c>
      <c r="N188" s="1">
        <v>1</v>
      </c>
      <c r="O188" s="6"/>
      <c r="P188" t="s">
        <v>629</v>
      </c>
      <c r="S188" s="5">
        <v>43818.375</v>
      </c>
    </row>
    <row r="189" spans="2:24" x14ac:dyDescent="0.25">
      <c r="B189" t="s">
        <v>630</v>
      </c>
      <c r="C189" t="s">
        <v>74</v>
      </c>
      <c r="D189" s="9" t="s">
        <v>357</v>
      </c>
      <c r="E189" t="s">
        <v>24</v>
      </c>
      <c r="F189" s="5">
        <v>43775.628935185188</v>
      </c>
      <c r="G189" s="72" t="s">
        <v>631</v>
      </c>
      <c r="H189" s="72"/>
      <c r="I189">
        <v>8.5599999999999996E-2</v>
      </c>
      <c r="J189" t="s">
        <v>347</v>
      </c>
      <c r="K189" t="s">
        <v>632</v>
      </c>
      <c r="L189" s="6">
        <v>43819</v>
      </c>
      <c r="M189" s="1">
        <v>44</v>
      </c>
      <c r="N189" s="1">
        <v>3</v>
      </c>
      <c r="O189" s="6"/>
      <c r="P189" t="s">
        <v>633</v>
      </c>
      <c r="S189" s="5">
        <v>43819.395833333336</v>
      </c>
    </row>
    <row r="190" spans="2:24" x14ac:dyDescent="0.25">
      <c r="B190" t="s">
        <v>634</v>
      </c>
      <c r="C190" t="s">
        <v>65</v>
      </c>
      <c r="D190" s="9" t="s">
        <v>635</v>
      </c>
      <c r="E190" t="s">
        <v>636</v>
      </c>
      <c r="F190" s="5">
        <v>43816.43310185185</v>
      </c>
      <c r="G190" s="72" t="s">
        <v>637</v>
      </c>
      <c r="H190" s="72"/>
      <c r="I190" t="s">
        <v>245</v>
      </c>
      <c r="J190" t="s">
        <v>245</v>
      </c>
      <c r="K190" t="s">
        <v>638</v>
      </c>
      <c r="L190" s="6">
        <v>43819</v>
      </c>
      <c r="M190" s="1">
        <v>3</v>
      </c>
      <c r="N190" s="1">
        <v>3</v>
      </c>
      <c r="O190" s="6"/>
      <c r="P190" t="s">
        <v>639</v>
      </c>
      <c r="S190" s="5">
        <v>0</v>
      </c>
    </row>
    <row r="191" spans="2:24" x14ac:dyDescent="0.25">
      <c r="B191" t="s">
        <v>640</v>
      </c>
      <c r="C191" t="s">
        <v>49</v>
      </c>
      <c r="D191" t="s">
        <v>329</v>
      </c>
      <c r="E191" t="s">
        <v>24</v>
      </c>
      <c r="F191" s="5">
        <v>43817.448148148149</v>
      </c>
      <c r="G191" s="72" t="s">
        <v>641</v>
      </c>
      <c r="I191" t="s">
        <v>245</v>
      </c>
      <c r="J191" t="s">
        <v>245</v>
      </c>
      <c r="K191" t="s">
        <v>642</v>
      </c>
      <c r="L191" s="69">
        <v>43822</v>
      </c>
      <c r="M191">
        <v>5</v>
      </c>
      <c r="N191">
        <v>0</v>
      </c>
      <c r="P191" t="s">
        <v>643</v>
      </c>
      <c r="S191">
        <v>0</v>
      </c>
    </row>
    <row r="192" spans="2:24" x14ac:dyDescent="0.25">
      <c r="B192" t="s">
        <v>644</v>
      </c>
      <c r="C192" t="s">
        <v>74</v>
      </c>
      <c r="D192" t="s">
        <v>329</v>
      </c>
      <c r="E192" t="s">
        <v>24</v>
      </c>
      <c r="F192" s="5">
        <v>43815.617534722223</v>
      </c>
      <c r="G192" s="72" t="s">
        <v>645</v>
      </c>
      <c r="I192" t="s">
        <v>245</v>
      </c>
      <c r="J192" t="s">
        <v>245</v>
      </c>
      <c r="K192" t="s">
        <v>646</v>
      </c>
      <c r="L192" s="69">
        <v>43822</v>
      </c>
      <c r="M192">
        <v>7</v>
      </c>
      <c r="N192">
        <v>0</v>
      </c>
      <c r="P192" t="s">
        <v>643</v>
      </c>
      <c r="S192">
        <v>43822.6875</v>
      </c>
    </row>
    <row r="193" spans="2:19" x14ac:dyDescent="0.25">
      <c r="B193" t="s">
        <v>647</v>
      </c>
      <c r="C193" t="s">
        <v>74</v>
      </c>
      <c r="D193" t="s">
        <v>648</v>
      </c>
      <c r="E193" t="s">
        <v>24</v>
      </c>
      <c r="F193" s="5">
        <v>43837.404803240737</v>
      </c>
      <c r="G193" s="72" t="s">
        <v>649</v>
      </c>
      <c r="I193" t="s">
        <v>245</v>
      </c>
      <c r="J193" t="s">
        <v>245</v>
      </c>
      <c r="K193" t="s">
        <v>650</v>
      </c>
      <c r="M193">
        <v>1</v>
      </c>
      <c r="N193">
        <v>1</v>
      </c>
      <c r="P193" t="s">
        <v>651</v>
      </c>
      <c r="S193">
        <v>43839.6875</v>
      </c>
    </row>
    <row r="194" spans="2:19" x14ac:dyDescent="0.25">
      <c r="B194" t="s">
        <v>652</v>
      </c>
      <c r="C194" t="s">
        <v>65</v>
      </c>
      <c r="D194" t="s">
        <v>653</v>
      </c>
      <c r="E194" t="s">
        <v>24</v>
      </c>
      <c r="F194" s="5">
        <v>43776.66202546296</v>
      </c>
      <c r="G194" s="72" t="s">
        <v>654</v>
      </c>
      <c r="I194" t="s">
        <v>245</v>
      </c>
      <c r="J194" t="s">
        <v>245</v>
      </c>
      <c r="K194" t="s">
        <v>655</v>
      </c>
      <c r="M194">
        <v>62</v>
      </c>
      <c r="N194">
        <v>5</v>
      </c>
      <c r="P194" t="s">
        <v>656</v>
      </c>
      <c r="S194">
        <v>0</v>
      </c>
    </row>
    <row r="195" spans="2:19" x14ac:dyDescent="0.25">
      <c r="B195" t="s">
        <v>657</v>
      </c>
      <c r="C195" t="s">
        <v>74</v>
      </c>
      <c r="D195" t="s">
        <v>329</v>
      </c>
      <c r="E195" t="s">
        <v>24</v>
      </c>
      <c r="F195" s="5">
        <v>43839.383333333331</v>
      </c>
      <c r="G195" s="72" t="s">
        <v>658</v>
      </c>
      <c r="I195" t="s">
        <v>245</v>
      </c>
      <c r="J195" t="s">
        <v>245</v>
      </c>
      <c r="K195" t="s">
        <v>659</v>
      </c>
      <c r="M195">
        <v>1</v>
      </c>
      <c r="N195">
        <v>1</v>
      </c>
      <c r="P195" t="s">
        <v>660</v>
      </c>
      <c r="S195">
        <v>43840.458333333336</v>
      </c>
    </row>
    <row r="196" spans="2:19" x14ac:dyDescent="0.25">
      <c r="B196" t="s">
        <v>661</v>
      </c>
      <c r="C196" t="s">
        <v>65</v>
      </c>
      <c r="D196" t="s">
        <v>329</v>
      </c>
      <c r="E196" t="s">
        <v>24</v>
      </c>
      <c r="F196" s="5">
        <v>43839.316435185188</v>
      </c>
      <c r="G196" s="72" t="s">
        <v>662</v>
      </c>
      <c r="I196" t="s">
        <v>245</v>
      </c>
      <c r="J196" t="s">
        <v>245</v>
      </c>
      <c r="K196" t="s">
        <v>663</v>
      </c>
      <c r="M196">
        <v>4</v>
      </c>
      <c r="N196">
        <v>3</v>
      </c>
      <c r="P196" t="s">
        <v>664</v>
      </c>
      <c r="S196">
        <v>0</v>
      </c>
    </row>
    <row r="197" spans="2:19" x14ac:dyDescent="0.25">
      <c r="B197" t="s">
        <v>665</v>
      </c>
      <c r="C197" t="s">
        <v>74</v>
      </c>
      <c r="D197" t="s">
        <v>45</v>
      </c>
      <c r="E197" t="s">
        <v>24</v>
      </c>
      <c r="F197" s="5">
        <v>43868.428877314815</v>
      </c>
      <c r="G197" s="72">
        <v>43868.54446759259</v>
      </c>
      <c r="H197" s="74" t="s">
        <v>245</v>
      </c>
      <c r="I197">
        <v>0</v>
      </c>
      <c r="J197">
        <v>0</v>
      </c>
      <c r="K197" t="s">
        <v>666</v>
      </c>
      <c r="M197" t="s">
        <v>245</v>
      </c>
      <c r="N197" t="s">
        <v>245</v>
      </c>
    </row>
    <row r="198" spans="2:19" x14ac:dyDescent="0.25">
      <c r="B198" t="s">
        <v>667</v>
      </c>
      <c r="C198" t="s">
        <v>74</v>
      </c>
      <c r="D198" t="s">
        <v>45</v>
      </c>
      <c r="E198" t="s">
        <v>24</v>
      </c>
      <c r="F198" s="5">
        <v>43845.327766203707</v>
      </c>
      <c r="G198" s="72">
        <v>43868.638229166667</v>
      </c>
      <c r="H198" s="74" t="s">
        <v>668</v>
      </c>
      <c r="I198">
        <v>26</v>
      </c>
      <c r="J198">
        <v>3</v>
      </c>
      <c r="K198" t="s">
        <v>669</v>
      </c>
      <c r="M198" t="s">
        <v>245</v>
      </c>
      <c r="N198" t="s">
        <v>245</v>
      </c>
      <c r="P198" t="s">
        <v>670</v>
      </c>
    </row>
    <row r="199" spans="2:19" x14ac:dyDescent="0.25">
      <c r="B199" t="s">
        <v>671</v>
      </c>
      <c r="C199" t="s">
        <v>74</v>
      </c>
      <c r="D199" t="s">
        <v>23</v>
      </c>
      <c r="E199" t="s">
        <v>24</v>
      </c>
      <c r="F199" s="5">
        <v>43889.613541666666</v>
      </c>
      <c r="G199" s="72">
        <v>43889.656770833331</v>
      </c>
      <c r="H199" s="74" t="s">
        <v>672</v>
      </c>
      <c r="I199">
        <v>0</v>
      </c>
      <c r="J199">
        <v>0</v>
      </c>
      <c r="K199" t="s">
        <v>673</v>
      </c>
      <c r="M199" t="s">
        <v>245</v>
      </c>
      <c r="N199" t="s">
        <v>245</v>
      </c>
      <c r="P199" t="s">
        <v>674</v>
      </c>
      <c r="S199" t="s">
        <v>675</v>
      </c>
    </row>
    <row r="200" spans="2:19" x14ac:dyDescent="0.25">
      <c r="B200" t="s">
        <v>676</v>
      </c>
      <c r="C200" t="s">
        <v>65</v>
      </c>
      <c r="D200" t="s">
        <v>45</v>
      </c>
      <c r="E200" t="s">
        <v>677</v>
      </c>
      <c r="F200" s="5">
        <v>43892.683263888888</v>
      </c>
      <c r="G200" s="72">
        <v>43894.529652777775</v>
      </c>
      <c r="H200" s="74" t="s">
        <v>245</v>
      </c>
      <c r="I200">
        <v>2</v>
      </c>
      <c r="J200">
        <v>0</v>
      </c>
      <c r="K200" t="s">
        <v>678</v>
      </c>
      <c r="M200" t="s">
        <v>245</v>
      </c>
      <c r="N200" t="s">
        <v>245</v>
      </c>
      <c r="S200" t="s">
        <v>675</v>
      </c>
    </row>
  </sheetData>
  <autoFilter ref="B1:Y200" xr:uid="{97327EAB-692B-4D75-BBC5-5A668FD0B9C1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15"/>
  <sheetViews>
    <sheetView topLeftCell="A12" zoomScale="90" zoomScaleNormal="90" workbookViewId="0">
      <selection activeCell="A52" sqref="A52"/>
    </sheetView>
  </sheetViews>
  <sheetFormatPr defaultRowHeight="15" x14ac:dyDescent="0.25"/>
  <cols>
    <col min="1" max="1" width="61.42578125" bestFit="1" customWidth="1"/>
    <col min="7" max="7" width="6.42578125" bestFit="1" customWidth="1"/>
    <col min="8" max="8" width="49.140625" bestFit="1" customWidth="1"/>
  </cols>
  <sheetData>
    <row r="1" spans="1:8" x14ac:dyDescent="0.25">
      <c r="A1" s="70" t="s">
        <v>679</v>
      </c>
      <c r="B1" t="s">
        <v>11</v>
      </c>
      <c r="G1" t="s">
        <v>680</v>
      </c>
      <c r="H1" t="s">
        <v>681</v>
      </c>
    </row>
    <row r="2" spans="1:8" x14ac:dyDescent="0.25">
      <c r="A2" s="50" t="s">
        <v>682</v>
      </c>
      <c r="G2" t="s">
        <v>683</v>
      </c>
      <c r="H2" t="s">
        <v>684</v>
      </c>
    </row>
    <row r="3" spans="1:8" x14ac:dyDescent="0.25">
      <c r="A3" s="50" t="s">
        <v>682</v>
      </c>
      <c r="C3" s="51"/>
    </row>
    <row r="4" spans="1:8" x14ac:dyDescent="0.25">
      <c r="A4" s="50" t="s">
        <v>685</v>
      </c>
      <c r="C4" s="50"/>
    </row>
    <row r="5" spans="1:8" x14ac:dyDescent="0.25">
      <c r="A5" s="50" t="s">
        <v>686</v>
      </c>
      <c r="C5" s="50"/>
    </row>
    <row r="6" spans="1:8" x14ac:dyDescent="0.25">
      <c r="A6" s="50" t="s">
        <v>687</v>
      </c>
      <c r="B6" t="s">
        <v>267</v>
      </c>
      <c r="H6" t="s">
        <v>688</v>
      </c>
    </row>
    <row r="7" spans="1:8" x14ac:dyDescent="0.25">
      <c r="A7" s="50" t="s">
        <v>689</v>
      </c>
      <c r="H7" t="s">
        <v>690</v>
      </c>
    </row>
    <row r="8" spans="1:8" x14ac:dyDescent="0.25">
      <c r="A8" s="50" t="s">
        <v>691</v>
      </c>
    </row>
    <row r="9" spans="1:8" x14ac:dyDescent="0.25">
      <c r="A9" s="50" t="s">
        <v>692</v>
      </c>
    </row>
    <row r="10" spans="1:8" ht="16.5" x14ac:dyDescent="0.25">
      <c r="A10" s="50" t="s">
        <v>693</v>
      </c>
      <c r="H10" s="96" t="s">
        <v>694</v>
      </c>
    </row>
    <row r="11" spans="1:8" x14ac:dyDescent="0.25">
      <c r="A11" s="50" t="s">
        <v>695</v>
      </c>
      <c r="B11" t="s">
        <v>267</v>
      </c>
    </row>
    <row r="12" spans="1:8" x14ac:dyDescent="0.25">
      <c r="A12" s="50" t="s">
        <v>696</v>
      </c>
    </row>
    <row r="13" spans="1:8" x14ac:dyDescent="0.25">
      <c r="A13" s="50" t="s">
        <v>697</v>
      </c>
    </row>
    <row r="14" spans="1:8" x14ac:dyDescent="0.25">
      <c r="A14" s="50" t="s">
        <v>698</v>
      </c>
    </row>
    <row r="15" spans="1:8" x14ac:dyDescent="0.25">
      <c r="A15" s="50" t="s">
        <v>688</v>
      </c>
    </row>
    <row r="16" spans="1:8" x14ac:dyDescent="0.25">
      <c r="A16" s="50" t="s">
        <v>699</v>
      </c>
      <c r="B16" t="s">
        <v>267</v>
      </c>
    </row>
    <row r="17" spans="1:2" x14ac:dyDescent="0.25">
      <c r="A17" s="50" t="s">
        <v>700</v>
      </c>
    </row>
    <row r="18" spans="1:2" x14ac:dyDescent="0.25">
      <c r="A18" s="50" t="s">
        <v>701</v>
      </c>
      <c r="B18" t="s">
        <v>267</v>
      </c>
    </row>
    <row r="19" spans="1:2" x14ac:dyDescent="0.25">
      <c r="A19" s="50" t="s">
        <v>702</v>
      </c>
      <c r="B19" t="s">
        <v>267</v>
      </c>
    </row>
    <row r="20" spans="1:2" x14ac:dyDescent="0.25">
      <c r="A20" s="50" t="s">
        <v>703</v>
      </c>
      <c r="B20" t="s">
        <v>267</v>
      </c>
    </row>
    <row r="21" spans="1:2" x14ac:dyDescent="0.25">
      <c r="A21" s="50" t="s">
        <v>704</v>
      </c>
      <c r="B21" t="s">
        <v>267</v>
      </c>
    </row>
    <row r="22" spans="1:2" x14ac:dyDescent="0.25">
      <c r="A22" s="50" t="s">
        <v>705</v>
      </c>
    </row>
    <row r="23" spans="1:2" x14ac:dyDescent="0.25">
      <c r="A23" s="50" t="s">
        <v>706</v>
      </c>
      <c r="B23" t="s">
        <v>347</v>
      </c>
    </row>
    <row r="24" spans="1:2" x14ac:dyDescent="0.25">
      <c r="A24" s="50" t="s">
        <v>707</v>
      </c>
      <c r="B24" t="s">
        <v>267</v>
      </c>
    </row>
    <row r="25" spans="1:2" x14ac:dyDescent="0.25">
      <c r="A25" s="50" t="s">
        <v>708</v>
      </c>
      <c r="B25" t="s">
        <v>267</v>
      </c>
    </row>
    <row r="26" spans="1:2" x14ac:dyDescent="0.25">
      <c r="A26" s="50" t="s">
        <v>709</v>
      </c>
      <c r="B26" t="s">
        <v>267</v>
      </c>
    </row>
    <row r="27" spans="1:2" x14ac:dyDescent="0.25">
      <c r="A27" s="50" t="s">
        <v>710</v>
      </c>
      <c r="B27" t="s">
        <v>267</v>
      </c>
    </row>
    <row r="28" spans="1:2" x14ac:dyDescent="0.25">
      <c r="A28" s="50" t="s">
        <v>711</v>
      </c>
      <c r="B28" t="s">
        <v>267</v>
      </c>
    </row>
    <row r="29" spans="1:2" x14ac:dyDescent="0.25">
      <c r="A29" s="50" t="s">
        <v>712</v>
      </c>
      <c r="B29" t="s">
        <v>347</v>
      </c>
    </row>
    <row r="30" spans="1:2" x14ac:dyDescent="0.25">
      <c r="A30" s="50" t="s">
        <v>713</v>
      </c>
    </row>
    <row r="31" spans="1:2" x14ac:dyDescent="0.25">
      <c r="A31" s="50" t="s">
        <v>714</v>
      </c>
    </row>
    <row r="32" spans="1:2" x14ac:dyDescent="0.25">
      <c r="A32" s="50" t="s">
        <v>715</v>
      </c>
      <c r="B32" t="s">
        <v>347</v>
      </c>
    </row>
    <row r="33" spans="1:2" x14ac:dyDescent="0.25">
      <c r="A33" s="50" t="s">
        <v>690</v>
      </c>
      <c r="B33" t="s">
        <v>347</v>
      </c>
    </row>
    <row r="34" spans="1:2" x14ac:dyDescent="0.25">
      <c r="A34" s="98" t="s">
        <v>716</v>
      </c>
      <c r="B34" s="75" t="s">
        <v>267</v>
      </c>
    </row>
    <row r="35" spans="1:2" x14ac:dyDescent="0.25">
      <c r="A35" s="50" t="s">
        <v>717</v>
      </c>
      <c r="B35" t="s">
        <v>718</v>
      </c>
    </row>
    <row r="36" spans="1:2" x14ac:dyDescent="0.25">
      <c r="A36" s="50" t="s">
        <v>719</v>
      </c>
      <c r="B36" t="s">
        <v>267</v>
      </c>
    </row>
    <row r="37" spans="1:2" x14ac:dyDescent="0.25">
      <c r="A37" s="50" t="s">
        <v>720</v>
      </c>
      <c r="B37" t="s">
        <v>347</v>
      </c>
    </row>
    <row r="38" spans="1:2" x14ac:dyDescent="0.25">
      <c r="A38" s="50" t="s">
        <v>721</v>
      </c>
      <c r="B38" t="s">
        <v>347</v>
      </c>
    </row>
    <row r="39" spans="1:2" x14ac:dyDescent="0.25">
      <c r="A39" s="50" t="s">
        <v>722</v>
      </c>
      <c r="B39" t="s">
        <v>347</v>
      </c>
    </row>
    <row r="40" spans="1:2" x14ac:dyDescent="0.25">
      <c r="A40" s="50" t="s">
        <v>723</v>
      </c>
      <c r="B40" t="s">
        <v>347</v>
      </c>
    </row>
    <row r="41" spans="1:2" x14ac:dyDescent="0.25">
      <c r="A41" s="50" t="s">
        <v>724</v>
      </c>
      <c r="B41" t="s">
        <v>267</v>
      </c>
    </row>
    <row r="42" spans="1:2" x14ac:dyDescent="0.25">
      <c r="A42" s="50" t="s">
        <v>725</v>
      </c>
      <c r="B42" t="s">
        <v>267</v>
      </c>
    </row>
    <row r="43" spans="1:2" x14ac:dyDescent="0.25">
      <c r="A43" s="50" t="s">
        <v>726</v>
      </c>
      <c r="B43" t="s">
        <v>267</v>
      </c>
    </row>
    <row r="44" spans="1:2" x14ac:dyDescent="0.25">
      <c r="A44" s="50" t="s">
        <v>727</v>
      </c>
      <c r="B44" t="s">
        <v>718</v>
      </c>
    </row>
    <row r="45" spans="1:2" x14ac:dyDescent="0.25">
      <c r="A45" s="50" t="s">
        <v>728</v>
      </c>
      <c r="B45" t="s">
        <v>347</v>
      </c>
    </row>
    <row r="46" spans="1:2" x14ac:dyDescent="0.25">
      <c r="A46" s="50" t="s">
        <v>729</v>
      </c>
      <c r="B46" t="s">
        <v>267</v>
      </c>
    </row>
    <row r="47" spans="1:2" x14ac:dyDescent="0.25">
      <c r="A47" s="50" t="s">
        <v>730</v>
      </c>
      <c r="B47" t="s">
        <v>267</v>
      </c>
    </row>
    <row r="48" spans="1:2" x14ac:dyDescent="0.25">
      <c r="A48" s="50" t="s">
        <v>731</v>
      </c>
      <c r="B48" t="s">
        <v>267</v>
      </c>
    </row>
    <row r="49" spans="1:2" x14ac:dyDescent="0.25">
      <c r="A49" s="50" t="s">
        <v>732</v>
      </c>
      <c r="B49" t="s">
        <v>267</v>
      </c>
    </row>
    <row r="50" spans="1:2" x14ac:dyDescent="0.25">
      <c r="A50" s="50" t="s">
        <v>733</v>
      </c>
      <c r="B50" t="s">
        <v>267</v>
      </c>
    </row>
    <row r="51" spans="1:2" x14ac:dyDescent="0.25">
      <c r="A51" s="50" t="s">
        <v>734</v>
      </c>
    </row>
    <row r="52" spans="1:2" x14ac:dyDescent="0.25">
      <c r="A52" s="50" t="s">
        <v>735</v>
      </c>
    </row>
    <row r="53" spans="1:2" x14ac:dyDescent="0.25">
      <c r="A53" s="50" t="s">
        <v>736</v>
      </c>
      <c r="B53" t="s">
        <v>718</v>
      </c>
    </row>
    <row r="54" spans="1:2" x14ac:dyDescent="0.25">
      <c r="A54" s="50" t="s">
        <v>737</v>
      </c>
      <c r="B54" t="s">
        <v>347</v>
      </c>
    </row>
    <row r="55" spans="1:2" x14ac:dyDescent="0.25">
      <c r="A55" s="50" t="s">
        <v>738</v>
      </c>
      <c r="B55" t="s">
        <v>267</v>
      </c>
    </row>
    <row r="56" spans="1:2" x14ac:dyDescent="0.25">
      <c r="A56" s="50" t="s">
        <v>739</v>
      </c>
      <c r="B56" t="s">
        <v>267</v>
      </c>
    </row>
    <row r="57" spans="1:2" x14ac:dyDescent="0.25">
      <c r="A57" s="50" t="s">
        <v>740</v>
      </c>
      <c r="B57" t="s">
        <v>267</v>
      </c>
    </row>
    <row r="58" spans="1:2" x14ac:dyDescent="0.25">
      <c r="A58" s="50" t="s">
        <v>741</v>
      </c>
    </row>
    <row r="59" spans="1:2" x14ac:dyDescent="0.25">
      <c r="A59" s="50" t="s">
        <v>742</v>
      </c>
      <c r="B59" t="s">
        <v>267</v>
      </c>
    </row>
    <row r="60" spans="1:2" x14ac:dyDescent="0.25">
      <c r="A60" s="50" t="s">
        <v>743</v>
      </c>
      <c r="B60" t="s">
        <v>347</v>
      </c>
    </row>
    <row r="61" spans="1:2" x14ac:dyDescent="0.25">
      <c r="A61" s="50" t="s">
        <v>744</v>
      </c>
    </row>
    <row r="62" spans="1:2" x14ac:dyDescent="0.25">
      <c r="A62" s="50" t="s">
        <v>745</v>
      </c>
    </row>
    <row r="63" spans="1:2" x14ac:dyDescent="0.25">
      <c r="A63" s="50" t="s">
        <v>746</v>
      </c>
    </row>
    <row r="64" spans="1:2" x14ac:dyDescent="0.25">
      <c r="A64" s="50" t="s">
        <v>747</v>
      </c>
      <c r="B64" t="s">
        <v>347</v>
      </c>
    </row>
    <row r="65" spans="1:2" x14ac:dyDescent="0.25">
      <c r="A65" s="50" t="s">
        <v>748</v>
      </c>
      <c r="B65" t="s">
        <v>267</v>
      </c>
    </row>
    <row r="66" spans="1:2" x14ac:dyDescent="0.25">
      <c r="A66" s="50" t="s">
        <v>749</v>
      </c>
    </row>
    <row r="67" spans="1:2" x14ac:dyDescent="0.25">
      <c r="A67" s="50" t="s">
        <v>750</v>
      </c>
    </row>
    <row r="68" spans="1:2" x14ac:dyDescent="0.25">
      <c r="A68" s="50" t="s">
        <v>751</v>
      </c>
      <c r="B68" t="s">
        <v>267</v>
      </c>
    </row>
    <row r="69" spans="1:2" x14ac:dyDescent="0.25">
      <c r="A69" s="50" t="s">
        <v>752</v>
      </c>
    </row>
    <row r="70" spans="1:2" x14ac:dyDescent="0.25">
      <c r="A70" s="50" t="s">
        <v>753</v>
      </c>
    </row>
    <row r="71" spans="1:2" x14ac:dyDescent="0.25">
      <c r="A71" s="50" t="s">
        <v>754</v>
      </c>
    </row>
    <row r="72" spans="1:2" x14ac:dyDescent="0.25">
      <c r="A72" s="50" t="s">
        <v>755</v>
      </c>
      <c r="B72" t="s">
        <v>267</v>
      </c>
    </row>
    <row r="73" spans="1:2" x14ac:dyDescent="0.25">
      <c r="A73" s="50" t="s">
        <v>756</v>
      </c>
    </row>
    <row r="74" spans="1:2" x14ac:dyDescent="0.25">
      <c r="A74" s="50" t="s">
        <v>757</v>
      </c>
    </row>
    <row r="75" spans="1:2" x14ac:dyDescent="0.25">
      <c r="A75" s="50" t="s">
        <v>758</v>
      </c>
      <c r="B75" t="s">
        <v>267</v>
      </c>
    </row>
    <row r="76" spans="1:2" x14ac:dyDescent="0.25">
      <c r="A76" s="50" t="s">
        <v>759</v>
      </c>
      <c r="B76" t="s">
        <v>267</v>
      </c>
    </row>
    <row r="77" spans="1:2" x14ac:dyDescent="0.25">
      <c r="A77" s="50" t="s">
        <v>760</v>
      </c>
      <c r="B77" t="s">
        <v>267</v>
      </c>
    </row>
    <row r="78" spans="1:2" x14ac:dyDescent="0.25">
      <c r="A78" s="50" t="s">
        <v>761</v>
      </c>
    </row>
    <row r="79" spans="1:2" x14ac:dyDescent="0.25">
      <c r="A79" s="50" t="s">
        <v>762</v>
      </c>
      <c r="B79" t="s">
        <v>347</v>
      </c>
    </row>
    <row r="80" spans="1:2" x14ac:dyDescent="0.25">
      <c r="A80" s="50" t="s">
        <v>763</v>
      </c>
      <c r="B80" t="s">
        <v>267</v>
      </c>
    </row>
    <row r="81" spans="1:2" x14ac:dyDescent="0.25">
      <c r="A81" s="50" t="s">
        <v>764</v>
      </c>
      <c r="B81" t="s">
        <v>267</v>
      </c>
    </row>
    <row r="82" spans="1:2" x14ac:dyDescent="0.25">
      <c r="A82" s="50" t="s">
        <v>765</v>
      </c>
      <c r="B82" t="s">
        <v>267</v>
      </c>
    </row>
    <row r="83" spans="1:2" x14ac:dyDescent="0.25">
      <c r="A83" s="50" t="s">
        <v>766</v>
      </c>
      <c r="B83" t="s">
        <v>267</v>
      </c>
    </row>
    <row r="84" spans="1:2" x14ac:dyDescent="0.25">
      <c r="A84" s="50" t="s">
        <v>767</v>
      </c>
      <c r="B84" t="s">
        <v>267</v>
      </c>
    </row>
    <row r="85" spans="1:2" x14ac:dyDescent="0.25">
      <c r="A85" s="50" t="s">
        <v>768</v>
      </c>
      <c r="B85" t="s">
        <v>347</v>
      </c>
    </row>
    <row r="86" spans="1:2" x14ac:dyDescent="0.25">
      <c r="A86" s="50" t="s">
        <v>769</v>
      </c>
    </row>
    <row r="87" spans="1:2" x14ac:dyDescent="0.25">
      <c r="A87" s="50" t="s">
        <v>770</v>
      </c>
      <c r="B87" t="s">
        <v>347</v>
      </c>
    </row>
    <row r="88" spans="1:2" x14ac:dyDescent="0.25">
      <c r="A88" s="50" t="s">
        <v>771</v>
      </c>
      <c r="B88" t="s">
        <v>267</v>
      </c>
    </row>
    <row r="89" spans="1:2" x14ac:dyDescent="0.25">
      <c r="A89" s="50" t="s">
        <v>772</v>
      </c>
      <c r="B89" t="s">
        <v>267</v>
      </c>
    </row>
    <row r="90" spans="1:2" x14ac:dyDescent="0.25">
      <c r="A90" s="50" t="s">
        <v>773</v>
      </c>
    </row>
    <row r="91" spans="1:2" x14ac:dyDescent="0.25">
      <c r="A91" s="50" t="s">
        <v>774</v>
      </c>
      <c r="B91" t="s">
        <v>347</v>
      </c>
    </row>
    <row r="92" spans="1:2" x14ac:dyDescent="0.25">
      <c r="A92" s="50" t="s">
        <v>775</v>
      </c>
      <c r="B92" t="s">
        <v>347</v>
      </c>
    </row>
    <row r="93" spans="1:2" x14ac:dyDescent="0.25">
      <c r="A93" s="50" t="s">
        <v>776</v>
      </c>
    </row>
    <row r="94" spans="1:2" x14ac:dyDescent="0.25">
      <c r="A94" s="50" t="s">
        <v>777</v>
      </c>
      <c r="B94" t="s">
        <v>267</v>
      </c>
    </row>
    <row r="95" spans="1:2" x14ac:dyDescent="0.25">
      <c r="A95" s="50" t="s">
        <v>778</v>
      </c>
      <c r="B95" t="s">
        <v>267</v>
      </c>
    </row>
    <row r="96" spans="1:2" x14ac:dyDescent="0.25">
      <c r="A96" s="50" t="s">
        <v>779</v>
      </c>
      <c r="B96" t="s">
        <v>718</v>
      </c>
    </row>
    <row r="97" spans="1:2" x14ac:dyDescent="0.25">
      <c r="A97" s="50" t="s">
        <v>780</v>
      </c>
      <c r="B97" t="s">
        <v>267</v>
      </c>
    </row>
    <row r="98" spans="1:2" x14ac:dyDescent="0.25">
      <c r="A98" s="50" t="s">
        <v>781</v>
      </c>
      <c r="B98" t="s">
        <v>267</v>
      </c>
    </row>
    <row r="99" spans="1:2" x14ac:dyDescent="0.25">
      <c r="A99" s="50" t="s">
        <v>782</v>
      </c>
      <c r="B99" t="s">
        <v>267</v>
      </c>
    </row>
    <row r="100" spans="1:2" x14ac:dyDescent="0.25">
      <c r="A100" s="50" t="s">
        <v>783</v>
      </c>
      <c r="B100" t="s">
        <v>267</v>
      </c>
    </row>
    <row r="101" spans="1:2" x14ac:dyDescent="0.25">
      <c r="A101" s="50" t="s">
        <v>784</v>
      </c>
    </row>
    <row r="102" spans="1:2" x14ac:dyDescent="0.25">
      <c r="A102" s="50" t="s">
        <v>785</v>
      </c>
    </row>
    <row r="103" spans="1:2" x14ac:dyDescent="0.25">
      <c r="A103" s="50" t="s">
        <v>786</v>
      </c>
      <c r="B103" t="s">
        <v>718</v>
      </c>
    </row>
    <row r="104" spans="1:2" x14ac:dyDescent="0.25">
      <c r="A104" s="50" t="s">
        <v>787</v>
      </c>
      <c r="B104" t="s">
        <v>347</v>
      </c>
    </row>
    <row r="105" spans="1:2" x14ac:dyDescent="0.25">
      <c r="A105" s="50" t="s">
        <v>788</v>
      </c>
    </row>
    <row r="106" spans="1:2" x14ac:dyDescent="0.25">
      <c r="A106" s="50" t="s">
        <v>789</v>
      </c>
      <c r="B106" t="s">
        <v>267</v>
      </c>
    </row>
    <row r="107" spans="1:2" x14ac:dyDescent="0.25">
      <c r="A107" s="50" t="s">
        <v>790</v>
      </c>
      <c r="B107" t="s">
        <v>267</v>
      </c>
    </row>
    <row r="108" spans="1:2" x14ac:dyDescent="0.25">
      <c r="A108" s="50" t="s">
        <v>791</v>
      </c>
    </row>
    <row r="109" spans="1:2" x14ac:dyDescent="0.25">
      <c r="A109" s="50" t="s">
        <v>792</v>
      </c>
      <c r="B109" t="s">
        <v>347</v>
      </c>
    </row>
    <row r="110" spans="1:2" x14ac:dyDescent="0.25">
      <c r="A110" s="50" t="s">
        <v>793</v>
      </c>
    </row>
    <row r="111" spans="1:2" x14ac:dyDescent="0.25">
      <c r="A111" s="50" t="s">
        <v>794</v>
      </c>
    </row>
    <row r="112" spans="1:2" x14ac:dyDescent="0.25">
      <c r="A112" s="50" t="s">
        <v>795</v>
      </c>
    </row>
    <row r="113" spans="1:1" x14ac:dyDescent="0.25">
      <c r="A113" s="50" t="s">
        <v>796</v>
      </c>
    </row>
    <row r="114" spans="1:1" x14ac:dyDescent="0.25">
      <c r="A114" s="50" t="s">
        <v>797</v>
      </c>
    </row>
    <row r="115" spans="1:1" x14ac:dyDescent="0.25">
      <c r="A115" s="50"/>
    </row>
  </sheetData>
  <autoFilter ref="A1:B113" xr:uid="{190DC6C3-A0D4-4A9B-9A3D-434D3C424747}">
    <sortState xmlns:xlrd2="http://schemas.microsoft.com/office/spreadsheetml/2017/richdata2" ref="A2:B114">
      <sortCondition ref="A1:A113"/>
    </sortState>
  </autoFilter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B48A5-31EC-4061-AFA1-5C3A48FDCFAD}">
  <sheetPr>
    <tabColor theme="8"/>
  </sheetPr>
  <dimension ref="B2:R11"/>
  <sheetViews>
    <sheetView showGridLines="0" zoomScale="90" zoomScaleNormal="90" workbookViewId="0">
      <selection activeCell="N4" sqref="N4"/>
    </sheetView>
  </sheetViews>
  <sheetFormatPr defaultRowHeight="15" x14ac:dyDescent="0.25"/>
  <cols>
    <col min="1" max="1" width="3" customWidth="1"/>
    <col min="2" max="2" width="16.7109375" bestFit="1" customWidth="1"/>
    <col min="3" max="3" width="6.7109375" bestFit="1" customWidth="1"/>
    <col min="4" max="4" width="1.7109375" customWidth="1"/>
    <col min="5" max="5" width="15.5703125" bestFit="1" customWidth="1"/>
    <col min="6" max="6" width="6.7109375" bestFit="1" customWidth="1"/>
    <col min="7" max="7" width="1.7109375" customWidth="1"/>
    <col min="8" max="8" width="14.7109375" bestFit="1" customWidth="1"/>
    <col min="9" max="9" width="6.7109375" bestFit="1" customWidth="1"/>
    <col min="10" max="10" width="1.7109375" customWidth="1"/>
    <col min="11" max="11" width="40" bestFit="1" customWidth="1"/>
    <col min="12" max="12" width="6.7109375" bestFit="1" customWidth="1"/>
    <col min="13" max="13" width="1.7109375" customWidth="1"/>
    <col min="14" max="14" width="13.7109375" bestFit="1" customWidth="1"/>
    <col min="15" max="15" width="6.7109375" bestFit="1" customWidth="1"/>
    <col min="16" max="16" width="1.42578125" customWidth="1"/>
    <col min="17" max="17" width="10.7109375" bestFit="1" customWidth="1"/>
    <col min="18" max="18" width="6.7109375" bestFit="1" customWidth="1"/>
  </cols>
  <sheetData>
    <row r="2" spans="2:18" x14ac:dyDescent="0.25">
      <c r="B2" s="10" t="s">
        <v>798</v>
      </c>
      <c r="C2" t="s">
        <v>799</v>
      </c>
      <c r="E2" s="10" t="s">
        <v>3</v>
      </c>
      <c r="F2" t="s">
        <v>799</v>
      </c>
      <c r="G2" s="10"/>
      <c r="H2" s="10" t="s">
        <v>1</v>
      </c>
      <c r="I2" t="s">
        <v>799</v>
      </c>
      <c r="J2" s="10"/>
      <c r="K2" s="10" t="s">
        <v>679</v>
      </c>
      <c r="L2" t="s">
        <v>799</v>
      </c>
      <c r="M2" s="10"/>
      <c r="N2" s="10" t="s">
        <v>798</v>
      </c>
      <c r="O2" t="s">
        <v>799</v>
      </c>
      <c r="Q2" s="10" t="s">
        <v>800</v>
      </c>
      <c r="R2" t="s">
        <v>799</v>
      </c>
    </row>
    <row r="3" spans="2:18" x14ac:dyDescent="0.25">
      <c r="B3" s="11" t="s">
        <v>801</v>
      </c>
      <c r="C3" s="12">
        <v>1</v>
      </c>
      <c r="E3" s="11" t="s">
        <v>440</v>
      </c>
      <c r="F3" s="12">
        <v>13</v>
      </c>
      <c r="H3" s="11" t="s">
        <v>49</v>
      </c>
      <c r="I3" s="12">
        <v>1</v>
      </c>
      <c r="K3" s="11" t="s">
        <v>703</v>
      </c>
      <c r="L3" s="12">
        <v>1</v>
      </c>
      <c r="N3" s="11" t="s">
        <v>802</v>
      </c>
      <c r="O3" s="12">
        <v>2</v>
      </c>
      <c r="Q3" s="11" t="s">
        <v>347</v>
      </c>
      <c r="R3" s="12">
        <v>12</v>
      </c>
    </row>
    <row r="4" spans="2:18" x14ac:dyDescent="0.25">
      <c r="B4" s="11" t="s">
        <v>614</v>
      </c>
      <c r="C4" s="12">
        <v>5</v>
      </c>
      <c r="E4" s="11" t="s">
        <v>805</v>
      </c>
      <c r="F4" s="12">
        <v>13</v>
      </c>
      <c r="H4" s="11" t="s">
        <v>74</v>
      </c>
      <c r="I4" s="12">
        <v>6</v>
      </c>
      <c r="K4" s="11" t="s">
        <v>712</v>
      </c>
      <c r="L4" s="12">
        <v>5</v>
      </c>
      <c r="N4" s="95" t="s">
        <v>803</v>
      </c>
      <c r="O4" s="12">
        <v>1</v>
      </c>
      <c r="Q4" s="11" t="s">
        <v>267</v>
      </c>
      <c r="R4" s="12">
        <v>1</v>
      </c>
    </row>
    <row r="5" spans="2:18" x14ac:dyDescent="0.25">
      <c r="B5" s="11" t="s">
        <v>601</v>
      </c>
      <c r="C5" s="12">
        <v>1</v>
      </c>
      <c r="H5" s="11" t="s">
        <v>65</v>
      </c>
      <c r="I5" s="12">
        <v>6</v>
      </c>
      <c r="K5" s="11" t="s">
        <v>720</v>
      </c>
      <c r="L5" s="12">
        <v>1</v>
      </c>
      <c r="N5" s="95" t="s">
        <v>804</v>
      </c>
      <c r="O5" s="12">
        <v>1</v>
      </c>
      <c r="Q5" s="11" t="s">
        <v>805</v>
      </c>
      <c r="R5" s="12">
        <v>13</v>
      </c>
    </row>
    <row r="6" spans="2:18" x14ac:dyDescent="0.25">
      <c r="B6" s="11" t="s">
        <v>329</v>
      </c>
      <c r="C6" s="12">
        <v>4</v>
      </c>
      <c r="H6" s="11" t="s">
        <v>805</v>
      </c>
      <c r="I6" s="12">
        <v>13</v>
      </c>
      <c r="K6" s="11" t="s">
        <v>737</v>
      </c>
      <c r="L6" s="12">
        <v>4</v>
      </c>
      <c r="N6" s="11" t="s">
        <v>806</v>
      </c>
      <c r="O6" s="12">
        <v>11</v>
      </c>
    </row>
    <row r="7" spans="2:18" x14ac:dyDescent="0.25">
      <c r="B7" s="11" t="s">
        <v>357</v>
      </c>
      <c r="C7" s="12">
        <v>2</v>
      </c>
      <c r="K7" s="11" t="s">
        <v>743</v>
      </c>
      <c r="L7" s="12">
        <v>2</v>
      </c>
      <c r="N7" s="95" t="s">
        <v>807</v>
      </c>
      <c r="O7" s="12">
        <v>1</v>
      </c>
    </row>
    <row r="8" spans="2:18" x14ac:dyDescent="0.25">
      <c r="B8" s="11" t="s">
        <v>805</v>
      </c>
      <c r="C8" s="12">
        <v>13</v>
      </c>
      <c r="K8" s="11" t="s">
        <v>805</v>
      </c>
      <c r="L8" s="12">
        <v>13</v>
      </c>
      <c r="N8" s="95" t="s">
        <v>808</v>
      </c>
      <c r="O8" s="12">
        <v>2</v>
      </c>
    </row>
    <row r="9" spans="2:18" x14ac:dyDescent="0.25">
      <c r="N9" s="95" t="s">
        <v>809</v>
      </c>
      <c r="O9" s="12">
        <v>5</v>
      </c>
    </row>
    <row r="10" spans="2:18" x14ac:dyDescent="0.25">
      <c r="N10" s="95" t="s">
        <v>810</v>
      </c>
      <c r="O10" s="12">
        <v>3</v>
      </c>
    </row>
    <row r="11" spans="2:18" x14ac:dyDescent="0.25">
      <c r="N11" s="11" t="s">
        <v>805</v>
      </c>
      <c r="O11" s="12">
        <v>13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81C082-1A39-4343-AE50-1BD541EF58FA}">
  <dimension ref="B2:X37"/>
  <sheetViews>
    <sheetView zoomScale="85" zoomScaleNormal="85" workbookViewId="0">
      <selection activeCell="C8" sqref="C8"/>
    </sheetView>
  </sheetViews>
  <sheetFormatPr defaultRowHeight="15" x14ac:dyDescent="0.25"/>
  <cols>
    <col min="1" max="1" width="3" customWidth="1"/>
    <col min="2" max="2" width="19.85546875" bestFit="1" customWidth="1"/>
    <col min="3" max="3" width="11.28515625" customWidth="1"/>
    <col min="6" max="6" width="9.42578125" bestFit="1" customWidth="1"/>
    <col min="18" max="18" width="10.85546875" bestFit="1" customWidth="1"/>
    <col min="19" max="20" width="8.140625" bestFit="1" customWidth="1"/>
    <col min="21" max="21" width="12.85546875" bestFit="1" customWidth="1"/>
    <col min="22" max="22" width="5.140625" bestFit="1" customWidth="1"/>
    <col min="23" max="23" width="8.42578125" bestFit="1" customWidth="1"/>
    <col min="24" max="24" width="13" customWidth="1"/>
  </cols>
  <sheetData>
    <row r="2" spans="2:24" x14ac:dyDescent="0.25">
      <c r="B2" s="76" t="s">
        <v>811</v>
      </c>
      <c r="C2" s="77" t="s">
        <v>812</v>
      </c>
      <c r="F2" s="8" t="s">
        <v>813</v>
      </c>
      <c r="G2" s="48" t="s">
        <v>814</v>
      </c>
      <c r="I2" s="58" t="s">
        <v>815</v>
      </c>
      <c r="J2" s="58" t="s">
        <v>816</v>
      </c>
      <c r="K2" s="58" t="s">
        <v>817</v>
      </c>
      <c r="L2" s="58" t="s">
        <v>818</v>
      </c>
      <c r="M2" s="58" t="s">
        <v>819</v>
      </c>
      <c r="N2" s="58" t="s">
        <v>820</v>
      </c>
      <c r="O2" s="58" t="s">
        <v>821</v>
      </c>
      <c r="S2" s="23" t="s">
        <v>822</v>
      </c>
      <c r="T2" s="62" t="s">
        <v>823</v>
      </c>
      <c r="U2" s="62" t="s">
        <v>824</v>
      </c>
      <c r="V2" s="63" t="s">
        <v>814</v>
      </c>
      <c r="W2" s="16" t="s">
        <v>825</v>
      </c>
      <c r="X2" s="16" t="s">
        <v>826</v>
      </c>
    </row>
    <row r="3" spans="2:24" x14ac:dyDescent="0.25">
      <c r="B3" s="83" t="s">
        <v>827</v>
      </c>
      <c r="F3" s="79" t="s">
        <v>828</v>
      </c>
      <c r="G3" s="78">
        <v>0.375</v>
      </c>
      <c r="I3" s="61">
        <v>8.3333333333333329E-2</v>
      </c>
      <c r="J3" s="61">
        <v>0.16666666666666666</v>
      </c>
      <c r="K3" s="61">
        <v>0.25</v>
      </c>
      <c r="L3" s="61">
        <v>0.33333333333333331</v>
      </c>
      <c r="M3" s="61">
        <v>0.41666666666666669</v>
      </c>
      <c r="N3" s="61">
        <v>0.5</v>
      </c>
      <c r="O3" s="61">
        <v>1</v>
      </c>
      <c r="S3" s="57"/>
      <c r="T3" s="57"/>
      <c r="U3" s="57">
        <f>T3-S3</f>
        <v>0</v>
      </c>
      <c r="V3" s="59">
        <f>HOUR(U3)</f>
        <v>0</v>
      </c>
      <c r="W3" s="48">
        <f>MINUTE(U3)</f>
        <v>0</v>
      </c>
      <c r="X3" s="48">
        <f>W3/60</f>
        <v>0</v>
      </c>
    </row>
    <row r="4" spans="2:24" x14ac:dyDescent="0.25">
      <c r="B4" s="80" t="s">
        <v>23</v>
      </c>
      <c r="C4" s="92">
        <v>0.375</v>
      </c>
      <c r="F4" s="79" t="s">
        <v>829</v>
      </c>
      <c r="G4" s="78">
        <v>0.39583333333333331</v>
      </c>
      <c r="I4" s="61">
        <v>0.1</v>
      </c>
      <c r="J4" s="61">
        <v>0.18333333333333332</v>
      </c>
      <c r="K4" s="61">
        <v>0.26666666666666666</v>
      </c>
      <c r="L4" s="61">
        <v>0.35</v>
      </c>
      <c r="M4" s="61">
        <v>0.43333333333333335</v>
      </c>
      <c r="N4" s="61">
        <v>0.53333333333333333</v>
      </c>
      <c r="O4" s="61"/>
      <c r="S4" s="57">
        <v>0.59722222222222221</v>
      </c>
      <c r="T4" s="57">
        <v>0.59861111111111109</v>
      </c>
      <c r="U4" s="64">
        <f>T4-S4</f>
        <v>1.388888888888884E-3</v>
      </c>
      <c r="V4" s="65">
        <f>HOUR(U4)</f>
        <v>0</v>
      </c>
      <c r="W4" s="61">
        <f>MINUTE(U4)</f>
        <v>2</v>
      </c>
      <c r="X4" s="61" t="str">
        <f>IF(AND(V4,W4)&gt;0,V4&amp;"."&amp;W4,(W4/60))</f>
        <v>0.2</v>
      </c>
    </row>
    <row r="5" spans="2:24" x14ac:dyDescent="0.25">
      <c r="B5" s="80" t="s">
        <v>357</v>
      </c>
      <c r="C5" s="92">
        <v>0.39583333333333331</v>
      </c>
      <c r="F5" s="79" t="s">
        <v>830</v>
      </c>
      <c r="G5" s="78">
        <v>0.41666666666666669</v>
      </c>
      <c r="I5" s="61">
        <v>0.13333333333333333</v>
      </c>
      <c r="J5" s="61">
        <v>0.21666666666666667</v>
      </c>
      <c r="K5" s="61">
        <v>0.3</v>
      </c>
      <c r="L5" s="61">
        <v>0.4</v>
      </c>
      <c r="M5" s="61">
        <v>0.46666666666666667</v>
      </c>
      <c r="N5" s="61">
        <v>0.58333333333333337</v>
      </c>
      <c r="O5" s="61"/>
      <c r="S5" s="57">
        <v>0.58333333333333337</v>
      </c>
      <c r="T5" s="57">
        <v>0.60416666666666663</v>
      </c>
      <c r="U5" s="64">
        <f>T5-S5</f>
        <v>2.0833333333333259E-2</v>
      </c>
      <c r="V5" s="65">
        <f>HOUR(U5)</f>
        <v>0</v>
      </c>
      <c r="W5" s="61">
        <f>MINUTE(U5)</f>
        <v>30</v>
      </c>
      <c r="X5" s="61" t="str">
        <f>IF(AND(V5,W5)&gt;0,V5&amp;"."&amp;W5,(W5/60))</f>
        <v>0.30</v>
      </c>
    </row>
    <row r="6" spans="2:24" x14ac:dyDescent="0.25">
      <c r="B6" s="80" t="s">
        <v>831</v>
      </c>
      <c r="C6" s="92">
        <v>0.41666666666666669</v>
      </c>
      <c r="F6" s="79" t="s">
        <v>832</v>
      </c>
      <c r="G6" s="78">
        <v>0.4375</v>
      </c>
      <c r="N6">
        <v>0.6333333333333333</v>
      </c>
      <c r="S6" s="57">
        <v>0.58333333333333337</v>
      </c>
      <c r="T6" s="57">
        <v>0.61597222222222225</v>
      </c>
      <c r="U6" s="64">
        <f>T6-S6</f>
        <v>3.2638888888888884E-2</v>
      </c>
      <c r="V6" s="65">
        <f>HOUR(U6)</f>
        <v>0</v>
      </c>
      <c r="W6" s="61">
        <f>MINUTE(U6)</f>
        <v>47</v>
      </c>
      <c r="X6" s="61" t="str">
        <f>IF(AND(V6,W6)&gt;0,V6&amp;"."&amp;W6,(W6/60))</f>
        <v>0.47</v>
      </c>
    </row>
    <row r="7" spans="2:24" x14ac:dyDescent="0.25">
      <c r="B7" s="91"/>
      <c r="C7" s="91"/>
      <c r="F7" s="79" t="s">
        <v>833</v>
      </c>
      <c r="G7" s="78">
        <v>0.45833333333333331</v>
      </c>
      <c r="S7" s="57"/>
      <c r="T7" s="57"/>
      <c r="U7" s="57"/>
      <c r="V7" s="59"/>
      <c r="W7" s="48"/>
      <c r="X7" s="61"/>
    </row>
    <row r="8" spans="2:24" x14ac:dyDescent="0.25">
      <c r="B8" s="81" t="s">
        <v>834</v>
      </c>
      <c r="C8" s="92">
        <v>0.45833333333333331</v>
      </c>
      <c r="F8" s="79" t="s">
        <v>835</v>
      </c>
      <c r="G8" s="78">
        <v>0.47916666666666669</v>
      </c>
      <c r="S8" s="57"/>
      <c r="T8" s="57"/>
      <c r="U8" s="57"/>
      <c r="V8" s="59"/>
      <c r="W8" s="48"/>
      <c r="X8" s="61"/>
    </row>
    <row r="9" spans="2:24" x14ac:dyDescent="0.25">
      <c r="B9" s="80" t="s">
        <v>836</v>
      </c>
      <c r="C9" s="92">
        <v>0.47916666666666669</v>
      </c>
      <c r="F9" s="79" t="s">
        <v>837</v>
      </c>
      <c r="G9" s="78">
        <v>0.58333333333333337</v>
      </c>
      <c r="S9" s="57">
        <v>0.58333333333333337</v>
      </c>
      <c r="T9" s="57">
        <v>0.60763888888888895</v>
      </c>
      <c r="U9" s="64">
        <f>T9-S9</f>
        <v>2.430555555555558E-2</v>
      </c>
      <c r="V9" s="65">
        <f>HOUR(U9)</f>
        <v>0</v>
      </c>
      <c r="W9" s="61">
        <f>MINUTE(U9)</f>
        <v>35</v>
      </c>
      <c r="X9" s="61" t="str">
        <f>IF(AND(V9,W9)&gt;0,V9&amp;"."&amp;W9,(W9/60))</f>
        <v>0.35</v>
      </c>
    </row>
    <row r="10" spans="2:24" x14ac:dyDescent="0.25">
      <c r="B10" s="83" t="s">
        <v>838</v>
      </c>
      <c r="C10" s="92"/>
      <c r="F10" s="79" t="s">
        <v>839</v>
      </c>
      <c r="G10" s="78">
        <v>0.60416666666666663</v>
      </c>
      <c r="S10" s="57">
        <v>0.58333333333333337</v>
      </c>
      <c r="T10" s="57">
        <v>0.60902777777777783</v>
      </c>
      <c r="U10" s="64">
        <f>T10-S10</f>
        <v>2.5694444444444464E-2</v>
      </c>
      <c r="V10" s="65">
        <f>HOUR(U10)</f>
        <v>0</v>
      </c>
      <c r="W10" s="61">
        <f>MINUTE(U10)</f>
        <v>37</v>
      </c>
      <c r="X10" s="61" t="str">
        <f>IF(AND(V10,W10)&gt;0,V10&amp;"."&amp;W10,(W10/60))</f>
        <v>0.37</v>
      </c>
    </row>
    <row r="11" spans="2:24" x14ac:dyDescent="0.25">
      <c r="B11" s="80" t="s">
        <v>45</v>
      </c>
      <c r="C11" s="92">
        <v>0.5625</v>
      </c>
      <c r="F11" s="79" t="s">
        <v>840</v>
      </c>
      <c r="G11" s="78">
        <v>0.625</v>
      </c>
      <c r="R11" s="69"/>
      <c r="S11" s="59"/>
      <c r="T11" s="59"/>
      <c r="U11" s="59"/>
      <c r="V11" s="59"/>
      <c r="W11" s="48"/>
      <c r="X11" s="48"/>
    </row>
    <row r="12" spans="2:24" x14ac:dyDescent="0.25">
      <c r="B12" s="80" t="s">
        <v>556</v>
      </c>
      <c r="C12" s="93">
        <v>0.58333333333333337</v>
      </c>
      <c r="F12" s="79" t="s">
        <v>841</v>
      </c>
      <c r="G12" s="78">
        <v>0.64583333333333337</v>
      </c>
      <c r="R12" s="69"/>
      <c r="S12" s="59"/>
      <c r="T12" s="59"/>
      <c r="U12" s="59"/>
      <c r="V12" s="65"/>
      <c r="W12" s="61"/>
      <c r="X12" s="61"/>
    </row>
    <row r="13" spans="2:24" x14ac:dyDescent="0.25">
      <c r="B13" s="81" t="s">
        <v>842</v>
      </c>
      <c r="C13" s="93">
        <v>0.60416666666666663</v>
      </c>
      <c r="F13" s="79" t="s">
        <v>843</v>
      </c>
      <c r="G13" s="78">
        <v>0.66666666666666663</v>
      </c>
      <c r="R13" s="69"/>
      <c r="S13" s="59"/>
      <c r="T13" s="59"/>
      <c r="U13" s="59"/>
      <c r="V13" s="59"/>
      <c r="W13" s="48"/>
      <c r="X13" s="48"/>
    </row>
    <row r="14" spans="2:24" x14ac:dyDescent="0.25">
      <c r="B14" s="81" t="s">
        <v>844</v>
      </c>
      <c r="C14" s="102">
        <v>0.625</v>
      </c>
      <c r="F14" s="58"/>
      <c r="G14" s="78"/>
      <c r="R14" s="69"/>
      <c r="S14" s="59"/>
      <c r="T14" s="59"/>
      <c r="U14" s="59"/>
      <c r="V14" s="59"/>
      <c r="W14" s="48"/>
      <c r="X14" s="48"/>
    </row>
    <row r="15" spans="2:24" x14ac:dyDescent="0.25">
      <c r="B15" s="81" t="s">
        <v>285</v>
      </c>
      <c r="C15" s="104"/>
      <c r="F15" s="58"/>
      <c r="G15" s="78"/>
      <c r="R15" s="69"/>
      <c r="S15" s="59"/>
      <c r="T15" s="59"/>
      <c r="U15" s="59"/>
      <c r="V15" s="65"/>
      <c r="W15" s="61"/>
      <c r="X15" s="61"/>
    </row>
    <row r="16" spans="2:24" x14ac:dyDescent="0.25">
      <c r="B16" s="81" t="s">
        <v>845</v>
      </c>
      <c r="C16" s="102">
        <v>0.64583333333333337</v>
      </c>
      <c r="F16" s="58"/>
      <c r="R16" s="69"/>
      <c r="S16" s="59"/>
      <c r="T16" s="59"/>
      <c r="U16" s="59"/>
      <c r="V16" s="65"/>
      <c r="W16" s="61"/>
      <c r="X16" s="61"/>
    </row>
    <row r="17" spans="2:24" x14ac:dyDescent="0.25">
      <c r="B17" s="81" t="s">
        <v>390</v>
      </c>
      <c r="C17" s="103"/>
      <c r="R17" s="69"/>
      <c r="S17" s="59"/>
      <c r="T17" s="59"/>
      <c r="U17" s="59"/>
      <c r="V17" s="59"/>
      <c r="W17" s="48"/>
      <c r="X17" s="48"/>
    </row>
    <row r="18" spans="2:24" x14ac:dyDescent="0.25">
      <c r="B18" s="81" t="s">
        <v>846</v>
      </c>
      <c r="C18" s="104"/>
      <c r="R18" s="69"/>
      <c r="S18" s="59"/>
      <c r="T18" s="59"/>
      <c r="U18" s="59"/>
      <c r="V18" s="59"/>
      <c r="W18" s="48"/>
      <c r="X18" s="48"/>
    </row>
    <row r="19" spans="2:24" x14ac:dyDescent="0.25">
      <c r="B19" s="80" t="s">
        <v>329</v>
      </c>
      <c r="C19" s="102">
        <v>0.66666666666666663</v>
      </c>
      <c r="R19" s="69"/>
      <c r="S19" s="59"/>
      <c r="T19" s="59"/>
      <c r="U19" s="59"/>
      <c r="V19" s="59"/>
      <c r="W19" s="48"/>
      <c r="X19" s="48"/>
    </row>
    <row r="20" spans="2:24" x14ac:dyDescent="0.25">
      <c r="B20" s="81" t="s">
        <v>847</v>
      </c>
      <c r="C20" s="103"/>
      <c r="R20" s="69"/>
      <c r="S20" s="59"/>
      <c r="T20" s="59"/>
      <c r="U20" s="59"/>
      <c r="V20" s="65"/>
      <c r="W20" s="61"/>
      <c r="X20" s="48"/>
    </row>
    <row r="21" spans="2:24" x14ac:dyDescent="0.25">
      <c r="B21" s="81" t="s">
        <v>848</v>
      </c>
      <c r="C21" s="104"/>
      <c r="R21" s="69"/>
      <c r="S21" s="48"/>
      <c r="T21" s="59"/>
      <c r="U21" s="59"/>
      <c r="V21" s="59"/>
      <c r="W21" s="48"/>
      <c r="X21" s="48"/>
    </row>
    <row r="22" spans="2:24" x14ac:dyDescent="0.25">
      <c r="B22" s="80" t="s">
        <v>329</v>
      </c>
      <c r="C22" s="92">
        <v>0.6875</v>
      </c>
      <c r="R22" s="69"/>
      <c r="S22" s="59"/>
      <c r="T22" s="59"/>
      <c r="U22" s="59"/>
      <c r="V22" s="65"/>
      <c r="W22" s="61"/>
      <c r="X22" s="48"/>
    </row>
    <row r="23" spans="2:24" x14ac:dyDescent="0.25">
      <c r="R23" s="69"/>
      <c r="S23" s="59"/>
      <c r="T23" s="59"/>
      <c r="U23" s="59"/>
      <c r="V23" s="59"/>
      <c r="W23" s="48"/>
      <c r="X23" s="48"/>
    </row>
    <row r="24" spans="2:24" x14ac:dyDescent="0.25">
      <c r="R24" s="69"/>
      <c r="S24" s="59"/>
      <c r="T24" s="59"/>
      <c r="U24" s="59"/>
      <c r="V24" s="59"/>
      <c r="W24" s="48"/>
      <c r="X24" s="48"/>
    </row>
    <row r="25" spans="2:24" x14ac:dyDescent="0.25">
      <c r="R25" s="69"/>
      <c r="S25" s="59"/>
      <c r="T25" s="59"/>
      <c r="U25" s="59"/>
      <c r="V25" s="59"/>
      <c r="W25" s="48"/>
      <c r="X25" s="48"/>
    </row>
    <row r="26" spans="2:24" x14ac:dyDescent="0.25">
      <c r="R26" s="69"/>
      <c r="S26" s="59"/>
      <c r="T26" s="59"/>
      <c r="U26" s="59"/>
      <c r="V26" s="65"/>
      <c r="W26" s="61"/>
      <c r="X26" s="48"/>
    </row>
    <row r="27" spans="2:24" x14ac:dyDescent="0.25">
      <c r="R27" s="69"/>
      <c r="S27" s="59"/>
      <c r="T27" s="59"/>
      <c r="U27" s="59"/>
    </row>
    <row r="28" spans="2:24" x14ac:dyDescent="0.25">
      <c r="Q28" s="74"/>
      <c r="R28" s="69"/>
      <c r="S28" s="59"/>
      <c r="T28" s="59"/>
      <c r="U28" s="59"/>
    </row>
    <row r="29" spans="2:24" x14ac:dyDescent="0.25">
      <c r="Q29" s="74"/>
      <c r="R29" s="69"/>
      <c r="S29" s="59"/>
      <c r="T29" s="59"/>
      <c r="U29" s="59"/>
    </row>
    <row r="30" spans="2:24" x14ac:dyDescent="0.25">
      <c r="Q30" s="74"/>
      <c r="R30" s="69"/>
      <c r="S30" s="59"/>
      <c r="T30" s="59"/>
      <c r="U30" s="59"/>
    </row>
    <row r="31" spans="2:24" x14ac:dyDescent="0.25">
      <c r="Q31" s="74"/>
      <c r="R31" s="69"/>
      <c r="S31" s="59"/>
      <c r="T31" s="59"/>
      <c r="U31" s="59"/>
    </row>
    <row r="32" spans="2:24" x14ac:dyDescent="0.25">
      <c r="Q32" s="74"/>
      <c r="R32" s="69"/>
      <c r="S32" s="59"/>
      <c r="T32" s="59"/>
      <c r="U32" s="59"/>
    </row>
    <row r="33" spans="19:21" x14ac:dyDescent="0.25">
      <c r="S33" s="59"/>
      <c r="T33" s="59"/>
      <c r="U33" s="59"/>
    </row>
    <row r="34" spans="19:21" x14ac:dyDescent="0.25">
      <c r="S34" s="59"/>
      <c r="T34" s="59"/>
      <c r="U34" s="59"/>
    </row>
    <row r="35" spans="19:21" x14ac:dyDescent="0.25">
      <c r="S35" s="59"/>
      <c r="T35" s="59"/>
      <c r="U35" s="59"/>
    </row>
    <row r="36" spans="19:21" x14ac:dyDescent="0.25">
      <c r="S36" s="59"/>
      <c r="T36" s="59"/>
      <c r="U36" s="59"/>
    </row>
    <row r="37" spans="19:21" x14ac:dyDescent="0.25">
      <c r="S37" s="59"/>
      <c r="T37" s="59"/>
      <c r="U37" s="59"/>
    </row>
  </sheetData>
  <sortState xmlns:xlrd2="http://schemas.microsoft.com/office/spreadsheetml/2017/richdata2" ref="B12:B21">
    <sortCondition ref="B12"/>
  </sortState>
  <mergeCells count="3">
    <mergeCell ref="C16:C18"/>
    <mergeCell ref="C14:C15"/>
    <mergeCell ref="C19:C2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4692E-A7A1-42F8-BF64-752586E9BBB2}">
  <dimension ref="A1:V200"/>
  <sheetViews>
    <sheetView topLeftCell="O1" zoomScale="90" zoomScaleNormal="90" workbookViewId="0">
      <selection activeCell="P12" sqref="P12"/>
    </sheetView>
  </sheetViews>
  <sheetFormatPr defaultRowHeight="15" x14ac:dyDescent="0.25"/>
  <cols>
    <col min="1" max="1" width="11.85546875" bestFit="1" customWidth="1"/>
    <col min="2" max="2" width="17.140625" bestFit="1" customWidth="1"/>
    <col min="3" max="3" width="16.140625" bestFit="1" customWidth="1"/>
    <col min="4" max="4" width="17.85546875" bestFit="1" customWidth="1"/>
    <col min="5" max="5" width="17.28515625" bestFit="1" customWidth="1"/>
    <col min="6" max="6" width="11.7109375" bestFit="1" customWidth="1"/>
    <col min="7" max="7" width="18.140625" bestFit="1" customWidth="1"/>
    <col min="8" max="8" width="12.85546875" bestFit="1" customWidth="1"/>
    <col min="9" max="9" width="34" bestFit="1" customWidth="1"/>
    <col min="10" max="10" width="63.140625" bestFit="1" customWidth="1"/>
    <col min="11" max="11" width="40" bestFit="1" customWidth="1"/>
    <col min="12" max="12" width="43.5703125" bestFit="1" customWidth="1"/>
    <col min="13" max="13" width="14.85546875" bestFit="1" customWidth="1"/>
    <col min="14" max="14" width="59.28515625" bestFit="1" customWidth="1"/>
    <col min="15" max="15" width="13.140625" bestFit="1" customWidth="1"/>
    <col min="16" max="16" width="16.28515625" bestFit="1" customWidth="1"/>
    <col min="17" max="17" width="20.7109375" bestFit="1" customWidth="1"/>
    <col min="18" max="18" width="20.140625" bestFit="1" customWidth="1"/>
    <col min="19" max="19" width="81.140625" bestFit="1" customWidth="1"/>
    <col min="20" max="20" width="17.140625" bestFit="1" customWidth="1"/>
    <col min="21" max="21" width="19.7109375" bestFit="1" customWidth="1"/>
  </cols>
  <sheetData>
    <row r="1" spans="1:22" x14ac:dyDescent="0.25">
      <c r="A1" t="s">
        <v>849</v>
      </c>
      <c r="B1" t="s">
        <v>850</v>
      </c>
      <c r="C1" t="s">
        <v>851</v>
      </c>
      <c r="D1" t="s">
        <v>852</v>
      </c>
      <c r="E1" t="s">
        <v>853</v>
      </c>
      <c r="F1" t="s">
        <v>854</v>
      </c>
      <c r="G1" t="s">
        <v>855</v>
      </c>
      <c r="H1" t="s">
        <v>856</v>
      </c>
      <c r="I1" t="s">
        <v>857</v>
      </c>
      <c r="J1" t="s">
        <v>858</v>
      </c>
      <c r="K1" t="s">
        <v>859</v>
      </c>
      <c r="L1" t="s">
        <v>860</v>
      </c>
      <c r="M1" t="s">
        <v>861</v>
      </c>
      <c r="N1" t="s">
        <v>862</v>
      </c>
      <c r="O1" t="s">
        <v>863</v>
      </c>
      <c r="P1" t="s">
        <v>864</v>
      </c>
      <c r="Q1" t="s">
        <v>865</v>
      </c>
      <c r="R1" t="s">
        <v>866</v>
      </c>
      <c r="S1" t="s">
        <v>867</v>
      </c>
      <c r="T1" t="s">
        <v>868</v>
      </c>
      <c r="U1" s="97" t="s">
        <v>11</v>
      </c>
      <c r="V1" s="97" t="s">
        <v>11</v>
      </c>
    </row>
    <row r="2" spans="1:22" x14ac:dyDescent="0.25">
      <c r="A2" s="12" t="s">
        <v>913</v>
      </c>
      <c r="B2" s="43">
        <v>43977.659363425926</v>
      </c>
      <c r="C2" s="12" t="s">
        <v>440</v>
      </c>
      <c r="D2" s="43">
        <v>44013.442847222221</v>
      </c>
      <c r="E2" s="43"/>
      <c r="F2" s="43"/>
      <c r="G2">
        <v>0</v>
      </c>
      <c r="H2" s="12" t="s">
        <v>65</v>
      </c>
      <c r="I2" s="12" t="s">
        <v>914</v>
      </c>
      <c r="J2" s="12" t="s">
        <v>874</v>
      </c>
      <c r="K2" s="12" t="s">
        <v>703</v>
      </c>
      <c r="L2" s="12" t="s">
        <v>947</v>
      </c>
      <c r="M2" s="12" t="s">
        <v>870</v>
      </c>
      <c r="N2" s="12" t="s">
        <v>915</v>
      </c>
      <c r="O2" s="12" t="s">
        <v>871</v>
      </c>
      <c r="P2" s="12" t="s">
        <v>801</v>
      </c>
      <c r="Q2" s="12" t="s">
        <v>876</v>
      </c>
      <c r="R2" s="12" t="s">
        <v>245</v>
      </c>
      <c r="S2" s="12" t="s">
        <v>916</v>
      </c>
      <c r="T2" s="43">
        <v>44015.416666666664</v>
      </c>
      <c r="U2" t="str">
        <f>IFERROR(INDEX(FILAS!A:B,MATCH(incident[[#This Row],[assignment_group]],FILAS!A:A,0),2),"-")</f>
        <v>R3</v>
      </c>
      <c r="V2" t="str">
        <f>IFERROR(INDEX(FILAS!A:B,MATCH(incident[[#This Row],[assignment_group]],FILAS!A:A,0),2),"-")</f>
        <v>R3</v>
      </c>
    </row>
    <row r="3" spans="1:22" x14ac:dyDescent="0.25">
      <c r="A3" s="12" t="s">
        <v>948</v>
      </c>
      <c r="B3" s="43">
        <v>44013.377384259256</v>
      </c>
      <c r="C3" s="12" t="s">
        <v>440</v>
      </c>
      <c r="D3" s="43">
        <v>44013.449479166666</v>
      </c>
      <c r="E3" s="43"/>
      <c r="F3" s="43"/>
      <c r="G3">
        <v>1</v>
      </c>
      <c r="H3" s="12" t="s">
        <v>65</v>
      </c>
      <c r="I3" s="12" t="s">
        <v>949</v>
      </c>
      <c r="J3" s="12" t="s">
        <v>874</v>
      </c>
      <c r="K3" s="12" t="s">
        <v>743</v>
      </c>
      <c r="L3" s="12" t="s">
        <v>943</v>
      </c>
      <c r="M3" s="12" t="s">
        <v>870</v>
      </c>
      <c r="N3" s="12" t="s">
        <v>950</v>
      </c>
      <c r="O3" s="12" t="s">
        <v>871</v>
      </c>
      <c r="P3" s="12" t="s">
        <v>357</v>
      </c>
      <c r="Q3" s="12" t="s">
        <v>945</v>
      </c>
      <c r="R3" s="12" t="s">
        <v>245</v>
      </c>
      <c r="S3" s="12" t="s">
        <v>951</v>
      </c>
      <c r="T3" s="43">
        <v>44014.416666666664</v>
      </c>
      <c r="U3" t="str">
        <f>IFERROR(INDEX(FILAS!A:B,MATCH(incident[[#This Row],[assignment_group]],FILAS!A:A,0),2),"-")</f>
        <v>CCS</v>
      </c>
      <c r="V3" t="str">
        <f>IFERROR(INDEX(FILAS!A:B,MATCH(incident[[#This Row],[assignment_group]],FILAS!A:A,0),2),"-")</f>
        <v>CCS</v>
      </c>
    </row>
    <row r="4" spans="1:22" x14ac:dyDescent="0.25">
      <c r="A4" s="12" t="s">
        <v>908</v>
      </c>
      <c r="B4" s="43">
        <v>43979.451192129629</v>
      </c>
      <c r="C4" s="12" t="s">
        <v>440</v>
      </c>
      <c r="D4" s="43">
        <v>44011.670300925929</v>
      </c>
      <c r="E4" s="43"/>
      <c r="F4" s="43"/>
      <c r="G4">
        <v>0</v>
      </c>
      <c r="H4" s="12" t="s">
        <v>65</v>
      </c>
      <c r="I4" s="12" t="s">
        <v>909</v>
      </c>
      <c r="J4" s="12" t="s">
        <v>874</v>
      </c>
      <c r="K4" s="12" t="s">
        <v>743</v>
      </c>
      <c r="L4" s="12" t="s">
        <v>675</v>
      </c>
      <c r="M4" s="12" t="s">
        <v>910</v>
      </c>
      <c r="N4" s="12" t="s">
        <v>911</v>
      </c>
      <c r="O4" s="12" t="s">
        <v>871</v>
      </c>
      <c r="P4" s="12" t="s">
        <v>357</v>
      </c>
      <c r="Q4" s="12" t="s">
        <v>907</v>
      </c>
      <c r="R4" s="12" t="s">
        <v>245</v>
      </c>
      <c r="S4" s="12" t="s">
        <v>912</v>
      </c>
      <c r="T4" s="43">
        <v>44015.395833333336</v>
      </c>
      <c r="U4" t="str">
        <f>IFERROR(INDEX(FILAS!A:B,MATCH(incident[[#This Row],[assignment_group]],FILAS!A:A,0),2),"-")</f>
        <v>CCS</v>
      </c>
      <c r="V4" t="str">
        <f>IFERROR(INDEX(FILAS!A:B,MATCH(incident[[#This Row],[assignment_group]],FILAS!A:A,0),2),"-")</f>
        <v>CCS</v>
      </c>
    </row>
    <row r="5" spans="1:22" x14ac:dyDescent="0.25">
      <c r="A5" s="12" t="s">
        <v>952</v>
      </c>
      <c r="B5" s="43">
        <v>44013.377106481479</v>
      </c>
      <c r="C5" s="12" t="s">
        <v>440</v>
      </c>
      <c r="D5" s="43">
        <v>44013.515300925923</v>
      </c>
      <c r="E5" s="43"/>
      <c r="F5" s="43"/>
      <c r="G5">
        <v>0</v>
      </c>
      <c r="H5" s="12" t="s">
        <v>74</v>
      </c>
      <c r="I5" s="12" t="s">
        <v>953</v>
      </c>
      <c r="J5" s="12" t="s">
        <v>954</v>
      </c>
      <c r="K5" s="12" t="s">
        <v>738</v>
      </c>
      <c r="L5" s="12" t="s">
        <v>675</v>
      </c>
      <c r="M5" s="12" t="s">
        <v>870</v>
      </c>
      <c r="N5" s="12" t="s">
        <v>955</v>
      </c>
      <c r="O5" s="12" t="s">
        <v>871</v>
      </c>
      <c r="P5" s="12" t="s">
        <v>324</v>
      </c>
      <c r="Q5" s="12" t="s">
        <v>876</v>
      </c>
      <c r="R5" s="12" t="s">
        <v>245</v>
      </c>
      <c r="S5" s="12" t="s">
        <v>956</v>
      </c>
      <c r="T5" s="43">
        <v>44015.666666666664</v>
      </c>
      <c r="U5" t="str">
        <f>IFERROR(INDEX(FILAS!A:B,MATCH(incident[[#This Row],[assignment_group]],FILAS!A:A,0),2),"-")</f>
        <v>R3</v>
      </c>
      <c r="V5" t="str">
        <f>IFERROR(INDEX(FILAS!A:B,MATCH(incident[[#This Row],[assignment_group]],FILAS!A:A,0),2),"-")</f>
        <v>R3</v>
      </c>
    </row>
    <row r="6" spans="1:22" x14ac:dyDescent="0.25">
      <c r="A6" s="12" t="s">
        <v>900</v>
      </c>
      <c r="B6" s="43">
        <v>43846.601030092592</v>
      </c>
      <c r="C6" s="12" t="s">
        <v>440</v>
      </c>
      <c r="D6" s="43">
        <v>44011.507141203707</v>
      </c>
      <c r="E6" s="43"/>
      <c r="F6" s="43"/>
      <c r="G6">
        <v>0</v>
      </c>
      <c r="H6" s="12" t="s">
        <v>74</v>
      </c>
      <c r="I6" s="12" t="s">
        <v>899</v>
      </c>
      <c r="J6" s="12" t="s">
        <v>898</v>
      </c>
      <c r="K6" s="12" t="s">
        <v>737</v>
      </c>
      <c r="L6" s="12" t="s">
        <v>943</v>
      </c>
      <c r="M6" s="12" t="s">
        <v>870</v>
      </c>
      <c r="N6" s="12" t="s">
        <v>901</v>
      </c>
      <c r="O6" s="12" t="s">
        <v>871</v>
      </c>
      <c r="P6" s="12" t="s">
        <v>329</v>
      </c>
      <c r="Q6" s="12" t="s">
        <v>876</v>
      </c>
      <c r="R6" s="12" t="s">
        <v>245</v>
      </c>
      <c r="S6" s="12" t="s">
        <v>902</v>
      </c>
      <c r="T6" s="43">
        <v>44022.443032407406</v>
      </c>
      <c r="U6" t="str">
        <f>IFERROR(INDEX(FILAS!A:B,MATCH(incident[[#This Row],[assignment_group]],FILAS!A:A,0),2),"-")</f>
        <v>CCS</v>
      </c>
      <c r="V6" t="str">
        <f>IFERROR(INDEX(FILAS!A:B,MATCH(incident[[#This Row],[assignment_group]],FILAS!A:A,0),2),"-")</f>
        <v>CCS</v>
      </c>
    </row>
    <row r="7" spans="1:22" x14ac:dyDescent="0.25">
      <c r="A7" s="12" t="s">
        <v>903</v>
      </c>
      <c r="B7" s="43">
        <v>43740.387384259258</v>
      </c>
      <c r="C7" s="12" t="s">
        <v>440</v>
      </c>
      <c r="D7" s="43">
        <v>44007.541956018518</v>
      </c>
      <c r="E7" s="43"/>
      <c r="F7" s="43"/>
      <c r="G7">
        <v>0</v>
      </c>
      <c r="H7" s="12" t="s">
        <v>74</v>
      </c>
      <c r="I7" s="12" t="s">
        <v>904</v>
      </c>
      <c r="J7" s="12" t="s">
        <v>898</v>
      </c>
      <c r="K7" s="12" t="s">
        <v>737</v>
      </c>
      <c r="L7" s="12" t="s">
        <v>943</v>
      </c>
      <c r="M7" s="12" t="s">
        <v>870</v>
      </c>
      <c r="N7" s="12" t="s">
        <v>905</v>
      </c>
      <c r="O7" s="12" t="s">
        <v>871</v>
      </c>
      <c r="P7" s="12" t="s">
        <v>329</v>
      </c>
      <c r="Q7" s="12" t="s">
        <v>876</v>
      </c>
      <c r="R7" s="12" t="s">
        <v>245</v>
      </c>
      <c r="S7" s="12" t="s">
        <v>906</v>
      </c>
      <c r="T7" s="43">
        <v>44036.540659722225</v>
      </c>
      <c r="U7" t="str">
        <f>IFERROR(INDEX(FILAS!A:B,MATCH(incident[[#This Row],[assignment_group]],FILAS!A:A,0),2),"-")</f>
        <v>CCS</v>
      </c>
      <c r="V7" t="str">
        <f>IFERROR(INDEX(FILAS!A:B,MATCH(incident[[#This Row],[assignment_group]],FILAS!A:A,0),2),"-")</f>
        <v>CCS</v>
      </c>
    </row>
    <row r="8" spans="1:22" x14ac:dyDescent="0.25">
      <c r="A8" s="12" t="s">
        <v>893</v>
      </c>
      <c r="B8" s="43">
        <v>43797.69121527778</v>
      </c>
      <c r="C8" s="12" t="s">
        <v>440</v>
      </c>
      <c r="D8" s="43">
        <v>44011.508229166669</v>
      </c>
      <c r="E8" s="43"/>
      <c r="F8" s="43"/>
      <c r="G8">
        <v>1</v>
      </c>
      <c r="H8" s="12" t="s">
        <v>49</v>
      </c>
      <c r="I8" s="12" t="s">
        <v>894</v>
      </c>
      <c r="J8" s="12" t="s">
        <v>895</v>
      </c>
      <c r="K8" s="12" t="s">
        <v>720</v>
      </c>
      <c r="L8" s="12" t="s">
        <v>943</v>
      </c>
      <c r="M8" s="12" t="s">
        <v>870</v>
      </c>
      <c r="N8" s="12" t="s">
        <v>896</v>
      </c>
      <c r="O8" s="12" t="s">
        <v>871</v>
      </c>
      <c r="P8" s="12" t="s">
        <v>601</v>
      </c>
      <c r="Q8" s="12" t="s">
        <v>876</v>
      </c>
      <c r="R8" s="12" t="s">
        <v>245</v>
      </c>
      <c r="S8" s="12" t="s">
        <v>897</v>
      </c>
      <c r="T8" s="43">
        <v>44015.416666666664</v>
      </c>
      <c r="U8" t="str">
        <f>IFERROR(INDEX(FILAS!A:B,MATCH(incident[[#This Row],[assignment_group]],FILAS!A:A,0),2),"-")</f>
        <v>CCS</v>
      </c>
      <c r="V8" t="str">
        <f>IFERROR(INDEX(FILAS!A:B,MATCH(incident[[#This Row],[assignment_group]],FILAS!A:A,0),2),"-")</f>
        <v>CCS</v>
      </c>
    </row>
    <row r="9" spans="1:22" x14ac:dyDescent="0.25">
      <c r="A9" s="12" t="s">
        <v>957</v>
      </c>
      <c r="B9" s="43">
        <v>44012.767870370371</v>
      </c>
      <c r="C9" s="12" t="s">
        <v>440</v>
      </c>
      <c r="D9" s="43">
        <v>44013.426053240742</v>
      </c>
      <c r="E9" s="43"/>
      <c r="F9" s="43"/>
      <c r="G9">
        <v>0</v>
      </c>
      <c r="H9" s="12" t="s">
        <v>74</v>
      </c>
      <c r="I9" s="12" t="s">
        <v>873</v>
      </c>
      <c r="J9" s="12" t="s">
        <v>874</v>
      </c>
      <c r="K9" s="12" t="s">
        <v>712</v>
      </c>
      <c r="L9" s="12" t="s">
        <v>675</v>
      </c>
      <c r="M9" s="12" t="s">
        <v>870</v>
      </c>
      <c r="N9" s="12" t="s">
        <v>958</v>
      </c>
      <c r="O9" s="12" t="s">
        <v>871</v>
      </c>
      <c r="P9" s="12" t="s">
        <v>614</v>
      </c>
      <c r="Q9" s="12" t="s">
        <v>959</v>
      </c>
      <c r="R9" s="12" t="s">
        <v>245</v>
      </c>
      <c r="S9" s="12" t="s">
        <v>960</v>
      </c>
      <c r="T9" s="43">
        <v>44015.479166666664</v>
      </c>
      <c r="U9" t="str">
        <f>IFERROR(INDEX(FILAS!A:B,MATCH(incident[[#This Row],[assignment_group]],FILAS!A:A,0),2),"-")</f>
        <v>CCS</v>
      </c>
      <c r="V9" t="str">
        <f>IFERROR(INDEX(FILAS!A:B,MATCH(incident[[#This Row],[assignment_group]],FILAS!A:A,0),2),"-")</f>
        <v>CCS</v>
      </c>
    </row>
    <row r="10" spans="1:22" x14ac:dyDescent="0.25">
      <c r="A10" s="12" t="s">
        <v>961</v>
      </c>
      <c r="B10" s="43">
        <v>44012.757835648146</v>
      </c>
      <c r="C10" s="12" t="s">
        <v>440</v>
      </c>
      <c r="D10" s="43">
        <v>44013.396458333336</v>
      </c>
      <c r="E10" s="43"/>
      <c r="F10" s="43"/>
      <c r="G10">
        <v>0</v>
      </c>
      <c r="H10" s="12" t="s">
        <v>74</v>
      </c>
      <c r="I10" s="12" t="s">
        <v>873</v>
      </c>
      <c r="J10" s="12" t="s">
        <v>874</v>
      </c>
      <c r="K10" s="12" t="s">
        <v>712</v>
      </c>
      <c r="L10" s="12" t="s">
        <v>675</v>
      </c>
      <c r="M10" s="12" t="s">
        <v>870</v>
      </c>
      <c r="N10" s="12" t="s">
        <v>962</v>
      </c>
      <c r="O10" s="12" t="s">
        <v>871</v>
      </c>
      <c r="P10" s="12" t="s">
        <v>614</v>
      </c>
      <c r="Q10" s="12" t="s">
        <v>959</v>
      </c>
      <c r="R10" s="12" t="s">
        <v>245</v>
      </c>
      <c r="S10" s="12" t="s">
        <v>963</v>
      </c>
      <c r="T10" s="43">
        <v>44015.479166666664</v>
      </c>
      <c r="U10" t="str">
        <f>IFERROR(INDEX(FILAS!A:B,MATCH(incident[[#This Row],[assignment_group]],FILAS!A:A,0),2),"-")</f>
        <v>CCS</v>
      </c>
      <c r="V10" t="str">
        <f>IFERROR(INDEX(FILAS!A:B,MATCH(incident[[#This Row],[assignment_group]],FILAS!A:A,0),2),"-")</f>
        <v>CCS</v>
      </c>
    </row>
    <row r="11" spans="1:22" x14ac:dyDescent="0.25">
      <c r="A11" s="12" t="s">
        <v>964</v>
      </c>
      <c r="B11" s="43">
        <v>44012.658148148148</v>
      </c>
      <c r="C11" s="12" t="s">
        <v>440</v>
      </c>
      <c r="D11" s="43">
        <v>44012.666134259256</v>
      </c>
      <c r="E11" s="43"/>
      <c r="F11" s="43"/>
      <c r="G11">
        <v>0</v>
      </c>
      <c r="H11" s="12" t="s">
        <v>65</v>
      </c>
      <c r="I11" s="12" t="s">
        <v>873</v>
      </c>
      <c r="J11" s="12" t="s">
        <v>874</v>
      </c>
      <c r="K11" s="12" t="s">
        <v>712</v>
      </c>
      <c r="L11" s="12" t="s">
        <v>947</v>
      </c>
      <c r="M11" s="12" t="s">
        <v>870</v>
      </c>
      <c r="N11" s="12" t="s">
        <v>965</v>
      </c>
      <c r="O11" s="12" t="s">
        <v>871</v>
      </c>
      <c r="P11" s="12" t="s">
        <v>614</v>
      </c>
      <c r="Q11" s="12" t="s">
        <v>876</v>
      </c>
      <c r="R11" s="12" t="s">
        <v>245</v>
      </c>
      <c r="S11" s="12" t="s">
        <v>966</v>
      </c>
      <c r="T11" s="43">
        <v>44014.416666666664</v>
      </c>
      <c r="U11" t="str">
        <f>IFERROR(INDEX(FILAS!A:B,MATCH(incident[[#This Row],[assignment_group]],FILAS!A:A,0),2),"-")</f>
        <v>CCS</v>
      </c>
      <c r="V11" t="str">
        <f>IFERROR(INDEX(FILAS!A:B,MATCH(incident[[#This Row],[assignment_group]],FILAS!A:A,0),2),"-")</f>
        <v>CCS</v>
      </c>
    </row>
    <row r="12" spans="1:22" x14ac:dyDescent="0.25">
      <c r="A12" s="12" t="s">
        <v>872</v>
      </c>
      <c r="B12" s="43">
        <v>43966.571446759262</v>
      </c>
      <c r="C12" s="12" t="s">
        <v>440</v>
      </c>
      <c r="D12" s="43">
        <v>44011.491990740738</v>
      </c>
      <c r="E12" s="43"/>
      <c r="F12" s="43"/>
      <c r="G12">
        <v>0</v>
      </c>
      <c r="H12" s="12" t="s">
        <v>65</v>
      </c>
      <c r="I12" s="12" t="s">
        <v>873</v>
      </c>
      <c r="J12" s="12" t="s">
        <v>874</v>
      </c>
      <c r="K12" s="12" t="s">
        <v>712</v>
      </c>
      <c r="L12" s="12" t="s">
        <v>675</v>
      </c>
      <c r="M12" s="12" t="s">
        <v>870</v>
      </c>
      <c r="N12" s="12" t="s">
        <v>875</v>
      </c>
      <c r="O12" s="12" t="s">
        <v>871</v>
      </c>
      <c r="P12" s="12" t="s">
        <v>614</v>
      </c>
      <c r="Q12" s="12" t="s">
        <v>876</v>
      </c>
      <c r="R12" s="12" t="s">
        <v>245</v>
      </c>
      <c r="S12" s="12" t="s">
        <v>877</v>
      </c>
      <c r="T12" s="43">
        <v>44022.416666666664</v>
      </c>
      <c r="U12" t="str">
        <f>IFERROR(INDEX(FILAS!A:B,MATCH(incident[[#This Row],[assignment_group]],FILAS!A:A,0),2),"-")</f>
        <v>CCS</v>
      </c>
      <c r="V12" t="str">
        <f>IFERROR(INDEX(FILAS!A:B,MATCH(incident[[#This Row],[assignment_group]],FILAS!A:A,0),2),"-")</f>
        <v>CCS</v>
      </c>
    </row>
    <row r="13" spans="1:22" x14ac:dyDescent="0.25">
      <c r="A13" s="12" t="s">
        <v>878</v>
      </c>
      <c r="B13" s="43">
        <v>43962.463969907411</v>
      </c>
      <c r="C13" s="12" t="s">
        <v>440</v>
      </c>
      <c r="D13" s="43">
        <v>44011.492152777777</v>
      </c>
      <c r="E13" s="43"/>
      <c r="F13" s="43"/>
      <c r="G13">
        <v>0</v>
      </c>
      <c r="H13" s="12" t="s">
        <v>74</v>
      </c>
      <c r="I13" s="12" t="s">
        <v>879</v>
      </c>
      <c r="J13" s="12" t="s">
        <v>874</v>
      </c>
      <c r="K13" s="12" t="s">
        <v>712</v>
      </c>
      <c r="L13" s="12" t="s">
        <v>675</v>
      </c>
      <c r="M13" s="12" t="s">
        <v>870</v>
      </c>
      <c r="N13" s="12" t="s">
        <v>880</v>
      </c>
      <c r="O13" s="12" t="s">
        <v>871</v>
      </c>
      <c r="P13" s="12" t="s">
        <v>614</v>
      </c>
      <c r="Q13" s="12" t="s">
        <v>876</v>
      </c>
      <c r="R13" s="12" t="s">
        <v>245</v>
      </c>
      <c r="S13" s="12" t="s">
        <v>881</v>
      </c>
      <c r="T13" s="43">
        <v>44022.416666666664</v>
      </c>
      <c r="U13" t="str">
        <f>IFERROR(INDEX(FILAS!A:B,MATCH(incident[[#This Row],[assignment_group]],FILAS!A:A,0),2),"-")</f>
        <v>CCS</v>
      </c>
      <c r="V13" t="str">
        <f>IFERROR(INDEX(FILAS!A:B,MATCH(incident[[#This Row],[assignment_group]],FILAS!A:A,0),2),"-")</f>
        <v>CCS</v>
      </c>
    </row>
    <row r="14" spans="1:22" x14ac:dyDescent="0.25">
      <c r="A14" s="12" t="s">
        <v>882</v>
      </c>
      <c r="B14" s="43">
        <v>43962.337650462963</v>
      </c>
      <c r="C14" s="12" t="s">
        <v>440</v>
      </c>
      <c r="D14" s="43">
        <v>44011.492407407408</v>
      </c>
      <c r="E14" s="43"/>
      <c r="F14" s="43"/>
      <c r="G14">
        <v>0</v>
      </c>
      <c r="H14" s="12" t="s">
        <v>65</v>
      </c>
      <c r="I14" s="12" t="s">
        <v>873</v>
      </c>
      <c r="J14" s="12" t="s">
        <v>874</v>
      </c>
      <c r="K14" s="12" t="s">
        <v>712</v>
      </c>
      <c r="L14" s="12" t="s">
        <v>675</v>
      </c>
      <c r="M14" s="12" t="s">
        <v>870</v>
      </c>
      <c r="N14" s="12" t="s">
        <v>883</v>
      </c>
      <c r="O14" s="12" t="s">
        <v>871</v>
      </c>
      <c r="P14" s="12" t="s">
        <v>614</v>
      </c>
      <c r="Q14" s="12" t="s">
        <v>876</v>
      </c>
      <c r="R14" s="12" t="s">
        <v>245</v>
      </c>
      <c r="S14" s="12" t="s">
        <v>884</v>
      </c>
      <c r="T14" s="43">
        <v>44022.416666666664</v>
      </c>
      <c r="U14" t="str">
        <f>IFERROR(INDEX(FILAS!A:B,MATCH(incident[[#This Row],[assignment_group]],FILAS!A:A,0),2),"-")</f>
        <v>CCS</v>
      </c>
      <c r="V14" t="str">
        <f>IFERROR(INDEX(FILAS!A:B,MATCH(incident[[#This Row],[assignment_group]],FILAS!A:A,0),2),"-")</f>
        <v>CCS</v>
      </c>
    </row>
    <row r="15" spans="1:22" x14ac:dyDescent="0.25">
      <c r="A15" s="12" t="s">
        <v>885</v>
      </c>
      <c r="B15" s="43">
        <v>43929.652395833335</v>
      </c>
      <c r="C15" s="12" t="s">
        <v>440</v>
      </c>
      <c r="D15" s="43">
        <v>44011.492696759262</v>
      </c>
      <c r="E15" s="43"/>
      <c r="F15" s="43"/>
      <c r="G15">
        <v>0</v>
      </c>
      <c r="H15" s="12" t="s">
        <v>74</v>
      </c>
      <c r="I15" s="12" t="s">
        <v>886</v>
      </c>
      <c r="J15" s="12" t="s">
        <v>874</v>
      </c>
      <c r="K15" s="12" t="s">
        <v>712</v>
      </c>
      <c r="L15" s="12" t="s">
        <v>675</v>
      </c>
      <c r="M15" s="12" t="s">
        <v>870</v>
      </c>
      <c r="N15" s="12" t="s">
        <v>887</v>
      </c>
      <c r="O15" s="12" t="s">
        <v>871</v>
      </c>
      <c r="P15" s="12" t="s">
        <v>614</v>
      </c>
      <c r="Q15" s="12" t="s">
        <v>876</v>
      </c>
      <c r="R15" s="12" t="s">
        <v>245</v>
      </c>
      <c r="S15" s="12" t="s">
        <v>888</v>
      </c>
      <c r="T15" s="43">
        <v>44014.416666666664</v>
      </c>
      <c r="U15" t="str">
        <f>IFERROR(INDEX(FILAS!A:B,MATCH(incident[[#This Row],[assignment_group]],FILAS!A:A,0),2),"-")</f>
        <v>CCS</v>
      </c>
      <c r="V15" t="str">
        <f>IFERROR(INDEX(FILAS!A:B,MATCH(incident[[#This Row],[assignment_group]],FILAS!A:A,0),2),"-")</f>
        <v>CCS</v>
      </c>
    </row>
    <row r="16" spans="1:22" x14ac:dyDescent="0.25">
      <c r="A16" s="12" t="s">
        <v>889</v>
      </c>
      <c r="B16" s="43">
        <v>43922.482106481482</v>
      </c>
      <c r="C16" s="12" t="s">
        <v>440</v>
      </c>
      <c r="D16" s="43">
        <v>44011.502962962964</v>
      </c>
      <c r="E16" s="43"/>
      <c r="F16" s="43"/>
      <c r="G16">
        <v>0</v>
      </c>
      <c r="H16" s="12" t="s">
        <v>65</v>
      </c>
      <c r="I16" s="12" t="s">
        <v>886</v>
      </c>
      <c r="J16" s="12" t="s">
        <v>869</v>
      </c>
      <c r="K16" s="12" t="s">
        <v>712</v>
      </c>
      <c r="L16" s="12" t="s">
        <v>675</v>
      </c>
      <c r="M16" s="12" t="s">
        <v>870</v>
      </c>
      <c r="N16" s="12" t="s">
        <v>890</v>
      </c>
      <c r="O16" s="12" t="s">
        <v>871</v>
      </c>
      <c r="P16" s="12" t="s">
        <v>614</v>
      </c>
      <c r="Q16" s="12" t="s">
        <v>891</v>
      </c>
      <c r="R16" s="12" t="s">
        <v>245</v>
      </c>
      <c r="S16" s="12" t="s">
        <v>892</v>
      </c>
      <c r="T16" s="43">
        <v>44014.416666666664</v>
      </c>
      <c r="U16" t="str">
        <f>IFERROR(INDEX(FILAS!A:B,MATCH(incident[[#This Row],[assignment_group]],FILAS!A:A,0),2),"-")</f>
        <v>CCS</v>
      </c>
      <c r="V16" t="str">
        <f>IFERROR(INDEX(FILAS!A:B,MATCH(incident[[#This Row],[assignment_group]],FILAS!A:A,0),2),"-")</f>
        <v>CCS</v>
      </c>
    </row>
    <row r="17" spans="22:22" x14ac:dyDescent="0.25">
      <c r="V17" t="str">
        <f>IFERROR(INDEX(FILAS!A:B,MATCH(incident[[#This Row],[assignment_group]],FILAS!A:A,0),2),"-")</f>
        <v>-</v>
      </c>
    </row>
    <row r="18" spans="22:22" x14ac:dyDescent="0.25">
      <c r="V18" t="str">
        <f>IFERROR(INDEX(FILAS!A:B,MATCH(incident[[#This Row],[assignment_group]],FILAS!A:A,0),2),"-")</f>
        <v>-</v>
      </c>
    </row>
    <row r="19" spans="22:22" x14ac:dyDescent="0.25">
      <c r="V19" t="str">
        <f>IFERROR(INDEX(FILAS!A:B,MATCH(incident[[#This Row],[assignment_group]],FILAS!A:A,0),2),"-")</f>
        <v>-</v>
      </c>
    </row>
    <row r="20" spans="22:22" x14ac:dyDescent="0.25">
      <c r="V20" t="str">
        <f>IFERROR(INDEX(FILAS!A:B,MATCH(incident[[#This Row],[assignment_group]],FILAS!A:A,0),2),"-")</f>
        <v>-</v>
      </c>
    </row>
    <row r="21" spans="22:22" x14ac:dyDescent="0.25">
      <c r="V21" t="str">
        <f>IFERROR(INDEX(FILAS!A:B,MATCH(incident[[#This Row],[assignment_group]],FILAS!A:A,0),2),"-")</f>
        <v>-</v>
      </c>
    </row>
    <row r="22" spans="22:22" x14ac:dyDescent="0.25">
      <c r="V22" t="str">
        <f>IFERROR(INDEX(FILAS!A:B,MATCH(incident[[#This Row],[assignment_group]],FILAS!A:A,0),2),"-")</f>
        <v>-</v>
      </c>
    </row>
    <row r="23" spans="22:22" x14ac:dyDescent="0.25">
      <c r="V23" t="str">
        <f>IFERROR(INDEX(FILAS!A:B,MATCH(incident[[#This Row],[assignment_group]],FILAS!A:A,0),2),"-")</f>
        <v>-</v>
      </c>
    </row>
    <row r="24" spans="22:22" x14ac:dyDescent="0.25">
      <c r="V24" t="str">
        <f>IFERROR(INDEX(FILAS!A:B,MATCH(incident[[#This Row],[assignment_group]],FILAS!A:A,0),2),"-")</f>
        <v>-</v>
      </c>
    </row>
    <row r="25" spans="22:22" x14ac:dyDescent="0.25">
      <c r="V25" t="str">
        <f>IFERROR(INDEX(FILAS!A:B,MATCH(incident[[#This Row],[assignment_group]],FILAS!A:A,0),2),"-")</f>
        <v>-</v>
      </c>
    </row>
    <row r="26" spans="22:22" x14ac:dyDescent="0.25">
      <c r="V26" t="str">
        <f>IFERROR(INDEX(FILAS!A:B,MATCH(incident[[#This Row],[assignment_group]],FILAS!A:A,0),2),"-")</f>
        <v>-</v>
      </c>
    </row>
    <row r="27" spans="22:22" x14ac:dyDescent="0.25">
      <c r="V27" t="str">
        <f>IFERROR(INDEX(FILAS!A:B,MATCH(incident[[#This Row],[assignment_group]],FILAS!A:A,0),2),"-")</f>
        <v>-</v>
      </c>
    </row>
    <row r="28" spans="22:22" x14ac:dyDescent="0.25">
      <c r="V28" t="str">
        <f>IFERROR(INDEX(FILAS!A:B,MATCH(incident[[#This Row],[assignment_group]],FILAS!A:A,0),2),"-")</f>
        <v>-</v>
      </c>
    </row>
    <row r="29" spans="22:22" x14ac:dyDescent="0.25">
      <c r="V29" t="str">
        <f>IFERROR(INDEX(FILAS!A:B,MATCH(incident[[#This Row],[assignment_group]],FILAS!A:A,0),2),"-")</f>
        <v>-</v>
      </c>
    </row>
    <row r="30" spans="22:22" x14ac:dyDescent="0.25">
      <c r="V30" t="str">
        <f>IFERROR(INDEX(FILAS!A:B,MATCH(incident[[#This Row],[assignment_group]],FILAS!A:A,0),2),"-")</f>
        <v>-</v>
      </c>
    </row>
    <row r="31" spans="22:22" x14ac:dyDescent="0.25">
      <c r="V31" t="str">
        <f>IFERROR(INDEX(FILAS!A:B,MATCH(incident[[#This Row],[assignment_group]],FILAS!A:A,0),2),"-")</f>
        <v>-</v>
      </c>
    </row>
    <row r="32" spans="22:22" x14ac:dyDescent="0.25">
      <c r="V32" t="str">
        <f>IFERROR(INDEX(FILAS!A:B,MATCH(incident[[#This Row],[assignment_group]],FILAS!A:A,0),2),"-")</f>
        <v>-</v>
      </c>
    </row>
    <row r="33" spans="22:22" x14ac:dyDescent="0.25">
      <c r="V33" t="str">
        <f>IFERROR(INDEX(FILAS!A:B,MATCH(incident[[#This Row],[assignment_group]],FILAS!A:A,0),2),"-")</f>
        <v>-</v>
      </c>
    </row>
    <row r="34" spans="22:22" x14ac:dyDescent="0.25">
      <c r="V34" t="str">
        <f>IFERROR(INDEX(FILAS!A:B,MATCH(incident[[#This Row],[assignment_group]],FILAS!A:A,0),2),"-")</f>
        <v>-</v>
      </c>
    </row>
    <row r="35" spans="22:22" x14ac:dyDescent="0.25">
      <c r="V35" t="str">
        <f>IFERROR(INDEX(FILAS!A:B,MATCH(incident[[#This Row],[assignment_group]],FILAS!A:A,0),2),"-")</f>
        <v>-</v>
      </c>
    </row>
    <row r="36" spans="22:22" x14ac:dyDescent="0.25">
      <c r="V36" t="str">
        <f>IFERROR(INDEX(FILAS!A:B,MATCH(incident[[#This Row],[assignment_group]],FILAS!A:A,0),2),"-")</f>
        <v>-</v>
      </c>
    </row>
    <row r="37" spans="22:22" x14ac:dyDescent="0.25">
      <c r="V37" t="str">
        <f>IFERROR(INDEX(FILAS!A:B,MATCH(incident[[#This Row],[assignment_group]],FILAS!A:A,0),2),"-")</f>
        <v>-</v>
      </c>
    </row>
    <row r="38" spans="22:22" x14ac:dyDescent="0.25">
      <c r="V38" t="str">
        <f>IFERROR(INDEX(FILAS!A:B,MATCH(incident[[#This Row],[assignment_group]],FILAS!A:A,0),2),"-")</f>
        <v>-</v>
      </c>
    </row>
    <row r="39" spans="22:22" x14ac:dyDescent="0.25">
      <c r="V39" t="str">
        <f>IFERROR(INDEX(FILAS!A:B,MATCH(incident[[#This Row],[assignment_group]],FILAS!A:A,0),2),"-")</f>
        <v>-</v>
      </c>
    </row>
    <row r="40" spans="22:22" x14ac:dyDescent="0.25">
      <c r="V40" t="str">
        <f>IFERROR(INDEX(FILAS!A:B,MATCH(incident[[#This Row],[assignment_group]],FILAS!A:A,0),2),"-")</f>
        <v>-</v>
      </c>
    </row>
    <row r="41" spans="22:22" x14ac:dyDescent="0.25">
      <c r="V41" t="str">
        <f>IFERROR(INDEX(FILAS!A:B,MATCH(incident[[#This Row],[assignment_group]],FILAS!A:A,0),2),"-")</f>
        <v>-</v>
      </c>
    </row>
    <row r="42" spans="22:22" x14ac:dyDescent="0.25">
      <c r="V42" t="str">
        <f>IFERROR(INDEX(FILAS!A:B,MATCH(incident[[#This Row],[assignment_group]],FILAS!A:A,0),2),"-")</f>
        <v>-</v>
      </c>
    </row>
    <row r="43" spans="22:22" x14ac:dyDescent="0.25">
      <c r="V43" t="str">
        <f>IFERROR(INDEX(FILAS!A:B,MATCH(incident[[#This Row],[assignment_group]],FILAS!A:A,0),2),"-")</f>
        <v>-</v>
      </c>
    </row>
    <row r="44" spans="22:22" x14ac:dyDescent="0.25">
      <c r="V44" t="str">
        <f>IFERROR(INDEX(FILAS!A:B,MATCH(incident[[#This Row],[assignment_group]],FILAS!A:A,0),2),"-")</f>
        <v>-</v>
      </c>
    </row>
    <row r="45" spans="22:22" x14ac:dyDescent="0.25">
      <c r="V45" t="str">
        <f>IFERROR(INDEX(FILAS!A:B,MATCH(incident[[#This Row],[assignment_group]],FILAS!A:A,0),2),"-")</f>
        <v>-</v>
      </c>
    </row>
    <row r="46" spans="22:22" x14ac:dyDescent="0.25">
      <c r="V46" t="str">
        <f>IFERROR(INDEX(FILAS!A:B,MATCH(incident[[#This Row],[assignment_group]],FILAS!A:A,0),2),"-")</f>
        <v>-</v>
      </c>
    </row>
    <row r="47" spans="22:22" x14ac:dyDescent="0.25">
      <c r="V47" t="str">
        <f>IFERROR(INDEX(FILAS!A:B,MATCH(incident[[#This Row],[assignment_group]],FILAS!A:A,0),2),"-")</f>
        <v>-</v>
      </c>
    </row>
    <row r="48" spans="22:22" x14ac:dyDescent="0.25">
      <c r="V48" t="str">
        <f>IFERROR(INDEX(FILAS!A:B,MATCH(incident[[#This Row],[assignment_group]],FILAS!A:A,0),2),"-")</f>
        <v>-</v>
      </c>
    </row>
    <row r="49" spans="22:22" x14ac:dyDescent="0.25">
      <c r="V49" t="str">
        <f>IFERROR(INDEX(FILAS!A:B,MATCH(incident[[#This Row],[assignment_group]],FILAS!A:A,0),2),"-")</f>
        <v>-</v>
      </c>
    </row>
    <row r="50" spans="22:22" x14ac:dyDescent="0.25">
      <c r="V50" t="str">
        <f>IFERROR(INDEX(FILAS!A:B,MATCH(incident[[#This Row],[assignment_group]],FILAS!A:A,0),2),"-")</f>
        <v>-</v>
      </c>
    </row>
    <row r="51" spans="22:22" x14ac:dyDescent="0.25">
      <c r="V51" t="str">
        <f>IFERROR(INDEX(FILAS!A:B,MATCH(incident[[#This Row],[assignment_group]],FILAS!A:A,0),2),"-")</f>
        <v>-</v>
      </c>
    </row>
    <row r="52" spans="22:22" x14ac:dyDescent="0.25">
      <c r="V52" t="str">
        <f>IFERROR(INDEX(FILAS!A:B,MATCH(incident[[#This Row],[assignment_group]],FILAS!A:A,0),2),"-")</f>
        <v>-</v>
      </c>
    </row>
    <row r="53" spans="22:22" x14ac:dyDescent="0.25">
      <c r="V53" t="str">
        <f>IFERROR(INDEX(FILAS!A:B,MATCH(incident[[#This Row],[assignment_group]],FILAS!A:A,0),2),"-")</f>
        <v>-</v>
      </c>
    </row>
    <row r="54" spans="22:22" x14ac:dyDescent="0.25">
      <c r="V54" t="str">
        <f>IFERROR(INDEX(FILAS!A:B,MATCH(incident[[#This Row],[assignment_group]],FILAS!A:A,0),2),"-")</f>
        <v>-</v>
      </c>
    </row>
    <row r="55" spans="22:22" x14ac:dyDescent="0.25">
      <c r="V55" t="str">
        <f>IFERROR(INDEX(FILAS!A:B,MATCH(incident[[#This Row],[assignment_group]],FILAS!A:A,0),2),"-")</f>
        <v>-</v>
      </c>
    </row>
    <row r="56" spans="22:22" x14ac:dyDescent="0.25">
      <c r="V56" t="str">
        <f>IFERROR(INDEX(FILAS!A:B,MATCH(incident[[#This Row],[assignment_group]],FILAS!A:A,0),2),"-")</f>
        <v>-</v>
      </c>
    </row>
    <row r="57" spans="22:22" x14ac:dyDescent="0.25">
      <c r="V57" t="str">
        <f>IFERROR(INDEX(FILAS!A:B,MATCH(incident[[#This Row],[assignment_group]],FILAS!A:A,0),2),"-")</f>
        <v>-</v>
      </c>
    </row>
    <row r="58" spans="22:22" x14ac:dyDescent="0.25">
      <c r="V58" t="str">
        <f>IFERROR(INDEX(FILAS!A:B,MATCH(incident[[#This Row],[assignment_group]],FILAS!A:A,0),2),"-")</f>
        <v>-</v>
      </c>
    </row>
    <row r="59" spans="22:22" x14ac:dyDescent="0.25">
      <c r="V59" t="str">
        <f>IFERROR(INDEX(FILAS!A:B,MATCH(incident[[#This Row],[assignment_group]],FILAS!A:A,0),2),"-")</f>
        <v>-</v>
      </c>
    </row>
    <row r="60" spans="22:22" x14ac:dyDescent="0.25">
      <c r="V60" t="str">
        <f>IFERROR(INDEX(FILAS!A:B,MATCH(incident[[#This Row],[assignment_group]],FILAS!A:A,0),2),"-")</f>
        <v>-</v>
      </c>
    </row>
    <row r="61" spans="22:22" x14ac:dyDescent="0.25">
      <c r="V61" t="str">
        <f>IFERROR(INDEX(FILAS!A:B,MATCH(incident[[#This Row],[assignment_group]],FILAS!A:A,0),2),"-")</f>
        <v>-</v>
      </c>
    </row>
    <row r="62" spans="22:22" x14ac:dyDescent="0.25">
      <c r="V62" t="str">
        <f>IFERROR(INDEX(FILAS!A:B,MATCH(incident[[#This Row],[assignment_group]],FILAS!A:A,0),2),"-")</f>
        <v>-</v>
      </c>
    </row>
    <row r="63" spans="22:22" x14ac:dyDescent="0.25">
      <c r="V63" t="str">
        <f>IFERROR(INDEX(FILAS!A:B,MATCH(incident[[#This Row],[assignment_group]],FILAS!A:A,0),2),"-")</f>
        <v>-</v>
      </c>
    </row>
    <row r="64" spans="22:22" x14ac:dyDescent="0.25">
      <c r="V64" t="str">
        <f>IFERROR(INDEX(FILAS!A:B,MATCH(incident[[#This Row],[assignment_group]],FILAS!A:A,0),2),"-")</f>
        <v>-</v>
      </c>
    </row>
    <row r="65" spans="22:22" x14ac:dyDescent="0.25">
      <c r="V65" t="str">
        <f>IFERROR(INDEX(FILAS!A:B,MATCH(incident[[#This Row],[assignment_group]],FILAS!A:A,0),2),"-")</f>
        <v>-</v>
      </c>
    </row>
    <row r="66" spans="22:22" x14ac:dyDescent="0.25">
      <c r="V66" t="str">
        <f>IFERROR(INDEX(FILAS!A:B,MATCH(incident[[#This Row],[assignment_group]],FILAS!A:A,0),2),"-")</f>
        <v>-</v>
      </c>
    </row>
    <row r="67" spans="22:22" x14ac:dyDescent="0.25">
      <c r="V67" t="str">
        <f>IFERROR(INDEX(FILAS!A:B,MATCH(incident[[#This Row],[assignment_group]],FILAS!A:A,0),2),"-")</f>
        <v>-</v>
      </c>
    </row>
    <row r="68" spans="22:22" x14ac:dyDescent="0.25">
      <c r="V68" t="str">
        <f>IFERROR(INDEX(FILAS!A:B,MATCH(incident[[#This Row],[assignment_group]],FILAS!A:A,0),2),"-")</f>
        <v>-</v>
      </c>
    </row>
    <row r="69" spans="22:22" x14ac:dyDescent="0.25">
      <c r="V69" t="str">
        <f>IFERROR(INDEX(FILAS!A:B,MATCH(incident[[#This Row],[assignment_group]],FILAS!A:A,0),2),"-")</f>
        <v>-</v>
      </c>
    </row>
    <row r="70" spans="22:22" x14ac:dyDescent="0.25">
      <c r="V70" t="str">
        <f>IFERROR(INDEX(FILAS!A:B,MATCH(incident[[#This Row],[assignment_group]],FILAS!A:A,0),2),"-")</f>
        <v>-</v>
      </c>
    </row>
    <row r="71" spans="22:22" x14ac:dyDescent="0.25">
      <c r="V71" t="str">
        <f>IFERROR(INDEX(FILAS!A:B,MATCH(incident[[#This Row],[assignment_group]],FILAS!A:A,0),2),"-")</f>
        <v>-</v>
      </c>
    </row>
    <row r="72" spans="22:22" x14ac:dyDescent="0.25">
      <c r="V72" t="str">
        <f>IFERROR(INDEX(FILAS!A:B,MATCH(incident[[#This Row],[assignment_group]],FILAS!A:A,0),2),"-")</f>
        <v>-</v>
      </c>
    </row>
    <row r="73" spans="22:22" x14ac:dyDescent="0.25">
      <c r="V73" t="str">
        <f>IFERROR(INDEX(FILAS!A:B,MATCH(incident[[#This Row],[assignment_group]],FILAS!A:A,0),2),"-")</f>
        <v>-</v>
      </c>
    </row>
    <row r="74" spans="22:22" x14ac:dyDescent="0.25">
      <c r="V74" t="str">
        <f>IFERROR(INDEX(FILAS!A:B,MATCH(incident[[#This Row],[assignment_group]],FILAS!A:A,0),2),"-")</f>
        <v>-</v>
      </c>
    </row>
    <row r="75" spans="22:22" x14ac:dyDescent="0.25">
      <c r="V75" t="str">
        <f>IFERROR(INDEX(FILAS!A:B,MATCH(incident[[#This Row],[assignment_group]],FILAS!A:A,0),2),"-")</f>
        <v>-</v>
      </c>
    </row>
    <row r="76" spans="22:22" x14ac:dyDescent="0.25">
      <c r="V76" t="str">
        <f>IFERROR(INDEX(FILAS!A:B,MATCH(incident[[#This Row],[assignment_group]],FILAS!A:A,0),2),"-")</f>
        <v>-</v>
      </c>
    </row>
    <row r="77" spans="22:22" x14ac:dyDescent="0.25">
      <c r="V77" t="str">
        <f>IFERROR(INDEX(FILAS!A:B,MATCH(incident[[#This Row],[assignment_group]],FILAS!A:A,0),2),"-")</f>
        <v>-</v>
      </c>
    </row>
    <row r="78" spans="22:22" x14ac:dyDescent="0.25">
      <c r="V78" t="str">
        <f>IFERROR(INDEX(FILAS!A:B,MATCH(incident[[#This Row],[assignment_group]],FILAS!A:A,0),2),"-")</f>
        <v>-</v>
      </c>
    </row>
    <row r="79" spans="22:22" x14ac:dyDescent="0.25">
      <c r="V79" t="str">
        <f>IFERROR(INDEX(FILAS!A:B,MATCH(incident[[#This Row],[assignment_group]],FILAS!A:A,0),2),"-")</f>
        <v>-</v>
      </c>
    </row>
    <row r="80" spans="22:22" x14ac:dyDescent="0.25">
      <c r="V80" t="str">
        <f>IFERROR(INDEX(FILAS!A:B,MATCH(incident[[#This Row],[assignment_group]],FILAS!A:A,0),2),"-")</f>
        <v>-</v>
      </c>
    </row>
    <row r="81" spans="22:22" x14ac:dyDescent="0.25">
      <c r="V81" t="str">
        <f>IFERROR(INDEX(FILAS!A:B,MATCH(incident[[#This Row],[assignment_group]],FILAS!A:A,0),2),"-")</f>
        <v>-</v>
      </c>
    </row>
    <row r="82" spans="22:22" x14ac:dyDescent="0.25">
      <c r="V82" t="str">
        <f>IFERROR(INDEX(FILAS!A:B,MATCH(incident[[#This Row],[assignment_group]],FILAS!A:A,0),2),"-")</f>
        <v>-</v>
      </c>
    </row>
    <row r="83" spans="22:22" x14ac:dyDescent="0.25">
      <c r="V83" t="str">
        <f>IFERROR(INDEX(FILAS!A:B,MATCH(incident[[#This Row],[assignment_group]],FILAS!A:A,0),2),"-")</f>
        <v>-</v>
      </c>
    </row>
    <row r="84" spans="22:22" x14ac:dyDescent="0.25">
      <c r="V84" t="str">
        <f>IFERROR(INDEX(FILAS!A:B,MATCH(incident[[#This Row],[assignment_group]],FILAS!A:A,0),2),"-")</f>
        <v>-</v>
      </c>
    </row>
    <row r="85" spans="22:22" x14ac:dyDescent="0.25">
      <c r="V85" t="str">
        <f>IFERROR(INDEX(FILAS!A:B,MATCH(incident[[#This Row],[assignment_group]],FILAS!A:A,0),2),"-")</f>
        <v>-</v>
      </c>
    </row>
    <row r="86" spans="22:22" x14ac:dyDescent="0.25">
      <c r="V86" t="str">
        <f>IFERROR(INDEX(FILAS!A:B,MATCH(incident[[#This Row],[assignment_group]],FILAS!A:A,0),2),"-")</f>
        <v>-</v>
      </c>
    </row>
    <row r="87" spans="22:22" x14ac:dyDescent="0.25">
      <c r="V87" t="str">
        <f>IFERROR(INDEX(FILAS!A:B,MATCH(incident[[#This Row],[assignment_group]],FILAS!A:A,0),2),"-")</f>
        <v>-</v>
      </c>
    </row>
    <row r="88" spans="22:22" x14ac:dyDescent="0.25">
      <c r="V88" t="str">
        <f>IFERROR(INDEX(FILAS!A:B,MATCH(incident[[#This Row],[assignment_group]],FILAS!A:A,0),2),"-")</f>
        <v>-</v>
      </c>
    </row>
    <row r="89" spans="22:22" x14ac:dyDescent="0.25">
      <c r="V89" t="str">
        <f>IFERROR(INDEX(FILAS!A:B,MATCH(incident[[#This Row],[assignment_group]],FILAS!A:A,0),2),"-")</f>
        <v>-</v>
      </c>
    </row>
    <row r="90" spans="22:22" x14ac:dyDescent="0.25">
      <c r="V90" t="str">
        <f>IFERROR(INDEX(FILAS!A:B,MATCH(incident[[#This Row],[assignment_group]],FILAS!A:A,0),2),"-")</f>
        <v>-</v>
      </c>
    </row>
    <row r="91" spans="22:22" x14ac:dyDescent="0.25">
      <c r="V91" t="str">
        <f>IFERROR(INDEX(FILAS!A:B,MATCH(incident[[#This Row],[assignment_group]],FILAS!A:A,0),2),"-")</f>
        <v>-</v>
      </c>
    </row>
    <row r="92" spans="22:22" x14ac:dyDescent="0.25">
      <c r="V92" t="str">
        <f>IFERROR(INDEX(FILAS!A:B,MATCH(incident[[#This Row],[assignment_group]],FILAS!A:A,0),2),"-")</f>
        <v>-</v>
      </c>
    </row>
    <row r="93" spans="22:22" x14ac:dyDescent="0.25">
      <c r="V93" t="str">
        <f>IFERROR(INDEX(FILAS!A:B,MATCH(incident[[#This Row],[assignment_group]],FILAS!A:A,0),2),"-")</f>
        <v>-</v>
      </c>
    </row>
    <row r="94" spans="22:22" x14ac:dyDescent="0.25">
      <c r="V94" t="str">
        <f>IFERROR(INDEX(FILAS!A:B,MATCH(incident[[#This Row],[assignment_group]],FILAS!A:A,0),2),"-")</f>
        <v>-</v>
      </c>
    </row>
    <row r="95" spans="22:22" x14ac:dyDescent="0.25">
      <c r="V95" t="str">
        <f>IFERROR(INDEX(FILAS!A:B,MATCH(incident[[#This Row],[assignment_group]],FILAS!A:A,0),2),"-")</f>
        <v>-</v>
      </c>
    </row>
    <row r="96" spans="22:22" x14ac:dyDescent="0.25">
      <c r="V96" t="str">
        <f>IFERROR(INDEX(FILAS!A:B,MATCH(incident[[#This Row],[assignment_group]],FILAS!A:A,0),2),"-")</f>
        <v>-</v>
      </c>
    </row>
    <row r="97" spans="22:22" x14ac:dyDescent="0.25">
      <c r="V97" t="str">
        <f>IFERROR(INDEX(FILAS!A:B,MATCH(incident[[#This Row],[assignment_group]],FILAS!A:A,0),2),"-")</f>
        <v>-</v>
      </c>
    </row>
    <row r="98" spans="22:22" x14ac:dyDescent="0.25">
      <c r="V98" t="str">
        <f>IFERROR(INDEX(FILAS!A:B,MATCH(incident[[#This Row],[assignment_group]],FILAS!A:A,0),2),"-")</f>
        <v>-</v>
      </c>
    </row>
    <row r="99" spans="22:22" x14ac:dyDescent="0.25">
      <c r="V99" t="str">
        <f>IFERROR(INDEX(FILAS!A:B,MATCH(incident[[#This Row],[assignment_group]],FILAS!A:A,0),2),"-")</f>
        <v>-</v>
      </c>
    </row>
    <row r="100" spans="22:22" x14ac:dyDescent="0.25">
      <c r="V100" t="str">
        <f>IFERROR(INDEX(FILAS!A:B,MATCH(incident[[#This Row],[assignment_group]],FILAS!A:A,0),2),"-")</f>
        <v>-</v>
      </c>
    </row>
    <row r="101" spans="22:22" x14ac:dyDescent="0.25">
      <c r="V101" t="str">
        <f>IFERROR(INDEX(FILAS!A:B,MATCH(incident[[#This Row],[assignment_group]],FILAS!A:A,0),2),"-")</f>
        <v>-</v>
      </c>
    </row>
    <row r="102" spans="22:22" x14ac:dyDescent="0.25">
      <c r="V102" t="str">
        <f>IFERROR(INDEX(FILAS!A:B,MATCH(incident[[#This Row],[assignment_group]],FILAS!A:A,0),2),"-")</f>
        <v>-</v>
      </c>
    </row>
    <row r="103" spans="22:22" x14ac:dyDescent="0.25">
      <c r="V103" t="str">
        <f>IFERROR(INDEX(FILAS!A:B,MATCH(incident[[#This Row],[assignment_group]],FILAS!A:A,0),2),"-")</f>
        <v>-</v>
      </c>
    </row>
    <row r="104" spans="22:22" x14ac:dyDescent="0.25">
      <c r="V104" t="str">
        <f>IFERROR(INDEX(FILAS!A:B,MATCH(incident[[#This Row],[assignment_group]],FILAS!A:A,0),2),"-")</f>
        <v>-</v>
      </c>
    </row>
    <row r="105" spans="22:22" x14ac:dyDescent="0.25">
      <c r="V105" t="str">
        <f>IFERROR(INDEX(FILAS!A:B,MATCH(incident[[#This Row],[assignment_group]],FILAS!A:A,0),2),"-")</f>
        <v>-</v>
      </c>
    </row>
    <row r="106" spans="22:22" x14ac:dyDescent="0.25">
      <c r="V106" t="str">
        <f>IFERROR(INDEX(FILAS!A:B,MATCH(incident[[#This Row],[assignment_group]],FILAS!A:A,0),2),"-")</f>
        <v>-</v>
      </c>
    </row>
    <row r="107" spans="22:22" x14ac:dyDescent="0.25">
      <c r="V107" t="str">
        <f>IFERROR(INDEX(FILAS!A:B,MATCH(incident[[#This Row],[assignment_group]],FILAS!A:A,0),2),"-")</f>
        <v>-</v>
      </c>
    </row>
    <row r="108" spans="22:22" x14ac:dyDescent="0.25">
      <c r="V108" t="str">
        <f>IFERROR(INDEX(FILAS!A:B,MATCH(incident[[#This Row],[assignment_group]],FILAS!A:A,0),2),"-")</f>
        <v>-</v>
      </c>
    </row>
    <row r="109" spans="22:22" x14ac:dyDescent="0.25">
      <c r="V109" t="str">
        <f>IFERROR(INDEX(FILAS!A:B,MATCH(incident[[#This Row],[assignment_group]],FILAS!A:A,0),2),"-")</f>
        <v>-</v>
      </c>
    </row>
    <row r="110" spans="22:22" x14ac:dyDescent="0.25">
      <c r="V110" t="str">
        <f>IFERROR(INDEX(FILAS!A:B,MATCH(incident[[#This Row],[assignment_group]],FILAS!A:A,0),2),"-")</f>
        <v>-</v>
      </c>
    </row>
    <row r="111" spans="22:22" x14ac:dyDescent="0.25">
      <c r="V111" t="str">
        <f>IFERROR(INDEX(FILAS!A:B,MATCH(incident[[#This Row],[assignment_group]],FILAS!A:A,0),2),"-")</f>
        <v>-</v>
      </c>
    </row>
    <row r="112" spans="22:22" x14ac:dyDescent="0.25">
      <c r="V112" t="str">
        <f>IFERROR(INDEX(FILAS!A:B,MATCH(incident[[#This Row],[assignment_group]],FILAS!A:A,0),2),"-")</f>
        <v>-</v>
      </c>
    </row>
    <row r="113" spans="22:22" x14ac:dyDescent="0.25">
      <c r="V113" t="str">
        <f>IFERROR(INDEX(FILAS!A:B,MATCH(incident[[#This Row],[assignment_group]],FILAS!A:A,0),2),"-")</f>
        <v>-</v>
      </c>
    </row>
    <row r="114" spans="22:22" x14ac:dyDescent="0.25">
      <c r="V114" t="str">
        <f>IFERROR(INDEX(FILAS!A:B,MATCH(incident[[#This Row],[assignment_group]],FILAS!A:A,0),2),"-")</f>
        <v>-</v>
      </c>
    </row>
    <row r="115" spans="22:22" x14ac:dyDescent="0.25">
      <c r="V115" t="str">
        <f>IFERROR(INDEX(FILAS!A:B,MATCH(incident[[#This Row],[assignment_group]],FILAS!A:A,0),2),"-")</f>
        <v>-</v>
      </c>
    </row>
    <row r="116" spans="22:22" x14ac:dyDescent="0.25">
      <c r="V116" t="str">
        <f>IFERROR(INDEX(FILAS!A:B,MATCH(incident[[#This Row],[assignment_group]],FILAS!A:A,0),2),"-")</f>
        <v>-</v>
      </c>
    </row>
    <row r="117" spans="22:22" x14ac:dyDescent="0.25">
      <c r="V117" t="str">
        <f>IFERROR(INDEX(FILAS!A:B,MATCH(incident[[#This Row],[assignment_group]],FILAS!A:A,0),2),"-")</f>
        <v>-</v>
      </c>
    </row>
    <row r="118" spans="22:22" x14ac:dyDescent="0.25">
      <c r="V118" t="str">
        <f>IFERROR(INDEX(FILAS!A:B,MATCH(incident[[#This Row],[assignment_group]],FILAS!A:A,0),2),"-")</f>
        <v>-</v>
      </c>
    </row>
    <row r="119" spans="22:22" x14ac:dyDescent="0.25">
      <c r="V119" t="str">
        <f>IFERROR(INDEX(FILAS!A:B,MATCH(incident[[#This Row],[assignment_group]],FILAS!A:A,0),2),"-")</f>
        <v>-</v>
      </c>
    </row>
    <row r="120" spans="22:22" x14ac:dyDescent="0.25">
      <c r="V120" t="str">
        <f>IFERROR(INDEX(FILAS!A:B,MATCH(incident[[#This Row],[assignment_group]],FILAS!A:A,0),2),"-")</f>
        <v>-</v>
      </c>
    </row>
    <row r="121" spans="22:22" x14ac:dyDescent="0.25">
      <c r="V121" t="str">
        <f>IFERROR(INDEX(FILAS!A:B,MATCH(incident[[#This Row],[assignment_group]],FILAS!A:A,0),2),"-")</f>
        <v>-</v>
      </c>
    </row>
    <row r="122" spans="22:22" x14ac:dyDescent="0.25">
      <c r="V122" t="str">
        <f>IFERROR(INDEX(FILAS!A:B,MATCH(incident[[#This Row],[assignment_group]],FILAS!A:A,0),2),"-")</f>
        <v>-</v>
      </c>
    </row>
    <row r="123" spans="22:22" x14ac:dyDescent="0.25">
      <c r="V123" t="str">
        <f>IFERROR(INDEX(FILAS!A:B,MATCH(incident[[#This Row],[assignment_group]],FILAS!A:A,0),2),"-")</f>
        <v>-</v>
      </c>
    </row>
    <row r="124" spans="22:22" x14ac:dyDescent="0.25">
      <c r="V124" t="str">
        <f>IFERROR(INDEX(FILAS!A:B,MATCH(incident[[#This Row],[assignment_group]],FILAS!A:A,0),2),"-")</f>
        <v>-</v>
      </c>
    </row>
    <row r="125" spans="22:22" x14ac:dyDescent="0.25">
      <c r="V125" t="str">
        <f>IFERROR(INDEX(FILAS!A:B,MATCH(incident[[#This Row],[assignment_group]],FILAS!A:A,0),2),"-")</f>
        <v>-</v>
      </c>
    </row>
    <row r="126" spans="22:22" x14ac:dyDescent="0.25">
      <c r="V126" t="str">
        <f>IFERROR(INDEX(FILAS!A:B,MATCH(incident[[#This Row],[assignment_group]],FILAS!A:A,0),2),"-")</f>
        <v>-</v>
      </c>
    </row>
    <row r="127" spans="22:22" x14ac:dyDescent="0.25">
      <c r="V127" t="str">
        <f>IFERROR(INDEX(FILAS!A:B,MATCH(incident[[#This Row],[assignment_group]],FILAS!A:A,0),2),"-")</f>
        <v>-</v>
      </c>
    </row>
    <row r="128" spans="22:22" x14ac:dyDescent="0.25">
      <c r="V128" t="str">
        <f>IFERROR(INDEX(FILAS!A:B,MATCH(incident[[#This Row],[assignment_group]],FILAS!A:A,0),2),"-")</f>
        <v>-</v>
      </c>
    </row>
    <row r="129" spans="22:22" x14ac:dyDescent="0.25">
      <c r="V129" t="str">
        <f>IFERROR(INDEX(FILAS!A:B,MATCH(incident[[#This Row],[assignment_group]],FILAS!A:A,0),2),"-")</f>
        <v>-</v>
      </c>
    </row>
    <row r="130" spans="22:22" x14ac:dyDescent="0.25">
      <c r="V130" t="str">
        <f>IFERROR(INDEX(FILAS!A:B,MATCH(incident[[#This Row],[assignment_group]],FILAS!A:A,0),2),"-")</f>
        <v>-</v>
      </c>
    </row>
    <row r="131" spans="22:22" x14ac:dyDescent="0.25">
      <c r="V131" t="str">
        <f>IFERROR(INDEX(FILAS!A:B,MATCH(incident[[#This Row],[assignment_group]],FILAS!A:A,0),2),"-")</f>
        <v>-</v>
      </c>
    </row>
    <row r="132" spans="22:22" x14ac:dyDescent="0.25">
      <c r="V132" t="str">
        <f>IFERROR(INDEX(FILAS!A:B,MATCH(incident[[#This Row],[assignment_group]],FILAS!A:A,0),2),"-")</f>
        <v>-</v>
      </c>
    </row>
    <row r="133" spans="22:22" x14ac:dyDescent="0.25">
      <c r="V133" t="str">
        <f>IFERROR(INDEX(FILAS!A:B,MATCH(incident[[#This Row],[assignment_group]],FILAS!A:A,0),2),"-")</f>
        <v>-</v>
      </c>
    </row>
    <row r="134" spans="22:22" x14ac:dyDescent="0.25">
      <c r="V134" t="str">
        <f>IFERROR(INDEX(FILAS!A:B,MATCH(incident[[#This Row],[assignment_group]],FILAS!A:A,0),2),"-")</f>
        <v>-</v>
      </c>
    </row>
    <row r="135" spans="22:22" x14ac:dyDescent="0.25">
      <c r="V135" t="str">
        <f>IFERROR(INDEX(FILAS!A:B,MATCH(incident[[#This Row],[assignment_group]],FILAS!A:A,0),2),"-")</f>
        <v>-</v>
      </c>
    </row>
    <row r="136" spans="22:22" x14ac:dyDescent="0.25">
      <c r="V136" t="str">
        <f>IFERROR(INDEX(FILAS!A:B,MATCH(incident[[#This Row],[assignment_group]],FILAS!A:A,0),2),"-")</f>
        <v>-</v>
      </c>
    </row>
    <row r="137" spans="22:22" x14ac:dyDescent="0.25">
      <c r="V137" t="str">
        <f>IFERROR(INDEX(FILAS!A:B,MATCH(incident[[#This Row],[assignment_group]],FILAS!A:A,0),2),"-")</f>
        <v>-</v>
      </c>
    </row>
    <row r="138" spans="22:22" x14ac:dyDescent="0.25">
      <c r="V138" t="str">
        <f>IFERROR(INDEX(FILAS!A:B,MATCH(incident[[#This Row],[assignment_group]],FILAS!A:A,0),2),"-")</f>
        <v>-</v>
      </c>
    </row>
    <row r="139" spans="22:22" x14ac:dyDescent="0.25">
      <c r="V139" t="str">
        <f>IFERROR(INDEX(FILAS!A:B,MATCH(incident[[#This Row],[assignment_group]],FILAS!A:A,0),2),"-")</f>
        <v>-</v>
      </c>
    </row>
    <row r="140" spans="22:22" x14ac:dyDescent="0.25">
      <c r="V140" t="str">
        <f>IFERROR(INDEX(FILAS!A:B,MATCH(incident[[#This Row],[assignment_group]],FILAS!A:A,0),2),"-")</f>
        <v>-</v>
      </c>
    </row>
    <row r="141" spans="22:22" x14ac:dyDescent="0.25">
      <c r="V141" t="str">
        <f>IFERROR(INDEX(FILAS!A:B,MATCH(incident[[#This Row],[assignment_group]],FILAS!A:A,0),2),"-")</f>
        <v>-</v>
      </c>
    </row>
    <row r="142" spans="22:22" x14ac:dyDescent="0.25">
      <c r="V142" t="str">
        <f>IFERROR(INDEX(FILAS!A:B,MATCH(incident[[#This Row],[assignment_group]],FILAS!A:A,0),2),"-")</f>
        <v>-</v>
      </c>
    </row>
    <row r="143" spans="22:22" x14ac:dyDescent="0.25">
      <c r="V143" t="str">
        <f>IFERROR(INDEX(FILAS!A:B,MATCH(incident[[#This Row],[assignment_group]],FILAS!A:A,0),2),"-")</f>
        <v>-</v>
      </c>
    </row>
    <row r="144" spans="22:22" x14ac:dyDescent="0.25">
      <c r="V144" t="str">
        <f>IFERROR(INDEX(FILAS!A:B,MATCH(incident[[#This Row],[assignment_group]],FILAS!A:A,0),2),"-")</f>
        <v>-</v>
      </c>
    </row>
    <row r="145" spans="22:22" x14ac:dyDescent="0.25">
      <c r="V145" t="str">
        <f>IFERROR(INDEX(FILAS!A:B,MATCH(incident[[#This Row],[assignment_group]],FILAS!A:A,0),2),"-")</f>
        <v>-</v>
      </c>
    </row>
    <row r="146" spans="22:22" x14ac:dyDescent="0.25">
      <c r="V146" t="str">
        <f>IFERROR(INDEX(FILAS!A:B,MATCH(incident[[#This Row],[assignment_group]],FILAS!A:A,0),2),"-")</f>
        <v>-</v>
      </c>
    </row>
    <row r="147" spans="22:22" x14ac:dyDescent="0.25">
      <c r="V147" t="str">
        <f>IFERROR(INDEX(FILAS!A:B,MATCH(incident[[#This Row],[assignment_group]],FILAS!A:A,0),2),"-")</f>
        <v>-</v>
      </c>
    </row>
    <row r="148" spans="22:22" x14ac:dyDescent="0.25">
      <c r="V148" t="str">
        <f>IFERROR(INDEX(FILAS!A:B,MATCH(incident[[#This Row],[assignment_group]],FILAS!A:A,0),2),"-")</f>
        <v>-</v>
      </c>
    </row>
    <row r="149" spans="22:22" x14ac:dyDescent="0.25">
      <c r="V149" t="str">
        <f>IFERROR(INDEX(FILAS!A:B,MATCH(incident[[#This Row],[assignment_group]],FILAS!A:A,0),2),"-")</f>
        <v>-</v>
      </c>
    </row>
    <row r="150" spans="22:22" x14ac:dyDescent="0.25">
      <c r="V150" t="str">
        <f>IFERROR(INDEX(FILAS!A:B,MATCH(incident[[#This Row],[assignment_group]],FILAS!A:A,0),2),"-")</f>
        <v>-</v>
      </c>
    </row>
    <row r="151" spans="22:22" x14ac:dyDescent="0.25">
      <c r="V151" t="str">
        <f>IFERROR(INDEX(FILAS!A:B,MATCH(incident[[#This Row],[assignment_group]],FILAS!A:A,0),2),"-")</f>
        <v>-</v>
      </c>
    </row>
    <row r="152" spans="22:22" x14ac:dyDescent="0.25">
      <c r="V152" t="str">
        <f>IFERROR(INDEX(FILAS!A:B,MATCH(incident[[#This Row],[assignment_group]],FILAS!A:A,0),2),"-")</f>
        <v>-</v>
      </c>
    </row>
    <row r="153" spans="22:22" x14ac:dyDescent="0.25">
      <c r="V153" t="str">
        <f>IFERROR(INDEX(FILAS!A:B,MATCH(incident[[#This Row],[assignment_group]],FILAS!A:A,0),2),"-")</f>
        <v>-</v>
      </c>
    </row>
    <row r="154" spans="22:22" x14ac:dyDescent="0.25">
      <c r="V154" t="str">
        <f>IFERROR(INDEX(FILAS!A:B,MATCH(incident[[#This Row],[assignment_group]],FILAS!A:A,0),2),"-")</f>
        <v>-</v>
      </c>
    </row>
    <row r="155" spans="22:22" x14ac:dyDescent="0.25">
      <c r="V155" t="str">
        <f>IFERROR(INDEX(FILAS!A:B,MATCH(incident[[#This Row],[assignment_group]],FILAS!A:A,0),2),"-")</f>
        <v>-</v>
      </c>
    </row>
    <row r="156" spans="22:22" x14ac:dyDescent="0.25">
      <c r="V156" t="str">
        <f>IFERROR(INDEX(FILAS!A:B,MATCH(incident[[#This Row],[assignment_group]],FILAS!A:A,0),2),"-")</f>
        <v>-</v>
      </c>
    </row>
    <row r="157" spans="22:22" x14ac:dyDescent="0.25">
      <c r="V157" t="str">
        <f>IFERROR(INDEX(FILAS!A:B,MATCH(incident[[#This Row],[assignment_group]],FILAS!A:A,0),2),"-")</f>
        <v>-</v>
      </c>
    </row>
    <row r="158" spans="22:22" x14ac:dyDescent="0.25">
      <c r="V158" t="str">
        <f>IFERROR(INDEX(FILAS!A:B,MATCH(incident[[#This Row],[assignment_group]],FILAS!A:A,0),2),"-")</f>
        <v>-</v>
      </c>
    </row>
    <row r="159" spans="22:22" x14ac:dyDescent="0.25">
      <c r="V159" t="str">
        <f>IFERROR(INDEX(FILAS!A:B,MATCH(incident[[#This Row],[assignment_group]],FILAS!A:A,0),2),"-")</f>
        <v>-</v>
      </c>
    </row>
    <row r="160" spans="22:22" x14ac:dyDescent="0.25">
      <c r="V160" t="str">
        <f>IFERROR(INDEX(FILAS!A:B,MATCH(incident[[#This Row],[assignment_group]],FILAS!A:A,0),2),"-")</f>
        <v>-</v>
      </c>
    </row>
    <row r="161" spans="22:22" x14ac:dyDescent="0.25">
      <c r="V161" t="str">
        <f>IFERROR(INDEX(FILAS!A:B,MATCH(incident[[#This Row],[assignment_group]],FILAS!A:A,0),2),"-")</f>
        <v>-</v>
      </c>
    </row>
    <row r="162" spans="22:22" x14ac:dyDescent="0.25">
      <c r="V162" t="str">
        <f>IFERROR(INDEX(FILAS!A:B,MATCH(incident[[#This Row],[assignment_group]],FILAS!A:A,0),2),"-")</f>
        <v>-</v>
      </c>
    </row>
    <row r="163" spans="22:22" x14ac:dyDescent="0.25">
      <c r="V163" t="str">
        <f>IFERROR(INDEX(FILAS!A:B,MATCH(incident[[#This Row],[assignment_group]],FILAS!A:A,0),2),"-")</f>
        <v>-</v>
      </c>
    </row>
    <row r="164" spans="22:22" x14ac:dyDescent="0.25">
      <c r="V164" t="str">
        <f>IFERROR(INDEX(FILAS!A:B,MATCH(incident[[#This Row],[assignment_group]],FILAS!A:A,0),2),"-")</f>
        <v>-</v>
      </c>
    </row>
    <row r="165" spans="22:22" x14ac:dyDescent="0.25">
      <c r="V165" t="str">
        <f>IFERROR(INDEX(FILAS!A:B,MATCH(incident[[#This Row],[assignment_group]],FILAS!A:A,0),2),"-")</f>
        <v>-</v>
      </c>
    </row>
    <row r="166" spans="22:22" x14ac:dyDescent="0.25">
      <c r="V166" t="str">
        <f>IFERROR(INDEX(FILAS!A:B,MATCH(incident[[#This Row],[assignment_group]],FILAS!A:A,0),2),"-")</f>
        <v>-</v>
      </c>
    </row>
    <row r="167" spans="22:22" x14ac:dyDescent="0.25">
      <c r="V167" t="str">
        <f>IFERROR(INDEX(FILAS!A:B,MATCH(incident[[#This Row],[assignment_group]],FILAS!A:A,0),2),"-")</f>
        <v>-</v>
      </c>
    </row>
    <row r="168" spans="22:22" x14ac:dyDescent="0.25">
      <c r="V168" t="str">
        <f>IFERROR(INDEX(FILAS!A:B,MATCH(incident[[#This Row],[assignment_group]],FILAS!A:A,0),2),"-")</f>
        <v>-</v>
      </c>
    </row>
    <row r="169" spans="22:22" x14ac:dyDescent="0.25">
      <c r="V169" t="str">
        <f>IFERROR(INDEX(FILAS!A:B,MATCH(incident[[#This Row],[assignment_group]],FILAS!A:A,0),2),"-")</f>
        <v>-</v>
      </c>
    </row>
    <row r="170" spans="22:22" x14ac:dyDescent="0.25">
      <c r="V170" t="str">
        <f>IFERROR(INDEX(FILAS!A:B,MATCH(incident[[#This Row],[assignment_group]],FILAS!A:A,0),2),"-")</f>
        <v>-</v>
      </c>
    </row>
    <row r="171" spans="22:22" x14ac:dyDescent="0.25">
      <c r="V171" t="str">
        <f>IFERROR(INDEX(FILAS!A:B,MATCH(incident[[#This Row],[assignment_group]],FILAS!A:A,0),2),"-")</f>
        <v>-</v>
      </c>
    </row>
    <row r="172" spans="22:22" x14ac:dyDescent="0.25">
      <c r="V172" t="str">
        <f>IFERROR(INDEX(FILAS!A:B,MATCH(incident[[#This Row],[assignment_group]],FILAS!A:A,0),2),"-")</f>
        <v>-</v>
      </c>
    </row>
    <row r="173" spans="22:22" x14ac:dyDescent="0.25">
      <c r="V173" t="str">
        <f>IFERROR(INDEX(FILAS!A:B,MATCH(incident[[#This Row],[assignment_group]],FILAS!A:A,0),2),"-")</f>
        <v>-</v>
      </c>
    </row>
    <row r="174" spans="22:22" x14ac:dyDescent="0.25">
      <c r="V174" t="str">
        <f>IFERROR(INDEX(FILAS!A:B,MATCH(incident[[#This Row],[assignment_group]],FILAS!A:A,0),2),"-")</f>
        <v>-</v>
      </c>
    </row>
    <row r="175" spans="22:22" x14ac:dyDescent="0.25">
      <c r="V175" t="str">
        <f>IFERROR(INDEX(FILAS!A:B,MATCH(incident[[#This Row],[assignment_group]],FILAS!A:A,0),2),"-")</f>
        <v>-</v>
      </c>
    </row>
    <row r="176" spans="22:22" x14ac:dyDescent="0.25">
      <c r="V176" t="str">
        <f>IFERROR(INDEX(FILAS!A:B,MATCH(incident[[#This Row],[assignment_group]],FILAS!A:A,0),2),"-")</f>
        <v>-</v>
      </c>
    </row>
    <row r="177" spans="22:22" x14ac:dyDescent="0.25">
      <c r="V177" t="str">
        <f>IFERROR(INDEX(FILAS!A:B,MATCH(incident[[#This Row],[assignment_group]],FILAS!A:A,0),2),"-")</f>
        <v>-</v>
      </c>
    </row>
    <row r="178" spans="22:22" x14ac:dyDescent="0.25">
      <c r="V178" t="str">
        <f>IFERROR(INDEX(FILAS!A:B,MATCH(incident[[#This Row],[assignment_group]],FILAS!A:A,0),2),"-")</f>
        <v>-</v>
      </c>
    </row>
    <row r="179" spans="22:22" x14ac:dyDescent="0.25">
      <c r="V179" t="str">
        <f>IFERROR(INDEX(FILAS!A:B,MATCH(incident[[#This Row],[assignment_group]],FILAS!A:A,0),2),"-")</f>
        <v>-</v>
      </c>
    </row>
    <row r="180" spans="22:22" x14ac:dyDescent="0.25">
      <c r="V180" t="str">
        <f>IFERROR(INDEX(FILAS!A:B,MATCH(incident[[#This Row],[assignment_group]],FILAS!A:A,0),2),"-")</f>
        <v>-</v>
      </c>
    </row>
    <row r="181" spans="22:22" x14ac:dyDescent="0.25">
      <c r="V181" t="str">
        <f>IFERROR(INDEX(FILAS!A:B,MATCH(incident[[#This Row],[assignment_group]],FILAS!A:A,0),2),"-")</f>
        <v>-</v>
      </c>
    </row>
    <row r="182" spans="22:22" x14ac:dyDescent="0.25">
      <c r="V182" t="str">
        <f>IFERROR(INDEX(FILAS!A:B,MATCH(incident[[#This Row],[assignment_group]],FILAS!A:A,0),2),"-")</f>
        <v>-</v>
      </c>
    </row>
    <row r="183" spans="22:22" x14ac:dyDescent="0.25">
      <c r="V183" t="str">
        <f>IFERROR(INDEX(FILAS!A:B,MATCH(incident[[#This Row],[assignment_group]],FILAS!A:A,0),2),"-")</f>
        <v>-</v>
      </c>
    </row>
    <row r="184" spans="22:22" x14ac:dyDescent="0.25">
      <c r="V184" t="str">
        <f>IFERROR(INDEX(FILAS!A:B,MATCH(incident[[#This Row],[assignment_group]],FILAS!A:A,0),2),"-")</f>
        <v>-</v>
      </c>
    </row>
    <row r="185" spans="22:22" x14ac:dyDescent="0.25">
      <c r="V185" t="str">
        <f>IFERROR(INDEX(FILAS!A:B,MATCH(incident[[#This Row],[assignment_group]],FILAS!A:A,0),2),"-")</f>
        <v>-</v>
      </c>
    </row>
    <row r="186" spans="22:22" x14ac:dyDescent="0.25">
      <c r="V186" t="str">
        <f>IFERROR(INDEX(FILAS!A:B,MATCH(incident[[#This Row],[assignment_group]],FILAS!A:A,0),2),"-")</f>
        <v>-</v>
      </c>
    </row>
    <row r="187" spans="22:22" x14ac:dyDescent="0.25">
      <c r="V187" t="str">
        <f>IFERROR(INDEX(FILAS!A:B,MATCH(incident[[#This Row],[assignment_group]],FILAS!A:A,0),2),"-")</f>
        <v>-</v>
      </c>
    </row>
    <row r="188" spans="22:22" x14ac:dyDescent="0.25">
      <c r="V188" t="str">
        <f>IFERROR(INDEX(FILAS!A:B,MATCH(incident[[#This Row],[assignment_group]],FILAS!A:A,0),2),"-")</f>
        <v>-</v>
      </c>
    </row>
    <row r="189" spans="22:22" x14ac:dyDescent="0.25">
      <c r="V189" t="str">
        <f>IFERROR(INDEX(FILAS!A:B,MATCH(incident[[#This Row],[assignment_group]],FILAS!A:A,0),2),"-")</f>
        <v>-</v>
      </c>
    </row>
    <row r="190" spans="22:22" x14ac:dyDescent="0.25">
      <c r="V190" t="str">
        <f>IFERROR(INDEX(FILAS!A:B,MATCH(incident[[#This Row],[assignment_group]],FILAS!A:A,0),2),"-")</f>
        <v>-</v>
      </c>
    </row>
    <row r="191" spans="22:22" x14ac:dyDescent="0.25">
      <c r="V191" t="str">
        <f>IFERROR(INDEX(FILAS!A:B,MATCH(incident[[#This Row],[assignment_group]],FILAS!A:A,0),2),"-")</f>
        <v>-</v>
      </c>
    </row>
    <row r="192" spans="22:22" x14ac:dyDescent="0.25">
      <c r="V192" t="str">
        <f>IFERROR(INDEX(FILAS!A:B,MATCH(incident[[#This Row],[assignment_group]],FILAS!A:A,0),2),"-")</f>
        <v>-</v>
      </c>
    </row>
    <row r="193" spans="22:22" x14ac:dyDescent="0.25">
      <c r="V193" t="str">
        <f>IFERROR(INDEX(FILAS!A:B,MATCH(incident[[#This Row],[assignment_group]],FILAS!A:A,0),2),"-")</f>
        <v>-</v>
      </c>
    </row>
    <row r="194" spans="22:22" x14ac:dyDescent="0.25">
      <c r="V194" t="str">
        <f>IFERROR(INDEX(FILAS!A:B,MATCH(incident[[#This Row],[assignment_group]],FILAS!A:A,0),2),"-")</f>
        <v>-</v>
      </c>
    </row>
    <row r="195" spans="22:22" x14ac:dyDescent="0.25">
      <c r="V195" t="str">
        <f>IFERROR(INDEX(FILAS!A:B,MATCH(incident[[#This Row],[assignment_group]],FILAS!A:A,0),2),"-")</f>
        <v>-</v>
      </c>
    </row>
    <row r="196" spans="22:22" x14ac:dyDescent="0.25">
      <c r="V196" t="str">
        <f>IFERROR(INDEX(FILAS!A:B,MATCH(incident[[#This Row],[assignment_group]],FILAS!A:A,0),2),"-")</f>
        <v>-</v>
      </c>
    </row>
    <row r="197" spans="22:22" x14ac:dyDescent="0.25">
      <c r="V197" t="str">
        <f>IFERROR(INDEX(FILAS!A:B,MATCH(incident[[#This Row],[assignment_group]],FILAS!A:A,0),2),"-")</f>
        <v>-</v>
      </c>
    </row>
    <row r="198" spans="22:22" x14ac:dyDescent="0.25">
      <c r="V198" t="str">
        <f>IFERROR(INDEX(FILAS!A:B,MATCH(incident[[#This Row],[assignment_group]],FILAS!A:A,0),2),"-")</f>
        <v>-</v>
      </c>
    </row>
    <row r="199" spans="22:22" x14ac:dyDescent="0.25">
      <c r="V199" t="str">
        <f>IFERROR(INDEX(FILAS!A:B,MATCH(incident[[#This Row],[assignment_group]],FILAS!A:A,0),2),"-")</f>
        <v>-</v>
      </c>
    </row>
    <row r="200" spans="22:22" x14ac:dyDescent="0.25">
      <c r="V200" t="str">
        <f>IFERROR(INDEX(FILAS!A:B,MATCH(incident[[#This Row],[assignment_group]],FILAS!A:A,0),2),"-")</f>
        <v>-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82B4B-CB8F-4FAB-B47D-DDF0F36DDF66}">
  <dimension ref="A1:U122"/>
  <sheetViews>
    <sheetView zoomScale="80" zoomScaleNormal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U7" sqref="U7"/>
    </sheetView>
  </sheetViews>
  <sheetFormatPr defaultRowHeight="15" x14ac:dyDescent="0.25"/>
  <cols>
    <col min="1" max="1" width="13.5703125" bestFit="1" customWidth="1"/>
    <col min="2" max="2" width="14.28515625" bestFit="1" customWidth="1"/>
    <col min="3" max="3" width="12.7109375" bestFit="1" customWidth="1"/>
    <col min="4" max="4" width="10.28515625" bestFit="1" customWidth="1"/>
    <col min="5" max="5" width="28.7109375" bestFit="1" customWidth="1"/>
    <col min="6" max="6" width="22.85546875" bestFit="1" customWidth="1"/>
    <col min="7" max="7" width="15.28515625" bestFit="1" customWidth="1"/>
    <col min="8" max="8" width="11.5703125" bestFit="1" customWidth="1"/>
    <col min="9" max="9" width="13" bestFit="1" customWidth="1"/>
    <col min="18" max="18" width="22.85546875" bestFit="1" customWidth="1"/>
    <col min="19" max="19" width="1.42578125" customWidth="1"/>
    <col min="21" max="21" width="11.7109375" customWidth="1"/>
  </cols>
  <sheetData>
    <row r="1" spans="1:21" x14ac:dyDescent="0.25">
      <c r="A1" s="70" t="s">
        <v>917</v>
      </c>
      <c r="B1" s="70" t="s">
        <v>918</v>
      </c>
      <c r="C1" s="70" t="s">
        <v>919</v>
      </c>
      <c r="D1" s="70" t="s">
        <v>920</v>
      </c>
      <c r="E1" s="70" t="s">
        <v>921</v>
      </c>
      <c r="F1" s="70" t="s">
        <v>922</v>
      </c>
      <c r="G1" s="70" t="s">
        <v>923</v>
      </c>
      <c r="H1" s="70" t="s">
        <v>924</v>
      </c>
      <c r="I1" s="70" t="s">
        <v>925</v>
      </c>
      <c r="K1" s="58">
        <f>SUM(I:I)</f>
        <v>0.66666700000000001</v>
      </c>
      <c r="L1" s="58"/>
      <c r="M1" s="58"/>
      <c r="N1" s="58"/>
      <c r="O1" s="58"/>
      <c r="P1" s="58"/>
      <c r="Q1" s="58"/>
    </row>
    <row r="2" spans="1:21" x14ac:dyDescent="0.25">
      <c r="A2" t="s">
        <v>944</v>
      </c>
      <c r="D2" t="s">
        <v>926</v>
      </c>
      <c r="E2" t="s">
        <v>927</v>
      </c>
      <c r="F2" t="s">
        <v>928</v>
      </c>
      <c r="G2" t="s">
        <v>929</v>
      </c>
      <c r="H2" s="69">
        <v>44012</v>
      </c>
      <c r="I2" s="48">
        <v>0.41666700000000001</v>
      </c>
      <c r="K2" s="61"/>
      <c r="L2" s="61"/>
      <c r="M2" s="61"/>
      <c r="N2" s="61"/>
      <c r="O2" s="61"/>
      <c r="P2" s="61"/>
      <c r="Q2" s="61"/>
      <c r="R2" t="s">
        <v>928</v>
      </c>
      <c r="T2" t="s">
        <v>930</v>
      </c>
      <c r="U2" s="48">
        <v>8.3333299999999999E-2</v>
      </c>
    </row>
    <row r="3" spans="1:21" x14ac:dyDescent="0.25">
      <c r="A3" t="s">
        <v>946</v>
      </c>
      <c r="D3" t="s">
        <v>926</v>
      </c>
      <c r="E3" t="s">
        <v>927</v>
      </c>
      <c r="F3" t="s">
        <v>931</v>
      </c>
      <c r="G3" t="s">
        <v>929</v>
      </c>
      <c r="H3" s="69">
        <v>44012</v>
      </c>
      <c r="I3" s="48">
        <v>0.25</v>
      </c>
      <c r="K3" s="61"/>
      <c r="L3" s="61"/>
      <c r="M3" s="61"/>
      <c r="N3" s="61"/>
      <c r="O3" s="61"/>
      <c r="P3" s="61"/>
      <c r="Q3" s="61"/>
      <c r="R3" t="s">
        <v>931</v>
      </c>
      <c r="T3" t="s">
        <v>932</v>
      </c>
      <c r="U3" s="48">
        <v>0.16666700000000001</v>
      </c>
    </row>
    <row r="4" spans="1:21" x14ac:dyDescent="0.25">
      <c r="H4" s="69"/>
      <c r="I4" s="48"/>
      <c r="K4" s="61"/>
      <c r="L4" s="61"/>
      <c r="M4" s="61"/>
      <c r="N4" s="61"/>
      <c r="O4" s="61"/>
      <c r="P4" s="61"/>
      <c r="Q4" s="61"/>
      <c r="R4" t="s">
        <v>933</v>
      </c>
      <c r="T4" t="s">
        <v>934</v>
      </c>
      <c r="U4" s="48">
        <v>0.25</v>
      </c>
    </row>
    <row r="5" spans="1:21" x14ac:dyDescent="0.25">
      <c r="H5" s="69"/>
      <c r="I5" s="48"/>
      <c r="R5" t="s">
        <v>935</v>
      </c>
      <c r="T5" t="s">
        <v>936</v>
      </c>
      <c r="U5" s="48">
        <v>0.33333299999999999</v>
      </c>
    </row>
    <row r="6" spans="1:21" x14ac:dyDescent="0.25">
      <c r="H6" s="69"/>
      <c r="I6" s="48"/>
      <c r="T6" t="s">
        <v>937</v>
      </c>
      <c r="U6" s="48">
        <v>0.41666700000000001</v>
      </c>
    </row>
    <row r="7" spans="1:21" x14ac:dyDescent="0.25">
      <c r="H7" s="69"/>
      <c r="I7" s="48"/>
      <c r="T7" t="s">
        <v>938</v>
      </c>
      <c r="U7" s="48">
        <v>0.5</v>
      </c>
    </row>
    <row r="8" spans="1:21" x14ac:dyDescent="0.25">
      <c r="H8" s="69"/>
      <c r="I8" s="48"/>
      <c r="T8" t="s">
        <v>939</v>
      </c>
      <c r="U8" s="48">
        <v>0.58333299999999999</v>
      </c>
    </row>
    <row r="9" spans="1:21" x14ac:dyDescent="0.25">
      <c r="G9" s="101"/>
      <c r="H9" s="69"/>
      <c r="I9" s="48"/>
      <c r="T9" t="s">
        <v>940</v>
      </c>
      <c r="U9" s="48">
        <v>0.66666700000000001</v>
      </c>
    </row>
    <row r="10" spans="1:21" x14ac:dyDescent="0.25">
      <c r="G10" s="101"/>
      <c r="H10" s="69"/>
      <c r="I10" s="48"/>
      <c r="T10" t="s">
        <v>941</v>
      </c>
      <c r="U10" s="48">
        <v>0.75</v>
      </c>
    </row>
    <row r="11" spans="1:21" x14ac:dyDescent="0.25">
      <c r="G11" s="101"/>
      <c r="H11" s="69"/>
      <c r="I11" s="48"/>
      <c r="T11" t="s">
        <v>942</v>
      </c>
      <c r="U11" s="48">
        <v>0.83333299999999999</v>
      </c>
    </row>
    <row r="12" spans="1:21" x14ac:dyDescent="0.25">
      <c r="G12" s="101"/>
      <c r="H12" s="69"/>
      <c r="I12" s="48"/>
    </row>
    <row r="13" spans="1:21" x14ac:dyDescent="0.25">
      <c r="A13" s="101"/>
      <c r="H13" s="69"/>
      <c r="I13" s="48"/>
    </row>
    <row r="14" spans="1:21" x14ac:dyDescent="0.25">
      <c r="H14" s="69"/>
      <c r="I14" s="48"/>
    </row>
    <row r="15" spans="1:21" x14ac:dyDescent="0.25">
      <c r="H15" s="69"/>
      <c r="I15" s="48"/>
    </row>
    <row r="16" spans="1:21" x14ac:dyDescent="0.25">
      <c r="A16" s="14"/>
      <c r="H16" s="69"/>
      <c r="I16" s="48"/>
    </row>
    <row r="17" spans="1:9" x14ac:dyDescent="0.25">
      <c r="A17" s="14"/>
      <c r="H17" s="69"/>
      <c r="I17" s="48"/>
    </row>
    <row r="18" spans="1:9" x14ac:dyDescent="0.25">
      <c r="A18" s="14"/>
      <c r="G18" s="101"/>
      <c r="H18" s="69"/>
      <c r="I18" s="48"/>
    </row>
    <row r="19" spans="1:9" x14ac:dyDescent="0.25">
      <c r="A19" s="14"/>
      <c r="G19" s="101"/>
      <c r="H19" s="69"/>
      <c r="I19" s="48"/>
    </row>
    <row r="20" spans="1:9" x14ac:dyDescent="0.25">
      <c r="A20" s="100"/>
      <c r="G20" s="101"/>
      <c r="H20" s="69"/>
      <c r="I20" s="48"/>
    </row>
    <row r="21" spans="1:9" x14ac:dyDescent="0.25">
      <c r="A21" s="14"/>
      <c r="G21" s="101"/>
      <c r="H21" s="69"/>
      <c r="I21" s="48"/>
    </row>
    <row r="22" spans="1:9" x14ac:dyDescent="0.25">
      <c r="A22" s="14"/>
      <c r="G22" s="101"/>
      <c r="H22" s="69"/>
      <c r="I22" s="48"/>
    </row>
    <row r="23" spans="1:9" x14ac:dyDescent="0.25">
      <c r="A23" s="14"/>
      <c r="G23" s="101"/>
      <c r="H23" s="69"/>
      <c r="I23" s="48"/>
    </row>
    <row r="24" spans="1:9" x14ac:dyDescent="0.25">
      <c r="A24" s="100"/>
      <c r="G24" s="101"/>
      <c r="H24" s="69"/>
      <c r="I24" s="48"/>
    </row>
    <row r="25" spans="1:9" x14ac:dyDescent="0.25">
      <c r="G25" s="101"/>
      <c r="H25" s="69"/>
      <c r="I25" s="48"/>
    </row>
    <row r="26" spans="1:9" x14ac:dyDescent="0.25">
      <c r="G26" s="101"/>
      <c r="H26" s="69"/>
      <c r="I26" s="48"/>
    </row>
    <row r="27" spans="1:9" x14ac:dyDescent="0.25">
      <c r="G27" s="101"/>
      <c r="H27" s="69"/>
      <c r="I27" s="48"/>
    </row>
    <row r="28" spans="1:9" x14ac:dyDescent="0.25">
      <c r="G28" s="101"/>
      <c r="H28" s="69"/>
      <c r="I28" s="48"/>
    </row>
    <row r="29" spans="1:9" x14ac:dyDescent="0.25">
      <c r="G29" s="101"/>
      <c r="H29" s="69"/>
      <c r="I29" s="48"/>
    </row>
    <row r="30" spans="1:9" x14ac:dyDescent="0.25">
      <c r="A30" s="101"/>
      <c r="G30" s="101"/>
      <c r="H30" s="69"/>
      <c r="I30" s="48"/>
    </row>
    <row r="31" spans="1:9" x14ac:dyDescent="0.25">
      <c r="G31" s="101"/>
      <c r="H31" s="69"/>
      <c r="I31" s="48"/>
    </row>
    <row r="32" spans="1:9" x14ac:dyDescent="0.25">
      <c r="G32" s="101"/>
      <c r="H32" s="69"/>
      <c r="I32" s="48"/>
    </row>
    <row r="33" spans="7:9" x14ac:dyDescent="0.25">
      <c r="G33" s="101"/>
      <c r="H33" s="69"/>
      <c r="I33" s="48"/>
    </row>
    <row r="34" spans="7:9" x14ac:dyDescent="0.25">
      <c r="H34" s="69"/>
      <c r="I34" s="48"/>
    </row>
    <row r="35" spans="7:9" x14ac:dyDescent="0.25">
      <c r="H35" s="69"/>
      <c r="I35" s="48"/>
    </row>
    <row r="36" spans="7:9" x14ac:dyDescent="0.25">
      <c r="H36" s="69"/>
      <c r="I36" s="48"/>
    </row>
    <row r="37" spans="7:9" x14ac:dyDescent="0.25">
      <c r="H37" s="69"/>
      <c r="I37" s="48"/>
    </row>
    <row r="38" spans="7:9" x14ac:dyDescent="0.25">
      <c r="H38" s="69"/>
      <c r="I38" s="48"/>
    </row>
    <row r="39" spans="7:9" x14ac:dyDescent="0.25">
      <c r="H39" s="69"/>
      <c r="I39" s="48"/>
    </row>
    <row r="40" spans="7:9" x14ac:dyDescent="0.25">
      <c r="H40" s="69"/>
      <c r="I40" s="48"/>
    </row>
    <row r="41" spans="7:9" x14ac:dyDescent="0.25">
      <c r="H41" s="69"/>
      <c r="I41" s="48"/>
    </row>
    <row r="42" spans="7:9" x14ac:dyDescent="0.25">
      <c r="H42" s="69"/>
      <c r="I42" s="48"/>
    </row>
    <row r="43" spans="7:9" x14ac:dyDescent="0.25">
      <c r="H43" s="69"/>
      <c r="I43" s="48"/>
    </row>
    <row r="44" spans="7:9" x14ac:dyDescent="0.25">
      <c r="H44" s="69"/>
      <c r="I44" s="48"/>
    </row>
    <row r="45" spans="7:9" x14ac:dyDescent="0.25">
      <c r="H45" s="69"/>
      <c r="I45" s="48"/>
    </row>
    <row r="46" spans="7:9" x14ac:dyDescent="0.25">
      <c r="H46" s="69"/>
      <c r="I46" s="48"/>
    </row>
    <row r="47" spans="7:9" x14ac:dyDescent="0.25">
      <c r="H47" s="69"/>
      <c r="I47" s="48"/>
    </row>
    <row r="48" spans="7:9" x14ac:dyDescent="0.25">
      <c r="H48" s="69"/>
      <c r="I48" s="48"/>
    </row>
    <row r="49" spans="8:9" x14ac:dyDescent="0.25">
      <c r="H49" s="69"/>
      <c r="I49" s="48"/>
    </row>
    <row r="50" spans="8:9" x14ac:dyDescent="0.25">
      <c r="H50" s="69"/>
      <c r="I50" s="48"/>
    </row>
    <row r="51" spans="8:9" x14ac:dyDescent="0.25">
      <c r="H51" s="69"/>
      <c r="I51" s="48"/>
    </row>
    <row r="52" spans="8:9" x14ac:dyDescent="0.25">
      <c r="H52" s="69"/>
      <c r="I52" s="48"/>
    </row>
    <row r="53" spans="8:9" x14ac:dyDescent="0.25">
      <c r="H53" s="69"/>
      <c r="I53" s="48"/>
    </row>
    <row r="54" spans="8:9" x14ac:dyDescent="0.25">
      <c r="H54" s="69"/>
      <c r="I54" s="48"/>
    </row>
    <row r="55" spans="8:9" x14ac:dyDescent="0.25">
      <c r="H55" s="69"/>
      <c r="I55" s="48"/>
    </row>
    <row r="56" spans="8:9" x14ac:dyDescent="0.25">
      <c r="H56" s="69"/>
      <c r="I56" s="48"/>
    </row>
    <row r="57" spans="8:9" x14ac:dyDescent="0.25">
      <c r="H57" s="69"/>
      <c r="I57" s="48"/>
    </row>
    <row r="58" spans="8:9" x14ac:dyDescent="0.25">
      <c r="H58" s="69"/>
      <c r="I58" s="48"/>
    </row>
    <row r="59" spans="8:9" x14ac:dyDescent="0.25">
      <c r="H59" s="69"/>
      <c r="I59" s="48"/>
    </row>
    <row r="60" spans="8:9" x14ac:dyDescent="0.25">
      <c r="H60" s="69"/>
      <c r="I60" s="48"/>
    </row>
    <row r="61" spans="8:9" x14ac:dyDescent="0.25">
      <c r="H61" s="69"/>
      <c r="I61" s="48"/>
    </row>
    <row r="62" spans="8:9" x14ac:dyDescent="0.25">
      <c r="H62" s="69"/>
      <c r="I62" s="48"/>
    </row>
    <row r="63" spans="8:9" x14ac:dyDescent="0.25">
      <c r="H63" s="69"/>
      <c r="I63" s="48"/>
    </row>
    <row r="64" spans="8:9" x14ac:dyDescent="0.25">
      <c r="H64" s="69"/>
      <c r="I64" s="48"/>
    </row>
    <row r="65" spans="8:9" x14ac:dyDescent="0.25">
      <c r="H65" s="69"/>
      <c r="I65" s="48"/>
    </row>
    <row r="66" spans="8:9" x14ac:dyDescent="0.25">
      <c r="H66" s="69"/>
      <c r="I66" s="48"/>
    </row>
    <row r="67" spans="8:9" x14ac:dyDescent="0.25">
      <c r="H67" s="69"/>
      <c r="I67" s="48"/>
    </row>
    <row r="68" spans="8:9" x14ac:dyDescent="0.25">
      <c r="H68" s="69"/>
      <c r="I68" s="48"/>
    </row>
    <row r="69" spans="8:9" x14ac:dyDescent="0.25">
      <c r="H69" s="69"/>
      <c r="I69" s="48"/>
    </row>
    <row r="70" spans="8:9" x14ac:dyDescent="0.25">
      <c r="H70" s="69"/>
      <c r="I70" s="48"/>
    </row>
    <row r="71" spans="8:9" x14ac:dyDescent="0.25">
      <c r="H71" s="69"/>
      <c r="I71" s="48"/>
    </row>
    <row r="72" spans="8:9" x14ac:dyDescent="0.25">
      <c r="H72" s="69"/>
      <c r="I72" s="48"/>
    </row>
    <row r="73" spans="8:9" x14ac:dyDescent="0.25">
      <c r="H73" s="69"/>
      <c r="I73" s="48"/>
    </row>
    <row r="74" spans="8:9" x14ac:dyDescent="0.25">
      <c r="H74" s="69"/>
      <c r="I74" s="48"/>
    </row>
    <row r="75" spans="8:9" x14ac:dyDescent="0.25">
      <c r="H75" s="69"/>
      <c r="I75" s="48"/>
    </row>
    <row r="76" spans="8:9" x14ac:dyDescent="0.25">
      <c r="H76" s="69"/>
      <c r="I76" s="48"/>
    </row>
    <row r="77" spans="8:9" x14ac:dyDescent="0.25">
      <c r="H77" s="69"/>
      <c r="I77" s="48"/>
    </row>
    <row r="78" spans="8:9" x14ac:dyDescent="0.25">
      <c r="H78" s="69"/>
      <c r="I78" s="48"/>
    </row>
    <row r="79" spans="8:9" x14ac:dyDescent="0.25">
      <c r="H79" s="69"/>
      <c r="I79" s="48"/>
    </row>
    <row r="80" spans="8:9" x14ac:dyDescent="0.25">
      <c r="H80" s="69"/>
      <c r="I80" s="48"/>
    </row>
    <row r="81" spans="8:9" x14ac:dyDescent="0.25">
      <c r="H81" s="69"/>
      <c r="I81" s="48"/>
    </row>
    <row r="82" spans="8:9" x14ac:dyDescent="0.25">
      <c r="H82" s="69"/>
      <c r="I82" s="48"/>
    </row>
    <row r="83" spans="8:9" x14ac:dyDescent="0.25">
      <c r="H83" s="69"/>
      <c r="I83" s="48"/>
    </row>
    <row r="84" spans="8:9" x14ac:dyDescent="0.25">
      <c r="H84" s="69"/>
      <c r="I84" s="48"/>
    </row>
    <row r="85" spans="8:9" x14ac:dyDescent="0.25">
      <c r="H85" s="69"/>
      <c r="I85" s="48"/>
    </row>
    <row r="86" spans="8:9" x14ac:dyDescent="0.25">
      <c r="H86" s="69"/>
      <c r="I86" s="48"/>
    </row>
    <row r="87" spans="8:9" x14ac:dyDescent="0.25">
      <c r="H87" s="69"/>
      <c r="I87" s="48"/>
    </row>
    <row r="88" spans="8:9" x14ac:dyDescent="0.25">
      <c r="H88" s="69"/>
      <c r="I88" s="48"/>
    </row>
    <row r="89" spans="8:9" x14ac:dyDescent="0.25">
      <c r="H89" s="69"/>
      <c r="I89" s="48"/>
    </row>
    <row r="90" spans="8:9" x14ac:dyDescent="0.25">
      <c r="H90" s="69"/>
      <c r="I90" s="48"/>
    </row>
    <row r="91" spans="8:9" x14ac:dyDescent="0.25">
      <c r="H91" s="69"/>
      <c r="I91" s="48"/>
    </row>
    <row r="92" spans="8:9" x14ac:dyDescent="0.25">
      <c r="H92" s="69"/>
      <c r="I92" s="48"/>
    </row>
    <row r="93" spans="8:9" x14ac:dyDescent="0.25">
      <c r="H93" s="69"/>
      <c r="I93" s="48"/>
    </row>
    <row r="94" spans="8:9" x14ac:dyDescent="0.25">
      <c r="H94" s="69"/>
      <c r="I94" s="48"/>
    </row>
    <row r="95" spans="8:9" x14ac:dyDescent="0.25">
      <c r="H95" s="69"/>
      <c r="I95" s="48"/>
    </row>
    <row r="96" spans="8:9" x14ac:dyDescent="0.25">
      <c r="H96" s="69"/>
      <c r="I96" s="48"/>
    </row>
    <row r="97" spans="8:9" x14ac:dyDescent="0.25">
      <c r="H97" s="69"/>
      <c r="I97" s="48"/>
    </row>
    <row r="98" spans="8:9" x14ac:dyDescent="0.25">
      <c r="H98" s="69"/>
      <c r="I98" s="48"/>
    </row>
    <row r="99" spans="8:9" x14ac:dyDescent="0.25">
      <c r="H99" s="69"/>
      <c r="I99" s="48"/>
    </row>
    <row r="100" spans="8:9" x14ac:dyDescent="0.25">
      <c r="H100" s="69"/>
      <c r="I100" s="48"/>
    </row>
    <row r="101" spans="8:9" x14ac:dyDescent="0.25">
      <c r="H101" s="69"/>
      <c r="I101" s="48"/>
    </row>
    <row r="102" spans="8:9" x14ac:dyDescent="0.25">
      <c r="H102" s="69"/>
      <c r="I102" s="48"/>
    </row>
    <row r="103" spans="8:9" x14ac:dyDescent="0.25">
      <c r="H103" s="69"/>
      <c r="I103" s="48"/>
    </row>
    <row r="104" spans="8:9" x14ac:dyDescent="0.25">
      <c r="H104" s="69"/>
      <c r="I104" s="48"/>
    </row>
    <row r="105" spans="8:9" x14ac:dyDescent="0.25">
      <c r="H105" s="69"/>
      <c r="I105" s="48"/>
    </row>
    <row r="106" spans="8:9" x14ac:dyDescent="0.25">
      <c r="H106" s="69"/>
      <c r="I106" s="48"/>
    </row>
    <row r="107" spans="8:9" x14ac:dyDescent="0.25">
      <c r="H107" s="69"/>
      <c r="I107" s="48"/>
    </row>
    <row r="108" spans="8:9" x14ac:dyDescent="0.25">
      <c r="H108" s="69"/>
      <c r="I108" s="48"/>
    </row>
    <row r="109" spans="8:9" x14ac:dyDescent="0.25">
      <c r="H109" s="69"/>
      <c r="I109" s="48"/>
    </row>
    <row r="110" spans="8:9" x14ac:dyDescent="0.25">
      <c r="H110" s="69"/>
      <c r="I110" s="48"/>
    </row>
    <row r="111" spans="8:9" x14ac:dyDescent="0.25">
      <c r="H111" s="69"/>
      <c r="I111" s="48"/>
    </row>
    <row r="112" spans="8:9" x14ac:dyDescent="0.25">
      <c r="H112" s="69"/>
      <c r="I112" s="48"/>
    </row>
    <row r="113" spans="8:9" x14ac:dyDescent="0.25">
      <c r="H113" s="69"/>
      <c r="I113" s="48"/>
    </row>
    <row r="114" spans="8:9" x14ac:dyDescent="0.25">
      <c r="H114" s="69"/>
      <c r="I114" s="48"/>
    </row>
    <row r="115" spans="8:9" x14ac:dyDescent="0.25">
      <c r="H115" s="69"/>
      <c r="I115" s="48"/>
    </row>
    <row r="116" spans="8:9" x14ac:dyDescent="0.25">
      <c r="H116" s="69"/>
      <c r="I116" s="48"/>
    </row>
    <row r="117" spans="8:9" x14ac:dyDescent="0.25">
      <c r="H117" s="69"/>
      <c r="I117" s="48"/>
    </row>
    <row r="118" spans="8:9" x14ac:dyDescent="0.25">
      <c r="H118" s="69"/>
      <c r="I118" s="48"/>
    </row>
    <row r="119" spans="8:9" x14ac:dyDescent="0.25">
      <c r="H119" s="69"/>
      <c r="I119" s="48"/>
    </row>
    <row r="120" spans="8:9" x14ac:dyDescent="0.25">
      <c r="H120" s="69"/>
      <c r="I120" s="48"/>
    </row>
    <row r="121" spans="8:9" x14ac:dyDescent="0.25">
      <c r="H121" s="69"/>
      <c r="I121" s="48"/>
    </row>
    <row r="122" spans="8:9" x14ac:dyDescent="0.25">
      <c r="H122" s="69"/>
      <c r="I122" s="48"/>
    </row>
  </sheetData>
  <autoFilter ref="A1:I122" xr:uid="{1A021CC1-58BA-4211-A203-D17BB7A4F55C}"/>
  <dataValidations count="1">
    <dataValidation type="list" allowBlank="1" showInputMessage="1" showErrorMessage="1" sqref="F2:F99" xr:uid="{258ADA7C-5517-4034-B351-12B23F467A2A}">
      <formula1>$R$2:$R$6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0E8A1E6DDDAE54197834B353585D0DE" ma:contentTypeVersion="13" ma:contentTypeDescription="Create a new document." ma:contentTypeScope="" ma:versionID="4c3d4a88a4bf27cf74d4cd5ee939036f">
  <xsd:schema xmlns:xsd="http://www.w3.org/2001/XMLSchema" xmlns:xs="http://www.w3.org/2001/XMLSchema" xmlns:p="http://schemas.microsoft.com/office/2006/metadata/properties" xmlns:ns3="0e69b08c-1f6c-4988-8698-629baf586522" xmlns:ns4="b8027b5d-31a2-41a4-9ceb-75a3dcc1ea77" targetNamespace="http://schemas.microsoft.com/office/2006/metadata/properties" ma:root="true" ma:fieldsID="8fe4026a2b767b8767bc36ea5d4ecd6f" ns3:_="" ns4:_="">
    <xsd:import namespace="0e69b08c-1f6c-4988-8698-629baf586522"/>
    <xsd:import namespace="b8027b5d-31a2-41a4-9ceb-75a3dcc1ea77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  <xsd:element ref="ns4:MediaServiceDateTaken" minOccurs="0"/>
                <xsd:element ref="ns4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69b08c-1f6c-4988-8698-629baf586522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8027b5d-31a2-41a4-9ceb-75a3dcc1ea7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��< ? x m l   v e r s i o n = " 1 . 0 "   e n c o d i n g = " u t f - 1 6 " ? > < T o u r   x m l n s : x s i = " h t t p : / / w w w . w 3 . o r g / 2 0 0 1 / X M L S c h e m a - i n s t a n c e "   x m l n s : x s d = " h t t p : / / w w w . w 3 . o r g / 2 0 0 1 / X M L S c h e m a "   N a m e = " T o u r   1 "   D e s c r i p t i o n = " A d i c i o n e   a q u i   u m a   d e s c r i � � o   p a r a   o   t o u r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b b 4 a 0 a f 9 - 5 4 c f - 4 b 1 e - 9 e 8 a - f e 0 c 9 e d b a e e a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 0 < / L a t i t u d e > < L o n g i t u d e > - 4 5 < / L o n g i t u d e > < R o t a t i o n > 0 < / R o t a t i o n > < P i v o t A n g l e > - 0 . 0 0 8 3 6 4 3 3 9 3 0 6 3 4 5 8 < / P i v o t A n g l e > < D i s t a n c e > 1 . 8 < / D i s t a n c e > < / C a m e r a > < I m a g e > i V B O R w 0 K G g o A A A A N S U h E U g A A A N Q A A A B 1 C A Y A A A A 2 n s 9 T A A A A A X N S R 0 I A r s 4 c 6 Q A A A A R n Q U 1 B A A C x j w v 8 Y Q U A A A A J c E h Z c w A A A m I A A A J i A W y J d J c A A C + b S U R B V H h e 7 X 3 3 d 1 z H l e b t i J x z J A g C z J k S R V E S R U m U 7 X W Y 8 c 7 x r C d 4 Z + x Z e 2 Z 3 5 6 / a P X t 2 f / F 4 f J z k s b I Y Q T G A O Q I g k X N O n f d + t 6 r 6 v W 4 0 0 A B I 0 X i N / h o X F V 4 D / f p V f X V v 3 U q u 3 1 3 4 O k Z Z b A p e j 5 d 2 7 j x I P e M e O t u 6 Q L F Y l C I R P M 6 o X I / F Y t T x 3 E + z y y 4 6 0 R i k G w N + z i P K c y 3 R y V Y X e d 3 q 0 Y c j R M + n v d Q z 4 Z X 0 y 4 L L 5 d I x B Z O 2 h 2 6 3 W 6 S i y E W 7 q t 3 U 0 X l d r m W x O W Q J t Q l 4 u A J + 5 8 3 D N D M z T 0 P T U d p R 6 W F S x M j t i t F y i C j H G x M y j c 2 E 6 d F I T K 6 F 3 E X k i S 6 S O x a h s D u f Y i 6 P / m + v D n a C 2 U l l B M T 6 1 t 4 g X R s q o K n B 6 / I d s t g Y s o T a A A y R w s E g a 6 I I R a N R k d 5 p D z W V h K U C P n z w k A J 8 / f D h Q / I 3 n T 1 L t B z 2 U k t t L j 0 Y 8 V F E K a 8 E v K y K a y d M O t j f a + K G V B C P x 0 P f P h i l j y 7 d y h J r A 2 B C X c s + r T R A d f v u W 8 e Y S M s J R D I V D W E o F C K v 1 y v x 6 0 + m y F 9 Y R b u r o 3 S h O 0 f e Y / C q K 2 c 6 k q 2 H W P v q X X T 3 w Q 2 5 l s X a c P 3 + Y p Z Q a + H s 8 Y M 0 N u e i k p w g 5 X g U m U A q y E D / A P l z c q i i v I z c P r + Q J x R h 8 4 n / z v 5 Q t 0 o L v 1 5 y J R M r 1 + + m + l K W 3 H G 6 / K h f r m W R G l l C r Q J U p G M 7 K u n m e B 3 5 l p 6 T r 6 i O G k t C V F 0 Y o a c 9 / b S r p Y G W l x b J 4 / X R F 9 2 F + q 8 U t g q B 0 m E 1 g i U T y + t x c Q P h p u p i F 7 3 R 6 q I / d t y V h i W L l X D r M A s b P j h x k E 7 u 2 0 1 P J v L p z M 5 5 m l q I 0 Y G a J f J Q S M j S u q O e J i b G u D 8 U p c k l v / 4 r R S S n k A l Y 7 X 5 N v h E 4 V U C g k Z k o / e 5 W j M 4 d 3 0 P n X l d 9 x C w S w Y R C K 5 Q V I 9 9 9 8 z C 5 Y i G 6 3 k u s o d w 0 P j F F P l o m V z R I Z f m q s t 3 p j 9 G N 8 U a 6 1 F 9 B t 4 f g C n c W k Z K x 2 v 2 b f A g I 9 X 7 b I r 2 3 a 4 E + u u c h i g T l W a V 6 h t t Z X L + / d N 2 5 N e E l o r K 0 m F 7 f 3 U T B Y J A + e e R l z b R I l 7 u i d K R 2 k f I L C q V S R c J h e j y R R w M z y u W d q h J m A l K Z g i b v 3 Z 1 z 5 P P 5 x F k R 5 u d R V F R E X 3 Y + o s V g W K 5 v d 7 j + k C U U f f u N o x Q N L w u Z 4 G w w Q B r 9 J L T O / v w S u v g s j 3 O 5 P 5 G h R E p G K m K 5 3 S 5 6 u 3 m G c n N z p Z 8 J 3 B / 2 U H t 1 j C 7 d e y r p 7 Y x t 3 4 f 6 1 u s H K B x c F L c 3 i B N i E h m E O a + o u I S W X K V M p n w m U u Z q p V T A d 0 3 + v t F o j D V U D j 1 9 2 i X P C 9 c P 1 E X p Y k 8 e F V Y d 1 + / a v t j W f a j / x H 2 A U D A g W m l u d l Y q i M + v + k T I y 8 s H i W J 0 d y R 3 R c X a T k j + 7 p 8 + y a H W 1 p 0 0 P z 8 v 1 x S x + B k u h q m 0 G q R K / b y 3 g 7 h T 5 G 0 L + c 4 b B y i 4 v C w m 3 c j Q E P e T C s T E W V 5 e 4 s o R j Z s z Y w s Y r J X o t k Y y q T 5 5 n E u X + s s o F F F a 7 O y u J e l T T S 2 E q a H p S M p n v h 3 E 9 d H l G 9 u u u n z n 5 A E K B J R m W m J C o U L k 5 O S K i e f x w u G A p 0 N 0 b 9 h L g 9 o B k Y W F 5 L 7 V w b o Q P R r 1 U y S m B o L h s D h Y H 6 M H X f f 0 O 7 Y P t l 0 f C m S a n Z m h p c V F i j K h / P 4 c 8 n p 9 N D Y 6 w m T C b G 8 X 3 X s 2 Q x 8 / y s m S a R U k a 6 u 7 Q z 5 6 u 3 W Z / B 7 V p 2 o p D d C 9 I R e 5 C u F W 3 1 5 g D X V z 2 2 i o b 5 / c T w E 2 8 2 D z T 0 1 M U H F p K S 0 s z F N + f o G Y K 5 i L 9 / n T H F l O k U V 6 G E 3 V U h G m N h a k 4 d z J y c m R O D R V x z M P L c 4 8 l v d t B 2 y b P t Q H x 9 o p y G a e 8 e T l F 6 r p Q i A T M D M z L f 2 C L J n W D 6 O p Q C Y A a Y x R 9 f f 3 y 3 O G S f 1 G S 4 Q q q v a k L J N M l G 1 h 8 n 3 n j U P x A p 6 b n S E 3 t 5 z Q R s g z u D H e s M K U y S I 9 8 M x C t k Y I 6 a q q K r p 3 7 3 7 8 m e + t X C T K Z V J t A 7 j + e K U z o 2 v R t 9 8 4 Q q H A g p g i K G x D I o Q w 8 4 D k y a 1 Z b B z n d i / H T c B l N q u h q d B o w U k B u f p 0 g R a i p e Q J P p H 3 Z C o y W k M 1 V l f I o C 2 I A z K h o B e 5 z z Q 2 j 9 n T L t Z U q t C z W D 9 2 l K 2 0 i Y 3 T D 9 p o g v u m V z u u q Q y G a c R O t h X Q 6 R 3 z F H N h t k n m w v X H j s z U U G g V P z j K / S b u L w W D A U 5 7 6 N a g j 0 Z m d e k z 3 m o J U K 4 v K n 2 n L D a H l v I w t V Z E Z P n / w M A A 1 d f X i 6 Y y 2 s r E T f p p V x c N B 3 0 S z 0 R k r I b 6 8 P i e + H S i G w P 5 d K H b n 0 A m A G R a C i X m Z b E x 7 C g L C 5 m g n S o r K + W Z G / I A 0 F B G g J 0 t L f R 6 a 4 3 E M x F u b j s y 7 n V i Z 3 V 8 o u u f H v p p i v v E i 9 Y U P Y F H 7 z h 0 6 Z l a o p 6 l 1 c Y B 3 v j 0 U N 3 i 4 q K 4 y x 8 / f k I z M z M q U 8 N O K l g O / a z J W m t q 4 + W V S a + M 0 1 A + r 4 c m x i e E T B i c N S 2 j H c j z a U K Z y y v f l U U 6 2 B / t w s K i N G J 1 d b W y p O P u v f v 6 i g V D q h 3 N z V S W l 5 n j E x k 3 D n W y v Z 6 a m h p F M x k y 2 U l l 4 j D 1 T N / J q 5 u V f H 9 2 W f d G U J x r b 4 Z i 5 P f 7 q a K i Q k y + A / v 3 0 a 1 b t / W 1 x D I w J u H h p r I V 5 e d 0 y S g N 9 e F r h 2 h 5 a Y k u P 1 e a y Y i B P W 5 H W P N o M Z j R T s + X j l 2 V I R 0 j K i k p k f m R d q D / O j I 8 E n / u 9 u e P W R T L S 8 t 0 q K F U 5 2 Q G M q o P h U W C g 4 M D N L + 8 O n m y e H n I 9 1 n P + M q V D u l D 2 X H k y G G q r q k W o s F Z Y Q A N h b 5 U f n 4 e x a I Y w M i c V 8 a Y f B + + t o 9 G R 4 a p J 3 o o Z Y u I e I E / R r u r Q z I I C T n R F E S L k s U m 4 Y k F Z I w P m u j U q T d W N G I g z o P 7 D 4 R o o p G W l x P e g x k r I y M j t L e 6 Y E V 5 O l V c f / r 6 d u J T c C D 8 X i 8 d r C + m v P x C + v i R X w o 4 u X A 9 7 i i F I / j W F u q K o 3 S g N k i P R 3 2 y + y s A 8 z 7 p T 7 N Y B f m L D 2 n f j l L R P p M T k 1 R X X y u m n x 1 w V K B v Z f p N C w s L V F C g 5 k + C j P j b I M v D 0 Q X J c z o y o t N w 5 v A u 7 d W z H B E G H p f q R y W T C R i a d d P M k l u 0 1 v v t b C c y 8 O f B 5 U X y e b K s S o f F / L 1 U V F J K 1 d V V t H f f n h V k A k C m 4 e H h e L m A T H C r K 4 K x k Q T z j 6 W 9 P D M G 1 5 l Q 6 o s 5 V f w 5 + b K 2 C b P F U W h G 9 t W E 6 I P 2 p b j D Y T V 8 3 e c X b 9 9 n T 1 S B t l e G q W r 5 B r 2 7 K y B m 4 e H 6 p A G s L B I w t Z B + z R i 0 F G B I B e J B M 2 H D F 5 e L e x 1 M q O n p a c o V d 2 v q c n a K o H H g L + R c a a i s p a n J C c o t b e E v Z K G h J E K 3 B q 1 N K N c D D P Z G Y x F q b G q g a d Z c N / r 9 1 D O h p s m U 5 0 f o Z H O W X M m 4 N Z R + G l F z c 3 O C U w L A f h S i n Z h U s C 7 K y 8 s o P z S X U L Z O F E e b f P 7 8 Y i q I j F J e X j 5 d 7 1 c b 9 U O M + T Y 2 v / r X a 2 N N 9 F 7 b c o J T I h J 1 U d d E D g 2 G m u g a a 6 7 J R T f N B d Q b J h c 9 d L V 3 Y w R 1 M l A 5 X i b u 3 F H L 4 Y 2 W K i 0 t p b m 5 O f m g x c U l D l y S V + B z d i / E 0 X c f 8 T b L 5 p O T E x M 6 h 6 i i I C o k + d 3 1 x O k v y X g 6 j t W 5 u a y R d I Y N U 8 t r z 0 A v y U u 0 I 6 u L M m / U X 9 f 7 d W F W N z p r Y f / + v T p m A T M q O q 5 c p c 7 O W 0 w o N v 2 4 4 A p j q j F 0 K l w f X 7 u 7 g U e 3 t X D 2 0 E 5 Z w o 4 t w L C p / 5 s 7 F m l u Z p I e P H h I S 1 X v 6 3 d 9 M 4 C z A 5 u S Z E G 0 + O D f q K S 0 W M y 6 c + d W f + 4 z M 7 P c f y q W O D Q S t B U 8 s j D / M C 4 F b x 9 W V f e x Z e B U u D 6 5 7 k x C + c s O 0 I m q a Z q d m a a C w i K x w 1 F A K K g w x 7 / M L h p 8 K f B w 3 U 5 1 S J w d r 9 e M M V G K J N 7 Z e Z u O H j 0 s R A F J T A g 8 f P i I 9 u 5 V K 3 f t h M K E W k w X C w Z D F M A + i e E I D Q W d u U 7 N s Y S K 5 h 2 g Y 7 V z F F m a k j 3 1 U D g Y O A y H Q 3 S h l 2 3 x X A / t q Q r L G q g s v j n A M X e W + 6 J 2 Y A 7 f y M g o + X 0 + 0 V r F W i t h c 0 w s j z c A q d A Q Y j w K I o R i D T U x O U m L u e X 6 X c 6 C I w n l c n s p 4 G m T w s K J E J 8 8 y q H 3 2 5 e E U K b l w + g 8 x j u G h k e p N 7 p f R u W / K W D M S g 5 a Y w u Q P 3 r b Y X 9 N i O p L c A h d l D y s 0 v D 8 n z 1 7 R j U 1 N Z S f n 6 / f p e b 2 G W 0 F I I 2 t n S O R s B A L 5 R k I B N n 0 C 9 I o a 6 i o u K K d B f 5 2 u G l n i b t w j x Q G C k 6 W a H D u 7 d t 3 Z A P 7 w Y F B I Z N x 0 7 a 0 7 v 5 G y Q S A T M B 2 J B N w r X u Z r l + / S b / 8 5 b 9 R b 2 + f N G r T U z M J Z A L s Z M L 6 q Z 6 e Z 6 L N h s 0 E W v 4 7 N E q Y E 1 f u g t Z L L H c n i C P H o T B O C E I Z o D D 8 l X u p n 8 k 0 N T 1 F E x P j 3 N G d k w H E C z 2 J E z a z + G Z Q V V V J H 3 5 4 j g o L C 2 h u b p 6 O H j t C d + + m 3 j l 2 c W m J r n Z 8 T b t 2 t V J j Y z 3 V 1 9 c J 2 b h o d S F z m Z q o w 8 R q M h w E 4 4 C Q V k 2 j f 7 6 I O s d r a D b / G E 1 O T F F Z 2 c Z t 8 K M 1 0 7 Q 4 P 0 P + 7 L S j D c H n 8 9 P w B B Y Y B r h S u W h o a I i + / P I 8 3 b / / g K a m p s T p Y M f E + D j t 0 c 4 J m I X d 3 T 0 c c 9 H F i 5 f 5 t 3 o t L i z K d a f B c Y T y l u y P m 3 v J y M n N p 5 A r l 9 p 2 t 0 t 6 I c h N x j q A Z d x v N U / T x c d B K i k u p H d a A 3 S k n u O 5 a d x b D L R K 2 x 0 + f w 7 N F h y h s V g T k + M Z m 9 t h O n v 2 D H 3 / + 9 + N T 4 a F a 9 w A G g w r e 0 2 j C E t i d m 6 W T p 8 + J U M e c 2 x d D E 8 u U H F o 7 b H E r Q j H 9 a G w h s 2 Q y R R I M m 7 0 + a l 3 P E R f P V p b 0 1 T k R + l 0 S 4 D O t C 5 R 5 8 1 b 1 N p Y Q e + 2 Y Z M R N m E K o / R a c 5 D f E 5 F O N z b E B 7 A h S X N Z R O b 5 A f m + 9 K T b L h i Z 8 1 B R Z R M d O L B P 0 u h D N T Y 2 U k N D v f S X D B b m l f Y x D q T K y g q 6 f P G K p P f t 3 0 s + r 4 9 q K 0 z / a 2 U d 2 M r i + v T m f U f Z N 0 G v 2 s 0 o l d l n 4 p F w g I 6 W D 9 G j o T A F C 9 o k L x U M K W Z n Z w i n b 5 x / X h L P W y 9 m l 1 1 0 r S 8 n 5 Y y L 7 Y q 3 d g Y o z x e j p e V l m c l S W F g o H t i h w S F 6 2 t U t M y R O n T p J v / / d H y j A H e K C / A I 6 d v w o j b M p W F O D D X Z C L E G a n J y k a H m j / q / O g E x l c 4 r k l T a t a u 7 Z U V f q o 5 r a W n r n a I O 4 Z F M B / 8 / g / P n L s g B u M + Y b 9 l V o L s u e L 2 v H x Z 4 c m T 0 + z A Q a H R 2 V P H h g C w o L 6 M 0 3 T 9 G + f X t k Q 8 y 6 + j r 6 4 Q / / g l p 2 7 p D V u z A V 7 c A + f + 7 5 i R X 1 Y E v L Z z c f O K Z t 9 R T v Z f s 7 J I O A R j s Z c i W T D C 3 k 3 u I B m n P B V i d q L I 3 I U o 7 Z u U W 6 M 1 6 W o I m W l p b k n K j y 8 g q d s 3 E 8 f t x F A + 4 D a W c V b B c E p n v p e y e r p V w w C b a 4 u J g 6 O z v p 6 N G j c h 3 O C p S j 2 c v v w Y M H r M U C 1 N a 2 K 6 6 h e n t 7 q b y i g g I F 1 f I 3 T o C j n B I Y W r I T K J l E d m B X o 0 u X b 8 j O p j h u 5 c u u H G k 5 I 8 t T d G p H 4 m Y i 8 F K t 9 b / S A R 3 u 3 b t 3 y e z 1 H O / m / 0 8 m I a e 0 W U L 0 i 2 5 c v y m a y u e 1 Z u u X l Z U J m e a 4 X c M A b n 1 D g 8 w 6 t z 8 9 m I o v U i 5 / D j h q T 4 m I P n 5 y v Q 8 5 X H M 6 v n A Q c L u i 1 N f b R 4 U 5 i X + P N T n j 4 5 M s Y 7 J Q 0 T 7 G t R 7 g S B y z 4 w 8 8 h F k o Y P k L + k 5 Y z X v v 3 g P q 6 + / X V y z 4 X A G Z + Y 9 J s X B O 2 B k l A 8 E o 6 x R 1 Y a u K o / p Q m K a y k R a r q K R S n A W f 6 v 3 3 o j E 3 t R 8 + J X E 7 U H D N z U 3 i m I C p 8 e j R I 6 k I s 7 O z a s 3 O G s C c N R D S v u M P z M n c q L W k Z L s C C z Q / u j o m Y 0 1 w i Z c m L Z G H Y w n z / e q L I / T s W S 8 V F W F C M 8 r X K u M R 1 m y p 6 s J W F c e 4 z X 0 F V a u S a S M k w y L C V M j L y x P v U 1 V V t S w x Q K c 5 F A r y + 9 d e 6 4 S V p q k 0 m m f y j h D r g 3 a 1 w x L m H I a 6 f 6 u v b h 8 U 1 b b T V 9 1 5 0 u C 0 7 G x J a K B M u R X 4 c O J + n j R s Q i f J 5 s a T X 3 B W u J Z m O b 2 y T m x F c U w f y p 1 T s S 4 P X z p U F q Q 3 5 + r r G 6 i B b X q 0 m s V F a q b 0 a s D 9 / O / / 9 X / o 8 q U r O o e 4 v z D C R F S f Y z y H c M 2 f f P 2 Y I h f L Z j y K T g U O Z O u b 8 l B t b Q 0 / m z G d y 4 2 O x y O u c a C q o Z 0 u P c + n r 7 i v C 6 C Y Y / w I v R 4 v R R e d M 8 D r m D 4 U 5 u 8 Z M r 0 I q W a W 1 9 + G z H N r i k 6 1 A b y B R h t h z R X 2 l L v E R P o v P / 4 R l Z S W y v x B m K U 3 r t + i t 9 8 + L e 8 z w N + h A g G 4 g z M 7 5 y g 4 v n L / 7 0 z F o z E f 9 c 9 g H 7 5 R C o R d d P W 5 n y 4 w e S 5 3 9 t D I n J t u D e b I N n B g k t l 2 I L 8 g X 8 7 v i u G Z 2 + r C V h b H a C i u v w n Y L K m w 0 n a 9 g I k S C l t j I z A D P / 3 0 c + r o u E p / + o + P K T c 3 h 8 6 e f U d m B G C B n X L n q 5 M R M W B p B 8 Z h 7 t 1 7 q F N E X U + 7 6 e 2 D l T q 1 P f B w x E c j 3 g N 0 v j u H Z g N u W u Z H m 9 P w J t 0 d Y t L g x W W K V 6 f e H w T k c n v c K 5 7 l V g Z 3 p 5 3 x 0 o r h h Z H s 4 V s L 6 C T j x E M D m I H l Z a V 0 / P h R m a t W U o J 9 u d E 0 k X i x S k v L R A u 9 9 8 F Z + t 3 v P p J 8 A 3 P S P D A 3 P 0 8 + n 1 f G Z r Y b i k q t B Y Z x E t m E s / B D F 3 v 8 F J D Z X i 7 x A N r r w l Z + O U Z D y b M 2 D 3 2 T g E t z I 3 2 X 6 9 d u c k f Z W k s F 8 2 9 q e k a O b k l e 6 2 M f y y r g a / / 5 h z 8 Q L 9 a v f / 0 b u n y l g z 7 7 7 E s 6 f P g A T U 1 N 0 r O e Z z I 5 F N h V k b i 9 1 n a D I Z G I J h j / k v i j M Y + k n z / v w 0 V H w D F 9 q B c h k o H Z X i w d s J l I X 2 + v O B a e P n 2 q c x U w I L m w u E h z c 4 k d 5 U O H 9 s m i O c x f 6 + v r Z w J 9 Q R 1 X v q Y 9 e 9 r p x P F j t K d 9 p 3 w H S F N T g 2 g s Y G d F h M r z X 5 L 6 d Q J Q j n G R D P X S z 0 b S O j 4 9 s 8 A W w g J V V b N p n K J O b E V x j I Z 6 U U Q m 7 3 O F T 7 9 / d n d 3 N 8 3 P z c q U l 3 P n 3 q O H D x / L 2 B T c v f f v 3 6 e K i j J q q K + n p a T 1 O k V F x f Q 5 a 6 E r l z v Y l C u U 3 X 9 O v 4 V 5 a / t k O + K G p m Z x y 2 M f d p i G d h x v 3 F 4 b a A q B z C s F k e T F Y V F h n v S f c K K 8 U + D 6 8 v Z j a S e 2 O p b c b V K x 1 5 p l v h r a K s K 0 o x z z x R 5 R f X 2 N F F B B Q e p d k T B F 5 s r l q / Q X f / l 9 S c 8 x u e 7 e f U D l 5 S W 0 Y 0 e L O B c A 2 P V + 2 2 A u g D 4 S z E L j z V s v B v t 7 6 c H i b q 5 G 2 w B c V l E p L w 6 5 L D F 5 2 Y S R M O Z p h l Q Y C t L y w g y d a F L 7 T B Q 0 r 9 z X b y v C U R o q H X F W Q 1 1 J R C r 6 3 r 2 7 x X 3 d 1 d 0 j y + R T 4 c a N T v r + D 7 6 r U 0 r z v P n m G 2 y 6 7 Y 2 T C U g m E 4 i O S r J R M m F f w f r G Z j r W s E 2 m L M E 0 Y p h G U Q n G F 9 U Y o 1 3 8 / L w V 9 Z z T 1 D h n L t 8 q K M p J 3 / 8 w E 1 Y x E o 8 Z 5 e 1 t b b S 0 F J B x p G Q c O n R Q l h 6 k A w o c m J y a Y H K O C Z G 8 X r V t V j p g B g Y A j W s 0 Z X l B T A Z 9 j d N k j a / s a K j H x r + E N F x 2 m j y J o s j V V B y S U M b + 7 H V h C 4 u j N J R 9 k N V g L r D 2 V z D n 5 9 q B P k 1 B Q b 7 M 1 z P r d Q y w Y c j T p 9 0 6 t T p w L z P T U 1 R e V s H 9 K s s V D H M S R F k L 8 A i O D g / J f S T j Y F 2 Q P m B i 4 T C 4 Y w 1 B W Y a S G c D 3 s L 5 L I o H s Y j R V l M r y w z K o m 2 4 + 5 V a C Y 8 a h N o t U 1 f H z z 7 6 Q M a A d O 3 a I J w 7 m G j x 7 a A l h 3 1 d V r W 9 d V E l p m R R + M j C 6 P z w 4 k P K a Q X V t n Y 4 l o q Z Q 7 U Z X m h e V f d r f b A n Q O 7 s C 6 5 o y t d W h H k c y g e y i y a Q n Q Q / M u O n + / Y d S P v a 6 s J V f j t F Q K Z T T u m B f 8 I e N G G / e 7 K S 3 3 j 4 d 7 + u c + / A D + u q r C + J 8 w L q d h w 8 e y q Y h 6 0 U q r Q n T s r a + Q S r F i 2 B o s F / G z n I 8 M T r K 2 u p A b U i k M O H 0 d W c B j 8 Q i k C G R 1 X / i X / H 0 4 L S b G h v 5 O T p o f w H X V 3 e f O O J u l 9 1 t s q J z M 1 6 + 9 q I x a q 4 t p A s X L t H J k 6 8 l L L W w A 2 u a B g Y G Z V 3 O y 5 j F g H v d q J P C D p x o n 5 u X p 1 O J Q L c i s L z A 1 / O 5 z X f R 3 S E f j c 5 v / r O + e a D M c N 8 R 8 e o h T P T w Y f d Y e P c s L x / k Q O W M 7 H d e v e + E / j 9 b G 4 7 q Q w G p N M J a 8 L p j t D j d L 5 X 7 4 M H 9 q 5 I J w M x n O B V e 1 r j H C 5 G J + 3 e r k S k k f b S o k A l P A 1 r s c H 1 I + l 6 5 W 3 j F s F 0 T i Y h p x 3 n c O q h Q p 7 V E W U Z G V z q O t j K Y U C g S J w j / 3 o T d d 5 x N J U w f w h 4 G q 2 k d a L 6 v r 1 7 j V h P r b / J f C q H M v L 3 N A g v v V g P O U Y J Z i e c x P D S o c 9 V T e r s 1 s C X P B 7 a I Z B F G R P e X 4 t c 4 L X 1 Z 5 H O I R Z + I W / V g a w s a t x T Z W 0 / 4 a e P 3 h n F j I I f 2 7 N l N X q 6 g q T Q G C r K j o 4 O O H D 0 s + 8 f h W B U 4 F V 4 U m + 3 z w U O I z S H X 2 o 8 d 9 2 x Q I K t c E 4 H z g Q u j 1 r q j r Y A 4 a Q y B 4 k S y E 8 y k r f z + v n 4 h V n J 9 2 K r i m H E o M N 9 o K I T r 1 V a m 6 p W V Y m b 4 S m D u 3 Z E j h 1 K 6 s D c L t f Z p c 6 S c n Z 1 e 0 y w F 7 I T H W U r J W F 5 a p F N 7 i 2 R c C 1 J Z + O f 1 E A o 5 h E C G O J b A q y r X Y P Z B k G / i L L v 3 t N P C U i C h L m x l c U w f i o 2 2 D R H J A F 6 + L 5 9 a M x y S M T 4 2 x u b Z 2 s v c N 4 p A Y G O b Z d p R U l K W V k M q E 0 g B g 8 l 2 g M z o W 2 G c y 2 B / 9 Z 9 v r q D S N p p M y d p J E w l 9 J R B L w n h a C 6 f L a h v 0 f 9 v 6 c E w f y h u b R u l w f C X S k S z E p A q u 0 q W B m x y H J b 9 M 4 B D t z Q B L O 2 S F 6 i r f c 7 C / j 5 5 1 P W H t Z 7 W D h U V F b B Z Z 2 x y b Z 1 F Z X U M B 1 r 5 4 Z v 4 / 0 2 G A c T I J g W z a R x M F h E n W S E o i c Y E z q a K p l f 9 b Y n 3 Y q u K Y P h Q E h b N R D W V w v i e 1 l s J x o q j E 8 O 7 B k Y C C f l G M b 9 I z B W c I v h 8 q k R 3 z s z O y / L 6 + s Y l a d u E g h M R n A K 2 G G f I C T c b Z a T Y d M f c w x f 9 7 Z c C 9 C K m Y J B K q O J 5 x A p F 0 X E h m F z Y v E I o D h v + d E 8 Q 5 d w o h V d k 3 Q y q U b T B F v U L / C R t V o j K D W C g 8 r G t a C 3 N c w U 0 F S Y W K q u p N V e L F e T X F B v e B i o T z g 4 G C o m L Z l S k V U B m L i k t Y U y k P p o v v H 8 j N z 4 t 7 G l / E f b 9 Z W C T S Y d y 8 U 8 / N E C l u 5 u m 0 i K T 5 + c W g o b j M k + v B F h b H 9 K E E S R V 4 o 8 S 6 0 L 2 y s 4 / d S c + f v y C 7 l g K Y G A v X u S l k O 1 A R s L w A F R i f D W L 1 9 z 6 j o Y E + G u r v p + H B f h o d U X 2 X m W m 1 m 8 9 6 M T 0 9 R d W 1 9 T q l U F x S S h N j o 6 t + T z U e p a 5 h K + n 5 W T V 9 C s j N z R N i A o M z r 5 Z Q c Q I J Y U y o R I i E Z 2 u L K y J h s B f P X A 3 6 q m s q z 0 l w X b j f n b q Z 3 Y J Y C J V S I J w n n j s 8 a N U C q t s 3 Y T p g n 7 z k + o k Z E p g Q W 1 V Z Q b d u 3 a E P v / W B v q L G k 0 a 4 g z 8 7 M 0 t V 1 V V U y d r H j u X l J a m 8 q Q A t B V M S l c P j x W x 0 L 3 + 2 G j 9 K B r 4 P t K M d 0 J z w P t o 9 k G N M 2 I q q G i E T N E / v j J c K w k N U o 8 m I Q 8 / 8 / h y Z c e C R z 3 P R J 3 q j z 1 c B K Q c W o 3 m E P J o k Z o Z E f H Z E f I Y E Q m u G B G b j h 0 M B a i l e o O L S Y q r b c 0 j / 9 6 0 P R / W h C n 3 Y J h m m w E r y r F d b f Z V C S 8 F N j T O N s N k i T o I w 5 E S F w F S k 2 T m s W W q k 7 p 7 n k m 8 H K u 9 q Q I X H G q o 8 1 n h 4 H w a Y z X 3 i M 0 B k z I j A S u J k M g G o Y M E k j 2 F V T R 1 N L 7 n o 3 n g x B c l H r Z W u O J k A f A 6 8 j B j H e t V k U u X C j Z x M M w K x t P b R x F L k s h P N 5 C t N B E E j J M R j 8 b l D V L f 7 Y M q 6 s F X F W X 0 o i B T S 5 p 0 T O G B a 8 2 U F 1 M 6 x l X K K H m a k X 7 n S Q W V l p b K M H R N m Z 6 Z X b r i o + l z p l 9 Y n A / c P I o N w q 3 0 T z G b H f u s g C D Q d W n O g K N c l y + b z U 0 y m w L O B K x 1 9 K f u + 7 t 8 0 8 L m G S P H + k g 7 F 5 E P a R i 6 L V I p M i l S J A n J h V s i K O r C F x X X x Q c 8 q 1 W t r Y m y 2 j G I u 7 h O w 6 Q R I A W q G m D A d w E W Y f m s B R 6 n U 1 d U l T E P C K X x Y L 5 V q 4 B W f v V m S o 0 K l 0 l A g E q b e 2 D G 3 7 G J C r f 4 9 U Q m h G b G f + 6 s s W K W J U B Y c 8 r M w R J E Q G k e H o o G i M P M 4 L m a e Z f K p C b E B M f n a S u c 5 L 0 D 7 3 v 6 W / g R n w F l O C U Z u D l z b M P t W d l b X W 6 H B O 5 h N a 6 G 5 u Z n O n 7 + o U w o N j Q 1 0 + f I V c S A k z 9 X D Z 6 9 n t W 4 q p C I T k E w m Y C 0 y A S D T 9 T 7 / K y a T a t Q s M l k a S G k o p a k k z 6 a l 1 D W j p S D q P S C e i 8 J U X J X o p H E C H E e o o p w 5 L g h + + G A F Z J P A M Z 7 p 4 E m q 6 J i w e v b s u x x z s b b q o e H h Y e k H G U S 5 p d 0 M s F X W y w K 8 z F N L r 6 5 Y Q R b + r U j D I m a d I Z a Q x R J D J p X W B G L y S H m K 5 k K o G k x M q W r Y c 1 B 9 i I P g R q P u N O E S o B g e P I f A Z k 2 t d K h v S L 2 q F j M r 2 t v b J c S 2 z F 1 d 3 T K b P W c V b 1 8 6 Y A A W 3 k J 4 7 j A o D H M I n k U s s V c V d n 3 A R v u f r z H N 6 m X D k C h B D H m Y F J Y m s s h j a S N L l B n I A t O P 4 7 v K + V m w B Z B c 7 k 4 Q b s r 4 t 8 P E 7 3 N L A a C w u B Q 5 z 8 J G y G X O j U o F V I B H j 5 7 o V G r A o X D m z D u y q n R w c H i F G b g e o B I q b 2 A e + f x + m T K E d E 1 t 3 a p L 7 F d D M L L + 7 / 6 i U A R i s m i t Y x H J i o v w d Z X P h N F x E c y C s B M M c Z E w d T 2 6 T x E P L I j E c n e C O M 7 k A y q L t d n H n V u l p T Z n + u G v P l / F E 4 Z + D f a c W A / g p G h t 3 U k z M x s / d i W d u d f d 9 V j C A G u w q c n U W 5 + 9 a l j a y K a R N L k s A i k S 2 Q m m Q m X i q f K z i I R z u C L i r A h T 6 6 5 W O n b m n P 4 0 Z 8 G R h F L g w u G C U A U T T d B M G 9 F S E W Y V x m q W g o l / g y N X b v W r y r M e Y E A V Y 0 o b B c a o V g N m S R Q X q / 0 t Y E 6 W l a v T O v B 9 R 4 e t h Y W v E u p 5 s I B Q 8 b 6 T n U Q s N m I J a Z J m Q a g 5 e j o u a Q g 3 j i z F / h C b e x u f t r V V 4 L r 8 6 N n 6 a s w W Q 5 g r f P + Y j 9 w e i F c v y L N I s V 4 i J A P r h w w G B k e o p L i Q C g v V P u T p 8 N v f / l 4 W M / r 9 P i o v L 0 + 7 L w U c G q u 5 4 D F T f L U l 8 A a o u J j r h r E a j 9 v z j Q / i G j I J i V g 7 g Q x 2 M i W Q B n E Q R R M G m s c K l S Y S N 7 l t h g R c 5 r t K 5 2 j 3 y T O U V 1 i k P t R h c G Q f C o J p a t B O p o D Q 6 n H p 8 j W F z T o q U C n H F 9 T c t 9 u d N 9 Z N J u A H P / g e t b e 3 s S Y p S 9 u f m s F s 8 B R k A n D v X F 1 1 a n V g G p P M 1 3 s F T S K I k 2 y 6 K Q I Z M U T S + Y Z M C c L l x K G M Q Q m p O A 8 h x q I M s V j y C t E Q r S x z J 4 i D T T 6 i k k K 0 k l w Y t s K y s P l a 1 j n g o 8 m Z R X 4 + b p p a x y 6 y d o A M u T m 5 d P 3 6 T d m g c b C v l / t W U 3 x v F k F g G u L E w 7 U w P 7 u + z R 2 h L e D E G J 7 7 5 o r S a K Q E U i G u 0 8 b s V n G V t u K K b O Y 9 i m h o A D W Z 4 u S C h K i 0 2 j m L C V P B 0 Y Q q L 0 F B W w V j W k L A p q w 2 h e v D p X K C R u f N T p 2 z f k D z 4 G 8 / / / x L q m 9 q l v V K Z v D W V K R 0 K K 9 Y 3 + m G I D D c 7 f 3 T 3 8 w q Q i F T g j B J W I Q c m i y G T F a e y c d 3 V d e V N r L l 8 T N Q c Z B L S V P x M u 0 6 e l J / s j P h y H E o u / j Z O r M K R R U W C v d F A X P K 4 / W J W / z / f Z J 4 R t R q M J U O Q C V C f y o Z 6 O v l F x T S c t K a K / S n c K a v A W a K p w M q K Q B 3 + / Q 3 M J h r J 5 B F J F g F i k B 2 z Z R A o m Q x R J K 4 I p J 4 9 T h u N B P M v c L 8 n B X l 6 z T h U u D f D p Y d D W 5 V s L p w J O Q 0 l z 5 f 5 3 f g W 2 4 S D 0 Z 8 o l n K I 8 + l b 4 V u W i r M z M 7 S 5 c s d d P v 2 H e r q 6 q K + 3 j 6 6 d u 0 G 1 d T W 6 H e s R K 7 2 7 m E d 0 / j Y q G g 1 L G f f C G D q o d J z X X 6 p U P 9 T E U Y R x x D G k M i I u W b P Y x E v H o v d m 8 e k U u a d I l J U + k 0 Q N Z + v y B e g o + 9 / j z 9 9 Z R k 7 S R x t 8 h n k + b k C C J l U g S l S 4 Q B p S 2 N s B k O z a g n E i R N H 6 L 1 d C 2 q t S w p c v H C J 3 n j j d T p y 5 D C 1 t b V R U 3 M T 7 d + / V y 8 A X B u Y r 5 d f U C B u 9 6 G B f r l f z F 7 H M T f p M D 4 2 I v f 3 2 U u c H W G e W a J Z x 8 Q x a W g q k y c h C K P i F v E 0 i T S R 4 h r K N H i a V E a i r K F 2 N r 3 c f T 3 + X M g I Q j U 3 + L k w U T j c 2 o n 5 w H E W F J 4 U 9 A u Q C q i s r K R L l 6 6 I S s e m m K g 0 d u D f J 0 9 w x V I Q / E 0 6 Y M A W x 4 N i H V N d Q 6 M Q B G l z Z O h q W J i f p 8 q q G u p 4 / v K 2 P z N E M u Q w c U M M Z Q l o c r A o Z 5 C J 8 z N H 3 B A o T h h N H p S J y d M e v U g 4 S J F Q k H L d A T p 4 + n 1 9 F 8 6 G 8 9 Z D r S K 7 d u R K I Z q C R K G a A k T F k F q / C Y S i + A C 1 9 w T 6 O V 9 8 / q U c g f P V V + d l O c e / / / t v 5 G i c V I D r H B V q L e S t Q h w Q a 3 J i t c 0 q Y 1 R Q W E j z S + G 0 x / m s D 4 l E S p g i F C f V S j F 9 K E U 4 D g 2 Z D L H k u i o L e 3 m I u Y c 4 S M U N 4 L e / 9 9 6 K 8 n S q u D q e 9 L 1 Y 8 7 2 F c P f R L F c N r z g T z G C v x 6 1 C W S 3 L N h t e o m r W C R x 0 b U w 9 7 H 2 O V r y i Q h 1 3 8 6 t f / Z r + 6 q 9 + K O 7 x p a V l q q 6 2 z o k C 0 I H H U g / g z p 1 7 d O b M 2 0 I U A E R D H 2 g t Y M 8 K 7 F 9 h M D 0 x Q Q X F x b J G C 4 W G / Q b D G + o / 6 a L m w F 7 o Q i Z o J + M a F x J p s 0 / H Q Q 5 D O i E T r g l p V F q R R x F H y K O J p I i j y c O C c a a w 1 k y h I D / b 6 B L 9 5 J / + V t + J 8 5 F R h A J u P 5 g h l 5 4 9 g d 1 b 3 Y Z Q h l R c o e U l L E l P r P a q E O 0 o U 1 p m d n Z W y N P Q s H K s B N q r 4 8 p V O v 3 W m / H N U e z A 9 s r Y T a m q q k p 2 M 8 I G L A a o k J M T 4 1 R W V r 7 C u 4 d d Y L F x Z d f Q I g X c J V T A / c W 5 Z f e m x p 0 S T V 8 Q R p E J E V w z 5 B H i 2 O J C I J B G 8 m x p Q y I T F z I x e X R c t J E m V H x G B C Q U k J k R E S b U T 3 / + 1 / p + M g M Z 0 Y e y o 6 j A I y Z F 3 I u k C 9 U U N i q C q j C o X O n b k i d j a s X u P B M C C w h T k Q m A l + 7 M u + 8 I 4 b A w M X l e X 0 F B g W w A g 1 P i z Z Z f B u h / Y f O X W d Z I y V i K F V L 3 h I d 6 5 s p l 9 6 I n Y 9 5 N D u L q 7 6 r J I 2 T h i m 8 I A k L I s z E E s X v o 0 o k 8 W x W 3 + l E 2 D W V E S M V E 0 u H + X Y k a P R P g 6 n i a W R o K 6 L w z w d 8 M W s l m + o m 2 M q a f W y o x w t V 2 I b L D z O + 7 c + c O H T q 0 v h 1 4 J t g 8 Q x 8 L Z / b a p x i B c K i w q x 3 q B t L C p A t H X P R F V / p F k K s h U R s B i k j g l W l Q l O g 4 y K T T s h e E 5 I N g i n A q 3 0 p b h O K 4 J p O I N G I 2 7 a S J Z O b t m T l 7 F A 3 R T 3 / x Y 3 1 v m Q P d q 8 i s 1 7 F D l b o w l Z m R 4 G F i U d e 4 8 I 1 w R T A V j H / p R 7 M S O D Z 0 v U A / 6 7 X X T t D 1 6 z e k 0 h n A N F x c U n s A p g L I N D 0 f e g l k s p E i g Q z 4 v n Z S r B a y m P E k i J 0 0 8 e s Q f p 6 2 e C o y W S Y f t F O Q S R e k n / 3 i b 2 w l l j m v j D P 5 D C r L / F x w X I h 2 V 7 o p 5 H j h 2 y o D h 4 Z U q h J a x D K T Z T G z G 3 v l r R c 4 m q a p q U m 0 o Y E c p M Y a q 7 f X 2 p I M m 5 I M D Q 7 Q 2 M g w T U 9 N 0 r X B I n 1 l 4 7 D I J A G T i O N M C E u z G M F 3 T h 0 m e u 8 Q 1 y J k Q Q j C W H l x 8 s h 1 O 5 m U x P t P s n N T k E 4 c b J Z 7 z U R k L K F 2 N J d w e 8 G F r Q s z t a b S F c B e c e J k U u Q C 0 G d B Z W l p a Z a d Z t c L 7 E f + 9 M l T G h s b E 3 n + H C R y y R E 6 W O 1 r g F P h 6 + o b q K q m l k r L y n X u x m B v C K y 4 E k U O Q x p F m A R t J d 9 d p 8 1 z M K G O K y K p t O V 0 s E R I Z H + + h k T S m M H c U 9 o p x + + j o 2 + 9 p e 8 6 8 + C 6 2 t W v a k 2 G 4 u q 1 g R X 9 K e P x U 6 L 6 U m 7 0 p U y f S k J W 4 F o w 4 R H u c + w d 0 d a 2 S / / n j Q F 9 I x C s s / M 2 n T p 1 k u y 7 w a J C 2 l 3 o q d Y 1 G X K v B M i D g E N R S f J b v R 9 x E Y t o K s + k O W Q N Z h o R 0 W Q 6 j H v 0 T M g k S i C h J p U Q S + K q g Y I 2 M u Q y Z p 7 0 n e A i d 8 X o Z / / 8 N 3 L X m Q r X 1 1 0 D e P 4 Z j c t X e 1 k X g 0 z G l Z 5 I q r i T w k 4 q Q y i k + X + c 2 x O U Y 0 N P v v G 6 + q e 4 p m I K y e k k T E 2 p X W + x 8 B D / N x m o y B M T Y 5 R b V E t X k m c / o J K r C K I S C s A P + Y V 8 x E w c g Y 7 j p Y k j 7 x H R x E k m U p w 8 S C e G c U K B R D q t 4 t B I m l h x z c R k g m b S j o g I n B C x C P 3 8 v / + 9 u u 8 M R s a a f H a c O t n M B W 6 Z H n G b H q E x U W w i r S 0 q j G l 5 O V w O R m h m d o 6 v 6 4 o m l U r H u T I i f D z q 0 X m m 4 i r B G N T Q 0 J C Q C b B f M w J M R y r o 8 j O f L V 9 V 6 H j c e N + g V e R z 9 D 2 a + 4 g 7 E U w + 7 h + S l J d w L T E t 2 o Z F S G J / D 6 7 h + c g 1 2 / O C m R f X R u q Z m o F b R a Y g / 2 2 I / t u / / J 1 8 x 0 z H t t B Q Q J A J c f V 6 L 2 s c p a n i G i r u T l f a K W 7 6 i a a C l j K h i 0 4 3 z c i g L c w 1 k w c x Q J z r O l y n c S C v o + N r O n n y N b p w 4 R K 9 9 t q x + I F s h k j A n U E f j W r n h y g a / N L x e A r E 0 q H k C d E k Q / 0 v S e M 9 S W k R Q 0 w d N + R E G m T k 0 J h 3 i V o K x F K h p a E 0 8 U A m h I Z Y E u q G S g g F j 1 6 I / u F n P 5 J 9 4 7 c D X F 9 3 D 0 q R b A f g 6 M / L H T 0 W q V Y Q K g W x 4 s R x 0 7 t t A X r y 6 D H t 2 7 8 3 n s + P k E N F H M C E g I l 3 d t 6 i o 0 e P S J z r r c w H f O u t U + T X 4 1 O f P r Z c 5 I o f q k g S 4 h K y y I 8 V S j 6 L y l N p I y Z f 0 k I Q H U 8 i k i K O I p D S f k w e n S f 5 I I 0 Q R x F L x S 1 N Z S e U z I A A q R B G 4 B 7 / W 8 r J e X k T e L c 6 t o X J Z + D 1 e q i 5 o Y Q L n F t P Y 5 I Y k c q B u F U 5 4 q G u P F P z M W r f 3 U a j o 2 P c R 0 A H 3 F Q q j s t 7 T F 6 i c O 2 M x 1 E Z z 7 z 7 N g V D Y e r r 6 6 f p B W O + 6 c o q 7 7 H H 7 R K N m 2 Q r r i N u / 9 s V + a n z z P 2 b P K R V a O L 6 + 8 e f B Q v H l W m n n p 2 J q 0 F b S I D z A 3 T q 1 I l t R S b A d W 0 b a S i D Q C B M l 6 4 8 J Z e Y f t B Q E N Z K 2 g w U D Y W Q N Y z d 6 1 f E i u S 1 5 h D 1 9 D y n X b t 2 6 u u i n s Q h o T S S 0 l g C n X / z 1 j 0 6 d u S A y p M c 9 c i / + O I r y m k 5 R 8 t h b t e g U H S + A J p D R a x r 8 V B f E + 1 i 0 r Z 4 k q g 8 S x u Z f J B P a S U m o Q 4 l r k U O Q U v S S o q E i F v k s h o i k C r A 1 0 L 0 j / / 0 Y 8 o v 2 B 5 m n h 2 u a z 3 b j 1 D A 8 l K Q L l 5 + w m Q x p I L 5 B z I p U q 0 0 / d x U l E t 0 v C k k D o b G h g Y h k J 1 E i Y S y E Y v j / / c 3 F + h 7 H 7 5 N p b a V H l e f + 2 g h p I 2 E e C l w Z V e B + S W V f 2 V o I 4 v J Q z w u 1 q R X k 4 6 H u v + k S G O L g 0 h y H c R R e S B Q T G s s R S o Q y E 4 o R S Y 1 z h T i z 4 z Q T 3 7 6 I y o s W v 9 u U Z k E J t S Q K q V t i k 8 + v c 1 P A a Q y R A K x v I p M m k g m L A S h G s M 0 M j p K 9 X W 1 Q q A 4 q R C u I J M J F b 7 u 9 V H P o 9 t U 1 r C P + 0 + p V 9 m i g s e B y q 4 i i E o Y z x M i I K 7 z t N j j 8 r I 7 H 0 x o i B Q n E N I 2 U s U J Z U j E c S Y P 4 s o M V K E i k S F V U J w x / / K v / 4 i v v W 2 x 7 Q k F f P x x J z 8 J r Z 3 E D F T E i p N J y K V M w N M 7 Q + T x u K i 7 q 1 v 2 4 E s g l R A o F Z m s + P m u 1 O c 2 c f X W M Y Z E d Q 5 X f B X Y Q 5 B D E v I u y U N 8 R d o Q x x Y X 4 u i 0 n V D x u C a Q n V S a Q I n a y e p D g U w + r 5 d + 8 T / / q 9 z j d o b r e p Z Q g o 8 / v k G R G M i j S Y U Q J D K a S m s p m I B v t Y b E c 3 f 8 x D F O G x I x Y x A a 8 k g c 0 G m d O p / i S N J E o L L r a D w O g k j K F u K 3 D m 0 i V 0 E Y v J A H s s g 1 H e r 0 S i L Z S G T M O y N x Q q l Q S I Q w p M a Y s D T l p z / P v J n j m 0 G W U D b c u d 1 N f Y N T i l R x Q p m 4 R a o T 3 I + K h Z f l t H h l D j J p z L x 9 x D W h c A Y V 9 k h X f F K E A n R O H K j 8 C Z C k z h W S 6 B R + J A 2 C 6 H y Q B H E d y k u T R o m J g z Q m D f L g f U y W O J l M q A h k y K Q 0 E k J r S p F y Q q C / F K V D h / f R O 2 d P y b 1 k A U I 9 G 1 Y l k 4 U A l e 8 P v + / g J 2 N M Q E M q E M c Q C / P 7 3 O S f u k G v n T i i S W R J 3 7 S X m s s j T C Y 3 3 e i H 2 x j 5 6 v 8 j b g 8 E C S W g i S K / d D w h Z J E f k A M R F Z p r E k 8 w 8 U x c k 0 g T S K U N i R S R D K H s D o i 4 V t K a S Z E q J P u 3 / / x / / E S e R x Y W s o R a B X / 8 6 A q F w j g 3 1 0 4 s m H w q h K Z q L o 9 R b n h U l r X b C b U c c d P D E T 8 F I p w G c + R H h Q p 2 N i V D E U b F T E T H J F T X V 5 A I c R 2 u I B M T K W 7 i 6 R B p u 1 Y y o S K Q R S h l 6 i k S Q d A w l J Q U 0 9 / / 9 E e 4 o y y S k C V U G v z m 1 + f l k G z L / I O G g n j I y 5 r q Y H 2 E n j 1 9 S A c O 7 E 8 g 1 d X e X E U k 1 E B N J i G V g U R t a U 0 U C y C D j m r S S A w h i G K P 2 4 S Z Y U u r u B D H R i Q h l h B I k 0 j S i k T G 6 S D E w k Y r Y u I h D a 3 k p 3 / + 1 3 + Q + 8 g i N V w 3 n m c J l Q 6 X L 9 y i 4 d E Z f l q K S E I u j o N c d S U x a i z F k T I q D S f F 4 I y X B u e 8 c T K p E F E b p U x e K o A M O h q P S w j C 4 A e / + L c W c y 1 O J B B E 4 j o E c e x E M u T S J E o c v L V p J R 3 i r O G 2 9 l b 6 1 n d x v n A W a 4 E J N S L l l U V 6 / M d H F 2 l + I S j E U h p L m X 5 l + U S + x W f U s r N F C I X r n Q M 4 i Z 3 7 F y C R c M d G L A D 5 O m q H F I b 1 S w i h A I I g 4 B D X h D C W y H X p I 0 F A J B A H e S q u C K T z E U I b s a g Z 6 n Y y Q U u F Z D A X t 1 t d X U l / / X d / K X e Q R X p k C b U J / O q X H 3 O l 4 4 i t P 1 V W w J W v i G Q 2 h b j S O f / 2 Y A 5 X a h A M / A F 9 J J J e S 0 m J q G J h S k g 0 H h r y I B T y 2 A W E s Y V x A i H O h L E R S x H I E A m h M v N A K j e b s u I K / 0 V m L w Z 8 + S D 6 / x Q m U h g d P m r / A A A A A E l F T k S u Q m C C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 N a m e = " C a m a d a   1 "   G u i d = " b 2 1 d 1 6 a 3 - 9 b 8 0 - 4 b 1 8 - b 3 0 8 - a 4 0 3 e 8 7 1 5 4 2 9 "   R e v = " 1 "   R e v G u i d = " b 9 4 4 6 2 5 6 - 9 e 3 4 - 4 3 9 8 - 9 0 b 5 - d 3 9 f e 0 f e 0 4 1 4 "   V i s i b l e = " t r u e "   I n s t O n l y = " t r u e " & g t ; & l t ; G e o V i s 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5.xml>��< ? x m l   v e r s i o n = " 1 . 0 "   e n c o d i n g = " u t f - 1 6 " ? > < V i s u a l i z a t i o n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/ 1 . 0 " > < T o u r s > < T o u r   N a m e = " T o u r   1 "   I d = " { A 7 4 3 C A 6 8 - 5 4 0 D - 4 1 5 7 - B B 3 F - 4 E 8 B A B 2 2 4 1 1 D } "   T o u r I d = " f 6 d 0 e a 2 6 - e 1 e c - 4 4 3 7 - 9 a 2 1 - c 1 6 b a 0 7 0 f 6 e a "   X m l V e r = " 6 "   M i n X m l V e r = " 3 " > < D e s c r i p t i o n > A d i c i o n e   a q u i   u m a   d e s c r i � � o   p a r a   o   t o u r < / D e s c r i p t i o n > < I m a g e > i V B O R w 0 K G g o A A A A N S U h E U g A A A N Q A A A B 1 C A Y A A A A 2 n s 9 T A A A A A X N S R 0 I A r s 4 c 6 Q A A A A R n Q U 1 B A A C x j w v 8 Y Q U A A A A J c E h Z c w A A A m I A A A J i A W y J d J c A A C + b S U R B V H h e 7 X 3 3 d 1 z H l e b t i J x z J A g C z J k S R V E S R U m U 7 X W Y 8 c 7 x r C d 4 Z + x Z e 2 Z 3 5 6 / a P X t 2 f / F 4 f J z k s b I Y Q T G A O Q I g k X N O n f d + t 6 r 6 v W 4 0 0 A B I 0 X i N / h o X F V 4 D / f p V f X V v 3 U q u 3 1 3 4 O k Z Z b A p e j 5 d 2 7 j x I P e M e O t u 6 Q L F Y l C I R P M 6 o X I / F Y t T x 3 E + z y y 4 6 0 R i k G w N + z i P K c y 3 R y V Y X e d 3 q 0 Y c j R M + n v d Q z 4 Z X 0 y 4 L L 5 d I x B Z O 2 h 2 6 3 W 6 S i y E W 7 q t 3 U 0 X l d r m W x O W Q J t Q l 4 u A J + 5 8 3 D N D M z T 0 P T U d p R 6 W F S x M j t i t F y i C j H G x M y j c 2 E 6 d F I T K 6 F 3 E X k i S 6 S O x a h s D u f Y i 6 P / m + v D n a C 2 U l l B M T 6 1 t 4 g X R s q o K n B 6 / I d s t g Y s o T a A A y R w s E g a 6 I I R a N R k d 5 p D z W V h K U C P n z w k A J 8 / f D h Q / I 3 n T 1 L t B z 2 U k t t L j 0 Y 8 V F E K a 8 E v K y K a y d M O t j f a + K G V B C P x 0 P f P h i l j y 7 d y h J r A 2 B C X c s + r T R A d f v u W 8 e Y S M s J R D I V D W E o F C K v 1 y v x 6 0 + m y F 9 Y R b u r o 3 S h O 0 f e Y / C q K 2 c 6 k q 2 H W P v q X X T 3 w Q 2 5 l s X a c P 3 + Y p Z Q a + H s 8 Y M 0 N u e i k p w g 5 X g U m U A q y E D / A P l z c q i i v I z c P r + Q J x R h 8 4 n / z v 5 Q t 0 o L v 1 5 y J R M r 1 + + m + l K W 3 H G 6 / K h f r m W R G l l C r Q J U p G M 7 K u n m e B 3 5 l p 6 T r 6 i O G k t C V F 0 Y o a c 9 / b S r p Y G W l x b J 4 / X R F 9 2 F + q 8 U t g q B 0 m E 1 g i U T y + t x c Q P h p u p i F 7 3 R 6 q I / d t y V h i W L l X D r M A s b P j h x k E 7 u 2 0 1 P J v L p z M 5 5 m l q I 0 Y G a J f J Q S M j S u q O e J i b G u D 8 U p c k l v / 4 r R S S n k A l Y 7 X 5 N v h E 4 V U C g k Z k o / e 5 W j M 4 d 3 0 P n X l d 9 x C w S w Y R C K 5 Q V I 9 9 9 8 z C 5 Y i G 6 3 k u s o d w 0 P j F F P l o m V z R I Z f m q s t 3 p j 9 G N 8 U a 6 1 F 9 B t 4 f g C n c W k Z K x 2 v 2 b f A g I 9 X 7 b I r 2 3 a 4 E + u u c h i g T l W a V 6 h t t Z X L + / d N 2 5 N e E l o r K 0 m F 7 f 3 U T B Y J A + e e R l z b R I l 7 u i d K R 2 k f I L C q V S R c J h e j y R R w M z y u W d q h J m A l K Z g i b v 3 Z 1 z 5 P P 5 x F k R 5 u d R V F R E X 3 Y + o s V g W K 5 v d 7 j + k C U U f f u N o x Q N L w u Z 4 G w w Q B r 9 J L T O / v w S u v g s j 3 O 5 P 5 G h R E p G K m K 5 3 S 5 6 u 3 m G c n N z p Z 8 J 3 B / 2 U H t 1 j C 7 d e y r p 7 Y x t 3 4 f 6 1 u s H K B x c F L c 3 i B N i E h m E O a + o u I S W X K V M p n w m U u Z q p V T A d 0 3 + v t F o j D V U D j 1 9 2 i X P C 9 c P 1 E X p Y k 8 e F V Y d 1 + / a v t j W f a j / x H 2 A U D A g W m l u d l Y q i M + v + k T I y 8 s H i W J 0 d y R 3 R c X a T k j + 7 p 8 + y a H W 1 p 0 0 P z 8 v 1 x S x + B k u h q m 0 G q R K / b y 3 g 7 h T 5 G 0 L + c 4 b B y i 4 v C w m 3 c j Q E P e T C s T E W V 5 e 4 s o R j Z s z Y w s Y r J X o t k Y y q T 5 5 n E u X + s s o F F F a 7 O y u J e l T T S 2 E q a H p S M p n v h 3 E 9 d H l G 9 u u u n z n 5 A E K B J R m W m J C o U L k 5 O S K i e f x w u G A p 0 N 0 b 9 h L g 9 o B k Y W F 5 L 7 V w b o Q P R r 1 U y S m B o L h s D h Y H 6 M H X f f 0 O 7 Y P t l 0 f C m S a n Z m h p c V F i j K h / P 4 c 8 n p 9 N D Y 6 w m T C b G 8 X 3 X s 2 Q x 8 / y s m S a R U k a 6 u 7 Q z 5 6 u 3 W Z / B 7 V p 2 o p D d C 9 I R e 5 C u F W 3 1 5 g D X V z 2 2 i o b 5 / c T w E 2 8 2 D z T 0 1 M U H F p K S 0 s z F N + f o G Y K 5 i L 9 / n T H F l O k U V 6 G E 3 V U h G m N h a k 4 d z J y c m R O D R V x z M P L c 4 8 l v d t B 2 y b P t Q H x 9 o p y G a e 8 e T l F 6 r p Q i A T M D M z L f 2 C L J n W D 6 O p Q C Y A a Y x R 9 f f 3 y 3 O G S f 1 G S 4 Q q q v a k L J N M l G 1 h 8 n 3 n j U P x A p 6 b n S E 3 t 5 z Q R s g z u D H e s M K U y S I 9 8 M x C t k Y I 6 a q q K r p 3 7 3 7 8 m e + t X C T K Z V J t A 7 j + e K U z o 2 v R t 9 8 4 Q q H A g p g i K G x D I o Q w 8 4 D k y a 1 Z b B z n d i / H T c B l N q u h q d B o w U k B u f p 0 g R a i p e Q J P p H 3 Z C o y W k M 1 V l f I o C 2 I A z K h o B e 5 z z Q 2 j 9 n T L t Z U q t C z W D 9 2 l K 2 0 i Y 3 T D 9 p o g v u m V z u u q Q y G a c R O t h X Q 6 R 3 z F H N h t k n m w v X H j s z U U G g V P z j K / S b u L w W D A U 5 7 6 N a g j 0 Z m d e k z 3 m o J U K 4 v K n 2 n L D a H l v I w t V Z E Z P n / w M A A 1 d f X i 6 Y y 2 s r E T f p p V x c N B 3 0 S z 0 R k r I b 6 8 P i e + H S i G w P 5 d K H b n 0 A m A G R a C i X m Z b E x 7 C g L C 5 m g n S o r K + W Z G / I A 0 F B G g J 0 t L f R 6 a 4 3 E M x F u b j s y 7 n V i Z 3 V 8 o u u f H v p p i v v E i 9 Y U P Y F H 7 z h 0 6 Z l a o p 6 l 1 c Y B 3 v j 0 U N 3 i 4 q K 4 y x 8 / f k I z M z M q U 8 N O K l g O / a z J W m t q 4 + W V S a + M 0 1 A + r 4 c m x i e E T B i c N S 2 j H c j z a U K Z y y v f l U U 6 2 B / t w s K i N G J 1 d b W y p O P u v f v 6 i g V D q h 3 N z V S W l 5 n j E x k 3 D n W y v Z 6 a m h p F M x k y 2 U l l 4 j D 1 T N / J q 5 u V f H 9 2 W f d G U J x r b 4 Z i 5 P f 7 q a K i Q k y + A / v 3 0 a 1 b t / W 1 x D I w J u H h p r I V 5 e d 0 y S g N 9 e F r h 2 h 5 a Y k u P 1 e a y Y i B P W 5 H W P N o M Z j R T s + X j l 2 V I R 0 j K i k p k f m R d q D / O j I 8 E n / u 9 u e P W R T L S 8 t 0 q K F U 5 2 Q G M q o P h U W C g 4 M D N L + 8 O n m y e H n I 9 1 n P + M q V D u l D 2 X H k y G G q r q k W o s F Z Y Q A N h b 5 U f n 4 e x a I Y w M i c V 8 a Y f B + + t o 9 G R 4 a p J 3 o o Z Y u I e I E / R r u r Q z I I C T n R F E S L k s U m 4 Y k F Z I w P m u j U q T d W N G I g z o P 7 D 4 R o o p G W l x P e g x k r I y M j t L e 6 Y E V 5 O l V c f / r 6 d u J T c C D 8 X i 8 d r C + m v P x C + v i R X w o 4 u X A 9 7 i i F I / j W F u q K o 3 S g N k i P R 3 2 y + y s A 8 z 7 p T 7 N Y B f m L D 2 n f j l L R P p M T k 1 R X X y u m n x 1 w V K B v Z f p N C w s L V F C g 5 k + C j P j b I M v D 0 Q X J c z o y o t N w 5 v A u 7 d W z H B E G H p f q R y W T C R i a d d P M k l u 0 1 v v t b C c y 8 O f B 5 U X y e b K s S o f F / L 1 U V F J K 1 d V V t H f f n h V k A k C m 4 e H h e L m A T H C r K 4 K x k Q T z j 6 W 9 P D M G 1 5 l Q 6 o s 5 V f w 5 + b K 2 C b P F U W h G 9 t W E 6 I P 2 p b j D Y T V 8 3 e c X b 9 9 n T 1 S B t l e G q W r 5 B r 2 7 K y B m 4 e H 6 p A G s L B I w t Z B + z R i 0 F G B I B e J B M 2 H D F 5 e L e x 1 M q O n p a c o V d 2 v q c n a K o H H g L + R c a a i s p a n J C c o t b e E v Z K G h J E K 3 B q 1 N K N c D D P Z G Y x F q b G q g a d Z c N / r 9 1 D O h p s m U 5 0 f o Z H O W X M m 4 N Z R + G l F z c 3 O C U w L A f h S i n Z h U s C 7 K y 8 s o P z S X U L Z O F E e b f P 7 8 Y i q I j F J e X j 5 d 7 1 c b 9 U O M + T Y 2 v / r X a 2 N N 9 F 7 b c o J T I h J 1 U d d E D g 2 G m u g a a 6 7 J R T f N B d Q b J h c 9 d L V 3 Y w R 1 M l A 5 X i b u 3 F H L 4 Y 2 W K i 0 t p b m 5 O f m g x c U l D l y S V + B z d i / E 0 X c f 8 T b L 5 p O T E x M 6 h 6 i i I C o k + d 3 1 x O k v y X g 6 j t W 5 u a y R d I Y N U 8 t r z 0 A v y U u 0 I 6 u L M m / U X 9 f 7 d W F W N z p r Y f / + v T p m A T M q O q 5 c p c 7 O W 0 w o N v 2 4 4 A p j q j F 0 K l w f X 7 u 7 g U e 3 t X D 2 0 E 5 Z w o 4 t w L C p / 5 s 7 F m l u Z p I e P H h I S 1 X v 6 3 d 9 M 4 C z A 5 u S Z E G 0 + O D f q K S 0 W M y 6 c + d W f + 4 z M 7 P c f y q W O D Q S t B U 8 s j D / M C 4 F b x 9 W V f e x Z e B U u D 6 5 7 k x C + c s O 0 I m q a Z q d m a a C w i K x w 1 F A K K g w x 7 / M L h p 8 K f B w 3 U 5 1 S J w d r 9 e M M V G K J N 7 Z e Z u O H j 0 s R A F J T A g 8 f P i I 9 u 5 V K 3 f t h M K E W k w X C w Z D F M A + i e E I D Q W d u U 7 N s Y S K 5 h 2 g Y 7 V z F F m a k j 3 1 U D g Y O A y H Q 3 S h l 2 3 x X A / t q Q r L G q g s v j n A M X e W + 6 J 2 Y A 7 f y M g o + X 0 + 0 V r F W i t h c 0 w s j z c A q d A Q Y j w K I o R i D T U x O U m L u e X 6 X c 6 C I w n l c n s p 4 G m T w s K J E J 8 8 y q H 3 2 5 e E U K b l w + g 8 x j u G h k e p N 7 p f R u W / K W D M S g 5 a Y w u Q P 3 r b Y X 9 N i O p L c A h d l D y s 0 v D 8 n z 1 7 R j U 1 N Z S f n 6 / f p e b 2 G W 0 F I I 2 t n S O R s B A L 5 R k I B N n 0 C 9 I o a 6 i o u K K d B f 5 2 u G l n i b t w j x Q G C k 6 W a H D u 7 d t 3 Z A P 7 w Y F B I Z N x 0 7 a 0 7 v 5 G y Q S A T M B 2 J B N w r X u Z r l + / S b / 8 5 b 9 R b 2 + f N G r T U z M J Z A L s Z M L 6 q Z 6 e Z 6 L N h s 0 E W v 4 7 N E q Y E 1 f u g t Z L L H c n i C P H o T B O C E I Z o D D 8 l X u p n 8 k 0 N T 1 F E x P j 3 N G d k w H E C z 2 J E z a z + G Z Q V V V J H 3 5 4 j g o L C 2 h u b p 6 O H j t C d + + m 3 j l 2 c W m J r n Z 8 T b t 2 t V J j Y z 3 V 1 9 c J 2 b h o d S F z m Z q o w 8 R q M h w E 4 4 C Q V k 2 j f 7 6 I O s d r a D b / G E 1 O T F F Z 2 c Z t 8 K M 1 0 7 Q 4 P 0 P + 7 L S j D c H n 8 9 P w B B Y Y B r h S u W h o a I i + / P I 8 3 b / / g K a m p s T p Y M f E + D j t 0 c 4 J m I X d 3 T 0 c c 9 H F i 5 f 5 t 3 o t L i z K d a f B c Y T y l u y P m 3 v J y M n N p 5 A r l 9 p 2 t 0 t 6 I c h N x j q A Z d x v N U / T x c d B K i k u p H d a A 3 S k n u O 5 a d x b D L R K 2 x 0 + f w 7 N F h y h s V g T k + M Z m 9 t h O n v 2 D H 3 / + 9 + N T 4 a F a 9 w A G g w r e 0 2 j C E t i d m 6 W T p 8 + J U M e c 2 x d D E 8 u U H F o 7 b H E r Q j H 9 a G w h s 2 Q y R R I M m 7 0 + a l 3 P E R f P V p b 0 1 T k R + l 0 S 4 D O t C 5 R 5 8 1 b 1 N p Y Q e + 2 Y Z M R N m E K o / R a c 5 D f E 5 F O N z b E B 7 A h S X N Z R O b 5 A f m + 9 K T b L h i Z 8 1 B R Z R M d O L B P 0 u h D N T Y 2 U k N D v f S X D B b m l f Y x D q T K y g q 6 f P G K p P f t 3 0 s + r 4 9 q K 0 z / a 2 U d 2 M r i + v T m f U f Z N 0 G v 2 s 0 o l d l n 4 p F w g I 6 W D 9 G j o T A F C 9 o k L x U M K W Z n Z w i n b 5 x / X h L P W y 9 m l 1 1 0 r S 8 n 5 Y y L 7 Y q 3 d g Y o z x e j p e V l m c l S W F g o H t i h w S F 6 2 t U t M y R O n T p J v / / d H y j A H e K C / A I 6 d v w o j b M p W F O D D X Z C L E G a n J y k a H m j / q / O g E x l c 4 r k l T a t a u 7 Z U V f q o 5 r a W n r n a I O 4 Z F M B / 8 / g / P n L s g B u M + Y b 9 l V o L s u e L 2 v H x Z 4 c m T 0 + z A Q a H R 2 V P H h g C w o L 6 M 0 3 T 9 G + f X t k Q 8 y 6 + j r 6 4 Q / / g l p 2 7 p D V u z A V 7 c A + f + 7 5 i R X 1 Y E v L Z z c f O K Z t 9 R T v Z f s 7 J I O A R j s Z c i W T D C 3 k 3 u I B m n P B V i d q L I 3 I U o 7 Z u U W 6 M 1 6 W o I m W l p b k n K j y 8 g q d s 3 E 8 f t x F A + 4 D a W c V b B c E p n v p e y e r p V w w C b a 4 u J g 6 O z v p 6 N G j c h 3 O C p S j 2 c v v w Y M H r M U C 1 N a 2 K 6 6 h e n t 7 q b y i g g I F 1 f I 3 T o C j n B I Y W r I T K J l E d m B X o 0 u X b 8 j O p j h u 5 c u u H G k 5 I 8 t T d G p H 4 m Y i 8 F K t 9 b / S A R 3 u 3 b t 3 y e z 1 H O / m / 0 8 m I a e 0 W U L 0 i 2 5 c v y m a y u e 1 Z u u X l Z U J m e a 4 X c M A b n 1 D g 8 w 6 t z 8 9 m I o v U i 5 / D j h q T 4 m I P n 5 y v Q 8 5 X H M 6 v n A Q c L u i 1 N f b R 4 U 5 i X + P N T n j 4 5 M s Y 7 J Q 0 T 7 G t R 7 g S B y z 4 w 8 8 h F k o Y P k L + k 5 Y z X v v 3 g P q 6 + / X V y z 4 X A G Z + Y 9 J s X B O 2 B k l A 8 E o 6 x R 1 Y a u K o / p Q m K a y k R a r q K R S n A W f 6 v 3 3 o j E 3 t R 8 + J X E 7 U H D N z U 3 i m I C p 8 e j R I 6 k I s 7 O z a s 3 O G s C c N R D S v u M P z M n c q L W k Z L s C C z Q / u j o m Y 0 1 w i Z c m L Z G H Y w n z / e q L I / T s W S 8 V F W F C M 8 r X K u M R 1 m y p 6 s J W F c e 4 z X 0 F V a u S a S M k w y L C V M j L y x P v U 1 V V t S w x Q K c 5 F A r y + 9 d e 6 4 S V p q k 0 m m f y j h D r g 3 a 1 w x L m H I a 6 f 6 u v b h 8 U 1 b b T V 9 1 5 0 u C 0 7 G x J a K B M u R X 4 c O J + n j R s Q i f J 5 s a T X 3 B W u J Z m O b 2 y T m x F c U w f y p 1 T s S 4 P X z p U F q Q 3 5 + r r G 6 i B b X q 0 m s V F a q b 0 a s D 9 / O / / 9 X / o 8 q U r O o e 4 v z D C R F S f Y z y H c M 2 f f P 2 Y I h f L Z j y K T g U O Z O u b 8 l B t b Q 0 / m z G d y 4 2 O x y O u c a C q o Z 0 u P c + n r 7 i v C 6 C Y Y / w I v R 4 v R R e d M 8 D r m D 4 U 5 u 8 Z M r 0 I q W a W 1 9 + G z H N r i k 6 1 A b y B R h t h z R X 2 l L v E R P o v P / 4 R l Z S W y v x B m K U 3 r t + i t 9 8 + L e 8 z w N + h A g G 4 g z M 7 5 y g 4 v n L / 7 0 z F o z E f 9 c 9 g H 7 5 R C o R d d P W 5 n y 4 w e S 5 3 9 t D I n J t u D e b I N n B g k t l 2 I L 8 g X 8 7 v i u G Z 2 + r C V h b H a C i u v w n Y L K m w 0 n a 9 g I k S C l t j I z A D P / 3 0 c + r o u E p / + o + P K T c 3 h 8 6 e f U d m B G C B n X L n q 5 M R M W B p B 8 Z h 7 t 1 7 q F N E X U + 7 6 e 2 D l T q 1 P f B w x E c j 3 g N 0 v j u H Z g N u W u Z H m 9 P w J t 0 d Y t L g x W W K V 6 f e H w T k c n v c K 5 7 l V g Z 3 p 5 3 x 0 o r h h Z H s 4 V s L 6 C T j x E M D m I H l Z a V 0 / P h R m a t W U o J 9 u d E 0 k X i x S k v L R A u 9 9 8 F Z + t 3 v P p J 8 A 3 P S P D A 3 P 0 8 + n 1 f G Z r Y b i k q t B Y Z x E t m E s / B D F 3 v 8 F J D Z X i 7 x A N r r w l Z + O U Z D y b M 2 D 3 2 T g E t z I 3 2 X 6 9 d u c k f Z W k s F 8 2 9 q e k a O b k l e 6 2 M f y y r g a / / 5 h z 8 Q L 9 a v f / 0 b u n y l g z 7 7 7 E s 6 f P g A T U 1 N 0 r O e Z z I 5 F N h V k b i 9 1 n a D I Z G I J h j / k v i j M Y + k n z / v w 0 V H w D F 9 q B c h k o H Z X i w d s J l I X 2 + v O B a e P n 2 q c x U w I L m w u E h z c 4 k d 5 U O H 9 s m i O c x f 6 + v r Z w J 9 Q R 1 X v q Y 9 e 9 r p x P F j t K d 9 p 3 w H S F N T g 2 g s Y G d F h M r z X 5 L 6 d Q J Q j n G R D P X S z 0 b S O j 4 9 s 8 A W w g J V V b N p n K J O b E V x j I Z 6 U U Q m 7 3 O F T 7 9 / d n d 3 N 8 3 P z c q U l 3 P n 3 q O H D x / L 2 B T c v f f v 3 6 e K i j J q q K + n p a T 1 O k V F x f Q 5 a 6 E r l z v Y l C u U 3 X 9 O v 4 V 5 a / t k O + K G p m Z x y 2 M f d p i G d h x v 3 F 4 b a A q B z C s F k e T F Y V F h n v S f c K K 8 U + D 6 8 v Z j a S e 2 O p b c b V K x 1 5 p l v h r a K s K 0 o x z z x R 5 R f X 2 N F F B B Q e p d k T B F 5 s r l q / Q X f / l 9 S c 8 x u e 7 e f U D l 5 S W 0 Y 0 e L O B c A 2 P V + 2 2 A u g D 4 S z E L j z V s v B v t 7 6 c H i b q 5 G 2 w B c V l E p L w 6 5 L D F 5 2 Y S R M O Z p h l Q Y C t L y w g y d a F L 7 T B Q 0 r 9 z X b y v C U R o q H X F W Q 1 1 J R C r 6 3 r 2 7 x X 3 d 1 d 0 j y + R T 4 c a N T v r + D 7 6 r U 0 r z v P n m G 2 y 6 7 Y 2 T C U g m E 4 i O S r J R M m F f w f r G Z j r W s E 2 m L M E 0 Y p h G U Q n G F 9 U Y o 1 3 8 / L w V 9 Z z T 1 D h n L t 8 q K M p J 3 / 8 w E 1 Y x E o 8 Z 5 e 1 t b b S 0 F J B x p G Q c O n R Q l h 6 k A w o c m J y a Y H K O C Z G 8 X r V t V j p g B g Y A j W s 0 Z X l B T A Z 9 j d N k j a / s a K j H x r + E N F x 2 m j y J o s j V V B y S U M b + 7 H V h C 4 u j N J R 9 k N V g L r D 2 V z D n 5 9 q B P k 1 B Q b 7 M 1 z P r d Q y w Y c j T p 9 0 6 t T p w L z P T U 1 R e V s H 9 K s s V D H M S R F k L 8 A i O D g / J f S T j Y F 2 Q P m B i 4 T C 4 Y w 1 B W Y a S G c D 3 s L 5 L I o H s Y j R V l M r y w z K o m 2 4 + 5 V a C Y 8 a h N o t U 1 f H z z 7 6 Q M a A d O 3 a I J w 7 m G j x 7 a A l h 3 1 d V r W 9 d V E l p m R R + M j C 6 P z w 4 k P K a Q X V t n Y 4 l o q Z Q 7 U Z X m h e V f d r f b A n Q O 7 s C 6 5 o y t d W h H k c y g e y i y a Q n Q Q / M u O n + / Y d S P v a 6 s J V f j t F Q K Z T T u m B f 8 I e N G G / e 7 K S 3 3 j 4 d 7 + u c + / A D + u q r C + J 8 w L q d h w 8 e y q Y h 6 0 U q r Q n T s r a + Q S r F i 2 B o s F / G z n I 8 M T r K 2 u p A b U i k M O H 0 d W c B j 8 Q i k C G R 1 X / i X / H 0 4 L S b G h v 5 O T p o f w H X V 3 e f O O J u l 9 1 t s q J z M 1 6 + 9 q I x a q 4 t p A s X L t H J k 6 8 l L L W w A 2 u a B g Y G Z V 3 O y 5 j F g H v d q J P C D p x o n 5 u X p 1 O J Q L c i s L z A 1 / O 5 z X f R 3 S E f j c 5 v / r O + e a D M c N 8 R 8 e o h T P T w Y f d Y e P c s L x / k Q O W M 7 H d e v e + E / j 9 b G 4 7 q Q w G p N M J a 8 L p j t D j d L 5 X 7 4 M H 9 q 5 I J w M x n O B V e 1 r j H C 5 G J + 3 e r k S k k f b S o k A l P A 1 r s c H 1 I + l 6 5 W 3 j F s F 0 T i Y h p x 3 n c O q h Q p 7 V E W U Z G V z q O t j K Y U C g S J w j / 3 o T d d 5 x N J U w f w h 4 G q 2 k d a L 6 v r 1 7 j V h P r b / J f C q H M v L 3 N A g v v V g P O U Y J Z i e c x P D S o c 9 V T e r s 1 s C X P B 7 a I Z B F G R P e X 4 t c 4 L X 1 Z 5 H O I R Z + I W / V g a w s a t x T Z W 0 / 4 a e P 3 h n F j I I f 2 7 N l N X q 6 g q T Q G C r K j o 4 O O H D 0 s + 8 f h W B U 4 F V 4 U m + 3 z w U O I z S H X 2 o 8 d 9 2 x Q I K t c E 4 H z g Q u j 1 r q j r Y A 4 a Q y B 4 k S y E 8 y k r f z + v n 4 h V n J 9 2 K r i m H E o M N 9 o K I T r 1 V a m 6 p W V Y m b 4 S m D u 3 Z E j h 1 K 6 s D c L t f Z p c 6 S c n Z 1 e 0 y w F 7 I T H W U r J W F 5 a p F N 7 i 2 R c C 1 J Z + O f 1 E A o 5 h E C G O J b A q y r X Y P Z B k G / i L L v 3 t N P C U i C h L m x l c U w f i o 2 2 D R H J A F 6 + L 5 9 a M x y S M T 4 2 x u b Z 2 s v c N 4 p A Y G O b Z d p R U l K W V k M q E 0 g B g 8 l 2 g M z o W 2 G c y 2 B / 9 Z 9 v r q D S N p p M y d p J E w l 9 J R B L w n h a C 6 f L a h v 0 f 9 v 6 c E w f y h u b R u l w f C X S k S z E p A q u 0 q W B m x y H J b 9 M 4 B D t z Q B L O 2 S F 6 i r f c 7 C / j 5 5 1 P W H t Z 7 W D h U V F b B Z Z 2 x y b Z 1 F Z X U M B 1 r 5 4 Z v 4 / 0 2 G A c T I J g W z a R x M F h E n W S E o i c Y E z q a K p l f 9 b Y n 3 Y q u K Y P h Q E h b N R D W V w v i e 1 l s J x o q j E 8 O 7 B k Y C C f l G M b 9 I z B W c I v h 8 q k R 3 z s z O y / L 6 + s Y l a d u E g h M R n A K 2 G G f I C T c b Z a T Y d M f c w x f 9 7 Z c C 9 C K m Y J B K q O J 5 x A p F 0 X E h m F z Y v E I o D h v + d E 8 Q 5 d w o h V d k 3 Q y q U b T B F v U L / C R t V o j K D W C g 8 r G t a C 3 N c w U 0 F S Y W K q u p N V e L F e T X F B v e B i o T z g 4 G C o m L Z l S k V U B m L i k t Y U y k P p o v v H 8 j N z 4 t 7 G l / E f b 9 Z W C T S Y d y 8 U 8 / N E C l u 5 u m 0 i K T 5 + c W g o b j M k + v B F h b H 9 K E E S R V 4 o 8 S 6 0 L 2 y s 4 / d S c + f v y C 7 l g K Y G A v X u S l k O 1 A R s L w A F R i f D W L 1 9 z 6 j o Y E + G u r v p + H B f h o d U X 2 X m W m 1 m 8 9 6 M T 0 9 R d W 1 9 T q l U F x S S h N j o 6 t + T z U e p a 5 h K + n 5 W T V 9 C s j N z R N i A o M z r 5 Z Q c Q I J Y U y o R I i E Z 2 u L K y J h s B f P X A 3 6 q m s q z 0 l w X b j f n b q Z 3 Y J Y C J V S I J w n n j s 8 a N U C q t s 3 Y T p g n 7 z k + o k Z E p g Q W 1 V Z Q b d u 3 a E P v / W B v q L G k 0 a 4 g z 8 7 M 0 t V 1 V V U y d r H j u X l J a m 8 q Q A t B V M S l c P j x W x 0 L 3 + 2 G j 9 K B r 4 P t K M d 0 J z w P t o 9 k G N M 2 I q q G i E T N E / v j J c K w k N U o 8 m I Q 8 / 8 / h y Z c e C R z 3 P R J 3 q j z 1 c B K Q c W o 3 m E P J o k Z o Z E f H Z E f I Y E Q m u G B G b j h 0 M B a i l e o O L S Y q r b c 0 j / 9 6 0 P R / W h C n 3 Y J h m m w E r y r F d b f Z V C S 8 F N j T O N s N k i T o I w 5 E S F w F S k 2 T m s W W q k 7 p 7 n k m 8 H K u 9 q Q I X H G q o 8 1 n h 4 H w a Y z X 3 i M 0 B k z I j A S u J k M g G o Y M E k j 2 F V T R 1 N L 7 n o 3 n g x B c l H r Z W u O J k A f A 6 8 j B j H e t V k U u X C j Z x M M w K x t P b R x F L k s h P N 5 C t N B E E j J M R j 8 b l D V L f 7 Y M q 6 s F X F W X 0 o i B T S 5 p 0 T O G B a 8 2 U F 1 M 6 x l X K K H m a k X 7 n S Q W V l p b K M H R N m Z 6 Z X b r i o + l z p l 9 Y n A / c P I o N w q 3 0 T z G b H f u s g C D Q d W n O g K N c l y + b z U 0 y m w L O B K x 1 9 K f u + 7 t 8 0 8 L m G S P H + k g 7 F 5 E P a R i 6 L V I p M i l S J A n J h V s i K O r C F x X X x Q c 8 q 1 W t r Y m y 2 j G I u 7 h O w 6 Q R I A W q G m D A d w E W Y f m s B R 6 n U 1 d U l T E P C K X x Y L 5 V q 4 B W f v V m S o 0 K l 0 l A g E q b e 2 D G 3 7 G J C r f 4 9 U Q m h G b G f + 6 s s W K W J U B Y c 8 r M w R J E Q G k e H o o G i M P M 4 L m a e Z f K p C b E B M f n a S u c 5 L 0 D 7 3 v 6 W / g R n w F l O C U Z u D l z b M P t W d l b X W 6 H B O 5 h N a 6 G 5 u Z n O n 7 + o U w o N j Q 1 0 + f I V c S A k z 9 X D Z 6 9 n t W 4 q p C I T k E w m Y C 0 y A S D T 9 T 7 / K y a T a t Q s M l k a S G k o p a k k z 6 a l 1 D W j p S D q P S C e i 8 J U X J X o p H E C H E e o o p w 5 L g h + + G A F Z J P A M Z 7 p 4 E m q 6 J i w e v b s u x x z s b b q o e H h Y e k H G U S 5 p d 0 M s F X W y w K 8 z F N L r 6 5 Y Q R b + r U j D I m a d I Z a Q x R J D J p X W B G L y S H m K 5 k K o G k x M q W r Y c 1 B 9 i I P g R q P u N O E S o B g e P I f A Z k 2 t d K h v S L 2 q F j M r 2 t v b J c S 2 z F 1 d 3 T K b P W c V b 1 8 6 Y A A W 3 k J 4 7 j A o D H M I n k U s s V c V d n 3 A R v u f r z H N 6 m X D k C h B D H m Y F J Y m s s h j a S N L l B n I A t O P 4 7 v K + V m w B Z B c 7 k 4 Q b s r 4 t 8 P E 7 3 N L A a C w u B Q 5 z 8 J G y G X O j U o F V I B H j 5 7 o V G r A o X D m z D u y q n R w c H i F G b g e o B I q b 2 A e + f x + m T K E d E 1 t 3 a p L 7 F d D M L L + 7 / 6 i U A R i s m i t Y x H J i o v w d Z X P h N F x E c y C s B M M c Z E w d T 2 6 T x E P L I j E c n e C O M 7 k A y q L t d n H n V u l p T Z n + u G v P l / F E 4 Z + D f a c W A / g p G h t 3 U k z M x s / d i W d u d f d 9 V j C A G u w q c n U W 5 + 9 a l j a y K a R N L k s A i k S 2 Q m m Q m X i q f K z i I R z u C L i r A h T 6 6 5 W O n b m n P 4 0 Z 8 G R h F L g w u G C U A U T T d B M G 9 F S E W Y V x m q W g o l / g y N X b v W r y r M e Y E A V Y 0 o b B c a o V g N m S R Q X q / 0 t Y E 6 W l a v T O v B 9 R 4 e t h Y W v E u p 5 s I B Q 8 b 6 T n U Q s N m I J a Z J m Q a g 5 e j o u a Q g 3 j i z F / h C b e x u f t r V V 4 L r 8 6 N n 6 a s w W Q 5 g r f P + Y j 9 w e i F c v y L N I s V 4 i J A P r h w w G B k e o p L i Q C g v V P u T p 8 N v f / l 4 W M / r 9 P i o v L 0 + 7 L w U c G q u 5 4 D F T f L U l 8 A a o u J j r h r E a j 9 v z j Q / i G j I J i V g 7 g Q x 2 M i W Q B n E Q R R M G m s c K l S Y S N 7 l t h g R c 5 r t K 5 2 j 3 y T O U V 1 i k P t R h c G Q f C o J p a t B O p o D Q 6 n H p 8 j W F z T o q U C n H F 9 T c t 9 u d N 9 Z N J u A H P / g e t b e 3 s S Y p S 9 u f m s F s 8 B R k A n D v X F 1 1 a n V g G p P M 1 3 s F T S K I k 2 y 6 K Q I Z M U T S + Y Z M C c L l x K G M Q Q m p O A 8 h x q I M s V j y C t E Q r S x z J 4 i D T T 6 i k k K 0 k l w Y t s K y s P l a 1 j n g o 8 m Z R X 4 + b p p a x y 6 y d o A M u T m 5 d P 3 6 T d m g c b C v l / t W U 3 x v F k F g G u L E w 7 U w P 7 u + z R 2 h L e D E G J 7 7 5 o r S a K Q E U i G u 0 8 b s V n G V t u K K b O Y 9 i m h o A D W Z 4 u S C h K i 0 2 j m L C V P B 0 Y Q q L 0 F B W w V j W k L A p q w 2 h e v D p X K C R u f N T p 2 z f k D z 4 G 8 / / / x L q m 9 q l v V K Z v D W V K R 0 K K 9 Y 3 + m G I D D c 7 f 3 T 3 8 w q Q i F T g j B J W I Q c m i y G T F a e y c d 3 V d e V N r L l 8 T N Q c Z B L S V P x M u 0 6 e l J / s j P h y H E o u / j Z O r M K R R U W C v d F A X P K 4 / W J W / z / f Z J 4 R t R q M J U O Q C V C f y o Z 6 O v l F x T S c t K a K / S n c K a v A W a K p w M q K Q B 3 + / Q 3 M J h r J 5 B F J F g F i k B 2 z Z R A o m Q x R J K 4 I p J 4 9 T h u N B P M v c L 8 n B X l 6 z T h U u D f D p Y d D W 5 V s L p w J O Q 0 l z 5 f 5 3 f g W 2 4 S D 0 Z 8 o l n K I 8 + l b 4 V u W i r M z M 7 S 5 c s d d P v 2 H e r q 6 q K + 3 j 6 6 d u 0 G 1 d T W 6 H e s R K 7 2 7 m E d 0 / j Y q G g 1 L G f f C G D q o d J z X X 6 p U P 9 T E U Y R x x D G k M i I u W b P Y x E v H o v d m 8 e k U u a d I l J U + k 0 Q N Z + v y B e g o + 9 / j z 9 9 Z R k 7 S R x t 8 h n k + b k C C J l U g S l S 4 Q B p S 2 N s B k O z a g n E i R N H 6 L 1 d C 2 q t S w p c v H C J 3 n j j d T p y 5 D C 1 t b V R U 3 M T 7 d + / V y 8 A X B u Y r 5 d f U C B u 9 6 G B f r l f z F 7 H M T f p M D 4 2 I v f 3 2 U u c H W G e W a J Z x 8 Q x a W g q k y c h C K P i F v E 0 i T S R 4 h r K N H i a V E a i r K F 2 N r 3 c f T 3 + X M g I Q j U 3 + L k w U T j c 2 o n 5 w H E W F J 4 U 9 A u Q C q i s r K R L l 6 6 I S s e m m K g 0 d u D f J 0 9 w x V I Q / E 0 6 Y M A W x 4 N i H V N d Q 6 M Q B G l z Z O h q W J i f p 8 q q G u p 4 / v K 2 P z N E M u Q w c U M M Z Q l o c r A o Z 5 C J 8 z N H 3 B A o T h h N H p S J y d M e v U g 4 S J F Q k H L d A T p 4 + n 1 9 F 8 6 G 8 9 Z D r S K 7 d u R K I Z q C R K G a A k T F k F q / C Y S i + A C 1 9 w T 6 O V 9 8 / q U c g f P V V + d l O c e / / / t v 5 G i c V I D r H B V q L e S t Q h w Q a 3 J i t c 0 q Y 1 R Q W E j z S + G 0 x / m s D 4 l E S p g i F C f V S j F 9 K E U 4 D g 2 Z D L H k u i o L e 3 m I u Y c 4 S M U N 4 L e / 9 9 6 K 8 n S q u D q e 9 L 1 Y 8 7 2 F c P f R L F c N r z g T z G C v x 6 1 C W S 3 L N h t e o m r W C R x 0 b U w 9 7 H 2 O V r y i Q h 1 3 8 6 t f / Z r + 6 q 9 + K O 7 x p a V l q q 6 2 z o k C 0 I H H U g / g z p 1 7 d O b M 2 0 I U A E R D H 2 g t Y M 8 K 7 F 9 h M D 0 x Q Q X F x b J G C 4 W G / Q b D G + o / 6 a L m w F 7 o Q i Z o J + M a F x J p s 0 / H Q Q 5 D O i E T r g l p V F q R R x F H y K O J p I i j y c O C c a a w 1 k y h I D / b 6 B L 9 5 J / + V t + J 8 5 F R h A J u P 5 g h l 5 4 9 g d 1 b 3 Y Z Q h l R c o e U l L E l P r P a q E O 0 o U 1 p m d n Z W y N P Q s H K s B N q r 4 8 p V O v 3 W m / H N U e z A 9 s r Y T a m q q k p 2 M 8 I G L A a o k J M T 4 1 R W V r 7 C u 4 d d Y L F x Z d f Q I g X c J V T A / c W 5 Z f e m x p 0 S T V 8 Q R p E J E V w z 5 B H i 2 O J C I J B G 8 m x p Q y I T F z I x e X R c t J E m V H x G B C Q U k J k R E S b U T 3 / + 1 / p + M g M Z 0 Y e y o 6 j A I y Z F 3 I u k C 9 U U N i q C q j C o X O n b k i d j a s X u P B M C C w h T k Q m A l + 7 M u + 8 I 4 b A w M X l e X 0 F B g W w A g 1 P i z Z Z f B u h / Y f O X W d Z I y V i K F V L 3 h I d 6 5 s p l 9 6 I n Y 9 5 N D u L q 7 6 r J I 2 T h i m 8 I A k L I s z E E s X v o 0 o k 8 W x W 3 + l E 2 D W V E S M V E 0 u H + X Y k a P R P g 6 n i a W R o K 6 L w z w d 8 M W s l m + o m 2 M q a f W y o x w t V 2 I b L D z O + 7 c + c O H T q 0 v h 1 4 J t g 8 Q x 8 L Z / b a p x i B c K i w q x 3 q B t L C p A t H X P R F V / p F k K s h U R s B i k j g l W l Q l O g 4 y K T T s h e E 5 I N g i n A q 3 0 p b h O K 4 J p O I N G I 2 7 a S J Z O b t m T l 7 F A 3 R T 3 / x Y 3 1 v m Q P d q 8 i s 1 7 F D l b o w l Z m R 4 G F i U d e 4 8 I 1 w R T A V j H / p R 7 M S O D Z 0 v U A / 6 7 X X T t D 1 6 z e k 0 h n A N F x c U n s A p g L I N D 0 f e g l k s p E i g Q z 4 v n Z S r B a y m P E k i J 0 0 8 e s Q f p 6 2 e C o y W S Y f t F O Q S R e k n / 3 i b 2 w l l j m v j D P 5 D C r L / F x w X I h 2 V 7 o p 5 H j h 2 y o D h 4 Z U q h J a x D K T Z T G z G 3 v l r R c 4 m q a p q U m 0 o Y E c p M Y a q 7 f X 2 p I M m 5 I M D Q 7 Q 2 M g w T U 9 N 0 r X B I n 1 l 4 7 D I J A G T i O N M C E u z G M F 3 T h 0 m e u 8 Q 1 y J k Q Q j C W H l x 8 s h 1 O 5 m U x P t P s n N T k E 4 c b J Z 7 z U R k L K F 2 N J d w e 8 G F r Q s z t a b S F c B e c e J k U u Q C 0 G d B Z W l p a Z a d Z t c L 7 E f + 9 M l T G h s b E 3 n + H C R y y R E 6 W O 1 r g F P h 6 + o b q K q m l k r L y n X u x m B v C K y 4 E k U O Q x p F m A R t J d 9 d p 8 1 z M K G O K y K p t O V 0 s E R I Z H + + h k T S m M H c U 9 o p x + + j o 2 + 9 p e 8 6 8 + C 6 2 t W v a k 2 G 4 u q 1 g R X 9 K e P x U 6 L 6 U m 7 0 p U y f S k J W 4 F o w 4 R H u c + w d 0 d a 2 S / / n j Q F 9 I x C s s / M 2 n T p 1 k u y 7 w a J C 2 l 3 o q d Y 1 G X K v B M i D g E N R S f J b v R 9 x E Y t o K s + k O W Q N Z h o R 0 W Q 6 j H v 0 T M g k S i C h J p U Q S + K q g Y I 2 M u Q y Z p 7 0 n e A i d 8 X o Z / / 8 N 3 L X m Q r X 1 1 0 D e P 4 Z j c t X e 1 k X g 0 z G l Z 5 I q r i T w k 4 q Q y i k + X + c 2 x O U Y 0 N P v v G 6 + q e 4 p m I K y e k k T E 2 p X W + x 8 B D / N x m o y B M T Y 5 R b V E t X k m c / o J K r C K I S C s A P + Y V 8 x E w c g Y 7 j p Y k j 7 x H R x E k m U p w 8 S C e G c U K B R D q t 4 t B I m l h x z c R k g m b S j o g I n B C x C P 3 8 v / + 9 u u 8 M R s a a f H a c O t n M B W 6 Z H n G b H q E x U W w i r S 0 q j G l 5 O V w O R m h m d o 6 v 6 4 o m l U r H u T I i f D z q 0 X m m 4 i r B G N T Q 0 J C Q C b B f M w J M R y r o 8 j O f L V 9 V 6 H j c e N + g V e R z 9 D 2 a + 4 g 7 E U w + 7 h + S l J d w L T E t 2 o Z F S G J / D 6 7 h + c g 1 2 / O C m R f X R u q Z m o F b R a Y g / 2 2 I / t u / / J 1 8 x 0 z H t t B Q Q J A J c f V 6 L 2 s c p a n i G i r u T l f a K W 7 6 i a a C l j K h i 0 4 3 z c i g L c w 1 k w c x Q J z r O l y n c S C v o + N r O n n y N b p w 4 R K 9 9 t q x + I F s h k j A n U E f j W r n h y g a / N L x e A r E 0 q H k C d E k Q / 0 v S e M 9 S W k R Q 0 w d N + R E G m T k 0 J h 3 i V o K x F K h p a E 0 8 U A m h I Z Y E u q G S g g F j 1 6 I / u F n P 5 J 9 4 7 c D X F 9 3 D 0 q R b A f g 6 M / L H T 0 W q V Y Q K g W x 4 s R x 0 7 t t A X r y 6 D H t 2 7 8 3 n s + P k E N F H M C E g I l 3 d t 6 i o 0 e P S J z r r c w H f O u t U + T X 4 1 O f P r Z c 5 I o f q k g S 4 h K y y I 8 V S j 6 L y l N p I y Z f 0 k I Q H U 8 i k i K O I p D S f k w e n S f 5 I I 0 Q R x F L x S 1 N Z S e U z I A A q R B G 4 B 7 / W 8 r J e X k T e L c 6 t o X J Z + D 1 e q i 5 o Y Q L n F t P Y 5 I Y k c q B u F U 5 4 q G u P F P z M W r f 3 U a j o 2 P c R 0 A H 3 F Q q j s t 7 T F 6 i c O 2 M x 1 E Z z 7 z 7 N g V D Y e r r 6 6 f p B W O + 6 c o q 7 7 H H 7 R K N m 2 Q r r i N u / 9 s V + a n z z P 2 b P K R V a O L 6 + 8 e f B Q v H l W m n n p 2 J q 0 F b S I D z A 3 T q 1 I l t R S b A d W 0 b a S i D Q C B M l 6 4 8 J Z e Y f t B Q E N Z K 2 g w U D Y W Q N Y z d 6 1 f E i u S 1 5 h D 1 9 D y n X b t 2 6 u u i n s Q h o T S S 0 l g C n X / z 1 j 0 6 d u S A y p M c 9 c i / + O I r y m k 5 R 8 t h b t e g U H S + A J p D R a x r 8 V B f E + 1 i 0 r Z 4 k q g 8 S x u Z f J B P a S U m o Q 4 l r k U O Q U v S S o q E i F v k s h o i k C r A 1 0 L 0 j / / 0 Y 8 o v 2 B 5 m n h 2 u a z 3 b j 1 D A 8 l K Q L l 5 + w m Q x p I L 5 B z I p U q 0 0 / d x U l E t 0 v C k k D o b G h g Y h k J 1 E i Y S y E Y v j / / c 3 F + h 7 H 7 5 N p b a V H l e f + 2 g h p I 2 E e C l w Z V e B + S W V f 2 V o I 4 v J Q z w u 1 q R X k 4 6 H u v + k S G O L g 0 h y H c R R e S B Q T G s s R S o Q y E 4 o R S Y 1 z h T i z 4 z Q T 3 7 6 I y o s W v 9 u U Z k E J t S Q K q V t i k 8 + v c 1 P A a Q y R A K x v I p M m k g m L A S h G s M 0 M j p K 9 X W 1 Q q A 4 q R C u I J M J F b 7 u 9 V H P o 9 t U 1 r C P + 0 + p V 9 m i g s e B y q 4 i i E o Y z x M i I K 7 z t N j j 8 r I 7 H 0 x o i B Q n E N I 2 U s U J Z U j E c S Y P 4 s o M V K E i k S F V U J w x / / K v / 4 i v v W 2 x 7 Q k F f P x x J z 8 J r Z 3 E D F T E i p N J y K V M w N M 7 Q + T x u K i 7 q 1 v 2 4 E s g l R A o F Z m s + P m u 1 O c 2 c f X W M Y Z E d Q 5 X f B X Y Q 5 B D E v I u y U N 8 R d o Q x x Y X 4 u i 0 n V D x u C a Q n V S a Q I n a y e p D g U w + r 5 d + 8 T / / q 9 z j d o b r e p Z Q g o 8 / v k G R G M i j S Y U Q J D K a S m s p m I B v t Y b E c 3 f 8 x D F O G x I x Y x A a 8 k g c 0 G m d O p / i S N J E o L L r a D w O g k j K F u K 3 D m 0 i V 0 E Y v J A H s s g 1 H e r 0 S i L Z S G T M O y N x Q q l Q S I Q w p M a Y s D T l p z / P v J n j m 0 G W U D b c u d 1 N f Y N T i l R x Q p m 4 R a o T 3 I + K h Z f l t H h l D j J p z L x 9 x D W h c A Y V 9 k h X f F K E A n R O H K j 8 C Z C k z h W S 6 B R + J A 2 C 6 H y Q B H E d y k u T R o m J g z Q m D f L g f U y W O J l M q A h k y K Q 0 E k J r S p F y Q q C / F K V D h / f R O 2 d P y b 1 k A U I 9 G 1 Y l k 4 U A l e 8 P v + / g J 2 N M Q E M q E M c Q C / P 7 3 O S f u k G v n T i i S W R J 3 7 S X m s s j T C Y 3 3 e i H 2 x j 5 6 v 8 j b g 8 E C S W g i S K / d D w h Z J E f k A M R F Z p r E k 8 w 8 U x c k 0 g T S K U N i R S R D K H s D o i 4 V t K a S Z E q J P u 3 / / x / / E S e R x Y W s o R a B X / 8 6 A q F w j g 3 1 0 4 s m H w q h K Z q L o 9 R b n h U l r X b C b U c c d P D E T 8 F I p w G c + R H h Q p 2 N i V D E U b F T E T H J F T X V 5 A I c R 2 u I B M T K W 7 i 6 R B p u 1 Y y o S K Q R S h l 6 i k S Q d A w l J Q U 0 9 / / 9 E e 4 o y y S k C V U G v z m 1 + f l k G z L / I O G g n j I y 5 r q Y H 2 E n j 1 9 S A c O 7 E 8 g 1 d X e X E U k 1 E B N J i G V g U R t a U 0 U C y C D j m r S S A w h i G K P 2 4 S Z Y U u r u B D H R i Q h l h B I k 0 j S i k T G 6 S D E w k Y r Y u I h D a 3 k p 3 / + 1 3 + Q + 8 g i N V w 3 n m c J l Q 6 X L 9 y i 4 d E Z f l q K S E I u j o N c d S U x a i z F k T I q D S f F 4 I y X B u e 8 c T K p E F E b p U x e K o A M O h q P S w j C 4 A e / + L c W c y 1 O J B B E 4 j o E c e x E M u T S J E o c v L V p J R 3 i r O G 2 9 l b 6 1 n d x v n A W a 4 E J N S L l l U V 6 / M d H F 2 l + I S j E U h p L m X 5 l + U S + x W f U s r N F C I X r n Q M 4 i Z 3 7 F y C R c M d G L A D 5 O m q H F I b 1 S w i h A I I g 4 B D X h D C W y H X p I 0 F A J B A H e S q u C K T z E U I b s a g Z 6 n Y y Q U u F Z D A X t 1 t d X U l / / X d / K X e Q R X p k C b U J / O q X H 3 O l 4 4 i t P 1 V W w J W v i G Q 2 h b j S O f / 2 Y A 5 X a h A M / A F 9 J J J e S 0 m J q G J h S k g 0 H h r y I B T y 2 A W E s Y V x A i H O h L E R S x H I E A m h M v N A K j e b s u I K / 0 V m L w Z 8 + S D 6 / x Q m U h g d P m r / A A A A A E l F T k S u Q m C C < / I m a g e > < / T o u r > < / T o u r s > < / V i s u a l i z a t i o n > 
</file>

<file path=customXml/item6.xml>��< ? x m l   v e r s i o n = " 1 . 0 "   e n c o d i n g = " u t f - 1 6 " ? > < D a t a M a s h u p   s q m i d = " 4 7 9 8 2 8 1 b - f 1 a 7 - 4 4 6 1 - 8 1 a c - 3 0 f 9 2 4 e b 2 5 0 1 "   x m l n s = " h t t p : / / s c h e m a s . m i c r o s o f t . c o m / D a t a M a s h u p " > A A A A A O Q G A A B Q S w M E F A A C A A g A 2 h D i U M s 0 f s K o A A A A + A A A A B I A H A B D b 2 5 m a W c v U G F j a 2 F n Z S 5 4 b W w g o h g A K K A U A A A A A A A A A A A A A A A A A A A A A A A A A A A A h Y / R C o I w G I V f R X b v N p d W y O + E u k 2 I g u h 2 2 N K R T n G z + W 5 d 9 E i 9 Q k J Z 3 X V 5 D t + B 7 z x u d 0 i H u v K u s j O q 0 Q k K M E W e 1 H l z U r p I U G / P / h K l H L Y i v 4 h C e i O s T T w Y l a D S 2 j Y m x D m H 3 Q w 3 X U E Y p Q E 5 Z p t 9 X s p a + E o b K 3 Q u 0 W d 1 + r 9 C H A 4 v G c 7 w g u E o i u Y 4 D A M g U w 2 Z 0 l + E j c a Y A v k p Y d 1 X t u 8 k b 6 2 / 2 g G Z I p D 3 C / 4 E U E s D B B Q A A g A I A N o Q 4 l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a E O J Q 3 B c 8 P d o D A A C x D A A A E w A c A E Z v c m 1 1 b G F z L 1 N l Y 3 R p b 2 4 x L m 0 g o h g A K K A U A A A A A A A A A A A A A A A A A A A A A A A A A A A A n V Z d b u M 2 E H 4 P k D u w K l D Y g O T U a X a 3 2 Y V b O L I 2 6 z a J D c n b P A Q b g R b H N r s U q Z J U E j f Y p x 4 m F + g N 0 o N 1 p M S / c o B d + c U S Z 7 4 Z z s z 3 i T S Q W K 4 k i Z 7 + 2 + / 2 9 / b 3 z I x q Y I T L h D O Q l n S I A L u / R / D 3 X k k L u O C b m 1 Z P J X m K 9 s Y l j F t + Y Z D W N J y Z t Z l 5 e 3 A A L G s Z 0 D c 8 A U + q 2 1 a i 0 o N F y B Z T v / r R H z + Y u c m o T u M J B 8 F M R + b p G L S r M p D A Y m r d h X 9 s L L X g o n u c Z w w f W a y k m 8 c a j B I 3 E F u e g p s I Z Z 5 g h a E I E i c q l 9 b N N F e a 2 7 m b U C F A x 5 y 5 Q i W 0 K N i l x v C p L M q I p 1 r l 2 f M C x r H K T b A o m t j Y z j N M P l P a x g x M o n l W Y v M Y g 8 B U 6 T k + m n y 8 9 p Z p x f I F 8 n m f e Q H C L T F w b 5 X + H E t l w b h w l 2 H v M R + W q O 2 y I 3 / l o O c d 7 F l G 5 b x D 4 e d D + q b N 6 D E 9 n i T J 0 e v J e D w + O p 6 8 a h 8 D O 2 R H 1 9 t l n P V / D 7 p J g u + 5 h u t l Q 3 / p / E l v 6 F M F b 6 e m l W K B M 9 O d q q h I 3 m j / 1 L w e h M s + f p X 3 5 o i + 6 7 x x m u 5 V D w R P u Q X d c V z H J Y H E q r m c d t q H r 3 7 8 1 H S f u P S 9 4 9 M x P D 5 Q M V O G D L V K 1 Q 1 n y j j I r x E d C 2 i V a x Y + A G W g T a M k n 0 u u n p e 7 Q k Q 4 U a p N x + o c 1 u K O e K Z I V 2 B + y t Q q 3 E h T a S Z K p z 4 O I 5 U j n I 1 p v L g L 9 / 7 e e S I k V l D M k V i 4 s 1 9 c c u 8 s + 7 m w F J Q s O F h a N z t S A W + S e G e E T W L v d F k O 6 c U A K w G g S 1 / a 1 0 e t o u L S v l B E Z X N L h V Q s C 8 V U D N v U e 8 G h V F Q 1 3 5 r C q p 3 a V l z F Y 6 X A H a Y 1 R e 6 w r i t 0 h 3 l L s R W P l Y I r p k 1 F V + b z Z c X T M y 5 n 1 B B f F C 2 a 8 I Q y u s b + C K t v b J O 5 Y O V 2 a Q O N 8 m j 1 s E 8 g C 5 l V O F p x q O 7 h P R d W b + U H g X W E 6 r Y Q y c 6 t u g R o M i O N q 2 0 O f M I g T t A b n o T e M B x 4 / i A M v a 7 v B x e j j 2 H g k a g 7 J P 7 g w v 8 Y O k R p 8 n X w x d f M C z x U a Q L G 1 A J T M y e X d O 6 R X n / 4 W 6 0 I + F G G u z r I U 5 r X 2 / R p P x z g I V s L K l D o V N a B f o A U O V c H 2 d e 8 V p 3 n d C q 5 z R m Q W m j U K X 6 8 v N K h T o C B N H h m k R M u B I r k G y I s m T 2 4 i P q j 4 D I 4 q Z U + C o h H B t I r d 4 G L G q a 1 2 o + B a t U / 7 J / X g u E 3 X J E A 7 4 j 6 8 V / J E 1 U v i L Z U E B x 9 V N w Z H x / U t z B o O Y C w 2 + / V S R 9 y 8 5 k U d 1 i t R B 1 8 d H p W n 3 c R l 6 C n H G p i p z n e g e p h j Y W U k g u 4 q z W z 6 P z M a R I q G Z 4 A m 5 e e E u d T g c c N 1 f z v 8 h Z W x N / h F a Q k L M / a x 4 f / / l F O s 7 m / x + W L h 9 O 7 / w F Q S w E C L Q A U A A I A C A D a E O J Q y z R + w q g A A A D 4 A A A A E g A A A A A A A A A A A A A A A A A A A A A A Q 2 9 u Z m l n L 1 B h Y 2 t h Z 2 U u e G 1 s U E s B A i 0 A F A A C A A g A 2 h D i U A / K 6 a u k A A A A 6 Q A A A B M A A A A A A A A A A A A A A A A A 9 A A A A F t D b 2 5 0 Z W 5 0 X 1 R 5 c G V z X S 5 4 b W x Q S w E C L Q A U A A I A C A D a E O J Q 3 B c 8 P d o D A A C x D A A A E w A A A A A A A A A A A A A A A A D l A Q A A R m 9 y b X V s Y X M v U 2 V j d G l v b j E u b V B L B Q Y A A A A A A w A D A M I A A A A M B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Z F Q A A A A A A A D c V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p b m N p Z G V u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U Y X J n Z X Q i I F Z h b H V l P S J z a W 5 j a W R l b n Q i I C 8 + P E V u d H J 5 I F R 5 c G U 9 I k Z p b G x l Z E N v b X B s Z X R l U m V z d W x 0 V G 9 X b 3 J r c 2 h l Z X Q i I F Z h b H V l P S J s M S I g L z 4 8 R W 5 0 c n k g V H l w Z T 0 i U X V l c n l J R C I g V m F s d W U 9 I n M z N D B l N j E 0 M S 1 h Y z Z h L T Q z M W Y t Y T c y M y 1 k Y 2 I 5 M T A 1 N D M z N 2 Q i I C 8 + P E V u d H J 5 I F R 5 c G U 9 I k Z p b G x D b 2 x 1 b W 5 O Y W 1 l c y I g V m F s d W U 9 I n N b J n F 1 b 3 Q 7 b n V t Y m V y J n F 1 b 3 Q 7 L C Z x d W 9 0 O 2 9 w Z W 5 l Z F 9 h d C Z x d W 9 0 O y w m c X V v d D t p b m N p Z G V u d F 9 z d G F 0 Z S Z x d W 9 0 O y w m c X V v d D t z e X N f d X B k Y X R l Z F 9 v b i Z x d W 9 0 O y w m c X V v d D t 1 X 3 J l c 2 9 s d m V f d G l t Z S Z x d W 9 0 O y w m c X V v d D t j b G 9 z Z W R f Y X Q m c X V v d D s s J n F 1 b 3 Q 7 d V 9 y Z W 9 w Z W 5 f Y 2 9 1 b n Q m c X V v d D s s J n F 1 b 3 Q 7 c H J p b 3 J p d H k m c X V v d D s s J n F 1 b 3 Q 7 Y 2 F s b G V y X 2 l k J n F 1 b 3 Q 7 L C Z x d W 9 0 O 2 x v Y 2 F 0 a W 9 u J n F 1 b 3 Q 7 L C Z x d W 9 0 O 2 F z c 2 l n b m 1 l b n R f Z 3 J v d X A m c X V v d D s s J n F 1 b 3 Q 7 Y X N z a W d u Z W R f d G 8 m c X V v d D s s J n F 1 b 3 Q 7 Y 2 9 u d G F j d F 9 0 e X B l J n F 1 b 3 Q 7 L C Z x d W 9 0 O 3 N o b 3 J 0 X 2 R l c 2 N y a X B 0 a W 9 u J n F 1 b 3 Q 7 L C Z x d W 9 0 O 3 V f Y 2 F 0 Z W d v c n k m c X V v d D s s J n F 1 b 3 Q 7 d V 9 z d W J j Y X R l Z 2 9 y e S Z x d W 9 0 O y w m c X V v d D t 1 X 3 B y b 2 R 1 Y 3 R f d H l w Z S Z x d W 9 0 O y w m c X V v d D t 1 X 3 J l c 2 9 s d X R p b 2 5 f Y 2 9 k Z S Z x d W 9 0 O y w m c X V v d D t 3 b 3 J r X 2 5 v d G V z J n F 1 b 3 Q 7 L C Z x d W 9 0 O 2 V 4 c G V j d G V k X 3 N 0 Y X J 0 J n F 1 b 3 Q 7 X S I g L z 4 8 R W 5 0 c n k g V H l w Z T 0 i R m l s b E V y c m 9 y Q 2 9 1 b n Q i I F Z h b H V l P S J s M C I g L z 4 8 R W 5 0 c n k g V H l w Z T 0 i R m l s b E N v b H V t b l R 5 c G V z I i B W Y W x 1 Z T 0 i c 0 J n Y 0 d C d 2 N I Q X d Z R 0 J n W U d C Z 1 l H Q m d Z R 0 J n Y z 0 i I C 8 + P E V u d H J 5 I F R 5 c G U 9 I k Z p b G x M Y X N 0 V X B k Y X R l Z C I g V m F s d W U 9 I m Q y M D I w L T A 3 L T A y V D A 1 O j A z O j U x L j g 4 N T I 2 O D J a I i A v P j x F b n R y e S B U e X B l P S J G a W x s R X J y b 3 J D b 2 R l I i B W Y W x 1 Z T 0 i c 1 V u a 2 5 v d 2 4 i I C 8 + P E V u d H J 5 I F R 5 c G U 9 I k Z p b G x D b 3 V u d C I g V m F s d W U 9 I m w w I i A v P j x F b n R y e S B U e X B l P S J G a W x s U 3 R h d H V z I i B W Y W x 1 Z T 0 i c 1 d h a X R p b m d G b 3 J F e G N l b F J l Z n J l c 2 g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b m N p Z G V u d C 9 U a X B v I E F s d G V y Y W R v L n t u d W 1 i Z X I s M H 0 m c X V v d D s s J n F 1 b 3 Q 7 U 2 V j d G l v b j E v a W 5 j a W R l b n Q v V G l w b y B B b H R l c m F k b y 5 7 b 3 B l b m V k X 2 F 0 L D F 9 J n F 1 b 3 Q 7 L C Z x d W 9 0 O 1 N l Y 3 R p b 2 4 x L 2 l u Y 2 l k Z W 5 0 L 1 R p c G 8 g Q W x 0 Z X J h Z G 8 u e 2 l u Y 2 l k Z W 5 0 X 3 N 0 Y X R l L D J 9 J n F 1 b 3 Q 7 L C Z x d W 9 0 O 1 N l Y 3 R p b 2 4 x L 2 l u Y 2 l k Z W 5 0 L 1 R p c G 8 g Q W x 0 Z X J h Z G 8 u e 3 N 5 c 1 9 1 c G R h d G V k X 2 9 u L D N 9 J n F 1 b 3 Q 7 L C Z x d W 9 0 O 1 N l Y 3 R p b 2 4 x L 2 l u Y 2 l k Z W 5 0 L 1 R p c G 8 g Q W x 0 Z X J h Z G 8 u e 3 V f c m V z b 2 x 2 Z V 9 0 a W 1 l L D R 9 J n F 1 b 3 Q 7 L C Z x d W 9 0 O 1 N l Y 3 R p b 2 4 x L 2 l u Y 2 l k Z W 5 0 L 1 R p c G 8 g Q W x 0 Z X J h Z G 8 u e 2 N s b 3 N l Z F 9 h d C w 1 f S Z x d W 9 0 O y w m c X V v d D t T Z W N 0 a W 9 u M S 9 p b m N p Z G V u d C 9 U a X B v I E F s d G V y Y W R v L n t 1 X 3 J l b 3 B l b l 9 j b 3 V u d C w 2 f S Z x d W 9 0 O y w m c X V v d D t T Z W N 0 a W 9 u M S 9 p b m N p Z G V u d C 9 U a X B v I E F s d G V y Y W R v L n t w c m l v c m l 0 e S w 3 f S Z x d W 9 0 O y w m c X V v d D t T Z W N 0 a W 9 u M S 9 p b m N p Z G V u d C 9 U a X B v I E F s d G V y Y W R v L n t j Y W x s Z X J f a W Q s O H 0 m c X V v d D s s J n F 1 b 3 Q 7 U 2 V j d G l v b j E v a W 5 j a W R l b n Q v V G l w b y B B b H R l c m F k b y 5 7 b G 9 j Y X R p b 2 4 s O X 0 m c X V v d D s s J n F 1 b 3 Q 7 U 2 V j d G l v b j E v a W 5 j a W R l b n Q v V G l w b y B B b H R l c m F k b y 5 7 Y X N z a W d u b W V u d F 9 n c m 9 1 c C w x M H 0 m c X V v d D s s J n F 1 b 3 Q 7 U 2 V j d G l v b j E v a W 5 j a W R l b n Q v V G l w b y B B b H R l c m F k b y 5 7 Y X N z a W d u Z W R f d G 8 s M T F 9 J n F 1 b 3 Q 7 L C Z x d W 9 0 O 1 N l Y 3 R p b 2 4 x L 2 l u Y 2 l k Z W 5 0 L 1 R p c G 8 g Q W x 0 Z X J h Z G 8 u e 2 N v b n R h Y 3 R f d H l w Z S w x M n 0 m c X V v d D s s J n F 1 b 3 Q 7 U 2 V j d G l v b j E v a W 5 j a W R l b n Q v V G l w b y B B b H R l c m F k b y 5 7 c 2 h v c n R f Z G V z Y 3 J p c H R p b 2 4 s M T N 9 J n F 1 b 3 Q 7 L C Z x d W 9 0 O 1 N l Y 3 R p b 2 4 x L 2 l u Y 2 l k Z W 5 0 L 1 R p c G 8 g Q W x 0 Z X J h Z G 8 u e 3 V f Y 2 F 0 Z W d v c n k s M T R 9 J n F 1 b 3 Q 7 L C Z x d W 9 0 O 1 N l Y 3 R p b 2 4 x L 2 l u Y 2 l k Z W 5 0 L 1 R p c G 8 g Q W x 0 Z X J h Z G 8 u e 3 V f c 3 V i Y 2 F 0 Z W d v c n k s M T V 9 J n F 1 b 3 Q 7 L C Z x d W 9 0 O 1 N l Y 3 R p b 2 4 x L 2 l u Y 2 l k Z W 5 0 L 1 R p c G 8 g Q W x 0 Z X J h Z G 8 u e 3 V f c H J v Z H V j d F 9 0 e X B l L D E 2 f S Z x d W 9 0 O y w m c X V v d D t T Z W N 0 a W 9 u M S 9 p b m N p Z G V u d C 9 U a X B v I E F s d G V y Y W R v L n t 1 X 3 J l c 2 9 s d X R p b 2 5 f Y 2 9 k Z S w x N 3 0 m c X V v d D s s J n F 1 b 3 Q 7 U 2 V j d G l v b j E v a W 5 j a W R l b n Q v V G l w b y B B b H R l c m F k b y 5 7 d 2 9 y a 1 9 u b 3 R l c y w x O H 0 m c X V v d D s s J n F 1 b 3 Q 7 U 2 V j d G l v b j E v a W 5 j a W R l b n Q v V G l w b y B B b H R l c m F k b y 5 7 Z X h w Z W N 0 Z W R f c 3 R h c n Q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p b m N p Z G V u d C 9 U a X B v I E F s d G V y Y W R v L n t u d W 1 i Z X I s M H 0 m c X V v d D s s J n F 1 b 3 Q 7 U 2 V j d G l v b j E v a W 5 j a W R l b n Q v V G l w b y B B b H R l c m F k b y 5 7 b 3 B l b m V k X 2 F 0 L D F 9 J n F 1 b 3 Q 7 L C Z x d W 9 0 O 1 N l Y 3 R p b 2 4 x L 2 l u Y 2 l k Z W 5 0 L 1 R p c G 8 g Q W x 0 Z X J h Z G 8 u e 2 l u Y 2 l k Z W 5 0 X 3 N 0 Y X R l L D J 9 J n F 1 b 3 Q 7 L C Z x d W 9 0 O 1 N l Y 3 R p b 2 4 x L 2 l u Y 2 l k Z W 5 0 L 1 R p c G 8 g Q W x 0 Z X J h Z G 8 u e 3 N 5 c 1 9 1 c G R h d G V k X 2 9 u L D N 9 J n F 1 b 3 Q 7 L C Z x d W 9 0 O 1 N l Y 3 R p b 2 4 x L 2 l u Y 2 l k Z W 5 0 L 1 R p c G 8 g Q W x 0 Z X J h Z G 8 u e 3 V f c m V z b 2 x 2 Z V 9 0 a W 1 l L D R 9 J n F 1 b 3 Q 7 L C Z x d W 9 0 O 1 N l Y 3 R p b 2 4 x L 2 l u Y 2 l k Z W 5 0 L 1 R p c G 8 g Q W x 0 Z X J h Z G 8 u e 2 N s b 3 N l Z F 9 h d C w 1 f S Z x d W 9 0 O y w m c X V v d D t T Z W N 0 a W 9 u M S 9 p b m N p Z G V u d C 9 U a X B v I E F s d G V y Y W R v L n t 1 X 3 J l b 3 B l b l 9 j b 3 V u d C w 2 f S Z x d W 9 0 O y w m c X V v d D t T Z W N 0 a W 9 u M S 9 p b m N p Z G V u d C 9 U a X B v I E F s d G V y Y W R v L n t w c m l v c m l 0 e S w 3 f S Z x d W 9 0 O y w m c X V v d D t T Z W N 0 a W 9 u M S 9 p b m N p Z G V u d C 9 U a X B v I E F s d G V y Y W R v L n t j Y W x s Z X J f a W Q s O H 0 m c X V v d D s s J n F 1 b 3 Q 7 U 2 V j d G l v b j E v a W 5 j a W R l b n Q v V G l w b y B B b H R l c m F k b y 5 7 b G 9 j Y X R p b 2 4 s O X 0 m c X V v d D s s J n F 1 b 3 Q 7 U 2 V j d G l v b j E v a W 5 j a W R l b n Q v V G l w b y B B b H R l c m F k b y 5 7 Y X N z a W d u b W V u d F 9 n c m 9 1 c C w x M H 0 m c X V v d D s s J n F 1 b 3 Q 7 U 2 V j d G l v b j E v a W 5 j a W R l b n Q v V G l w b y B B b H R l c m F k b y 5 7 Y X N z a W d u Z W R f d G 8 s M T F 9 J n F 1 b 3 Q 7 L C Z x d W 9 0 O 1 N l Y 3 R p b 2 4 x L 2 l u Y 2 l k Z W 5 0 L 1 R p c G 8 g Q W x 0 Z X J h Z G 8 u e 2 N v b n R h Y 3 R f d H l w Z S w x M n 0 m c X V v d D s s J n F 1 b 3 Q 7 U 2 V j d G l v b j E v a W 5 j a W R l b n Q v V G l w b y B B b H R l c m F k b y 5 7 c 2 h v c n R f Z G V z Y 3 J p c H R p b 2 4 s M T N 9 J n F 1 b 3 Q 7 L C Z x d W 9 0 O 1 N l Y 3 R p b 2 4 x L 2 l u Y 2 l k Z W 5 0 L 1 R p c G 8 g Q W x 0 Z X J h Z G 8 u e 3 V f Y 2 F 0 Z W d v c n k s M T R 9 J n F 1 b 3 Q 7 L C Z x d W 9 0 O 1 N l Y 3 R p b 2 4 x L 2 l u Y 2 l k Z W 5 0 L 1 R p c G 8 g Q W x 0 Z X J h Z G 8 u e 3 V f c 3 V i Y 2 F 0 Z W d v c n k s M T V 9 J n F 1 b 3 Q 7 L C Z x d W 9 0 O 1 N l Y 3 R p b 2 4 x L 2 l u Y 2 l k Z W 5 0 L 1 R p c G 8 g Q W x 0 Z X J h Z G 8 u e 3 V f c H J v Z H V j d F 9 0 e X B l L D E 2 f S Z x d W 9 0 O y w m c X V v d D t T Z W N 0 a W 9 u M S 9 p b m N p Z G V u d C 9 U a X B v I E F s d G V y Y W R v L n t 1 X 3 J l c 2 9 s d X R p b 2 5 f Y 2 9 k Z S w x N 3 0 m c X V v d D s s J n F 1 b 3 Q 7 U 2 V j d G l v b j E v a W 5 j a W R l b n Q v V G l w b y B B b H R l c m F k b y 5 7 d 2 9 y a 1 9 u b 3 R l c y w x O H 0 m c X V v d D s s J n F 1 b 3 Q 7 U 2 V j d G l v b j E v a W 5 j a W R l b n Q v V G l w b y B B b H R l c m F k b y 5 7 Z X h w Z W N 0 Z W R f c 3 R h c n Q s M T l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l u Y 2 l k Z W 5 0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j a W R l b n Q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Y 2 l k Z W 5 0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Y 2 l k Z W 5 0 L 0 x p b m h h c y U y M E N s Y X N z a W Z p Y 2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m N p Z G V u d C 9 M a W 5 o Y X M l M j B G a W x 0 c m F k Y X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7 e 5 1 Q k Q X 7 E m / 6 p f M C J 3 d a Q A A A A A C A A A A A A A D Z g A A w A A A A B A A A A B 6 d a Y w y 9 X B Q X C n 3 l T j j v J I A A A A A A S A A A C g A A A A E A A A A N 9 O M D r P I k l a X r Q B U U 0 9 + / 1 Q A A A A n / R p + M K p o 7 A t g k e p v l J S t o g T r E t 3 i Q D V y 4 5 9 J e / 2 w 0 m Q p l 4 c 6 l e P D 6 4 u c d G W o 0 B 5 5 1 g f B V y y L D y y 8 N 6 c s C i 3 e v l Q y e r h 5 D 3 P Y 1 o N M 9 Z G o X 8 U A A A A g + V 2 w 5 c m V K C 0 1 + m U N 6 U v S w O i i 7 k = < / D a t a M a s h u p > 
</file>

<file path=customXml/itemProps1.xml><?xml version="1.0" encoding="utf-8"?>
<ds:datastoreItem xmlns:ds="http://schemas.openxmlformats.org/officeDocument/2006/customXml" ds:itemID="{E9BCD455-F625-4CA4-B010-91E7D978E36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e69b08c-1f6c-4988-8698-629baf586522"/>
    <ds:schemaRef ds:uri="b8027b5d-31a2-41a4-9ceb-75a3dcc1ea7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555A03C-0AA9-4F25-8067-1FEF3C0572D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743CA68-540D-4157-BB3F-4E8BAB22411D}">
  <ds:schemaRefs>
    <ds:schemaRef ds:uri="http://www.w3.org/2001/XMLSchema"/>
    <ds:schemaRef ds:uri="http://microsoft.data.visualization.engine.tours/1.0"/>
  </ds:schemaRefs>
</ds:datastoreItem>
</file>

<file path=customXml/itemProps4.xml><?xml version="1.0" encoding="utf-8"?>
<ds:datastoreItem xmlns:ds="http://schemas.openxmlformats.org/officeDocument/2006/customXml" ds:itemID="{7B3056ED-C66D-4C08-BB4D-E9E251724033}">
  <ds:schemaRefs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b8027b5d-31a2-41a4-9ceb-75a3dcc1ea77"/>
    <ds:schemaRef ds:uri="http://purl.org/dc/elements/1.1/"/>
    <ds:schemaRef ds:uri="0e69b08c-1f6c-4988-8698-629baf586522"/>
    <ds:schemaRef ds:uri="http://www.w3.org/XML/1998/namespace"/>
    <ds:schemaRef ds:uri="http://purl.org/dc/dcmitype/"/>
  </ds:schemaRefs>
</ds:datastoreItem>
</file>

<file path=customXml/itemProps5.xml><?xml version="1.0" encoding="utf-8"?>
<ds:datastoreItem xmlns:ds="http://schemas.openxmlformats.org/officeDocument/2006/customXml" ds:itemID="{0E895409-6B71-490D-AC74-A40614206B6A}">
  <ds:schemaRefs>
    <ds:schemaRef ds:uri="http://www.w3.org/2001/XMLSchema"/>
    <ds:schemaRef ds:uri="http://microsoft.data.visualization.Client.Excel/1.0"/>
  </ds:schemaRefs>
</ds:datastoreItem>
</file>

<file path=customXml/itemProps6.xml><?xml version="1.0" encoding="utf-8"?>
<ds:datastoreItem xmlns:ds="http://schemas.openxmlformats.org/officeDocument/2006/customXml" ds:itemID="{FA5A5CAA-FB90-4C43-867B-C35F292F398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INC</vt:lpstr>
      <vt:lpstr>Resolvidos</vt:lpstr>
      <vt:lpstr>FILAS</vt:lpstr>
      <vt:lpstr>_Tabelas</vt:lpstr>
      <vt:lpstr>Outros</vt:lpstr>
      <vt:lpstr>_Base</vt:lpstr>
      <vt:lpstr>Atendimentos</vt:lpstr>
      <vt:lpstr>Aberto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Silva, Paulo Vieira d.</dc:creator>
  <cp:keywords/>
  <dc:description/>
  <cp:lastModifiedBy>Junior, Adenilson</cp:lastModifiedBy>
  <cp:revision/>
  <dcterms:created xsi:type="dcterms:W3CDTF">2019-04-02T11:07:56Z</dcterms:created>
  <dcterms:modified xsi:type="dcterms:W3CDTF">2020-07-02T05:06:54Z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0x01010050E8A1E6DDDAE54197834B353585D0DE</vt:lpwstr>
  </property>
  <property fmtid="{D5CDD505-2E9C-101B-9397-08002B2CF9AE}" pid="3" name="MSIP_Label_1bc0f418-96a4-4caf-9d7c-ccc5ec7f9d91_Enabled">
    <vt:lpwstr>True</vt:lpwstr>
  </property>
  <property fmtid="{D5CDD505-2E9C-101B-9397-08002B2CF9AE}" pid="4" name="MSIP_Label_1bc0f418-96a4-4caf-9d7c-ccc5ec7f9d91_SiteId">
    <vt:lpwstr>e0793d39-0939-496d-b129-198edd916feb</vt:lpwstr>
  </property>
  <property fmtid="{D5CDD505-2E9C-101B-9397-08002B2CF9AE}" pid="5" name="MSIP_Label_1bc0f418-96a4-4caf-9d7c-ccc5ec7f9d91_SetDate">
    <vt:lpwstr>2019-10-24T17:47:07.1232868Z</vt:lpwstr>
  </property>
  <property fmtid="{D5CDD505-2E9C-101B-9397-08002B2CF9AE}" pid="6" name="MSIP_Label_1bc0f418-96a4-4caf-9d7c-ccc5ec7f9d91_Name">
    <vt:lpwstr>Unrestricted</vt:lpwstr>
  </property>
  <property fmtid="{D5CDD505-2E9C-101B-9397-08002B2CF9AE}" pid="7" name="MSIP_Label_1bc0f418-96a4-4caf-9d7c-ccc5ec7f9d91_ActionId">
    <vt:lpwstr>beceecd2-0ac8-4fa2-a314-52c47cf39dd2</vt:lpwstr>
  </property>
  <property fmtid="{D5CDD505-2E9C-101B-9397-08002B2CF9AE}" pid="8" name="MSIP_Label_1bc0f418-96a4-4caf-9d7c-ccc5ec7f9d91_Extended_MSFT_Method">
    <vt:lpwstr>Manual</vt:lpwstr>
  </property>
  <property fmtid="{D5CDD505-2E9C-101B-9397-08002B2CF9AE}" pid="9" name="Sensitivity">
    <vt:lpwstr>Unrestricted</vt:lpwstr>
  </property>
</Properties>
</file>