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nooy/Documents/AMC/TB Cascade Modelling/modelProbs/"/>
    </mc:Choice>
  </mc:AlternateContent>
  <xr:revisionPtr revIDLastSave="0" documentId="13_ncr:1_{6AD05AB0-CBC1-5E43-B5E4-3D0265779462}" xr6:coauthVersionLast="47" xr6:coauthVersionMax="47" xr10:uidLastSave="{00000000-0000-0000-0000-000000000000}"/>
  <bookViews>
    <workbookView xWindow="0" yWindow="500" windowWidth="28800" windowHeight="16100" xr2:uid="{34D2D725-0F61-7847-A6C2-ED64A4211790}"/>
  </bookViews>
  <sheets>
    <sheet name="baseline_10" sheetId="7" r:id="rId1"/>
    <sheet name="baseline_30" sheetId="9" r:id="rId2"/>
    <sheet name="Screening_0.1" sheetId="11" r:id="rId3"/>
    <sheet name="Screening_0.5" sheetId="12" r:id="rId4"/>
    <sheet name="Screening_2.5" sheetId="13" r:id="rId5"/>
    <sheet name="Screening_10" sheetId="14" r:id="rId6"/>
    <sheet name="b_30_og" sheetId="17" r:id="rId7"/>
    <sheet name="b_10_og" sheetId="8" r:id="rId8"/>
    <sheet name="General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6" l="1"/>
  <c r="B4" i="16"/>
  <c r="B9" i="16"/>
  <c r="F10" i="16"/>
  <c r="F11" i="16"/>
  <c r="B15" i="16"/>
  <c r="B13" i="17"/>
  <c r="B7" i="17" s="1"/>
  <c r="B8" i="17" s="1"/>
  <c r="B16" i="17"/>
  <c r="B15" i="17"/>
  <c r="B14" i="17"/>
  <c r="H13" i="17" s="1"/>
  <c r="F11" i="17"/>
  <c r="H10" i="17"/>
  <c r="F10" i="17"/>
  <c r="B9" i="17"/>
  <c r="B4" i="17"/>
  <c r="B13" i="8"/>
  <c r="B7" i="8" s="1"/>
  <c r="B13" i="16" l="1"/>
  <c r="B14" i="16" s="1"/>
  <c r="H13" i="16" s="1"/>
  <c r="H10" i="16"/>
  <c r="B10" i="17"/>
  <c r="H11" i="17" s="1"/>
  <c r="H14" i="17"/>
  <c r="B14" i="8"/>
  <c r="B16" i="16" l="1"/>
  <c r="H14" i="16" s="1"/>
  <c r="B7" i="16"/>
  <c r="B8" i="16" s="1"/>
  <c r="H15" i="17"/>
  <c r="B10" i="16" l="1"/>
  <c r="H11" i="16" s="1"/>
  <c r="H15" i="16" s="1"/>
  <c r="B8" i="8"/>
  <c r="B15" i="8"/>
  <c r="F11" i="8"/>
  <c r="F10" i="8"/>
  <c r="B9" i="8"/>
  <c r="B4" i="8"/>
  <c r="H10" i="8" l="1"/>
  <c r="B10" i="8"/>
  <c r="H11" i="8" s="1"/>
  <c r="B16" i="8"/>
  <c r="H14" i="8" s="1"/>
  <c r="H13" i="8"/>
  <c r="H15" i="8" l="1"/>
</calcChain>
</file>

<file path=xl/sharedStrings.xml><?xml version="1.0" encoding="utf-8"?>
<sst xmlns="http://schemas.openxmlformats.org/spreadsheetml/2006/main" count="185" uniqueCount="41">
  <si>
    <t>variable</t>
  </si>
  <si>
    <t>value_hiv_neg</t>
  </si>
  <si>
    <t>value_hiv_pos</t>
  </si>
  <si>
    <t>value_hiv_neg_eptb</t>
  </si>
  <si>
    <t>value_hiv_pos_eptb</t>
  </si>
  <si>
    <t>prev</t>
  </si>
  <si>
    <t>p_no_sample</t>
  </si>
  <si>
    <t>p_reach_1</t>
  </si>
  <si>
    <t>p_visit</t>
  </si>
  <si>
    <t>p_test_offered</t>
  </si>
  <si>
    <t>p_return</t>
  </si>
  <si>
    <t>spec_xpert</t>
  </si>
  <si>
    <t>sens_xpert</t>
  </si>
  <si>
    <t>spec_smear</t>
  </si>
  <si>
    <t>sens_smear</t>
  </si>
  <si>
    <t>p_test_access</t>
  </si>
  <si>
    <t>p_visit_2</t>
  </si>
  <si>
    <t>p_onsite</t>
  </si>
  <si>
    <t>value</t>
  </si>
  <si>
    <t>popSize</t>
  </si>
  <si>
    <t>prob_hiv</t>
  </si>
  <si>
    <t>prob_no_hiv</t>
  </si>
  <si>
    <t>Pulmonary</t>
  </si>
  <si>
    <t>prob_hiv_given_tb_pulmonary</t>
  </si>
  <si>
    <t>prob_tb_pulmonary</t>
  </si>
  <si>
    <t>prob_tb_pulomnary_given_hiv</t>
  </si>
  <si>
    <t>prob_hiv_given_tb_pulmonary*pro_tb_pulmonary / prob_hiv</t>
  </si>
  <si>
    <t>prob_no_hiv_given_tb_pulmonary</t>
  </si>
  <si>
    <t>prob_tb_pulmonary_given_no_hiv</t>
  </si>
  <si>
    <t>prob_no_hiv_given_tb_pulmonary*pro_tb_pulmonary / prob_no_hiv</t>
  </si>
  <si>
    <t>num HIV</t>
  </si>
  <si>
    <t>Extra-pulmonary</t>
  </si>
  <si>
    <t>num hiv neg</t>
  </si>
  <si>
    <t>prob_hiv_given_eptb</t>
  </si>
  <si>
    <t>prob_eptb</t>
  </si>
  <si>
    <t>prob_eptb_given_hiv</t>
  </si>
  <si>
    <t>prob_no_hiv_given_eptb</t>
  </si>
  <si>
    <t>prob_eptb_given_no_hiv</t>
  </si>
  <si>
    <t>p_xpert</t>
  </si>
  <si>
    <t>p_empiric</t>
  </si>
  <si>
    <t>precFinal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</si>
</sst>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5" fillId="0" borderId="0" xfId="0" applyFont="1"/>
    <xf numFmtId="2" fontId="0" fillId="0" borderId="0" xfId="0" applyNumberForma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083E-36CF-AD49-9EE3-2EE9E07B7ADC}">
  <dimension ref="A1:J16"/>
  <sheetViews>
    <sheetView tabSelected="1" workbookViewId="0">
      <selection activeCell="N23" sqref="N23"/>
    </sheetView>
  </sheetViews>
  <sheetFormatPr baseColWidth="10" defaultColWidth="8.83203125" defaultRowHeight="16" x14ac:dyDescent="0.2"/>
  <cols>
    <col min="1" max="1" width="14.33203125" style="4" bestFit="1" customWidth="1"/>
    <col min="2" max="2" width="13.5" customWidth="1"/>
    <col min="3" max="3" width="13.5" bestFit="1" customWidth="1"/>
    <col min="4" max="4" width="18.83203125" bestFit="1" customWidth="1"/>
    <col min="5" max="5" width="18.5" bestFit="1" customWidth="1"/>
  </cols>
  <sheetData>
    <row r="1" spans="1:10" ht="17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10" ht="17" thickBot="1" x14ac:dyDescent="0.25">
      <c r="A2" s="9" t="s">
        <v>5</v>
      </c>
      <c r="B2" s="10">
        <v>7.9044417396061259E-2</v>
      </c>
      <c r="C2" s="11">
        <v>0.25093200581395353</v>
      </c>
      <c r="D2" s="12">
        <v>9.9989059080962794E-3</v>
      </c>
      <c r="E2" s="13">
        <v>3.7337209000000003E-2</v>
      </c>
    </row>
    <row r="3" spans="1:10" ht="17" thickBot="1" x14ac:dyDescent="0.25">
      <c r="A3" s="14" t="s">
        <v>8</v>
      </c>
      <c r="B3" s="15">
        <v>0.95</v>
      </c>
      <c r="C3" s="15">
        <v>0.95</v>
      </c>
      <c r="D3" s="15">
        <v>0.95</v>
      </c>
      <c r="E3" s="15">
        <v>0.95</v>
      </c>
      <c r="I3" s="1"/>
      <c r="J3" s="2"/>
    </row>
    <row r="4" spans="1:10" x14ac:dyDescent="0.2">
      <c r="A4" s="14" t="s">
        <v>16</v>
      </c>
      <c r="B4" s="15">
        <v>0.95</v>
      </c>
      <c r="C4" s="15">
        <v>0.95</v>
      </c>
      <c r="D4" s="15">
        <v>0.95</v>
      </c>
      <c r="E4" s="15">
        <v>0.95</v>
      </c>
      <c r="I4" s="3"/>
      <c r="J4" s="3"/>
    </row>
    <row r="5" spans="1:10" x14ac:dyDescent="0.2">
      <c r="A5" s="14" t="s">
        <v>9</v>
      </c>
      <c r="B5" s="15">
        <v>0.84</v>
      </c>
      <c r="C5" s="16">
        <v>0.84</v>
      </c>
      <c r="D5" s="16">
        <v>0.84</v>
      </c>
      <c r="E5" s="17">
        <v>0.84</v>
      </c>
      <c r="I5" s="3"/>
      <c r="J5" s="3"/>
    </row>
    <row r="6" spans="1:10" x14ac:dyDescent="0.2">
      <c r="A6" s="14" t="s">
        <v>15</v>
      </c>
      <c r="B6" s="15">
        <v>0.53</v>
      </c>
      <c r="C6" s="15">
        <v>0.53</v>
      </c>
      <c r="D6" s="15">
        <v>0.53</v>
      </c>
      <c r="E6" s="15">
        <v>0.53</v>
      </c>
      <c r="I6" s="3"/>
      <c r="J6" s="3"/>
    </row>
    <row r="7" spans="1:10" x14ac:dyDescent="0.2">
      <c r="A7" s="14" t="s">
        <v>6</v>
      </c>
      <c r="B7" s="15">
        <v>0.05</v>
      </c>
      <c r="C7" s="16">
        <v>0.19</v>
      </c>
      <c r="D7" s="16">
        <v>1</v>
      </c>
      <c r="E7" s="17">
        <v>1</v>
      </c>
      <c r="I7" s="3"/>
    </row>
    <row r="8" spans="1:10" x14ac:dyDescent="0.2">
      <c r="A8" s="14" t="s">
        <v>17</v>
      </c>
      <c r="B8" s="15">
        <v>0.67</v>
      </c>
      <c r="C8" s="15">
        <v>0.67</v>
      </c>
      <c r="D8" s="15">
        <v>0.67</v>
      </c>
      <c r="E8" s="15">
        <v>0.67</v>
      </c>
      <c r="I8" s="3"/>
    </row>
    <row r="9" spans="1:10" x14ac:dyDescent="0.2">
      <c r="A9" s="14" t="s">
        <v>7</v>
      </c>
      <c r="B9" s="15">
        <v>0.95</v>
      </c>
      <c r="C9" s="15">
        <v>0.95</v>
      </c>
      <c r="D9" s="15">
        <v>0.95</v>
      </c>
      <c r="E9" s="15">
        <v>0.95</v>
      </c>
    </row>
    <row r="10" spans="1:10" x14ac:dyDescent="0.2">
      <c r="A10" s="14" t="s">
        <v>10</v>
      </c>
      <c r="B10" s="15">
        <v>0.92</v>
      </c>
      <c r="C10" s="15">
        <v>0.92</v>
      </c>
      <c r="D10" s="15">
        <v>0.92</v>
      </c>
      <c r="E10" s="15">
        <v>0.92</v>
      </c>
    </row>
    <row r="11" spans="1:10" ht="17" thickBot="1" x14ac:dyDescent="0.25">
      <c r="A11" s="14" t="s">
        <v>38</v>
      </c>
      <c r="B11" s="15">
        <v>0.3</v>
      </c>
      <c r="C11" s="15">
        <v>0.3</v>
      </c>
      <c r="D11" s="15">
        <v>0.3</v>
      </c>
      <c r="E11" s="15">
        <v>0.3</v>
      </c>
    </row>
    <row r="12" spans="1:10" ht="17" thickBot="1" x14ac:dyDescent="0.25">
      <c r="A12" s="14" t="s">
        <v>11</v>
      </c>
      <c r="B12" s="18">
        <v>0.98</v>
      </c>
      <c r="C12" s="19">
        <v>0.98</v>
      </c>
      <c r="D12">
        <v>0.89</v>
      </c>
      <c r="E12">
        <v>0.89</v>
      </c>
    </row>
    <row r="13" spans="1:10" ht="17" thickBot="1" x14ac:dyDescent="0.25">
      <c r="A13" s="14" t="s">
        <v>12</v>
      </c>
      <c r="B13" s="20">
        <v>0.85</v>
      </c>
      <c r="C13" s="21">
        <v>0.81</v>
      </c>
      <c r="D13">
        <v>0.82</v>
      </c>
      <c r="E13">
        <v>0.82</v>
      </c>
    </row>
    <row r="14" spans="1:10" x14ac:dyDescent="0.2">
      <c r="A14" s="14" t="s">
        <v>13</v>
      </c>
      <c r="B14" s="15">
        <v>0.9</v>
      </c>
      <c r="C14" s="16">
        <v>0.9</v>
      </c>
      <c r="D14" s="16">
        <v>0.7</v>
      </c>
      <c r="E14" s="16">
        <v>0.7</v>
      </c>
    </row>
    <row r="15" spans="1:10" x14ac:dyDescent="0.2">
      <c r="A15" s="14" t="s">
        <v>14</v>
      </c>
      <c r="B15" s="15">
        <v>0.68</v>
      </c>
      <c r="C15" s="16">
        <v>0.52</v>
      </c>
      <c r="D15" s="16">
        <v>0.4</v>
      </c>
      <c r="E15" s="16">
        <v>0.4</v>
      </c>
    </row>
    <row r="16" spans="1:10" x14ac:dyDescent="0.2">
      <c r="A16" s="4" t="s">
        <v>39</v>
      </c>
      <c r="B16">
        <v>0.31</v>
      </c>
      <c r="C16">
        <v>0.31</v>
      </c>
      <c r="D16">
        <v>0.31</v>
      </c>
      <c r="E16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CEB5-6BD7-A844-B295-EC42C1A1DE51}">
  <dimension ref="A1:J16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14.33203125" style="4" bestFit="1" customWidth="1"/>
    <col min="2" max="2" width="13.5" customWidth="1"/>
    <col min="3" max="3" width="13.5" bestFit="1" customWidth="1"/>
    <col min="4" max="4" width="18.83203125" bestFit="1" customWidth="1"/>
    <col min="5" max="5" width="18.5" bestFit="1" customWidth="1"/>
  </cols>
  <sheetData>
    <row r="1" spans="1:10" ht="17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10" ht="17" thickBot="1" x14ac:dyDescent="0.25">
      <c r="A2" s="9" t="s">
        <v>5</v>
      </c>
      <c r="B2" s="10">
        <v>0.226663316</v>
      </c>
      <c r="C2" s="11">
        <v>0.71955847699999997</v>
      </c>
      <c r="D2" s="12">
        <v>2.8417943000000001E-2</v>
      </c>
      <c r="E2" s="13">
        <v>0.10611627899999999</v>
      </c>
    </row>
    <row r="3" spans="1:10" ht="17" thickBot="1" x14ac:dyDescent="0.25">
      <c r="A3" s="14" t="s">
        <v>8</v>
      </c>
      <c r="B3" s="15">
        <v>0.95</v>
      </c>
      <c r="C3" s="15">
        <v>0.95</v>
      </c>
      <c r="D3" s="15">
        <v>0.95</v>
      </c>
      <c r="E3" s="15">
        <v>0.95</v>
      </c>
      <c r="I3" s="1"/>
      <c r="J3" s="2"/>
    </row>
    <row r="4" spans="1:10" x14ac:dyDescent="0.2">
      <c r="A4" s="14" t="s">
        <v>16</v>
      </c>
      <c r="B4" s="15">
        <v>0.95</v>
      </c>
      <c r="C4" s="15">
        <v>0.95</v>
      </c>
      <c r="D4" s="15">
        <v>0.95</v>
      </c>
      <c r="E4" s="15">
        <v>0.95</v>
      </c>
      <c r="I4" s="3"/>
      <c r="J4" s="3"/>
    </row>
    <row r="5" spans="1:10" x14ac:dyDescent="0.2">
      <c r="A5" s="14" t="s">
        <v>9</v>
      </c>
      <c r="B5" s="15">
        <v>0.84</v>
      </c>
      <c r="C5" s="16">
        <v>0.84</v>
      </c>
      <c r="D5" s="16">
        <v>0.84</v>
      </c>
      <c r="E5" s="17">
        <v>0.84</v>
      </c>
      <c r="I5" s="3"/>
      <c r="J5" s="3"/>
    </row>
    <row r="6" spans="1:10" x14ac:dyDescent="0.2">
      <c r="A6" s="14" t="s">
        <v>15</v>
      </c>
      <c r="B6" s="15">
        <v>0.53</v>
      </c>
      <c r="C6" s="15">
        <v>0.53</v>
      </c>
      <c r="D6" s="15">
        <v>0.53</v>
      </c>
      <c r="E6" s="15">
        <v>0.53</v>
      </c>
      <c r="I6" s="3"/>
      <c r="J6" s="3"/>
    </row>
    <row r="7" spans="1:10" x14ac:dyDescent="0.2">
      <c r="A7" s="14" t="s">
        <v>6</v>
      </c>
      <c r="B7" s="15">
        <v>0.05</v>
      </c>
      <c r="C7" s="16">
        <v>0.19</v>
      </c>
      <c r="D7" s="16">
        <v>1</v>
      </c>
      <c r="E7" s="17">
        <v>1</v>
      </c>
      <c r="I7" s="3"/>
    </row>
    <row r="8" spans="1:10" x14ac:dyDescent="0.2">
      <c r="A8" s="14" t="s">
        <v>17</v>
      </c>
      <c r="B8" s="15">
        <v>0.67</v>
      </c>
      <c r="C8" s="15">
        <v>0.67</v>
      </c>
      <c r="D8" s="15">
        <v>0.67</v>
      </c>
      <c r="E8" s="15">
        <v>0.67</v>
      </c>
      <c r="I8" s="3"/>
    </row>
    <row r="9" spans="1:10" x14ac:dyDescent="0.2">
      <c r="A9" s="14" t="s">
        <v>7</v>
      </c>
      <c r="B9" s="15">
        <v>0.95</v>
      </c>
      <c r="C9" s="15">
        <v>0.95</v>
      </c>
      <c r="D9" s="15">
        <v>0.95</v>
      </c>
      <c r="E9" s="15">
        <v>0.95</v>
      </c>
    </row>
    <row r="10" spans="1:10" x14ac:dyDescent="0.2">
      <c r="A10" s="14" t="s">
        <v>10</v>
      </c>
      <c r="B10" s="15">
        <v>0.92</v>
      </c>
      <c r="C10" s="15">
        <v>0.92</v>
      </c>
      <c r="D10" s="15">
        <v>0.92</v>
      </c>
      <c r="E10" s="15">
        <v>0.92</v>
      </c>
    </row>
    <row r="11" spans="1:10" ht="17" thickBot="1" x14ac:dyDescent="0.25">
      <c r="A11" s="14" t="s">
        <v>38</v>
      </c>
      <c r="B11" s="15">
        <v>0.3</v>
      </c>
      <c r="C11" s="15">
        <v>0.3</v>
      </c>
      <c r="D11" s="15">
        <v>0.3</v>
      </c>
      <c r="E11" s="15">
        <v>0.3</v>
      </c>
    </row>
    <row r="12" spans="1:10" ht="17" thickBot="1" x14ac:dyDescent="0.25">
      <c r="A12" s="14" t="s">
        <v>11</v>
      </c>
      <c r="B12" s="18">
        <v>0.98</v>
      </c>
      <c r="C12" s="19">
        <v>0.98</v>
      </c>
      <c r="D12">
        <v>0.89</v>
      </c>
      <c r="E12">
        <v>0.89</v>
      </c>
    </row>
    <row r="13" spans="1:10" ht="17" thickBot="1" x14ac:dyDescent="0.25">
      <c r="A13" s="14" t="s">
        <v>12</v>
      </c>
      <c r="B13" s="20">
        <v>0.85</v>
      </c>
      <c r="C13" s="21">
        <v>0.81</v>
      </c>
      <c r="D13">
        <v>0.82</v>
      </c>
      <c r="E13">
        <v>0.82</v>
      </c>
    </row>
    <row r="14" spans="1:10" x14ac:dyDescent="0.2">
      <c r="A14" s="14" t="s">
        <v>13</v>
      </c>
      <c r="B14" s="15">
        <v>0.9</v>
      </c>
      <c r="C14" s="16">
        <v>0.9</v>
      </c>
      <c r="D14" s="16">
        <v>0.7</v>
      </c>
      <c r="E14" s="16">
        <v>0.7</v>
      </c>
    </row>
    <row r="15" spans="1:10" x14ac:dyDescent="0.2">
      <c r="A15" s="14" t="s">
        <v>14</v>
      </c>
      <c r="B15" s="15">
        <v>0.68</v>
      </c>
      <c r="C15" s="16">
        <v>0.52</v>
      </c>
      <c r="D15" s="16">
        <v>0.4</v>
      </c>
      <c r="E15" s="16">
        <v>0.4</v>
      </c>
    </row>
    <row r="16" spans="1:10" x14ac:dyDescent="0.2">
      <c r="A16" s="4" t="s">
        <v>39</v>
      </c>
      <c r="B16">
        <v>0.31</v>
      </c>
      <c r="C16">
        <v>0.31</v>
      </c>
      <c r="D16">
        <v>0.31</v>
      </c>
      <c r="E16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7E65-13FB-9B41-9E52-B6CF34DA70B2}">
  <dimension ref="A1:J16"/>
  <sheetViews>
    <sheetView workbookViewId="0">
      <selection activeCell="G15" sqref="G15"/>
    </sheetView>
  </sheetViews>
  <sheetFormatPr baseColWidth="10" defaultColWidth="8.83203125" defaultRowHeight="16" x14ac:dyDescent="0.2"/>
  <cols>
    <col min="1" max="1" width="14.33203125" style="4" bestFit="1" customWidth="1"/>
    <col min="2" max="2" width="13.5" customWidth="1"/>
    <col min="3" max="3" width="13.5" bestFit="1" customWidth="1"/>
    <col min="4" max="4" width="18.83203125" bestFit="1" customWidth="1"/>
    <col min="5" max="5" width="18.5" bestFit="1" customWidth="1"/>
  </cols>
  <sheetData>
    <row r="1" spans="1:10" ht="17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10" ht="17" thickBot="1" x14ac:dyDescent="0.25">
      <c r="A2" s="9" t="s">
        <v>5</v>
      </c>
      <c r="B2" s="10">
        <v>7.5811699999999999E-4</v>
      </c>
      <c r="C2" s="11">
        <v>2.4066949999999999E-3</v>
      </c>
      <c r="D2" s="24">
        <v>9.4726499999999995E-5</v>
      </c>
      <c r="E2" s="13">
        <v>3.5372099999999998E-4</v>
      </c>
    </row>
    <row r="3" spans="1:10" ht="17" thickBot="1" x14ac:dyDescent="0.25">
      <c r="A3" s="14" t="s">
        <v>8</v>
      </c>
      <c r="B3" s="15">
        <v>0.95</v>
      </c>
      <c r="C3" s="15">
        <v>0.95</v>
      </c>
      <c r="D3" s="15">
        <v>0.95</v>
      </c>
      <c r="E3" s="15">
        <v>0.95</v>
      </c>
      <c r="I3" s="1"/>
      <c r="J3" s="2"/>
    </row>
    <row r="4" spans="1:10" x14ac:dyDescent="0.2">
      <c r="A4" s="14" t="s">
        <v>16</v>
      </c>
      <c r="B4" s="15">
        <v>0.95</v>
      </c>
      <c r="C4" s="15">
        <v>0.95</v>
      </c>
      <c r="D4" s="15">
        <v>0.95</v>
      </c>
      <c r="E4" s="15">
        <v>0.95</v>
      </c>
      <c r="I4" s="3"/>
      <c r="J4" s="3"/>
    </row>
    <row r="5" spans="1:10" x14ac:dyDescent="0.2">
      <c r="A5" s="14" t="s">
        <v>9</v>
      </c>
      <c r="B5" s="15">
        <v>0.84</v>
      </c>
      <c r="C5" s="16">
        <v>0.84</v>
      </c>
      <c r="D5" s="16">
        <v>0.84</v>
      </c>
      <c r="E5" s="17">
        <v>0.84</v>
      </c>
      <c r="I5" s="3"/>
      <c r="J5" s="3"/>
    </row>
    <row r="6" spans="1:10" x14ac:dyDescent="0.2">
      <c r="A6" s="14" t="s">
        <v>15</v>
      </c>
      <c r="B6" s="15">
        <v>0.53</v>
      </c>
      <c r="C6" s="15">
        <v>0.53</v>
      </c>
      <c r="D6" s="15">
        <v>0.53</v>
      </c>
      <c r="E6" s="15">
        <v>0.53</v>
      </c>
      <c r="I6" s="3"/>
      <c r="J6" s="3"/>
    </row>
    <row r="7" spans="1:10" x14ac:dyDescent="0.2">
      <c r="A7" s="14" t="s">
        <v>6</v>
      </c>
      <c r="B7" s="15">
        <v>0.05</v>
      </c>
      <c r="C7" s="16">
        <v>0.19</v>
      </c>
      <c r="D7" s="16">
        <v>1</v>
      </c>
      <c r="E7" s="17">
        <v>1</v>
      </c>
      <c r="I7" s="3"/>
    </row>
    <row r="8" spans="1:10" x14ac:dyDescent="0.2">
      <c r="A8" s="14" t="s">
        <v>17</v>
      </c>
      <c r="B8" s="15">
        <v>0.67</v>
      </c>
      <c r="C8" s="15">
        <v>0.67</v>
      </c>
      <c r="D8" s="15">
        <v>0.67</v>
      </c>
      <c r="E8" s="15">
        <v>0.67</v>
      </c>
      <c r="I8" s="3"/>
    </row>
    <row r="9" spans="1:10" x14ac:dyDescent="0.2">
      <c r="A9" s="14" t="s">
        <v>7</v>
      </c>
      <c r="B9" s="15">
        <v>0.95</v>
      </c>
      <c r="C9" s="15">
        <v>0.95</v>
      </c>
      <c r="D9" s="15">
        <v>0.95</v>
      </c>
      <c r="E9" s="15">
        <v>0.95</v>
      </c>
    </row>
    <row r="10" spans="1:10" x14ac:dyDescent="0.2">
      <c r="A10" s="14" t="s">
        <v>10</v>
      </c>
      <c r="B10" s="15">
        <v>0.92</v>
      </c>
      <c r="C10" s="15">
        <v>0.92</v>
      </c>
      <c r="D10" s="15">
        <v>0.92</v>
      </c>
      <c r="E10" s="15">
        <v>0.92</v>
      </c>
    </row>
    <row r="11" spans="1:10" ht="17" thickBot="1" x14ac:dyDescent="0.25">
      <c r="A11" s="14" t="s">
        <v>38</v>
      </c>
      <c r="B11" s="15">
        <v>0.3</v>
      </c>
      <c r="C11" s="15">
        <v>0.3</v>
      </c>
      <c r="D11" s="15">
        <v>0.3</v>
      </c>
      <c r="E11" s="15">
        <v>0.3</v>
      </c>
    </row>
    <row r="12" spans="1:10" ht="17" thickBot="1" x14ac:dyDescent="0.25">
      <c r="A12" s="14" t="s">
        <v>11</v>
      </c>
      <c r="B12" s="18">
        <v>0.98</v>
      </c>
      <c r="C12" s="19">
        <v>0.98</v>
      </c>
      <c r="D12">
        <v>0.89</v>
      </c>
      <c r="E12">
        <v>0.89</v>
      </c>
    </row>
    <row r="13" spans="1:10" ht="17" thickBot="1" x14ac:dyDescent="0.25">
      <c r="A13" s="14" t="s">
        <v>12</v>
      </c>
      <c r="B13" s="20">
        <v>0.85</v>
      </c>
      <c r="C13" s="21">
        <v>0.81</v>
      </c>
      <c r="D13">
        <v>0.82</v>
      </c>
      <c r="E13">
        <v>0.82</v>
      </c>
    </row>
    <row r="14" spans="1:10" x14ac:dyDescent="0.2">
      <c r="A14" s="14" t="s">
        <v>13</v>
      </c>
      <c r="B14" s="15">
        <v>0.9</v>
      </c>
      <c r="C14" s="16">
        <v>0.9</v>
      </c>
      <c r="D14" s="16">
        <v>0.7</v>
      </c>
      <c r="E14" s="16">
        <v>0.7</v>
      </c>
    </row>
    <row r="15" spans="1:10" x14ac:dyDescent="0.2">
      <c r="A15" s="14" t="s">
        <v>14</v>
      </c>
      <c r="B15" s="15">
        <v>0.68</v>
      </c>
      <c r="C15" s="16">
        <v>0.52</v>
      </c>
      <c r="D15" s="16">
        <v>0.4</v>
      </c>
      <c r="E15" s="16">
        <v>0.4</v>
      </c>
    </row>
    <row r="16" spans="1:10" x14ac:dyDescent="0.2">
      <c r="A16" s="4" t="s">
        <v>39</v>
      </c>
      <c r="B16">
        <v>0.31</v>
      </c>
      <c r="C16">
        <v>0.31</v>
      </c>
      <c r="D16">
        <v>0.31</v>
      </c>
      <c r="E16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906F-EEA1-2344-8D62-B8A001270A26}">
  <dimension ref="A1:J16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14.33203125" style="4" bestFit="1" customWidth="1"/>
    <col min="2" max="2" width="13.5" customWidth="1"/>
    <col min="3" max="3" width="13.5" bestFit="1" customWidth="1"/>
    <col min="4" max="4" width="18.83203125" bestFit="1" customWidth="1"/>
    <col min="5" max="5" width="18.5" bestFit="1" customWidth="1"/>
  </cols>
  <sheetData>
    <row r="1" spans="1:10" ht="17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10" ht="17" thickBot="1" x14ac:dyDescent="0.25">
      <c r="A2" s="9" t="s">
        <v>5</v>
      </c>
      <c r="B2" s="10">
        <v>3.788811E-3</v>
      </c>
      <c r="C2" s="11">
        <v>1.2027843E-2</v>
      </c>
      <c r="D2" s="12">
        <v>4.7363199999999998E-4</v>
      </c>
      <c r="E2" s="13">
        <v>1.7686049999999999E-3</v>
      </c>
    </row>
    <row r="3" spans="1:10" ht="17" thickBot="1" x14ac:dyDescent="0.25">
      <c r="A3" s="14" t="s">
        <v>8</v>
      </c>
      <c r="B3" s="15">
        <v>0.95</v>
      </c>
      <c r="C3" s="15">
        <v>0.95</v>
      </c>
      <c r="D3" s="15">
        <v>0.95</v>
      </c>
      <c r="E3" s="15">
        <v>0.95</v>
      </c>
      <c r="I3" s="1"/>
      <c r="J3" s="2"/>
    </row>
    <row r="4" spans="1:10" x14ac:dyDescent="0.2">
      <c r="A4" s="14" t="s">
        <v>16</v>
      </c>
      <c r="B4" s="15">
        <v>0.95</v>
      </c>
      <c r="C4" s="15">
        <v>0.95</v>
      </c>
      <c r="D4" s="15">
        <v>0.95</v>
      </c>
      <c r="E4" s="15">
        <v>0.95</v>
      </c>
      <c r="I4" s="3"/>
      <c r="J4" s="3"/>
    </row>
    <row r="5" spans="1:10" x14ac:dyDescent="0.2">
      <c r="A5" s="14" t="s">
        <v>9</v>
      </c>
      <c r="B5" s="15">
        <v>0.84</v>
      </c>
      <c r="C5" s="16">
        <v>0.84</v>
      </c>
      <c r="D5" s="16">
        <v>0.84</v>
      </c>
      <c r="E5" s="17">
        <v>0.84</v>
      </c>
      <c r="I5" s="3"/>
      <c r="J5" s="3"/>
    </row>
    <row r="6" spans="1:10" x14ac:dyDescent="0.2">
      <c r="A6" s="14" t="s">
        <v>15</v>
      </c>
      <c r="B6" s="15">
        <v>0.53</v>
      </c>
      <c r="C6" s="15">
        <v>0.53</v>
      </c>
      <c r="D6" s="15">
        <v>0.53</v>
      </c>
      <c r="E6" s="15">
        <v>0.53</v>
      </c>
      <c r="I6" s="3"/>
      <c r="J6" s="3"/>
    </row>
    <row r="7" spans="1:10" x14ac:dyDescent="0.2">
      <c r="A7" s="14" t="s">
        <v>6</v>
      </c>
      <c r="B7" s="15">
        <v>0.05</v>
      </c>
      <c r="C7" s="16">
        <v>0.19</v>
      </c>
      <c r="D7" s="16">
        <v>1</v>
      </c>
      <c r="E7" s="17">
        <v>1</v>
      </c>
      <c r="I7" s="3"/>
    </row>
    <row r="8" spans="1:10" x14ac:dyDescent="0.2">
      <c r="A8" s="14" t="s">
        <v>17</v>
      </c>
      <c r="B8" s="15">
        <v>0.67</v>
      </c>
      <c r="C8" s="15">
        <v>0.67</v>
      </c>
      <c r="D8" s="15">
        <v>0.67</v>
      </c>
      <c r="E8" s="15">
        <v>0.67</v>
      </c>
      <c r="I8" s="3"/>
    </row>
    <row r="9" spans="1:10" x14ac:dyDescent="0.2">
      <c r="A9" s="14" t="s">
        <v>7</v>
      </c>
      <c r="B9" s="15">
        <v>0.95</v>
      </c>
      <c r="C9" s="15">
        <v>0.95</v>
      </c>
      <c r="D9" s="15">
        <v>0.95</v>
      </c>
      <c r="E9" s="15">
        <v>0.95</v>
      </c>
    </row>
    <row r="10" spans="1:10" x14ac:dyDescent="0.2">
      <c r="A10" s="14" t="s">
        <v>10</v>
      </c>
      <c r="B10" s="15">
        <v>0.92</v>
      </c>
      <c r="C10" s="15">
        <v>0.92</v>
      </c>
      <c r="D10" s="15">
        <v>0.92</v>
      </c>
      <c r="E10" s="15">
        <v>0.92</v>
      </c>
    </row>
    <row r="11" spans="1:10" ht="17" thickBot="1" x14ac:dyDescent="0.25">
      <c r="A11" s="14" t="s">
        <v>38</v>
      </c>
      <c r="B11" s="15">
        <v>0.3</v>
      </c>
      <c r="C11" s="15">
        <v>0.3</v>
      </c>
      <c r="D11" s="15">
        <v>0.3</v>
      </c>
      <c r="E11" s="15">
        <v>0.3</v>
      </c>
    </row>
    <row r="12" spans="1:10" ht="17" thickBot="1" x14ac:dyDescent="0.25">
      <c r="A12" s="14" t="s">
        <v>11</v>
      </c>
      <c r="B12" s="18">
        <v>0.98</v>
      </c>
      <c r="C12" s="19">
        <v>0.98</v>
      </c>
      <c r="D12">
        <v>0.89</v>
      </c>
      <c r="E12">
        <v>0.89</v>
      </c>
    </row>
    <row r="13" spans="1:10" ht="17" thickBot="1" x14ac:dyDescent="0.25">
      <c r="A13" s="14" t="s">
        <v>12</v>
      </c>
      <c r="B13" s="20">
        <v>0.85</v>
      </c>
      <c r="C13" s="21">
        <v>0.81</v>
      </c>
      <c r="D13">
        <v>0.82</v>
      </c>
      <c r="E13">
        <v>0.82</v>
      </c>
    </row>
    <row r="14" spans="1:10" x14ac:dyDescent="0.2">
      <c r="A14" s="14" t="s">
        <v>13</v>
      </c>
      <c r="B14" s="15">
        <v>0.9</v>
      </c>
      <c r="C14" s="16">
        <v>0.9</v>
      </c>
      <c r="D14" s="16">
        <v>0.7</v>
      </c>
      <c r="E14" s="16">
        <v>0.7</v>
      </c>
    </row>
    <row r="15" spans="1:10" x14ac:dyDescent="0.2">
      <c r="A15" s="14" t="s">
        <v>14</v>
      </c>
      <c r="B15" s="15">
        <v>0.68</v>
      </c>
      <c r="C15" s="16">
        <v>0.52</v>
      </c>
      <c r="D15" s="16">
        <v>0.4</v>
      </c>
      <c r="E15" s="16">
        <v>0.4</v>
      </c>
    </row>
    <row r="16" spans="1:10" x14ac:dyDescent="0.2">
      <c r="A16" s="4" t="s">
        <v>39</v>
      </c>
      <c r="B16">
        <v>0.31</v>
      </c>
      <c r="C16">
        <v>0.31</v>
      </c>
      <c r="D16">
        <v>0.31</v>
      </c>
      <c r="E16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9E3D-9B86-A749-B244-2076AA8DDF56}">
  <dimension ref="A1:J16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14.33203125" style="4" bestFit="1" customWidth="1"/>
    <col min="2" max="2" width="13.5" customWidth="1"/>
    <col min="3" max="3" width="13.5" bestFit="1" customWidth="1"/>
    <col min="4" max="4" width="18.83203125" bestFit="1" customWidth="1"/>
    <col min="5" max="5" width="18.5" bestFit="1" customWidth="1"/>
  </cols>
  <sheetData>
    <row r="1" spans="1:10" ht="17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10" ht="17" thickBot="1" x14ac:dyDescent="0.25">
      <c r="A2" s="9" t="s">
        <v>5</v>
      </c>
      <c r="B2" s="10">
        <v>1.8899697999999999E-2</v>
      </c>
      <c r="C2" s="11">
        <v>5.9998408000000003E-2</v>
      </c>
      <c r="D2" s="12">
        <v>2.368162E-3</v>
      </c>
      <c r="E2" s="13">
        <v>8.8430230000000002E-3</v>
      </c>
    </row>
    <row r="3" spans="1:10" ht="17" thickBot="1" x14ac:dyDescent="0.25">
      <c r="A3" s="14" t="s">
        <v>8</v>
      </c>
      <c r="B3" s="15">
        <v>0.95</v>
      </c>
      <c r="C3" s="15">
        <v>0.95</v>
      </c>
      <c r="D3" s="15">
        <v>0.95</v>
      </c>
      <c r="E3" s="15">
        <v>0.95</v>
      </c>
      <c r="I3" s="1"/>
      <c r="J3" s="2"/>
    </row>
    <row r="4" spans="1:10" x14ac:dyDescent="0.2">
      <c r="A4" s="14" t="s">
        <v>16</v>
      </c>
      <c r="B4" s="15">
        <v>0.95</v>
      </c>
      <c r="C4" s="15">
        <v>0.95</v>
      </c>
      <c r="D4" s="15">
        <v>0.95</v>
      </c>
      <c r="E4" s="15">
        <v>0.95</v>
      </c>
      <c r="I4" s="3"/>
      <c r="J4" s="3"/>
    </row>
    <row r="5" spans="1:10" x14ac:dyDescent="0.2">
      <c r="A5" s="14" t="s">
        <v>9</v>
      </c>
      <c r="B5" s="15">
        <v>0.84</v>
      </c>
      <c r="C5" s="16">
        <v>0.84</v>
      </c>
      <c r="D5" s="16">
        <v>0.84</v>
      </c>
      <c r="E5" s="17">
        <v>0.84</v>
      </c>
      <c r="I5" s="3"/>
      <c r="J5" s="3"/>
    </row>
    <row r="6" spans="1:10" x14ac:dyDescent="0.2">
      <c r="A6" s="14" t="s">
        <v>15</v>
      </c>
      <c r="B6" s="15">
        <v>0.53</v>
      </c>
      <c r="C6" s="15">
        <v>0.53</v>
      </c>
      <c r="D6" s="15">
        <v>0.53</v>
      </c>
      <c r="E6" s="15">
        <v>0.53</v>
      </c>
      <c r="I6" s="3"/>
      <c r="J6" s="3"/>
    </row>
    <row r="7" spans="1:10" x14ac:dyDescent="0.2">
      <c r="A7" s="14" t="s">
        <v>6</v>
      </c>
      <c r="B7" s="15">
        <v>0.05</v>
      </c>
      <c r="C7" s="16">
        <v>0.19</v>
      </c>
      <c r="D7" s="16">
        <v>1</v>
      </c>
      <c r="E7" s="17">
        <v>1</v>
      </c>
      <c r="I7" s="3"/>
    </row>
    <row r="8" spans="1:10" x14ac:dyDescent="0.2">
      <c r="A8" s="14" t="s">
        <v>17</v>
      </c>
      <c r="B8" s="15">
        <v>0.67</v>
      </c>
      <c r="C8" s="15">
        <v>0.67</v>
      </c>
      <c r="D8" s="15">
        <v>0.67</v>
      </c>
      <c r="E8" s="15">
        <v>0.67</v>
      </c>
      <c r="I8" s="3"/>
    </row>
    <row r="9" spans="1:10" x14ac:dyDescent="0.2">
      <c r="A9" s="14" t="s">
        <v>7</v>
      </c>
      <c r="B9" s="15">
        <v>0.95</v>
      </c>
      <c r="C9" s="15">
        <v>0.95</v>
      </c>
      <c r="D9" s="15">
        <v>0.95</v>
      </c>
      <c r="E9" s="15">
        <v>0.95</v>
      </c>
    </row>
    <row r="10" spans="1:10" x14ac:dyDescent="0.2">
      <c r="A10" s="14" t="s">
        <v>10</v>
      </c>
      <c r="B10" s="15">
        <v>0.92</v>
      </c>
      <c r="C10" s="15">
        <v>0.92</v>
      </c>
      <c r="D10" s="15">
        <v>0.92</v>
      </c>
      <c r="E10" s="15">
        <v>0.92</v>
      </c>
    </row>
    <row r="11" spans="1:10" ht="17" thickBot="1" x14ac:dyDescent="0.25">
      <c r="A11" s="14" t="s">
        <v>38</v>
      </c>
      <c r="B11" s="15">
        <v>0.3</v>
      </c>
      <c r="C11" s="15">
        <v>0.3</v>
      </c>
      <c r="D11" s="15">
        <v>0.3</v>
      </c>
      <c r="E11" s="15">
        <v>0.3</v>
      </c>
    </row>
    <row r="12" spans="1:10" ht="17" thickBot="1" x14ac:dyDescent="0.25">
      <c r="A12" s="14" t="s">
        <v>11</v>
      </c>
      <c r="B12" s="18">
        <v>0.98</v>
      </c>
      <c r="C12" s="19">
        <v>0.98</v>
      </c>
      <c r="D12">
        <v>0.89</v>
      </c>
      <c r="E12">
        <v>0.89</v>
      </c>
    </row>
    <row r="13" spans="1:10" ht="17" thickBot="1" x14ac:dyDescent="0.25">
      <c r="A13" s="14" t="s">
        <v>12</v>
      </c>
      <c r="B13" s="20">
        <v>0.85</v>
      </c>
      <c r="C13" s="21">
        <v>0.81</v>
      </c>
      <c r="D13">
        <v>0.82</v>
      </c>
      <c r="E13">
        <v>0.82</v>
      </c>
    </row>
    <row r="14" spans="1:10" x14ac:dyDescent="0.2">
      <c r="A14" s="14" t="s">
        <v>13</v>
      </c>
      <c r="B14" s="15">
        <v>0.9</v>
      </c>
      <c r="C14" s="16">
        <v>0.9</v>
      </c>
      <c r="D14" s="16">
        <v>0.7</v>
      </c>
      <c r="E14" s="16">
        <v>0.7</v>
      </c>
    </row>
    <row r="15" spans="1:10" x14ac:dyDescent="0.2">
      <c r="A15" s="14" t="s">
        <v>14</v>
      </c>
      <c r="B15" s="15">
        <v>0.68</v>
      </c>
      <c r="C15" s="16">
        <v>0.52</v>
      </c>
      <c r="D15" s="16">
        <v>0.4</v>
      </c>
      <c r="E15" s="16">
        <v>0.4</v>
      </c>
    </row>
    <row r="16" spans="1:10" x14ac:dyDescent="0.2">
      <c r="A16" s="4" t="s">
        <v>39</v>
      </c>
      <c r="B16">
        <v>0.31</v>
      </c>
      <c r="C16">
        <v>0.31</v>
      </c>
      <c r="D16">
        <v>0.31</v>
      </c>
      <c r="E16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ECB9-F192-DB48-ABB1-ED87F20BD9D8}">
  <dimension ref="A1:J16"/>
  <sheetViews>
    <sheetView workbookViewId="0">
      <selection activeCell="L22" sqref="L22"/>
    </sheetView>
  </sheetViews>
  <sheetFormatPr baseColWidth="10" defaultColWidth="8.83203125" defaultRowHeight="16" x14ac:dyDescent="0.2"/>
  <cols>
    <col min="1" max="1" width="14.33203125" style="4" bestFit="1" customWidth="1"/>
    <col min="2" max="2" width="13.5" customWidth="1"/>
    <col min="3" max="3" width="13.5" bestFit="1" customWidth="1"/>
    <col min="4" max="4" width="18.83203125" bestFit="1" customWidth="1"/>
    <col min="5" max="5" width="18.5" bestFit="1" customWidth="1"/>
  </cols>
  <sheetData>
    <row r="1" spans="1:10" ht="17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10" ht="17" thickBot="1" x14ac:dyDescent="0.25">
      <c r="A2" s="9" t="s">
        <v>5</v>
      </c>
      <c r="B2" s="10">
        <v>7.9044417396061259E-2</v>
      </c>
      <c r="C2" s="11">
        <v>0.25093200581395353</v>
      </c>
      <c r="D2" s="12">
        <v>9.9989059080962794E-3</v>
      </c>
      <c r="E2" s="13">
        <v>3.7337209000000003E-2</v>
      </c>
    </row>
    <row r="3" spans="1:10" ht="17" thickBot="1" x14ac:dyDescent="0.25">
      <c r="A3" s="14" t="s">
        <v>8</v>
      </c>
      <c r="B3" s="15">
        <v>0.95</v>
      </c>
      <c r="C3" s="15">
        <v>0.95</v>
      </c>
      <c r="D3" s="15">
        <v>0.95</v>
      </c>
      <c r="E3" s="15">
        <v>0.95</v>
      </c>
      <c r="I3" s="1"/>
      <c r="J3" s="2"/>
    </row>
    <row r="4" spans="1:10" x14ac:dyDescent="0.2">
      <c r="A4" s="14" t="s">
        <v>16</v>
      </c>
      <c r="B4" s="15">
        <v>0.95</v>
      </c>
      <c r="C4" s="15">
        <v>0.95</v>
      </c>
      <c r="D4" s="15">
        <v>0.95</v>
      </c>
      <c r="E4" s="15">
        <v>0.95</v>
      </c>
      <c r="I4" s="3"/>
      <c r="J4" s="3"/>
    </row>
    <row r="5" spans="1:10" x14ac:dyDescent="0.2">
      <c r="A5" s="14" t="s">
        <v>9</v>
      </c>
      <c r="B5" s="15">
        <v>0.84</v>
      </c>
      <c r="C5" s="16">
        <v>0.84</v>
      </c>
      <c r="D5" s="16">
        <v>0.84</v>
      </c>
      <c r="E5" s="17">
        <v>0.84</v>
      </c>
      <c r="I5" s="3"/>
      <c r="J5" s="3"/>
    </row>
    <row r="6" spans="1:10" x14ac:dyDescent="0.2">
      <c r="A6" s="14" t="s">
        <v>15</v>
      </c>
      <c r="B6" s="15">
        <v>0.53</v>
      </c>
      <c r="C6" s="15">
        <v>0.53</v>
      </c>
      <c r="D6" s="15">
        <v>0.53</v>
      </c>
      <c r="E6" s="15">
        <v>0.53</v>
      </c>
      <c r="I6" s="3"/>
      <c r="J6" s="3"/>
    </row>
    <row r="7" spans="1:10" x14ac:dyDescent="0.2">
      <c r="A7" s="14" t="s">
        <v>6</v>
      </c>
      <c r="B7" s="15">
        <v>0.05</v>
      </c>
      <c r="C7" s="16">
        <v>0.19</v>
      </c>
      <c r="D7" s="16">
        <v>1</v>
      </c>
      <c r="E7" s="17">
        <v>1</v>
      </c>
      <c r="I7" s="3"/>
    </row>
    <row r="8" spans="1:10" x14ac:dyDescent="0.2">
      <c r="A8" s="14" t="s">
        <v>17</v>
      </c>
      <c r="B8" s="15">
        <v>0.67</v>
      </c>
      <c r="C8" s="15">
        <v>0.67</v>
      </c>
      <c r="D8" s="15">
        <v>0.67</v>
      </c>
      <c r="E8" s="15">
        <v>0.67</v>
      </c>
      <c r="I8" s="3"/>
    </row>
    <row r="9" spans="1:10" x14ac:dyDescent="0.2">
      <c r="A9" s="14" t="s">
        <v>7</v>
      </c>
      <c r="B9" s="15">
        <v>0.95</v>
      </c>
      <c r="C9" s="15">
        <v>0.95</v>
      </c>
      <c r="D9" s="15">
        <v>0.95</v>
      </c>
      <c r="E9" s="15">
        <v>0.95</v>
      </c>
    </row>
    <row r="10" spans="1:10" x14ac:dyDescent="0.2">
      <c r="A10" s="14" t="s">
        <v>10</v>
      </c>
      <c r="B10" s="15">
        <v>0.92</v>
      </c>
      <c r="C10" s="15">
        <v>0.92</v>
      </c>
      <c r="D10" s="15">
        <v>0.92</v>
      </c>
      <c r="E10" s="15">
        <v>0.92</v>
      </c>
    </row>
    <row r="11" spans="1:10" ht="17" thickBot="1" x14ac:dyDescent="0.25">
      <c r="A11" s="14" t="s">
        <v>38</v>
      </c>
      <c r="B11" s="15">
        <v>0.3</v>
      </c>
      <c r="C11" s="15">
        <v>0.3</v>
      </c>
      <c r="D11" s="15">
        <v>0.3</v>
      </c>
      <c r="E11" s="15">
        <v>0.3</v>
      </c>
    </row>
    <row r="12" spans="1:10" ht="17" thickBot="1" x14ac:dyDescent="0.25">
      <c r="A12" s="14" t="s">
        <v>11</v>
      </c>
      <c r="B12" s="18">
        <v>0.98</v>
      </c>
      <c r="C12" s="19">
        <v>0.98</v>
      </c>
      <c r="D12">
        <v>0.89</v>
      </c>
      <c r="E12">
        <v>0.89</v>
      </c>
    </row>
    <row r="13" spans="1:10" ht="17" thickBot="1" x14ac:dyDescent="0.25">
      <c r="A13" s="14" t="s">
        <v>12</v>
      </c>
      <c r="B13" s="20">
        <v>0.85</v>
      </c>
      <c r="C13" s="21">
        <v>0.81</v>
      </c>
      <c r="D13">
        <v>0.82</v>
      </c>
      <c r="E13">
        <v>0.82</v>
      </c>
    </row>
    <row r="14" spans="1:10" x14ac:dyDescent="0.2">
      <c r="A14" s="14" t="s">
        <v>13</v>
      </c>
      <c r="B14" s="15">
        <v>0.9</v>
      </c>
      <c r="C14" s="16">
        <v>0.9</v>
      </c>
      <c r="D14" s="16">
        <v>0.7</v>
      </c>
      <c r="E14" s="16">
        <v>0.7</v>
      </c>
    </row>
    <row r="15" spans="1:10" x14ac:dyDescent="0.2">
      <c r="A15" s="14" t="s">
        <v>14</v>
      </c>
      <c r="B15" s="15">
        <v>0.68</v>
      </c>
      <c r="C15" s="16">
        <v>0.52</v>
      </c>
      <c r="D15" s="16">
        <v>0.4</v>
      </c>
      <c r="E15" s="16">
        <v>0.4</v>
      </c>
    </row>
    <row r="16" spans="1:10" x14ac:dyDescent="0.2">
      <c r="A16" s="4" t="s">
        <v>39</v>
      </c>
      <c r="B16">
        <v>0.31</v>
      </c>
      <c r="C16">
        <v>0.31</v>
      </c>
      <c r="D16">
        <v>0.31</v>
      </c>
      <c r="E16">
        <v>0.31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5884-D5EB-2E42-BA8B-C316872BC446}">
  <dimension ref="A1:H16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29.33203125" bestFit="1" customWidth="1"/>
    <col min="4" max="4" width="58" bestFit="1" customWidth="1"/>
    <col min="5" max="5" width="10.6640625" bestFit="1" customWidth="1"/>
  </cols>
  <sheetData>
    <row r="1" spans="1:8" x14ac:dyDescent="0.2">
      <c r="A1" s="4" t="s">
        <v>0</v>
      </c>
      <c r="B1" s="4" t="s">
        <v>18</v>
      </c>
    </row>
    <row r="2" spans="1:8" x14ac:dyDescent="0.2">
      <c r="A2" t="s">
        <v>19</v>
      </c>
      <c r="B2">
        <v>10000</v>
      </c>
    </row>
    <row r="3" spans="1:8" x14ac:dyDescent="0.2">
      <c r="A3" t="s">
        <v>20</v>
      </c>
      <c r="B3">
        <v>8.5999999999999993E-2</v>
      </c>
    </row>
    <row r="4" spans="1:8" x14ac:dyDescent="0.2">
      <c r="A4" t="s">
        <v>21</v>
      </c>
      <c r="B4">
        <f>1-B3</f>
        <v>0.91400000000000003</v>
      </c>
    </row>
    <row r="5" spans="1:8" x14ac:dyDescent="0.2">
      <c r="A5" s="22" t="s">
        <v>22</v>
      </c>
    </row>
    <row r="6" spans="1:8" x14ac:dyDescent="0.2">
      <c r="A6" t="s">
        <v>23</v>
      </c>
      <c r="B6" s="23">
        <v>0.23</v>
      </c>
    </row>
    <row r="7" spans="1:8" x14ac:dyDescent="0.2">
      <c r="A7" t="s">
        <v>24</v>
      </c>
      <c r="B7">
        <f>0.27-0.027*B13</f>
        <v>0.26905230000000002</v>
      </c>
    </row>
    <row r="8" spans="1:8" x14ac:dyDescent="0.2">
      <c r="A8" t="s">
        <v>25</v>
      </c>
      <c r="B8">
        <f>(B6*B7)/B3</f>
        <v>0.71955847674418616</v>
      </c>
      <c r="D8" t="s">
        <v>26</v>
      </c>
    </row>
    <row r="9" spans="1:8" x14ac:dyDescent="0.2">
      <c r="A9" t="s">
        <v>27</v>
      </c>
      <c r="B9" s="23">
        <f>1-B6</f>
        <v>0.77</v>
      </c>
    </row>
    <row r="10" spans="1:8" x14ac:dyDescent="0.2">
      <c r="A10" t="s">
        <v>28</v>
      </c>
      <c r="B10">
        <f>(B9*B7)/B4</f>
        <v>0.22666331619256019</v>
      </c>
      <c r="D10" t="s">
        <v>29</v>
      </c>
      <c r="E10" t="s">
        <v>30</v>
      </c>
      <c r="F10">
        <f>B3*B2</f>
        <v>859.99999999999989</v>
      </c>
      <c r="H10">
        <f>F10*B9</f>
        <v>662.19999999999993</v>
      </c>
    </row>
    <row r="11" spans="1:8" x14ac:dyDescent="0.2">
      <c r="A11" s="22" t="s">
        <v>31</v>
      </c>
      <c r="E11" t="s">
        <v>32</v>
      </c>
      <c r="F11">
        <f>B2*(1-B3)</f>
        <v>9140</v>
      </c>
      <c r="H11">
        <f>F11*B10</f>
        <v>2071.70271</v>
      </c>
    </row>
    <row r="12" spans="1:8" x14ac:dyDescent="0.2">
      <c r="A12" t="s">
        <v>33</v>
      </c>
      <c r="B12">
        <v>0.26</v>
      </c>
    </row>
    <row r="13" spans="1:8" x14ac:dyDescent="0.2">
      <c r="A13" t="s">
        <v>34</v>
      </c>
      <c r="B13">
        <f>0.13*0.27</f>
        <v>3.5100000000000006E-2</v>
      </c>
      <c r="H13">
        <f>B14*F10</f>
        <v>91.260000000000019</v>
      </c>
    </row>
    <row r="14" spans="1:8" x14ac:dyDescent="0.2">
      <c r="A14" t="s">
        <v>35</v>
      </c>
      <c r="B14">
        <f>B12*B13/B3</f>
        <v>0.10611627906976748</v>
      </c>
      <c r="H14">
        <f>F11*B16</f>
        <v>259.74000000000007</v>
      </c>
    </row>
    <row r="15" spans="1:8" x14ac:dyDescent="0.2">
      <c r="A15" t="s">
        <v>36</v>
      </c>
      <c r="B15">
        <f>1-B12</f>
        <v>0.74</v>
      </c>
      <c r="H15">
        <f>SUM(H10:H14)</f>
        <v>3084.9027100000003</v>
      </c>
    </row>
    <row r="16" spans="1:8" x14ac:dyDescent="0.2">
      <c r="A16" t="s">
        <v>37</v>
      </c>
      <c r="B16">
        <f>B15*B13/B4</f>
        <v>2.8417943107221011E-2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26AF-051B-5F41-A22D-640581D538E7}">
  <dimension ref="A1:H16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29.33203125" bestFit="1" customWidth="1"/>
    <col min="4" max="4" width="58" bestFit="1" customWidth="1"/>
    <col min="5" max="5" width="10.6640625" bestFit="1" customWidth="1"/>
  </cols>
  <sheetData>
    <row r="1" spans="1:8" x14ac:dyDescent="0.2">
      <c r="A1" s="4" t="s">
        <v>0</v>
      </c>
      <c r="B1" s="4" t="s">
        <v>18</v>
      </c>
    </row>
    <row r="2" spans="1:8" x14ac:dyDescent="0.2">
      <c r="A2" t="s">
        <v>19</v>
      </c>
      <c r="B2">
        <v>10000</v>
      </c>
    </row>
    <row r="3" spans="1:8" x14ac:dyDescent="0.2">
      <c r="A3" t="s">
        <v>20</v>
      </c>
      <c r="B3">
        <v>8.5999999999999993E-2</v>
      </c>
    </row>
    <row r="4" spans="1:8" x14ac:dyDescent="0.2">
      <c r="A4" t="s">
        <v>21</v>
      </c>
      <c r="B4">
        <f>1-B3</f>
        <v>0.91400000000000003</v>
      </c>
    </row>
    <row r="5" spans="1:8" x14ac:dyDescent="0.2">
      <c r="A5" s="22" t="s">
        <v>22</v>
      </c>
    </row>
    <row r="6" spans="1:8" x14ac:dyDescent="0.2">
      <c r="A6" t="s">
        <v>23</v>
      </c>
      <c r="B6" s="23">
        <v>0.23</v>
      </c>
    </row>
    <row r="7" spans="1:8" x14ac:dyDescent="0.2">
      <c r="A7" t="s">
        <v>24</v>
      </c>
      <c r="B7">
        <f>0.095-0.095*B13</f>
        <v>9.382675E-2</v>
      </c>
    </row>
    <row r="8" spans="1:8" x14ac:dyDescent="0.2">
      <c r="A8" t="s">
        <v>25</v>
      </c>
      <c r="B8">
        <f>(B6*B7)/B3</f>
        <v>0.25093200581395353</v>
      </c>
      <c r="D8" t="s">
        <v>26</v>
      </c>
    </row>
    <row r="9" spans="1:8" x14ac:dyDescent="0.2">
      <c r="A9" t="s">
        <v>27</v>
      </c>
      <c r="B9" s="23">
        <f>1-B6</f>
        <v>0.77</v>
      </c>
    </row>
    <row r="10" spans="1:8" x14ac:dyDescent="0.2">
      <c r="A10" t="s">
        <v>28</v>
      </c>
      <c r="B10">
        <f>(B9*B7)/B4</f>
        <v>7.9044417396061259E-2</v>
      </c>
      <c r="D10" t="s">
        <v>29</v>
      </c>
      <c r="E10" t="s">
        <v>30</v>
      </c>
      <c r="F10">
        <f>B3*B2</f>
        <v>859.99999999999989</v>
      </c>
      <c r="H10">
        <f>F10*B9</f>
        <v>662.19999999999993</v>
      </c>
    </row>
    <row r="11" spans="1:8" x14ac:dyDescent="0.2">
      <c r="A11" s="22" t="s">
        <v>31</v>
      </c>
      <c r="E11" t="s">
        <v>32</v>
      </c>
      <c r="F11">
        <f>B2*(1-B3)</f>
        <v>9140</v>
      </c>
      <c r="H11">
        <f>F11*B10</f>
        <v>722.46597499999996</v>
      </c>
    </row>
    <row r="12" spans="1:8" x14ac:dyDescent="0.2">
      <c r="A12" t="s">
        <v>33</v>
      </c>
      <c r="B12">
        <v>0.26</v>
      </c>
    </row>
    <row r="13" spans="1:8" x14ac:dyDescent="0.2">
      <c r="A13" t="s">
        <v>34</v>
      </c>
      <c r="B13">
        <f>0.13*0.095</f>
        <v>1.235E-2</v>
      </c>
      <c r="H13">
        <f>B14*F10</f>
        <v>32.11</v>
      </c>
    </row>
    <row r="14" spans="1:8" x14ac:dyDescent="0.2">
      <c r="A14" t="s">
        <v>35</v>
      </c>
      <c r="B14">
        <f>B12*B13/B3</f>
        <v>3.7337209302325584E-2</v>
      </c>
      <c r="H14">
        <f>F11*B16</f>
        <v>91.389999999999986</v>
      </c>
    </row>
    <row r="15" spans="1:8" x14ac:dyDescent="0.2">
      <c r="A15" t="s">
        <v>36</v>
      </c>
      <c r="B15">
        <f>1-B12</f>
        <v>0.74</v>
      </c>
      <c r="H15">
        <f>SUM(H10:H14)</f>
        <v>1508.1659749999999</v>
      </c>
    </row>
    <row r="16" spans="1:8" x14ac:dyDescent="0.2">
      <c r="A16" t="s">
        <v>37</v>
      </c>
      <c r="B16">
        <f>B15*B13/B4</f>
        <v>9.9989059080962794E-3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36D6-1C4D-B942-A49E-526548BED5AE}">
  <dimension ref="A1:H16"/>
  <sheetViews>
    <sheetView workbookViewId="0">
      <selection activeCell="B16" sqref="B16"/>
    </sheetView>
  </sheetViews>
  <sheetFormatPr baseColWidth="10" defaultColWidth="8.83203125" defaultRowHeight="16" x14ac:dyDescent="0.2"/>
  <cols>
    <col min="1" max="1" width="29.33203125" bestFit="1" customWidth="1"/>
    <col min="4" max="4" width="58" bestFit="1" customWidth="1"/>
    <col min="5" max="5" width="10.6640625" bestFit="1" customWidth="1"/>
  </cols>
  <sheetData>
    <row r="1" spans="1:8" x14ac:dyDescent="0.2">
      <c r="A1" s="4" t="s">
        <v>0</v>
      </c>
      <c r="B1" s="4" t="s">
        <v>18</v>
      </c>
    </row>
    <row r="2" spans="1:8" x14ac:dyDescent="0.2">
      <c r="A2" t="s">
        <v>19</v>
      </c>
      <c r="B2">
        <v>10000</v>
      </c>
      <c r="E2" t="s">
        <v>5</v>
      </c>
      <c r="F2">
        <v>2.5000000000000001E-2</v>
      </c>
    </row>
    <row r="3" spans="1:8" x14ac:dyDescent="0.2">
      <c r="A3" t="s">
        <v>20</v>
      </c>
      <c r="B3">
        <v>8.5999999999999993E-2</v>
      </c>
      <c r="E3" t="s">
        <v>40</v>
      </c>
      <c r="F3">
        <f>F2-0.1*F2</f>
        <v>2.2499999999999999E-2</v>
      </c>
    </row>
    <row r="4" spans="1:8" x14ac:dyDescent="0.2">
      <c r="A4" t="s">
        <v>21</v>
      </c>
      <c r="B4">
        <f>1-B3</f>
        <v>0.91400000000000003</v>
      </c>
    </row>
    <row r="5" spans="1:8" x14ac:dyDescent="0.2">
      <c r="A5" s="22" t="s">
        <v>22</v>
      </c>
    </row>
    <row r="6" spans="1:8" x14ac:dyDescent="0.2">
      <c r="A6" t="s">
        <v>23</v>
      </c>
      <c r="B6" s="23">
        <v>0.23</v>
      </c>
    </row>
    <row r="7" spans="1:8" x14ac:dyDescent="0.2">
      <c r="A7" t="s">
        <v>24</v>
      </c>
      <c r="B7">
        <f>F3-F3*B13</f>
        <v>2.2434187499999998E-2</v>
      </c>
    </row>
    <row r="8" spans="1:8" x14ac:dyDescent="0.2">
      <c r="A8" t="s">
        <v>25</v>
      </c>
      <c r="B8">
        <f>(B6*B7)/B3</f>
        <v>5.9998408430232561E-2</v>
      </c>
      <c r="D8" t="s">
        <v>26</v>
      </c>
    </row>
    <row r="9" spans="1:8" x14ac:dyDescent="0.2">
      <c r="A9" t="s">
        <v>27</v>
      </c>
      <c r="B9" s="23">
        <f>1-B6</f>
        <v>0.77</v>
      </c>
    </row>
    <row r="10" spans="1:8" x14ac:dyDescent="0.2">
      <c r="A10" t="s">
        <v>28</v>
      </c>
      <c r="B10">
        <f>(B9*B7)/B4</f>
        <v>1.8899698440919033E-2</v>
      </c>
      <c r="D10" t="s">
        <v>29</v>
      </c>
      <c r="E10" t="s">
        <v>30</v>
      </c>
      <c r="F10">
        <f>B3*B2</f>
        <v>859.99999999999989</v>
      </c>
      <c r="H10">
        <f>F10*B9</f>
        <v>662.19999999999993</v>
      </c>
    </row>
    <row r="11" spans="1:8" x14ac:dyDescent="0.2">
      <c r="A11" s="22" t="s">
        <v>31</v>
      </c>
      <c r="E11" t="s">
        <v>32</v>
      </c>
      <c r="F11">
        <f>B2*(1-B3)</f>
        <v>9140</v>
      </c>
      <c r="H11">
        <f>F11*B10</f>
        <v>172.74324374999998</v>
      </c>
    </row>
    <row r="12" spans="1:8" x14ac:dyDescent="0.2">
      <c r="A12" t="s">
        <v>33</v>
      </c>
      <c r="B12">
        <v>0.26</v>
      </c>
    </row>
    <row r="13" spans="1:8" x14ac:dyDescent="0.2">
      <c r="A13" t="s">
        <v>34</v>
      </c>
      <c r="B13">
        <f>0.13*F3</f>
        <v>2.9250000000000001E-3</v>
      </c>
      <c r="H13">
        <f>B14*F10</f>
        <v>7.6049999999999986</v>
      </c>
    </row>
    <row r="14" spans="1:8" x14ac:dyDescent="0.2">
      <c r="A14" t="s">
        <v>35</v>
      </c>
      <c r="B14">
        <f>B12*B13/B3</f>
        <v>8.8430232558139536E-3</v>
      </c>
      <c r="H14">
        <f>F11*B16</f>
        <v>21.645000000000003</v>
      </c>
    </row>
    <row r="15" spans="1:8" x14ac:dyDescent="0.2">
      <c r="A15" t="s">
        <v>36</v>
      </c>
      <c r="B15">
        <f>1-B12</f>
        <v>0.74</v>
      </c>
      <c r="H15">
        <f>SUM(H10:H14)</f>
        <v>864.19324374999997</v>
      </c>
    </row>
    <row r="16" spans="1:8" x14ac:dyDescent="0.2">
      <c r="A16" t="s">
        <v>37</v>
      </c>
      <c r="B16">
        <f>B15*B13/B4</f>
        <v>2.3681619256017508E-3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baseline_10</vt:lpstr>
      <vt:lpstr>baseline_30</vt:lpstr>
      <vt:lpstr>Screening_0.1</vt:lpstr>
      <vt:lpstr>Screening_0.5</vt:lpstr>
      <vt:lpstr>Screening_2.5</vt:lpstr>
      <vt:lpstr>Screening_10</vt:lpstr>
      <vt:lpstr>b_30_og</vt:lpstr>
      <vt:lpstr>b_10_og</vt:lpstr>
      <vt:lpstr>General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de Nooy</dc:creator>
  <cp:keywords/>
  <dc:description/>
  <cp:lastModifiedBy>Alex de Nooy</cp:lastModifiedBy>
  <dcterms:created xsi:type="dcterms:W3CDTF">2022-11-04T09:01:35Z</dcterms:created>
  <dcterms:modified xsi:type="dcterms:W3CDTF">2023-01-30T11:43:47Z</dcterms:modified>
  <cp:category/>
</cp:coreProperties>
</file>