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W:\Classes\ECET 277\Lab_7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D26" i="1"/>
  <c r="C26" i="1"/>
  <c r="L20" i="1"/>
  <c r="L19" i="1"/>
  <c r="L18" i="1"/>
  <c r="L17" i="1"/>
  <c r="L16" i="1"/>
  <c r="L15" i="1"/>
  <c r="L14" i="1"/>
  <c r="L13" i="1"/>
  <c r="E3" i="1"/>
  <c r="L12" i="1"/>
  <c r="L11" i="1"/>
  <c r="L10" i="1"/>
  <c r="L9" i="1"/>
  <c r="L8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L7" i="1"/>
  <c r="L4" i="1"/>
  <c r="L5" i="1"/>
  <c r="L6" i="1"/>
  <c r="H6" i="1"/>
  <c r="K6" i="1" s="1"/>
  <c r="L3" i="1"/>
  <c r="L2" i="1"/>
  <c r="D2" i="1"/>
  <c r="D3" i="1"/>
  <c r="C4" i="1"/>
  <c r="D4" i="1" s="1"/>
</calcChain>
</file>

<file path=xl/sharedStrings.xml><?xml version="1.0" encoding="utf-8"?>
<sst xmlns="http://schemas.openxmlformats.org/spreadsheetml/2006/main" count="25" uniqueCount="25">
  <si>
    <t>Theory</t>
  </si>
  <si>
    <t>Measured</t>
  </si>
  <si>
    <t>error % or degrees</t>
  </si>
  <si>
    <t>freq (kHz)</t>
  </si>
  <si>
    <t>Vout actual (Vrms)</t>
  </si>
  <si>
    <t>Gain simulated (dB)</t>
  </si>
  <si>
    <t>Phase Simulated (deg)</t>
  </si>
  <si>
    <t>Gain actual (dB)</t>
  </si>
  <si>
    <t>phase degrees (deg)</t>
  </si>
  <si>
    <t>Ao ratio</t>
  </si>
  <si>
    <t>f-3db kHz</t>
  </si>
  <si>
    <t>roll off rate dB/octave</t>
  </si>
  <si>
    <t>HIGH PASS</t>
  </si>
  <si>
    <t>10kHz</t>
  </si>
  <si>
    <t>ein</t>
  </si>
  <si>
    <t>Vout</t>
  </si>
  <si>
    <t>Ao\</t>
  </si>
  <si>
    <t>f-3db</t>
  </si>
  <si>
    <t>.70 @ 1.48kHz</t>
  </si>
  <si>
    <t>100Hz</t>
  </si>
  <si>
    <t>Gain</t>
  </si>
  <si>
    <t>N/A</t>
  </si>
  <si>
    <t>200Hz</t>
  </si>
  <si>
    <t>Roll off rate =</t>
  </si>
  <si>
    <t>41.07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</si>
</sst>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Gain simulated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-0.02</c:v>
                </c:pt>
                <c:pt idx="1">
                  <c:v>-7.9000000000000001E-2</c:v>
                </c:pt>
                <c:pt idx="2">
                  <c:v>-0.17599999999999999</c:v>
                </c:pt>
                <c:pt idx="3">
                  <c:v>-0.308</c:v>
                </c:pt>
                <c:pt idx="4">
                  <c:v>-0.47199999999999998</c:v>
                </c:pt>
                <c:pt idx="5">
                  <c:v>-0.66400000000000003</c:v>
                </c:pt>
                <c:pt idx="6">
                  <c:v>-0.88100000000000001</c:v>
                </c:pt>
                <c:pt idx="7">
                  <c:v>-1.119</c:v>
                </c:pt>
                <c:pt idx="8">
                  <c:v>-1.373</c:v>
                </c:pt>
                <c:pt idx="9">
                  <c:v>-1.64</c:v>
                </c:pt>
                <c:pt idx="10">
                  <c:v>-4.5270000000000001</c:v>
                </c:pt>
                <c:pt idx="11">
                  <c:v>-7.1020000000000003</c:v>
                </c:pt>
                <c:pt idx="12">
                  <c:v>-9.2129999999999992</c:v>
                </c:pt>
                <c:pt idx="13">
                  <c:v>-10.96</c:v>
                </c:pt>
                <c:pt idx="14">
                  <c:v>-12.436</c:v>
                </c:pt>
                <c:pt idx="15">
                  <c:v>-13.709</c:v>
                </c:pt>
                <c:pt idx="16">
                  <c:v>-14.824999999999999</c:v>
                </c:pt>
                <c:pt idx="17">
                  <c:v>-15.818</c:v>
                </c:pt>
                <c:pt idx="18">
                  <c:v>-16.710999999999999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9-4CE9-AEAA-1A1974C2ACD7}"/>
            </c:ext>
          </c:extLst>
        </c:ser>
        <c:ser>
          <c:idx val="1"/>
          <c:order val="1"/>
          <c:tx>
            <c:v>Gain Actual (dB)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-0.17547848615010303</c:v>
                </c:pt>
                <c:pt idx="3">
                  <c:v>-0.35457533920863232</c:v>
                </c:pt>
                <c:pt idx="4">
                  <c:v>-0.53744292800602667</c:v>
                </c:pt>
                <c:pt idx="5">
                  <c:v>-0.53744292800602667</c:v>
                </c:pt>
                <c:pt idx="6">
                  <c:v>-0.91514981121350281</c:v>
                </c:pt>
                <c:pt idx="7">
                  <c:v>-1.1103465569966282</c:v>
                </c:pt>
                <c:pt idx="8">
                  <c:v>-1.5144142787623669</c:v>
                </c:pt>
                <c:pt idx="9">
                  <c:v>-1.7237229523256661</c:v>
                </c:pt>
                <c:pt idx="10">
                  <c:v>-4.4369749923271282</c:v>
                </c:pt>
                <c:pt idx="11">
                  <c:v>-6.97443972003712</c:v>
                </c:pt>
                <c:pt idx="12">
                  <c:v>-9.0691467304373816</c:v>
                </c:pt>
                <c:pt idx="13">
                  <c:v>-10.812150244815385</c:v>
                </c:pt>
                <c:pt idx="14">
                  <c:v>-12.110966383475674</c:v>
                </c:pt>
                <c:pt idx="15">
                  <c:v>-13.638733300744768</c:v>
                </c:pt>
                <c:pt idx="16">
                  <c:v>-14.703643539809271</c:v>
                </c:pt>
                <c:pt idx="17">
                  <c:v>-15.703123039046043</c:v>
                </c:pt>
                <c:pt idx="18">
                  <c:v>-16.594765692100854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9-4BC4-B159-A3F481A7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387879"/>
        <c:axId val="1946388295"/>
      </c:scatterChart>
      <c:valAx>
        <c:axId val="1946387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88295"/>
        <c:crosses val="autoZero"/>
        <c:crossBetween val="midCat"/>
      </c:valAx>
      <c:valAx>
        <c:axId val="194638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87879"/>
        <c:crossesAt val="0.1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Phase Simulated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-3.8759999999999999</c:v>
                </c:pt>
                <c:pt idx="1">
                  <c:v>-7.7160000000000002</c:v>
                </c:pt>
                <c:pt idx="2">
                  <c:v>-11.489000000000001</c:v>
                </c:pt>
                <c:pt idx="3">
                  <c:v>-15.163</c:v>
                </c:pt>
                <c:pt idx="4">
                  <c:v>-18.713000000000001</c:v>
                </c:pt>
                <c:pt idx="5">
                  <c:v>-22.120999999999999</c:v>
                </c:pt>
                <c:pt idx="6">
                  <c:v>-25.372</c:v>
                </c:pt>
                <c:pt idx="7">
                  <c:v>-28.457000000000001</c:v>
                </c:pt>
                <c:pt idx="8">
                  <c:v>-31.372</c:v>
                </c:pt>
                <c:pt idx="9">
                  <c:v>-34.116</c:v>
                </c:pt>
                <c:pt idx="10">
                  <c:v>-53.570999999999998</c:v>
                </c:pt>
                <c:pt idx="11">
                  <c:v>-63.801000000000002</c:v>
                </c:pt>
                <c:pt idx="12">
                  <c:v>-69.744</c:v>
                </c:pt>
                <c:pt idx="13">
                  <c:v>-73.552000000000007</c:v>
                </c:pt>
                <c:pt idx="14">
                  <c:v>-76.177999999999997</c:v>
                </c:pt>
                <c:pt idx="15">
                  <c:v>-78.091999999999999</c:v>
                </c:pt>
                <c:pt idx="16">
                  <c:v>-79.545000000000002</c:v>
                </c:pt>
                <c:pt idx="17">
                  <c:v>-80.685000000000002</c:v>
                </c:pt>
                <c:pt idx="18">
                  <c:v>-81.602999999999994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B-40D7-AD1D-E73C544351B4}"/>
            </c:ext>
          </c:extLst>
        </c:ser>
        <c:ser>
          <c:idx val="1"/>
          <c:order val="1"/>
          <c:tx>
            <c:v>Phase Actual (deg)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-5</c:v>
                </c:pt>
                <c:pt idx="1">
                  <c:v>-8.3999999999999773</c:v>
                </c:pt>
                <c:pt idx="2">
                  <c:v>-12.399999999999977</c:v>
                </c:pt>
                <c:pt idx="3">
                  <c:v>-15.899999999999977</c:v>
                </c:pt>
                <c:pt idx="4">
                  <c:v>-20.199999999999989</c:v>
                </c:pt>
                <c:pt idx="5">
                  <c:v>-23</c:v>
                </c:pt>
                <c:pt idx="6">
                  <c:v>-27.800000000000011</c:v>
                </c:pt>
                <c:pt idx="7">
                  <c:v>-30.600000000000023</c:v>
                </c:pt>
                <c:pt idx="8">
                  <c:v>-32.5</c:v>
                </c:pt>
                <c:pt idx="9">
                  <c:v>-36</c:v>
                </c:pt>
                <c:pt idx="10">
                  <c:v>-54</c:v>
                </c:pt>
                <c:pt idx="11">
                  <c:v>-65.699999999999989</c:v>
                </c:pt>
                <c:pt idx="12">
                  <c:v>-70.899999999999977</c:v>
                </c:pt>
                <c:pt idx="13">
                  <c:v>-74.5</c:v>
                </c:pt>
                <c:pt idx="14">
                  <c:v>-76.300000000000011</c:v>
                </c:pt>
                <c:pt idx="15">
                  <c:v>-78.699999999999989</c:v>
                </c:pt>
                <c:pt idx="16">
                  <c:v>-80.100000000000023</c:v>
                </c:pt>
                <c:pt idx="17">
                  <c:v>-80.5</c:v>
                </c:pt>
                <c:pt idx="18">
                  <c:v>-80.699999999999989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B-40D7-AD1D-E73C5443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97936"/>
        <c:axId val="463998264"/>
      </c:scatterChart>
      <c:valAx>
        <c:axId val="463997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8264"/>
        <c:crosses val="autoZero"/>
        <c:crossBetween val="midCat"/>
      </c:valAx>
      <c:valAx>
        <c:axId val="4639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7936"/>
        <c:crossesAt val="0.1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5A91B-C108-4BB3-85D4-6CCB944B41F2}"/>
            </a:ext>
            <a:ext uri="{147F2762-F138-4A5C-976F-8EAC2B608ADB}">
              <a16:predDERef xmlns:a16="http://schemas.microsoft.com/office/drawing/2014/main" pred="{9548BFC6-850E-424E-AB9F-9FECAD68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14</xdr:row>
      <xdr:rowOff>95250</xdr:rowOff>
    </xdr:from>
    <xdr:to>
      <xdr:col>19</xdr:col>
      <xdr:colOff>333375</xdr:colOff>
      <xdr:row>28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4" workbookViewId="0">
      <selection activeCell="B30" sqref="B30"/>
    </sheetView>
  </sheetViews>
  <sheetFormatPr defaultRowHeight="15" x14ac:dyDescent="0.25"/>
  <cols>
    <col min="1" max="1" width="19.85546875" customWidth="1"/>
    <col min="2" max="2" width="13.28515625" customWidth="1"/>
    <col min="3" max="3" width="10.140625" customWidth="1"/>
    <col min="4" max="4" width="16.85546875" customWidth="1"/>
    <col min="5" max="5" width="13" customWidth="1"/>
    <col min="8" max="8" width="17.28515625" customWidth="1"/>
    <col min="9" max="9" width="18.140625" customWidth="1"/>
    <col min="10" max="10" width="20.140625" customWidth="1"/>
    <col min="11" max="11" width="14.5703125" customWidth="1"/>
    <col min="12" max="12" width="18.140625" customWidth="1"/>
    <col min="17" max="17" width="18.140625" customWidth="1"/>
  </cols>
  <sheetData>
    <row r="1" spans="1:12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9</v>
      </c>
      <c r="B2">
        <v>0.70699999999999996</v>
      </c>
      <c r="C2">
        <v>0.72</v>
      </c>
      <c r="D2">
        <f>100*ABS(B2-C2)/C2</f>
        <v>1.8055555555555571</v>
      </c>
      <c r="G2">
        <v>0.1</v>
      </c>
      <c r="H2">
        <v>1</v>
      </c>
      <c r="I2">
        <v>-0.02</v>
      </c>
      <c r="J2">
        <v>-3.8759999999999999</v>
      </c>
      <c r="K2" s="1">
        <f>-20*LOG10(1/H2)</f>
        <v>0</v>
      </c>
      <c r="L2">
        <f>355-360</f>
        <v>-5</v>
      </c>
    </row>
    <row r="3" spans="1:12" x14ac:dyDescent="0.25">
      <c r="A3" t="s">
        <v>10</v>
      </c>
      <c r="B3">
        <v>1.4730000000000001</v>
      </c>
      <c r="C3">
        <v>1.5</v>
      </c>
      <c r="D3">
        <f>100*ABS(B3-C3)/C3</f>
        <v>1.7999999999999943</v>
      </c>
      <c r="E3">
        <f>312.4-360</f>
        <v>-47.600000000000023</v>
      </c>
      <c r="G3">
        <v>0.2</v>
      </c>
      <c r="H3">
        <v>1</v>
      </c>
      <c r="I3">
        <v>-7.9000000000000001E-2</v>
      </c>
      <c r="J3">
        <v>-7.7160000000000002</v>
      </c>
      <c r="K3" s="1">
        <f t="shared" ref="K3:K20" si="0">-20*LOG10(1/H3)</f>
        <v>0</v>
      </c>
      <c r="L3">
        <f>351.6-360</f>
        <v>-8.3999999999999773</v>
      </c>
    </row>
    <row r="4" spans="1:12" x14ac:dyDescent="0.25">
      <c r="A4" t="s">
        <v>11</v>
      </c>
      <c r="B4">
        <v>-6</v>
      </c>
      <c r="C4">
        <f>20*LOG10(0.16)-20*LOG10(0.32)</f>
        <v>-6.0205999132796233</v>
      </c>
      <c r="D4">
        <f>100*ABS(B4-C4)/C4</f>
        <v>-0.34215715337911945</v>
      </c>
      <c r="G4">
        <v>0.3</v>
      </c>
      <c r="H4">
        <v>0.98</v>
      </c>
      <c r="I4">
        <v>-0.17599999999999999</v>
      </c>
      <c r="J4">
        <v>-11.489000000000001</v>
      </c>
      <c r="K4" s="1">
        <f t="shared" si="0"/>
        <v>-0.17547848615010303</v>
      </c>
      <c r="L4">
        <f>347.6-360</f>
        <v>-12.399999999999977</v>
      </c>
    </row>
    <row r="5" spans="1:12" x14ac:dyDescent="0.25">
      <c r="G5">
        <v>0.4</v>
      </c>
      <c r="H5">
        <v>0.96</v>
      </c>
      <c r="I5">
        <v>-0.308</v>
      </c>
      <c r="J5">
        <v>-15.163</v>
      </c>
      <c r="K5" s="1">
        <f t="shared" si="0"/>
        <v>-0.35457533920863232</v>
      </c>
      <c r="L5">
        <f>344.1-360</f>
        <v>-15.899999999999977</v>
      </c>
    </row>
    <row r="6" spans="1:12" x14ac:dyDescent="0.25">
      <c r="G6">
        <v>0.5</v>
      </c>
      <c r="H6">
        <f>0.94</f>
        <v>0.94</v>
      </c>
      <c r="I6">
        <v>-0.47199999999999998</v>
      </c>
      <c r="J6">
        <v>-18.713000000000001</v>
      </c>
      <c r="K6" s="1">
        <f t="shared" si="0"/>
        <v>-0.53744292800602667</v>
      </c>
      <c r="L6">
        <f>339.8-360</f>
        <v>-20.199999999999989</v>
      </c>
    </row>
    <row r="7" spans="1:12" x14ac:dyDescent="0.25">
      <c r="G7">
        <v>0.6</v>
      </c>
      <c r="H7">
        <v>0.94</v>
      </c>
      <c r="I7">
        <v>-0.66400000000000003</v>
      </c>
      <c r="J7">
        <v>-22.120999999999999</v>
      </c>
      <c r="K7" s="1">
        <f t="shared" si="0"/>
        <v>-0.53744292800602667</v>
      </c>
      <c r="L7">
        <f>337-360</f>
        <v>-23</v>
      </c>
    </row>
    <row r="8" spans="1:12" x14ac:dyDescent="0.25">
      <c r="G8">
        <v>0.7</v>
      </c>
      <c r="H8">
        <v>0.9</v>
      </c>
      <c r="I8">
        <v>-0.88100000000000001</v>
      </c>
      <c r="J8">
        <v>-25.372</v>
      </c>
      <c r="K8" s="1">
        <f t="shared" si="0"/>
        <v>-0.91514981121350281</v>
      </c>
      <c r="L8">
        <f>332.2-360</f>
        <v>-27.800000000000011</v>
      </c>
    </row>
    <row r="9" spans="1:12" x14ac:dyDescent="0.25">
      <c r="G9">
        <v>0.8</v>
      </c>
      <c r="H9">
        <v>0.88</v>
      </c>
      <c r="I9">
        <v>-1.119</v>
      </c>
      <c r="J9">
        <v>-28.457000000000001</v>
      </c>
      <c r="K9" s="1">
        <f t="shared" si="0"/>
        <v>-1.1103465569966282</v>
      </c>
      <c r="L9">
        <f>329.4-360</f>
        <v>-30.600000000000023</v>
      </c>
    </row>
    <row r="10" spans="1:12" x14ac:dyDescent="0.25">
      <c r="G10">
        <v>0.9</v>
      </c>
      <c r="H10">
        <v>0.84</v>
      </c>
      <c r="I10">
        <v>-1.373</v>
      </c>
      <c r="J10">
        <v>-31.372</v>
      </c>
      <c r="K10" s="1">
        <f t="shared" si="0"/>
        <v>-1.5144142787623669</v>
      </c>
      <c r="L10">
        <f>327.5-360</f>
        <v>-32.5</v>
      </c>
    </row>
    <row r="11" spans="1:12" x14ac:dyDescent="0.25">
      <c r="G11">
        <v>1</v>
      </c>
      <c r="H11">
        <v>0.82</v>
      </c>
      <c r="I11">
        <v>-1.64</v>
      </c>
      <c r="J11">
        <v>-34.116</v>
      </c>
      <c r="K11" s="1">
        <f t="shared" si="0"/>
        <v>-1.7237229523256661</v>
      </c>
      <c r="L11">
        <f>324-360</f>
        <v>-36</v>
      </c>
    </row>
    <row r="12" spans="1:12" x14ac:dyDescent="0.25">
      <c r="G12">
        <v>2</v>
      </c>
      <c r="H12">
        <v>0.6</v>
      </c>
      <c r="I12">
        <v>-4.5270000000000001</v>
      </c>
      <c r="J12">
        <v>-53.570999999999998</v>
      </c>
      <c r="K12" s="1">
        <f t="shared" si="0"/>
        <v>-4.4369749923271282</v>
      </c>
      <c r="L12">
        <f>306-360</f>
        <v>-54</v>
      </c>
    </row>
    <row r="13" spans="1:12" x14ac:dyDescent="0.25">
      <c r="G13">
        <v>3</v>
      </c>
      <c r="H13">
        <v>0.44800000000000001</v>
      </c>
      <c r="I13">
        <v>-7.1020000000000003</v>
      </c>
      <c r="J13">
        <v>-63.801000000000002</v>
      </c>
      <c r="K13" s="1">
        <f t="shared" si="0"/>
        <v>-6.97443972003712</v>
      </c>
      <c r="L13">
        <f>294.3-360</f>
        <v>-65.699999999999989</v>
      </c>
    </row>
    <row r="14" spans="1:12" x14ac:dyDescent="0.25">
      <c r="G14">
        <v>4</v>
      </c>
      <c r="H14">
        <v>0.35199999999999998</v>
      </c>
      <c r="I14">
        <v>-9.2129999999999992</v>
      </c>
      <c r="J14">
        <v>-69.744</v>
      </c>
      <c r="K14" s="1">
        <f t="shared" si="0"/>
        <v>-9.0691467304373816</v>
      </c>
      <c r="L14">
        <f>289.1-360</f>
        <v>-70.899999999999977</v>
      </c>
    </row>
    <row r="15" spans="1:12" x14ac:dyDescent="0.25">
      <c r="G15">
        <v>5</v>
      </c>
      <c r="H15">
        <v>0.28799999999999998</v>
      </c>
      <c r="I15">
        <v>-10.96</v>
      </c>
      <c r="J15">
        <v>-73.552000000000007</v>
      </c>
      <c r="K15" s="1">
        <f t="shared" si="0"/>
        <v>-10.812150244815385</v>
      </c>
      <c r="L15">
        <f>285.5-360</f>
        <v>-74.5</v>
      </c>
    </row>
    <row r="16" spans="1:12" x14ac:dyDescent="0.25">
      <c r="G16">
        <v>6</v>
      </c>
      <c r="H16">
        <v>0.248</v>
      </c>
      <c r="I16">
        <v>-12.436</v>
      </c>
      <c r="J16">
        <v>-76.177999999999997</v>
      </c>
      <c r="K16" s="1">
        <f t="shared" si="0"/>
        <v>-12.110966383475674</v>
      </c>
      <c r="L16">
        <f>283.7-360</f>
        <v>-76.300000000000011</v>
      </c>
    </row>
    <row r="17" spans="1:12" x14ac:dyDescent="0.25">
      <c r="G17">
        <v>7</v>
      </c>
      <c r="H17">
        <v>0.20799999999999999</v>
      </c>
      <c r="I17">
        <v>-13.709</v>
      </c>
      <c r="J17">
        <v>-78.091999999999999</v>
      </c>
      <c r="K17" s="1">
        <f t="shared" si="0"/>
        <v>-13.638733300744768</v>
      </c>
      <c r="L17">
        <f>281.3-360</f>
        <v>-78.699999999999989</v>
      </c>
    </row>
    <row r="18" spans="1:12" x14ac:dyDescent="0.25">
      <c r="G18">
        <v>8</v>
      </c>
      <c r="H18">
        <v>0.184</v>
      </c>
      <c r="I18">
        <v>-14.824999999999999</v>
      </c>
      <c r="J18">
        <v>-79.545000000000002</v>
      </c>
      <c r="K18" s="1">
        <f t="shared" si="0"/>
        <v>-14.703643539809271</v>
      </c>
      <c r="L18">
        <f>279.9-360</f>
        <v>-80.100000000000023</v>
      </c>
    </row>
    <row r="19" spans="1:12" x14ac:dyDescent="0.25">
      <c r="G19">
        <v>9</v>
      </c>
      <c r="H19">
        <v>0.16400000000000001</v>
      </c>
      <c r="I19">
        <v>-15.818</v>
      </c>
      <c r="J19">
        <v>-80.685000000000002</v>
      </c>
      <c r="K19" s="1">
        <f t="shared" si="0"/>
        <v>-15.703123039046043</v>
      </c>
      <c r="L19">
        <f>279.5-360</f>
        <v>-80.5</v>
      </c>
    </row>
    <row r="20" spans="1:12" x14ac:dyDescent="0.25">
      <c r="G20">
        <v>10</v>
      </c>
      <c r="H20">
        <v>0.14799999999999999</v>
      </c>
      <c r="I20">
        <v>-16.710999999999999</v>
      </c>
      <c r="J20">
        <v>-81.602999999999994</v>
      </c>
      <c r="K20" s="1">
        <f t="shared" si="0"/>
        <v>-16.594765692100854</v>
      </c>
      <c r="L20">
        <f>279.3-360</f>
        <v>-80.699999999999989</v>
      </c>
    </row>
    <row r="23" spans="1:12" x14ac:dyDescent="0.25">
      <c r="A23" t="s">
        <v>12</v>
      </c>
      <c r="B23" t="s">
        <v>13</v>
      </c>
      <c r="C23" t="s">
        <v>19</v>
      </c>
      <c r="D23" t="s">
        <v>22</v>
      </c>
    </row>
    <row r="24" spans="1:12" x14ac:dyDescent="0.25">
      <c r="A24" t="s">
        <v>14</v>
      </c>
      <c r="B24">
        <v>1.06</v>
      </c>
      <c r="C24">
        <v>1</v>
      </c>
      <c r="D24">
        <v>1</v>
      </c>
    </row>
    <row r="25" spans="1:12" x14ac:dyDescent="0.25">
      <c r="A25" t="s">
        <v>15</v>
      </c>
      <c r="B25">
        <v>1</v>
      </c>
      <c r="C25">
        <v>7.0000000000000007E-2</v>
      </c>
      <c r="D25">
        <v>0.13600000000000001</v>
      </c>
    </row>
    <row r="26" spans="1:12" x14ac:dyDescent="0.25">
      <c r="A26" t="s">
        <v>20</v>
      </c>
      <c r="B26" t="s">
        <v>21</v>
      </c>
      <c r="C26">
        <f>20*LOG10(C25)</f>
        <v>-23.098039199714862</v>
      </c>
      <c r="D26">
        <f>20*LOG10(D25)</f>
        <v>-17.32922183259565</v>
      </c>
      <c r="E26" t="s">
        <v>23</v>
      </c>
      <c r="F26">
        <f>D26-C26</f>
        <v>5.7688173671192118</v>
      </c>
    </row>
    <row r="27" spans="1:12" x14ac:dyDescent="0.25">
      <c r="A27" t="s">
        <v>16</v>
      </c>
      <c r="B27">
        <v>0.72</v>
      </c>
    </row>
    <row r="28" spans="1:12" x14ac:dyDescent="0.25">
      <c r="A28" t="s">
        <v>17</v>
      </c>
      <c r="B28" t="s">
        <v>18</v>
      </c>
    </row>
    <row r="29" spans="1:12" x14ac:dyDescent="0.25">
      <c r="B2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Derwent, Alexander Thomas</dc:creator>
  <cp:keywords/>
  <dc:description/>
  <cp:lastModifiedBy>Derwent, Alexander Thomas</cp:lastModifiedBy>
  <cp:revision/>
  <dcterms:created xsi:type="dcterms:W3CDTF">2020-10-08T22:57:26Z</dcterms:created>
  <dcterms:modified xsi:type="dcterms:W3CDTF">2020-10-09T16:59:33Z</dcterms:modified>
  <cp:category/>
  <cp:contentStatus/>
</cp:coreProperties>
</file>