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indeadetoro/Documents/BootCamp/"/>
    </mc:Choice>
  </mc:AlternateContent>
  <xr:revisionPtr revIDLastSave="0" documentId="8_{F0681D24-727A-9843-92EE-3500D6EFB4CA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CrowdFounding Book" sheetId="1" r:id="rId1"/>
    <sheet name="Data of Parent Cate to Outcome" sheetId="2" r:id="rId2"/>
    <sheet name="Data of Sub Cate to Outcome" sheetId="4" r:id="rId3"/>
    <sheet name="Data - Months to Outcome" sheetId="5" r:id="rId4"/>
    <sheet name="Outcome Based on Goal" sheetId="6" r:id="rId5"/>
    <sheet name="Successful Backers (Data)" sheetId="7" r:id="rId6"/>
    <sheet name="Failed Backers (Data)" sheetId="8" r:id="rId7"/>
  </sheets>
  <definedNames>
    <definedName name="_xlnm._FilterDatabase" localSheetId="0" hidden="1">'CrowdFounding Book'!$A$1:$W$1001</definedName>
    <definedName name="_xlnm._FilterDatabase" localSheetId="6" hidden="1">'Failed Backers (Data)'!$D$5:$E$369</definedName>
    <definedName name="_xlnm._FilterDatabase" localSheetId="5" hidden="1">'Successful Backers (Data)'!$D$3:$E$568</definedName>
    <definedName name="Backers">'Successful Backers (Data)'!$E$4:$E$568</definedName>
    <definedName name="Backersf">'Failed Backers (Data)'!$E$5:$E$369</definedName>
    <definedName name="BackersH">'CrowdFounding Book'!$H:$H</definedName>
    <definedName name="BackersS">'Successful Backers (Data)'!$E$4:$E$568</definedName>
    <definedName name="goal">'CrowdFounding Book'!$D$1:$D$1001</definedName>
    <definedName name="outcome">'CrowdFounding Book'!$G$1:$G$1001</definedName>
    <definedName name="SBackers">'Successful Backers (Data)'!$E$4:$E$568</definedName>
  </definedNames>
  <calcPr calcId="191029"/>
  <pivotCaches>
    <pivotCache cacheId="8" r:id="rId8"/>
    <pivotCache cacheId="2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8" l="1"/>
  <c r="L6" i="8"/>
  <c r="K6" i="8"/>
  <c r="J6" i="8"/>
  <c r="I6" i="8"/>
  <c r="H6" i="8"/>
  <c r="I4" i="7"/>
  <c r="M4" i="7"/>
  <c r="L4" i="7"/>
  <c r="K4" i="7"/>
  <c r="J4" i="7"/>
  <c r="H4" i="7"/>
  <c r="F18" i="6"/>
  <c r="F17" i="6"/>
  <c r="F16" i="6"/>
  <c r="F15" i="6"/>
  <c r="F14" i="6"/>
  <c r="F11" i="6"/>
  <c r="F10" i="6"/>
  <c r="E14" i="6"/>
  <c r="D14" i="6"/>
  <c r="F13" i="6"/>
  <c r="F12" i="6"/>
  <c r="F9" i="6"/>
  <c r="F8" i="6"/>
  <c r="F7" i="6"/>
  <c r="E9" i="6"/>
  <c r="E10" i="6"/>
  <c r="E11" i="6"/>
  <c r="E12" i="6"/>
  <c r="E13" i="6"/>
  <c r="E15" i="6"/>
  <c r="E16" i="6"/>
  <c r="E17" i="6"/>
  <c r="D17" i="6"/>
  <c r="E18" i="6"/>
  <c r="D18" i="6"/>
  <c r="D16" i="6"/>
  <c r="D15" i="6"/>
  <c r="D13" i="6"/>
  <c r="D12" i="6"/>
  <c r="D8" i="6"/>
  <c r="D11" i="6"/>
  <c r="D10" i="6"/>
  <c r="D9" i="6"/>
  <c r="E8" i="6"/>
  <c r="E7" i="6"/>
  <c r="D7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6" l="1"/>
  <c r="I7" i="6" s="1"/>
  <c r="G18" i="6"/>
  <c r="H18" i="6" s="1"/>
  <c r="G17" i="6"/>
  <c r="H17" i="6" s="1"/>
  <c r="G16" i="6"/>
  <c r="J16" i="6" s="1"/>
  <c r="G15" i="6"/>
  <c r="J15" i="6" s="1"/>
  <c r="G14" i="6"/>
  <c r="I14" i="6" s="1"/>
  <c r="G13" i="6"/>
  <c r="I13" i="6" s="1"/>
  <c r="G12" i="6"/>
  <c r="H12" i="6" s="1"/>
  <c r="G11" i="6"/>
  <c r="H11" i="6" s="1"/>
  <c r="G10" i="6"/>
  <c r="H10" i="6" s="1"/>
  <c r="G9" i="6"/>
  <c r="J9" i="6" s="1"/>
  <c r="G8" i="6"/>
  <c r="J8" i="6" s="1"/>
  <c r="J17" i="6" l="1"/>
  <c r="J7" i="6"/>
  <c r="H16" i="6"/>
  <c r="I18" i="6"/>
  <c r="I16" i="6"/>
  <c r="I10" i="6"/>
  <c r="J13" i="6"/>
  <c r="J14" i="6"/>
  <c r="J18" i="6"/>
  <c r="I17" i="6"/>
  <c r="H13" i="6"/>
  <c r="H14" i="6"/>
  <c r="H7" i="6"/>
  <c r="I8" i="6"/>
  <c r="J12" i="6"/>
  <c r="I11" i="6"/>
  <c r="H8" i="6"/>
  <c r="J10" i="6"/>
  <c r="J11" i="6"/>
  <c r="I12" i="6"/>
  <c r="I15" i="6"/>
  <c r="H9" i="6"/>
  <c r="I9" i="6"/>
  <c r="H15" i="6"/>
</calcChain>
</file>

<file path=xl/sharedStrings.xml><?xml version="1.0" encoding="utf-8"?>
<sst xmlns="http://schemas.openxmlformats.org/spreadsheetml/2006/main" count="7068" uniqueCount="2113">
  <si>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</si>
  <si>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</si>
  <si>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</si>
  <si>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</si>
  <si>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</si>
  <si>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</si>
  <si>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</si>
  <si>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</si>
  <si>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</si>
  <si>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</si>
  <si>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</si>
  <si>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</si>
  <si>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</si>
  <si>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</si>
  <si>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</si>
  <si>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</si>
  <si>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</si>
  <si>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</si>
  <si>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</si>
  <si>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</si>
  <si>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</si>
  <si>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</si>
  <si>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</si>
  <si>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</si>
  <si>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</si>
  <si>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</si>
  <si>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</si>
  <si>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</si>
  <si>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</si>
  <si>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</si>
  <si>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</si>
  <si>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</si>
  <si>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</si>
  <si>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</si>
  <si>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</si>
  <si>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</si>
  <si>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</si>
  <si>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</si>
  <si>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</si>
  <si>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</si>
  <si>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</si>
  <si>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</si>
  <si>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</si>
  <si>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</si>
  <si>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</si>
  <si>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</si>
  <si>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</si>
  <si>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</si>
  <si>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</si>
  <si>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</si>
  <si>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</si>
  <si>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</si>
  <si>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</si>
  <si>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</si>
  <si>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</si>
  <si>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</si>
  <si>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</si>
  <si>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</si>
  <si>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</si>
  <si>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</si>
  <si>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</si>
  <si>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</si>
  <si>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</si>
  <si>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</si>
  <si>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</si>
  <si>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</si>
  <si>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</si>
  <si>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</si>
  <si>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</si>
  <si>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</si>
  <si>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</si>
  <si>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</si>
  <si>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</si>
  <si>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</si>
  <si>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</si>
  <si>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</si>
  <si>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</si>
  <si>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</si>
  <si>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</si>
  <si>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</si>
  <si>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</si>
  <si>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</si>
  <si>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</si>
  <si>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</si>
  <si>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</si>
  <si>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</si>
  <si>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</si>
  <si>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</si>
  <si>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</si>
  <si>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</si>
  <si>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</si>
  <si>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</si>
  <si>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</si>
  <si>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</si>
  <si>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</si>
  <si>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</si>
  <si>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</si>
  <si>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</si>
  <si>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</si>
  <si>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</si>
  <si>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</si>
  <si>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</si>
  <si>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</si>
  <si>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</si>
  <si>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</si>
  <si>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</si>
  <si>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</si>
  <si>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</si>
  <si>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</si>
  <si>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</si>
  <si>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</si>
  <si>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</si>
  <si>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</si>
  <si>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</si>
  <si>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</si>
  <si>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</si>
  <si>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</si>
  <si>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</si>
  <si>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</si>
  <si>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</si>
  <si>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</si>
  <si>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</si>
  <si>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</si>
  <si>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</si>
  <si>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</si>
  <si>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</si>
  <si>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</si>
  <si>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</si>
  <si>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</si>
  <si>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</si>
  <si>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</si>
  <si>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</si>
  <si>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</si>
  <si>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</si>
  <si>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</si>
  <si>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</si>
  <si>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</si>
  <si>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</si>
  <si>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</si>
  <si>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</si>
  <si>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</si>
  <si>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</si>
  <si>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</si>
  <si>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</si>
  <si>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</si>
  <si>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</si>
  <si>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</si>
  <si>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</si>
  <si>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</si>
  <si>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</si>
  <si>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</si>
  <si>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</si>
  <si>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</si>
  <si>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</si>
  <si>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</si>
  <si>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</si>
  <si>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</si>
  <si>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</si>
  <si>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</si>
  <si>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</si>
  <si>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</si>
  <si>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</si>
  <si>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</si>
  <si>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</si>
  <si>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</si>
  <si>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</si>
  <si>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</si>
  <si>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</si>
  <si>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</si>
  <si>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</si>
  <si>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</si>
  <si>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</si>
  <si>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</si>
  <si>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</si>
  <si>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</si>
  <si>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</si>
  <si>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</si>
  <si>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</si>
  <si>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</si>
  <si>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</si>
  <si>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</si>
  <si>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</si>
  <si>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</si>
  <si>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</si>
  <si>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</si>
  <si>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</si>
  <si>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</si>
  <si>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</si>
  <si>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</si>
  <si>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</si>
  <si>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</si>
  <si>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</si>
  <si>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</si>
  <si>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</si>
  <si>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</si>
  <si>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</si>
  <si>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</si>
  <si>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</si>
  <si>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</si>
  <si>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</si>
  <si>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</si>
  <si>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</si>
  <si>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</si>
  <si>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</si>
  <si>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</si>
  <si>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</si>
  <si>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</si>
  <si>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</si>
  <si>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</si>
  <si>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</si>
  <si>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</si>
  <si>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</si>
  <si>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</si>
  <si>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</si>
  <si>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</si>
  <si>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</si>
  <si>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</si>
  <si>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</si>
  <si>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</si>
  <si>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</si>
  <si>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</si>
  <si>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</si>
  <si>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</si>
  <si>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</si>
  <si>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</si>
  <si>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</si>
  <si>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</si>
  <si>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</si>
  <si>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</si>
  <si>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</si>
  <si>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</si>
  <si>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</si>
  <si>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</si>
  <si>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</si>
  <si>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</si>
  <si>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</si>
  <si>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</si>
  <si>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</si>
  <si>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</si>
  <si>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</si>
  <si>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</si>
  <si>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</si>
  <si>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</si>
  <si>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</si>
  <si>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</si>
  <si>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</si>
  <si>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</si>
  <si>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</si>
  <si>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</si>
  <si>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</si>
  <si>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</si>
  <si>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</si>
  <si>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</si>
  <si>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</si>
  <si>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</si>
  <si>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</si>
  <si>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</si>
  <si>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</si>
  <si>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</si>
  <si>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</si>
  <si>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</si>
  <si>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</si>
  <si>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</si>
  <si>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</si>
  <si>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</si>
  <si>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</si>
  <si>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</si>
  <si>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</si>
  <si>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</si>
  <si>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</si>
  <si>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</si>
  <si>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</si>
  <si>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</si>
  <si>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</si>
  <si>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</si>
  <si>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</si>
  <si>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</si>
  <si>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</si>
  <si>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</si>
  <si>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</si>
  <si>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</si>
  <si>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</si>
  <si>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</si>
  <si>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</si>
  <si>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</si>
  <si>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</si>
  <si>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</si>
  <si>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</si>
  <si>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</si>
  <si>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</si>
  <si>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</si>
  <si>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</si>
  <si>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</si>
  <si>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</si>
  <si>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</si>
  <si>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</si>
  <si>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</si>
  <si>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</si>
  <si>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</si>
  <si>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</si>
  <si>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</si>
  <si>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</si>
  <si>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</si>
  <si>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</si>
  <si>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</si>
  <si>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</si>
  <si>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</si>
  <si>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</si>
  <si>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</si>
  <si>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</si>
  <si>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</si>
  <si>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</si>
  <si>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</si>
  <si>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</si>
  <si>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</si>
  <si>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</si>
  <si>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</si>
  <si>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</si>
  <si>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</si>
  <si>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</si>
  <si>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</si>
  <si>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</si>
  <si>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</si>
  <si>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</si>
  <si>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</si>
  <si>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</si>
  <si>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</si>
  <si>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</si>
  <si>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</si>
  <si>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</si>
  <si>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</si>
  <si>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</si>
  <si>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</si>
  <si>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</si>
  <si>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</si>
  <si>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</si>
  <si>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</si>
  <si>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</si>
  <si>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</si>
  <si>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</si>
  <si>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</si>
  <si>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</si>
  <si>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</si>
  <si>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</si>
  <si>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</si>
  <si>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</si>
  <si>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</si>
  <si>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</si>
  <si>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</si>
  <si>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</si>
  <si>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</si>
  <si>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</si>
  <si>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</si>
  <si>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</si>
  <si>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</si>
  <si>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</si>
  <si>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</si>
  <si>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</si>
  <si>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</si>
  <si>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</si>
  <si>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</si>
  <si>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</si>
  <si>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</si>
  <si>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</si>
  <si>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</si>
  <si>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</si>
  <si>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</si>
  <si>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</si>
  <si>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</si>
  <si>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</si>
  <si>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</si>
  <si>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</si>
  <si>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</si>
  <si>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</si>
  <si>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</si>
  <si>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</si>
  <si>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</si>
  <si>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</si>
  <si>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</si>
  <si>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</si>
  <si>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</si>
  <si>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</si>
  <si>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</si>
  <si>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</si>
  <si>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</si>
  <si>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</si>
  <si>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</si>
  <si>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</si>
  <si>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</si>
  <si>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</si>
  <si>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</si>
  <si>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</si>
  <si>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</si>
  <si>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</si>
  <si>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</si>
  <si>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</si>
  <si>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</si>
  <si>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</si>
  <si>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</si>
  <si>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</si>
  <si>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</si>
  <si>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</si>
  <si>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</si>
  <si>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</si>
  <si>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</si>
  <si>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</si>
  <si>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</si>
  <si>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</si>
  <si>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</si>
  <si>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</si>
  <si>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</si>
  <si>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</si>
  <si>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</si>
  <si>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</si>
  <si>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</si>
  <si>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</si>
  <si>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</si>
  <si>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</si>
  <si>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</si>
  <si>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</si>
  <si>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</si>
  <si>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</si>
  <si>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</si>
  <si>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</si>
  <si>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</si>
  <si>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</si>
  <si>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</si>
  <si>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</si>
  <si>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</si>
  <si>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</si>
  <si>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</si>
  <si>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</si>
  <si>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</si>
  <si>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</si>
  <si>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</si>
  <si>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</si>
  <si>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</si>
  <si>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</si>
  <si>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</si>
  <si>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</si>
  <si>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</si>
  <si>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</si>
  <si>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</si>
  <si>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</si>
  <si>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</si>
  <si>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</si>
  <si>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</si>
  <si>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</si>
  <si>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</si>
  <si>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</si>
  <si>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</si>
  <si>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</si>
  <si>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</si>
  <si>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</si>
  <si>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</si>
  <si>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</si>
  <si>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</si>
  <si>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</si>
  <si>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</si>
  <si>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</si>
  <si>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</si>
  <si>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</si>
  <si>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</si>
  <si>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</si>
  <si>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</si>
  <si>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</si>
  <si>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</si>
  <si>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</si>
  <si>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</si>
  <si>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</si>
  <si>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</si>
  <si>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</si>
  <si>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</si>
  <si>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</si>
  <si>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</si>
  <si>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</si>
  <si>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</si>
  <si>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</si>
  <si>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</si>
  <si>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</si>
  <si>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</si>
  <si>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</si>
  <si>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</si>
  <si>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</si>
  <si>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</si>
  <si>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</si>
  <si>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</si>
  <si>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</si>
  <si>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</si>
  <si>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</si>
  <si>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</si>
  <si>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</si>
  <si>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</si>
  <si>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</si>
  <si>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</si>
  <si>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</si>
  <si>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</si>
  <si>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</si>
  <si>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</si>
  <si>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</si>
  <si>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</si>
  <si>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</si>
  <si>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</si>
  <si>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</si>
  <si>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</si>
  <si>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</si>
  <si>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</si>
  <si>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</si>
  <si>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</si>
  <si>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</si>
  <si>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</si>
  <si>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</si>
  <si>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</si>
  <si>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</si>
  <si>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</si>
  <si>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</si>
  <si>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</si>
  <si>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</si>
  <si>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</si>
  <si>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</si>
  <si>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</si>
  <si>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</si>
  <si>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</si>
  <si>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</si>
  <si>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</si>
  <si>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</si>
  <si>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</si>
  <si>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</si>
  <si>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</si>
  <si>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</si>
  <si>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</si>
  <si>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</si>
  <si>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</si>
  <si>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</si>
  <si>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</si>
  <si>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</si>
  <si>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</si>
  <si>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</si>
  <si>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</si>
  <si>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</si>
  <si>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</si>
  <si>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</si>
  <si>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</si>
  <si>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</si>
  <si>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</si>
  <si>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</si>
  <si>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</si>
  <si>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</si>
  <si>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</si>
  <si>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</si>
  <si>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</si>
  <si>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</si>
  <si>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</si>
  <si>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</si>
  <si>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</si>
  <si>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</si>
  <si>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</si>
  <si>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</si>
  <si>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</si>
  <si>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</si>
  <si>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</si>
  <si>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</si>
  <si>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</si>
  <si>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</si>
  <si>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</si>
  <si>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</si>
  <si>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</si>
  <si>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</si>
  <si>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</si>
  <si>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</si>
  <si>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</si>
  <si>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</si>
  <si>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</si>
  <si>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</si>
  <si>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</si>
  <si>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</si>
  <si>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</si>
  <si>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</si>
  <si>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</si>
  <si>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</si>
  <si>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</si>
  <si>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</si>
  <si>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</si>
  <si>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</si>
  <si>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</si>
  <si>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</si>
  <si>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</si>
  <si>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</si>
  <si>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</si>
  <si>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</si>
  <si>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</si>
  <si>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</si>
  <si>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</si>
  <si>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</si>
  <si>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</si>
  <si>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</si>
  <si>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</si>
  <si>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</si>
  <si>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</si>
  <si>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</si>
  <si>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</si>
  <si>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</si>
  <si>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</si>
  <si>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</si>
  <si>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</si>
  <si>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</si>
  <si>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</si>
  <si>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</si>
  <si>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</si>
  <si>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</si>
  <si>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</si>
  <si>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</si>
  <si>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</si>
  <si>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</si>
  <si>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</si>
  <si>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</si>
  <si>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</si>
  <si>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</si>
  <si>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</si>
  <si>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</si>
  <si>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</si>
  <si>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</si>
  <si>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</si>
  <si>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</si>
  <si>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</si>
  <si>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</si>
  <si>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</si>
  <si>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</si>
  <si>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</si>
  <si>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</si>
  <si>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</si>
  <si>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</si>
  <si>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</si>
  <si>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</si>
  <si>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</si>
  <si>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</si>
  <si>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</si>
  <si>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</si>
  <si>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</si>
  <si>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</si>
  <si>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</si>
  <si>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</si>
  <si>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</si>
  <si>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</si>
  <si>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</si>
  <si>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</si>
  <si>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</si>
  <si>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</si>
  <si>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</si>
  <si>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</si>
  <si>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</si>
  <si>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</si>
  <si>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</si>
  <si>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</si>
  <si>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</si>
  <si>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</si>
  <si>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</si>
  <si>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</si>
  <si>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</si>
  <si>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</si>
  <si>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</si>
  <si>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</si>
  <si>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</si>
  <si>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</si>
  <si>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</si>
  <si>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</si>
  <si>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</si>
  <si>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</si>
  <si>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</si>
  <si>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</si>
  <si>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</si>
  <si>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</si>
  <si>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</si>
  <si>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</si>
  <si>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</si>
  <si>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</si>
  <si>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</si>
  <si>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</si>
  <si>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</si>
  <si>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</si>
  <si>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</si>
  <si>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</si>
  <si>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</si>
  <si>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</si>
  <si>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</si>
  <si>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</si>
  <si>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</si>
  <si>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</si>
  <si>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</si>
  <si>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</si>
  <si>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</si>
  <si>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</si>
  <si>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</si>
  <si>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</si>
  <si>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</si>
  <si>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</si>
  <si>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</si>
  <si>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</si>
  <si>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</si>
  <si>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</si>
  <si>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</si>
  <si>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</si>
  <si>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</si>
  <si>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</si>
  <si>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</si>
  <si>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</si>
  <si>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</si>
  <si>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</si>
  <si>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</si>
  <si>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</si>
  <si>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</si>
  <si>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</si>
  <si>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</si>
  <si>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</si>
  <si>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</si>
  <si>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</si>
  <si>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</si>
  <si>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</si>
  <si>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</si>
  <si>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</si>
  <si>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</si>
  <si>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</si>
  <si>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</si>
  <si>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</si>
  <si>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</si>
  <si>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</si>
  <si>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</si>
  <si>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</si>
  <si>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</si>
  <si>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</si>
  <si>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</si>
  <si>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</si>
  <si>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</si>
  <si>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</si>
  <si>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</si>
  <si>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</si>
  <si>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</si>
  <si>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</si>
  <si>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</si>
  <si>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</si>
  <si>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</si>
  <si>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</si>
  <si>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</si>
  <si>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</si>
  <si>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</si>
  <si>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</si>
  <si>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</si>
  <si>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</si>
  <si>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</si>
  <si>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</si>
  <si>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</si>
  <si>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</si>
  <si>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</si>
  <si>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</si>
  <si>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</si>
  <si>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</si>
  <si>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</si>
  <si>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</si>
  <si>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</si>
  <si>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</si>
  <si>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</si>
  <si>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</si>
  <si>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</si>
  <si>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</si>
  <si>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</si>
  <si>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</si>
  <si>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</si>
  <si>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</si>
  <si>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</si>
  <si>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</si>
  <si>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</si>
  <si>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</si>
  <si>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</si>
  <si>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</si>
  <si>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</si>
  <si>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</si>
  <si>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</si>
  <si>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</si>
  <si>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</si>
  <si>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</si>
  <si>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</si>
  <si>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</si>
  <si>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</si>
  <si>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</si>
  <si>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</si>
  <si>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</si>
  <si>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</si>
  <si>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</si>
  <si>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</si>
  <si>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</si>
  <si>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</si>
  <si>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</si>
  <si>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</si>
  <si>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</si>
  <si>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</si>
  <si>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</si>
  <si>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</si>
  <si>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</si>
  <si>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</si>
  <si>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</si>
  <si>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</si>
  <si>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</si>
  <si>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</si>
  <si>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</si>
  <si>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</si>
  <si>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</si>
  <si>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</si>
  <si>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</si>
  <si>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</si>
  <si>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</si>
  <si>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</si>
  <si>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</si>
  <si>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</si>
  <si>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</si>
  <si>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</si>
  <si>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</si>
  <si>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</si>
  <si>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</si>
  <si>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</si>
  <si>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</si>
  <si>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</si>
  <si>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</si>
  <si>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</si>
  <si>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</si>
  <si>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</si>
  <si>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</si>
  <si>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</si>
  <si>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</si>
  <si>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</si>
  <si>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</si>
  <si>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</si>
  <si>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</si>
  <si>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</si>
  <si>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</si>
  <si>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</si>
  <si>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</si>
  <si>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</si>
  <si>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</si>
  <si>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</si>
  <si>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</si>
  <si>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</si>
  <si>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</si>
  <si>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</si>
  <si>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</si>
  <si>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</si>
  <si>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</si>
  <si>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</si>
  <si>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</si>
  <si>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</si>
  <si>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</si>
  <si>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</si>
  <si>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</si>
  <si>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</si>
  <si>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</si>
  <si>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</si>
  <si>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</si>
  <si>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</si>
  <si>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</si>
  <si>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</si>
  <si>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</si>
  <si>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</si>
  <si>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</si>
  <si>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</si>
  <si>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</si>
  <si>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</si>
  <si>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</si>
  <si>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</si>
  <si>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</si>
  <si>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</si>
  <si>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</si>
  <si>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</si>
  <si>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</si>
  <si>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</si>
  <si>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</si>
  <si>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</si>
  <si>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</si>
  <si>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</si>
  <si>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</si>
  <si>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</si>
  <si>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</si>
  <si>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</si>
  <si>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</si>
  <si>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</si>
  <si>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</si>
  <si>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</si>
  <si>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</si>
  <si>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</si>
  <si>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</si>
  <si>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</si>
  <si>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</si>
  <si>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</si>
  <si>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</si>
  <si>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</si>
  <si>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</si>
  <si>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</si>
  <si>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</si>
  <si>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</si>
  <si>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</si>
  <si>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</si>
  <si>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</si>
  <si>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</si>
  <si>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</si>
  <si>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</si>
  <si>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</si>
  <si>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</si>
  <si>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</si>
  <si>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</si>
  <si>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</si>
  <si>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</si>
  <si>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</si>
  <si>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</si>
  <si>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</si>
  <si>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</si>
  <si>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</si>
  <si>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</si>
  <si>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</si>
  <si>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</si>
  <si>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</si>
  <si>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</si>
  <si>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</si>
  <si>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</si>
  <si>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</si>
  <si>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</si>
  <si>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</si>
  <si>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</si>
  <si>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</si>
  <si>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</si>
  <si>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</si>
  <si>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</si>
  <si>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</si>
  <si>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</si>
  <si>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</si>
  <si>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</si>
  <si>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</si>
  <si>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</si>
  <si>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</si>
  <si>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</si>
  <si>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</si>
  <si>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</si>
  <si>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</si>
  <si>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</si>
  <si>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</si>
  <si>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</si>
  <si>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</si>
  <si>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</si>
  <si>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</si>
  <si>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</si>
  <si>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</si>
  <si>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</si>
  <si>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</si>
  <si>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</si>
  <si>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</si>
  <si>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</si>
  <si>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</si>
  <si>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</si>
  <si>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</si>
  <si>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</si>
  <si>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</si>
  <si>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</si>
  <si>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</si>
  <si>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</si>
  <si>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</si>
  <si>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</si>
  <si>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</si>
  <si>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</si>
  <si>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</si>
  <si>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</si>
  <si>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</si>
  <si>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</si>
  <si>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</si>
  <si>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</si>
  <si>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</si>
  <si>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</si>
  <si>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</si>
  <si>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</si>
  <si>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</si>
  <si>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</si>
  <si>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</si>
  <si>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</si>
  <si>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</si>
  <si>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</si>
  <si>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</si>
  <si>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</si>
  <si>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</si>
  <si>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</si>
  <si>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</si>
  <si>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</si>
  <si>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</si>
  <si>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</si>
  <si>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</si>
  <si>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</si>
  <si>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</si>
  <si>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</si>
  <si>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</si>
  <si>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</si>
  <si>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</si>
  <si>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</si>
  <si>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</si>
  <si>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</si>
  <si>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</si>
  <si>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</si>
  <si>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</si>
  <si>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</si>
  <si>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</si>
  <si>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</si>
  <si>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</si>
  <si>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</si>
  <si>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</si>
  <si>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</si>
  <si>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</si>
  <si>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</si>
  <si>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</si>
  <si>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</si>
  <si>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</si>
  <si>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</si>
  <si>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</si>
  <si>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</si>
  <si>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</si>
  <si>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</si>
  <si>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</si>
  <si>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</si>
  <si>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</si>
  <si>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</si>
  <si>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</si>
  <si>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</si>
  <si>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</si>
  <si>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</si>
  <si>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</si>
  <si>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</si>
  <si>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</si>
  <si>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</si>
  <si>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</si>
  <si>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</si>
  <si>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</si>
  <si>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</si>
  <si>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</si>
  <si>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</si>
  <si>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</si>
  <si>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</si>
  <si>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</si>
  <si>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</si>
  <si>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</si>
  <si>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</si>
  <si>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</si>
  <si>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</si>
  <si>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</si>
  <si>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</si>
  <si>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</si>
  <si>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</si>
  <si>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</si>
  <si>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</si>
  <si>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</si>
  <si>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</si>
  <si>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</si>
  <si>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</si>
  <si>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</si>
  <si>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</si>
  <si>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</si>
  <si>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</si>
  <si>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</si>
  <si>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</si>
  <si>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</si>
  <si>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</si>
  <si>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</si>
  <si>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</si>
  <si>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</si>
  <si>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</si>
  <si>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</si>
  <si>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</si>
  <si>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</si>
  <si>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</si>
  <si>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</si>
  <si>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</si>
  <si>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</si>
  <si>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</si>
  <si>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</si>
  <si>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</si>
  <si>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</si>
  <si>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</si>
  <si>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</si>
  <si>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</si>
  <si>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</si>
  <si>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</si>
  <si>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</si>
  <si>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</si>
  <si>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</si>
  <si>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</si>
  <si>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</si>
  <si>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</si>
  <si>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</si>
  <si>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</si>
  <si>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</si>
  <si>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</si>
  <si>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</si>
  <si>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</si>
  <si>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</si>
  <si>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</si>
  <si>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</si>
  <si>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</si>
  <si>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</si>
  <si>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</si>
  <si>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</si>
  <si>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</si>
  <si>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</si>
  <si>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</si>
  <si>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</si>
  <si>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</si>
  <si>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</si>
  <si>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</si>
  <si>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</si>
  <si>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</si>
  <si>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</si>
  <si>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</si>
  <si>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</si>
  <si>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</si>
  <si>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</si>
  <si>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</si>
  <si>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</si>
  <si>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</si>
  <si>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</si>
  <si>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</si>
  <si>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</si>
  <si>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</si>
  <si>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</si>
  <si>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</si>
  <si>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</si>
  <si>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</si>
  <si>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</si>
  <si>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</si>
  <si>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</si>
  <si>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</si>
  <si>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</si>
  <si>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</si>
  <si>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</si>
  <si>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</si>
  <si>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</si>
  <si>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</si>
  <si>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</si>
  <si>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</si>
  <si>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</si>
  <si>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</si>
  <si>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</si>
  <si>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</si>
  <si>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</si>
  <si>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</si>
  <si>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</si>
  <si>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</si>
  <si>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</si>
  <si>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</si>
  <si>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</si>
  <si>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</si>
  <si>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</si>
  <si>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</si>
  <si>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</si>
  <si>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</si>
  <si>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</si>
  <si>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</si>
  <si>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</si>
  <si>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</si>
  <si>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</si>
  <si>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</si>
  <si>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</si>
  <si>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</si>
  <si>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</si>
  <si>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</si>
  <si>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</si>
  <si>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</si>
  <si>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</si>
  <si>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</si>
  <si>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</si>
  <si>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</si>
  <si>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</si>
  <si>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</si>
  <si>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</si>
  <si>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</si>
  <si>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</si>
  <si>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</si>
  <si>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</si>
  <si>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</si>
  <si>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</si>
  <si>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</si>
  <si>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</si>
  <si>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</si>
  <si>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</si>
  <si>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</si>
  <si>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</si>
  <si>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</si>
  <si>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</si>
  <si>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</si>
  <si>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</si>
  <si>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</si>
  <si>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</si>
  <si>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</si>
  <si>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</si>
  <si>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</si>
  <si>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</si>
  <si>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</si>
  <si>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</si>
  <si>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</si>
  <si>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</si>
  <si>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</si>
  <si>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</si>
  <si>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</si>
  <si>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</si>
  <si>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</si>
  <si>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</si>
  <si>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</si>
  <si>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</si>
  <si>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</si>
  <si>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</si>
  <si>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</si>
  <si>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</si>
  <si>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</si>
  <si>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</si>
  <si>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</si>
  <si>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</si>
  <si>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</si>
  <si>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</si>
  <si>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</si>
  <si>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</si>
  <si>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</si>
  <si>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</si>
  <si>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</si>
  <si>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</si>
  <si>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</si>
  <si>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</si>
  <si>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</si>
  <si>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</si>
  <si>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</si>
  <si>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</si>
  <si>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</si>
  <si>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</si>
  <si>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</si>
  <si>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</si>
  <si>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</si>
  <si>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</si>
  <si>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</si>
  <si>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</si>
  <si>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</si>
  <si>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</si>
  <si>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</si>
  <si>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</si>
  <si>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</si>
  <si>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</si>
  <si>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</si>
  <si>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</si>
  <si>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</si>
  <si>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</si>
  <si>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</si>
  <si>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</si>
  <si>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</si>
  <si>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</si>
  <si>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</si>
  <si>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</si>
  <si>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</si>
  <si>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</si>
  <si>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</si>
  <si>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</si>
  <si>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</si>
  <si>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</si>
  <si>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</si>
  <si>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</si>
  <si>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</si>
  <si>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</si>
  <si>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</si>
  <si>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</si>
  <si>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</si>
  <si>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</si>
  <si>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</si>
  <si>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</si>
  <si>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</si>
  <si>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</si>
  <si>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</si>
  <si>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</si>
  <si>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</si>
  <si>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</si>
  <si>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</si>
  <si>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</si>
  <si>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</si>
  <si>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</si>
  <si>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</si>
  <si>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</si>
  <si>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</si>
  <si>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</si>
  <si>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</si>
  <si>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</si>
  <si>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</si>
  <si>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</si>
  <si>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</si>
  <si>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</si>
  <si>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</si>
  <si>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</si>
  <si>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</si>
  <si>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</si>
  <si>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</si>
  <si>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</si>
  <si>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</si>
  <si>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</si>
  <si>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</si>
  <si>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</si>
  <si>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</si>
  <si>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</si>
  <si>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</si>
  <si>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</si>
  <si>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</si>
  <si>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</si>
  <si>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</si>
  <si>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</si>
  <si>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</si>
  <si>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</si>
  <si>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</si>
  <si>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</si>
  <si>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</si>
  <si>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</si>
  <si>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</si>
  <si>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</si>
  <si>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</si>
  <si>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</si>
  <si>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</si>
  <si>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</si>
  <si>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</si>
  <si>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</si>
  <si>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</si>
  <si>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</si>
  <si>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</si>
  <si>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</si>
  <si>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</si>
  <si>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</si>
  <si>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</si>
  <si>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</si>
  <si>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</si>
  <si>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</si>
  <si>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</si>
  <si>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</si>
  <si>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</si>
  <si>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</si>
  <si>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</si>
  <si>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</si>
  <si>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</si>
  <si>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</si>
  <si>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</si>
  <si>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</si>
  <si>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</si>
  <si>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</si>
  <si>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</si>
  <si>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</si>
  <si>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</si>
  <si>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</si>
  <si>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</si>
  <si>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</si>
  <si>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</si>
  <si>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</si>
  <si>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</si>
  <si>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</si>
  <si>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</si>
  <si>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</si>
  <si>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</si>
  <si>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</si>
  <si>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</si>
  <si>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</si>
  <si>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</si>
  <si>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</si>
  <si>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</si>
  <si>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</si>
  <si>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</si>
  <si>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</si>
  <si>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</si>
  <si>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</si>
  <si>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</si>
  <si>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</si>
  <si>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</si>
  <si>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</si>
  <si>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</si>
  <si>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</si>
  <si>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</si>
  <si>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</si>
  <si>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</si>
  <si>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</si>
  <si>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</si>
  <si>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</si>
  <si>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</si>
  <si>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</si>
  <si>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</si>
  <si>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</si>
  <si>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</si>
  <si>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</si>
  <si>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</si>
  <si>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</si>
  <si>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</si>
  <si>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</si>
  <si>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</si>
  <si>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</si>
  <si>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</si>
  <si>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</si>
  <si>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</si>
  <si>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</si>
  <si>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</si>
  <si>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</si>
  <si>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</si>
  <si>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</si>
  <si>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</si>
  <si>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</si>
  <si>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</si>
  <si>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</si>
  <si>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</si>
  <si>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</si>
  <si>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</si>
  <si>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</si>
  <si>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</si>
  <si>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</si>
  <si>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</si>
  <si>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</si>
  <si>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</si>
  <si>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</si>
  <si>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</si>
  <si>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</si>
  <si>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</si>
  <si>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</si>
  <si>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</si>
  <si>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</si>
  <si>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</si>
  <si>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</si>
  <si>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</si>
  <si>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</si>
  <si>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</si>
  <si>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</si>
  <si>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</si>
  <si>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</si>
  <si>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</si>
  <si>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</si>
  <si>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</si>
  <si>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</si>
  <si>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</si>
  <si>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</si>
  <si>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</si>
  <si>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</si>
  <si>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</si>
  <si>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</si>
  <si>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</si>
  <si>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</si>
  <si>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</si>
  <si>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</si>
  <si>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</si>
  <si>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</si>
  <si>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</si>
  <si>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</si>
  <si>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</si>
  <si>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</si>
  <si>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</si>
  <si>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</si>
  <si>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</si>
  <si>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</si>
  <si>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</si>
  <si>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</si>
  <si>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</si>
  <si>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</si>
  <si>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</si>
  <si>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</si>
  <si>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</si>
  <si>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</si>
  <si>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</si>
  <si>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</si>
  <si>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</si>
  <si>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</si>
  <si>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</si>
  <si>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</si>
  <si>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</si>
  <si>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</si>
  <si>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</si>
  <si>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</si>
  <si>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</si>
  <si>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</si>
  <si>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</si>
  <si>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</si>
  <si>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</si>
  <si>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</si>
  <si>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</si>
  <si>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</si>
  <si>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</si>
  <si>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</si>
  <si>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</si>
  <si>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</si>
  <si>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</si>
  <si>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</si>
  <si>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</si>
  <si>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</si>
  <si>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</si>
  <si>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</si>
  <si>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</si>
  <si>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</si>
  <si>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</si>
  <si>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</si>
  <si>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</si>
  <si>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</si>
  <si>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</si>
  <si>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</si>
  <si>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</si>
  <si>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</si>
  <si>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</si>
  <si>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</si>
  <si>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</si>
  <si>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</si>
  <si>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</si>
  <si>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</si>
  <si>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</si>
  <si>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</si>
  <si>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</si>
  <si>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</si>
  <si>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</si>
  <si>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</si>
  <si>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</si>
  <si>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</si>
  <si>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</si>
  <si>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</si>
  <si>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</si>
  <si>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</si>
  <si>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</si>
  <si>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</si>
  <si>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</si>
  <si>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</si>
  <si>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</si>
  <si>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</si>
  <si>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</si>
  <si>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</si>
  <si>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</si>
  <si>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</si>
  <si>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</si>
  <si>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</si>
  <si>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</si>
  <si>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</si>
  <si>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</si>
  <si>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</si>
  <si>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</si>
  <si>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</si>
  <si>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</si>
  <si>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</si>
  <si>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</si>
  <si>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</si>
  <si>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</si>
  <si>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</si>
  <si>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</si>
  <si>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</si>
  <si>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</si>
  <si>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</si>
  <si>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</si>
  <si>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</si>
  <si>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</si>
  <si>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</si>
  <si>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</si>
  <si>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</si>
  <si>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</si>
  <si>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</si>
  <si>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</si>
  <si>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</si>
  <si>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</si>
  <si>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</si>
  <si>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</si>
  <si>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</si>
  <si>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</si>
  <si>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</si>
  <si>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</si>
  <si>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</si>
  <si>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</si>
  <si>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</si>
  <si>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</si>
  <si>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</si>
  <si>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</si>
  <si>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</si>
  <si>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</si>
  <si>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</si>
  <si>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</si>
  <si>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</si>
  <si>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</si>
  <si>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</si>
  <si>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</si>
  <si>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</si>
  <si>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</si>
  <si>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</si>
  <si>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</si>
  <si>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</si>
  <si>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</si>
  <si>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</si>
  <si>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</si>
  <si>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</si>
  <si>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</si>
  <si>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</si>
  <si>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</si>
  <si>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</si>
  <si>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</si>
  <si>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</si>
  <si>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</si>
  <si>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</si>
  <si>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</si>
  <si>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</si>
  <si>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</si>
  <si>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</si>
  <si>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</si>
  <si>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</si>
  <si>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</si>
  <si>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</si>
  <si>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</si>
  <si>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</si>
  <si>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</si>
  <si>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</si>
  <si>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</si>
  <si>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</si>
  <si>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</si>
  <si>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</si>
  <si>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</si>
  <si>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</si>
  <si>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</si>
  <si>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</si>
  <si>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</si>
  <si>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</si>
  <si>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</si>
  <si>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</si>
  <si>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</si>
  <si>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</si>
  <si>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</si>
  <si>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</si>
  <si>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</si>
  <si>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</si>
  <si>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</si>
  <si>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</si>
  <si>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</si>
  <si>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</si>
  <si>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</si>
  <si>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</si>
  <si>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</si>
  <si>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</si>
  <si>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</si>
  <si>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</si>
  <si>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</si>
  <si>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</si>
  <si>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</si>
  <si>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</si>
  <si>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</si>
  <si>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</si>
  <si>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</si>
  <si>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</si>
  <si>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</si>
  <si>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</si>
  <si>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</si>
  <si>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</si>
  <si>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</si>
  <si>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</si>
  <si>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</si>
  <si>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</si>
  <si>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</si>
  <si>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</si>
  <si>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</si>
  <si>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</si>
  <si>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</si>
  <si>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</si>
  <si>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</si>
  <si>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</si>
  <si>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</si>
  <si>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</si>
  <si>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</si>
  <si>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</si>
  <si>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</si>
  <si>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</si>
  <si>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</si>
  <si>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</si>
  <si>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</si>
  <si>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</si>
  <si>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</si>
  <si>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</si>
  <si>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</si>
  <si>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</si>
  <si>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</si>
  <si>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</si>
  <si>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</si>
  <si>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</si>
  <si>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</si>
  <si>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</si>
  <si>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</si>
  <si>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</si>
  <si>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</si>
  <si>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</si>
  <si>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</si>
  <si>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</si>
  <si>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</si>
  <si>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</si>
  <si>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</si>
  <si>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</si>
  <si>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</si>
  <si>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</si>
  <si>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</si>
  <si>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</si>
  <si>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</si>
  <si>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</si>
  <si>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</si>
  <si>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</si>
  <si>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</si>
  <si>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</si>
  <si>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</si>
  <si>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</si>
  <si>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</si>
  <si>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</si>
  <si>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</si>
  <si>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</si>
  <si>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</si>
  <si>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</si>
  <si>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</si>
  <si>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</si>
  <si>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</si>
  <si>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</si>
  <si>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</si>
  <si>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</si>
  <si>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</si>
  <si>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</si>
  <si>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</si>
  <si>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</si>
  <si>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</si>
  <si>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</si>
  <si>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</si>
  <si>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</si>
  <si>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</si>
  <si>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</si>
  <si>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</si>
  <si>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</si>
  <si>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</si>
  <si>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</si>
  <si>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</si>
  <si>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</si>
  <si>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</si>
  <si>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</si>
  <si>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</si>
  <si>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</si>
  <si>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</si>
  <si>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</si>
  <si>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</si>
  <si>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</si>
  <si>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</si>
  <si>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</si>
  <si>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</si>
  <si>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</si>
  <si>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</si>
  <si>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</si>
  <si>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</si>
  <si>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</si>
  <si>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</si>
  <si>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</si>
  <si>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</si>
  <si>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</si>
  <si>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</si>
  <si>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</si>
  <si>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</si>
  <si>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</si>
  <si>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</si>
  <si>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</si>
  <si>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</si>
  <si>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</si>
  <si>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</si>
  <si>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</si>
  <si>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</si>
  <si>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</si>
  <si>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</si>
  <si>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</si>
  <si>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</si>
  <si>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</si>
  <si>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</si>
  <si>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</si>
  <si>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</si>
  <si>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</si>
  <si>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</si>
  <si>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</si>
  <si>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</si>
  <si>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</si>
  <si>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</si>
  <si>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</si>
  <si>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</si>
  <si>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</si>
  <si>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</si>
  <si>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</si>
  <si>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</si>
  <si>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</si>
  <si>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</si>
  <si>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</si>
  <si>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</si>
  <si>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</si>
  <si>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</si>
  <si>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</si>
  <si>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</si>
  <si>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</si>
  <si>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</si>
  <si>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</si>
  <si>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</si>
  <si>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</si>
  <si>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</si>
  <si>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</si>
  <si>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</si>
  <si>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</si>
  <si>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</si>
  <si>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</si>
  <si>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</si>
  <si>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</si>
  <si>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</si>
  <si>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</si>
  <si>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</si>
  <si>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</si>
  <si>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</si>
  <si>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</si>
  <si>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</si>
  <si>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</si>
  <si>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</si>
  <si>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</si>
  <si>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</si>
  <si>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</si>
  <si>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</si>
  <si>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</si>
  <si>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</si>
  <si>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</si>
  <si>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</si>
  <si>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</si>
  <si>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</si>
  <si>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</si>
  <si>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</si>
  <si>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</si>
  <si>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</si>
  <si>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</si>
  <si>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</si>
  <si>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</si>
  <si>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</si>
  <si>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</si>
  <si>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</si>
  <si>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</si>
  <si>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</si>
  <si>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</si>
  <si>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</si>
  <si>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</si>
  <si>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</si>
  <si>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</si>
  <si>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</si>
  <si>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</si>
  <si>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</si>
  <si>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</si>
  <si>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</si>
  <si>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</si>
  <si>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</si>
  <si>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</si>
  <si>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</si>
  <si>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</si>
  <si>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</si>
  <si>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</si>
  <si>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</si>
  <si>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</si>
  <si>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</si>
  <si>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</si>
  <si>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</si>
  <si>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</si>
  <si>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</si>
  <si>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</si>
  <si>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</si>
  <si>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</si>
  <si>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</si>
  <si>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</si>
  <si>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</si>
  <si>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</si>
  <si>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</si>
  <si>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</si>
  <si>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</si>
  <si>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</si>
  <si>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</si>
  <si>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</si>
  <si>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</si>
  <si>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</si>
  <si>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</si>
  <si>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</si>
  <si>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</si>
  <si>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</si>
  <si>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</si>
  <si>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</si>
  <si>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</si>
  <si>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</si>
  <si>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</si>
  <si>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</si>
  <si>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</si>
  <si>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</si>
  <si>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</si>
  <si>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</si>
  <si>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</si>
  <si>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</si>
  <si>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</si>
  <si>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</si>
  <si>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</si>
  <si>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</si>
  <si>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</si>
  <si>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</si>
  <si>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</si>
  <si>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</si>
  <si>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</si>
  <si>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</si>
  <si>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</si>
  <si>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</si>
  <si>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</si>
  <si>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</si>
  <si>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</si>
  <si>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</si>
  <si>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</si>
  <si>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</si>
  <si>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</si>
  <si>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</si>
  <si>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</si>
  <si>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</si>
  <si>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</si>
  <si>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</si>
  <si>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</si>
  <si>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</si>
  <si>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</si>
  <si>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</si>
  <si>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</si>
  <si>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</si>
  <si>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</si>
  <si>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</si>
  <si>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</si>
  <si>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</si>
  <si>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</si>
  <si>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</si>
  <si>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</si>
  <si>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</si>
  <si>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</si>
  <si>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</si>
  <si>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</si>
  <si>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</si>
  <si>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</si>
  <si>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</si>
  <si>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</si>
  <si>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</si>
  <si>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</si>
  <si>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</si>
  <si>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</si>
  <si>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</si>
  <si>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</si>
  <si>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</si>
  <si>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</si>
  <si>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</si>
  <si>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</si>
  <si>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</si>
  <si>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</si>
  <si>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</si>
  <si>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</si>
  <si>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</si>
  <si>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</si>
  <si>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</si>
  <si>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</si>
  <si>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</si>
  <si>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</si>
  <si>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</si>
  <si>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</si>
  <si>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</si>
  <si>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</si>
  <si>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</si>
  <si>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</si>
  <si>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</si>
  <si>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</si>
  <si>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</si>
  <si>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</si>
  <si>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</si>
  <si>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</si>
  <si>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</si>
  <si>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</si>
  <si>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</si>
  <si>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</si>
  <si>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</si>
  <si>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</si>
  <si>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</si>
  <si>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</si>
  <si>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</si>
  <si>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</si>
  <si>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</si>
  <si>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</si>
  <si>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</si>
  <si>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</si>
  <si>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</si>
  <si>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</si>
  <si>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</si>
  <si>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</si>
  <si>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</si>
  <si>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</si>
  <si>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</si>
  <si>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</si>
  <si>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</si>
  <si>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</si>
  <si>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</si>
  <si>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</si>
  <si>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</si>
  <si>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</si>
  <si>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</si>
  <si>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</si>
  <si>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</si>
  <si>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</si>
  <si>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</si>
  <si>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</si>
  <si>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</si>
  <si>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</si>
  <si>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</si>
  <si>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</si>
  <si>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</si>
  <si>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</si>
  <si>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</si>
  <si>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</si>
  <si>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</si>
  <si>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</si>
  <si>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</si>
  <si>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</si>
  <si>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</si>
  <si>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</si>
  <si>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</si>
  <si>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</si>
  <si>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</si>
  <si>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</si>
  <si>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</si>
  <si>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</si>
  <si>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</si>
  <si>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</si>
  <si>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</si>
  <si>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</si>
  <si>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</si>
  <si>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</si>
  <si>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</si>
  <si>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</si>
  <si>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</si>
  <si>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</si>
  <si>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</si>
  <si>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</si>
  <si>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</si>
  <si>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</si>
  <si>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</si>
  <si>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</si>
  <si>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</si>
  <si>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</si>
  <si>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</si>
  <si>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</si>
  <si>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</si>
  <si>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</si>
  <si>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</si>
  <si>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</si>
  <si>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</si>
  <si>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</si>
  <si>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</si>
  <si>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</si>
  <si>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</si>
  <si>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</si>
  <si>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</si>
  <si>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</si>
  <si>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</si>
  <si>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</si>
  <si>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</si>
  <si>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</si>
  <si>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</si>
  <si>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</si>
  <si>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</si>
  <si>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</si>
  <si>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</si>
  <si>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</si>
  <si>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</si>
  <si>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</si>
  <si>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</si>
  <si>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</si>
  <si>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</si>
  <si>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</si>
  <si>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</si>
  <si>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</si>
  <si>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</si>
  <si>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</si>
  <si>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</si>
  <si>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</si>
  <si>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</si>
  <si>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</si>
  <si>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</si>
  <si>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</si>
  <si>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</si>
  <si>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</si>
  <si>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</si>
  <si>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</si>
  <si>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</si>
  <si>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</si>
  <si>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</si>
  <si>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</si>
  <si>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</si>
  <si>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</si>
  <si>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</si>
  <si>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</si>
  <si>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liove</t>
  </si>
  <si>
    <t>Goal</t>
  </si>
  <si>
    <t xml:space="preserve"> 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</si>
  <si>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</si>
  <si>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</si>
  <si>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</si>
  <si>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</si>
  <si>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</si>
  <si>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</si>
  <si>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</si>
  <si>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</si>
  <si>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</si>
  <si>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</si>
  <si>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</si>
  <si>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</si>
  <si>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</si>
  <si>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</si>
  <si>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</si>
  <si>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</si>
  <si>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</si>
  <si>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</si>
  <si>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</si>
  <si>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 </t>
  </si>
  <si>
    <t>minimum</t>
  </si>
  <si>
    <t>maximum</t>
  </si>
  <si>
    <t>variance</t>
  </si>
  <si>
    <t>standard deviation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</si>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</sst>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Inherit"/>
    </font>
    <font>
      <sz val="14"/>
      <color rgb="FFFFFFFF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0" fontId="18" fillId="0" borderId="0" xfId="0" applyFont="1"/>
    <xf numFmtId="9" fontId="0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D966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D966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D966"/>
        </patternFill>
      </fill>
    </dxf>
    <dxf>
      <fill>
        <patternFill>
          <bgColor rgb="FFC00000"/>
        </patternFill>
      </fill>
    </dxf>
    <dxf>
      <fill>
        <patternFill>
          <bgColor rgb="FF65B372"/>
        </patternFill>
      </fill>
    </dxf>
    <dxf>
      <fill>
        <patternFill>
          <bgColor rgb="FFFA6A6B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4CD3F"/>
      <color rgb="FFFFD966"/>
      <color rgb="FFC00000"/>
      <color rgb="FFA5A4A4"/>
      <color rgb="FF5B9AD5"/>
      <color rgb="FFFCD564"/>
      <color rgb="FF2E9AE0"/>
      <color rgb="FF323F50"/>
      <color rgb="FF039540"/>
      <color rgb="FFFA6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[Kehinde Adetoro CrowdfundingBook 12.21.23.xlsx]Data of Parent Cate to Outcome!PivotTable1</c:name>
    <c:fmtId val="0"/>
  </c:pivotSource>
  <c:chart>
    <c:autoTitleDeleted val="0"/>
    <c:pivotFmts>
      <c:pivotFmt>
        <c:idx val="0"/>
        <c:spPr>
          <a:solidFill>
            <a:srgbClr val="FCD5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395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of Parent Cate to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CD564"/>
            </a:solidFill>
            <a:ln>
              <a:noFill/>
            </a:ln>
            <a:effectLst/>
          </c:spPr>
          <c:invertIfNegative val="0"/>
          <c:cat>
            <c:strRef>
              <c:f>'Data of Parent Cate to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 of Parent Cate to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B-7F46-A16B-2230684C3AF6}"/>
            </c:ext>
          </c:extLst>
        </c:ser>
        <c:ser>
          <c:idx val="1"/>
          <c:order val="1"/>
          <c:tx>
            <c:strRef>
              <c:f>'Data of Parent Cate to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'Data of Parent Cate to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 of Parent Cate to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B-7F46-A16B-2230684C3AF6}"/>
            </c:ext>
          </c:extLst>
        </c:ser>
        <c:ser>
          <c:idx val="2"/>
          <c:order val="2"/>
          <c:tx>
            <c:strRef>
              <c:f>'Data of Parent Cate to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23F50"/>
            </a:solidFill>
            <a:ln>
              <a:noFill/>
            </a:ln>
            <a:effectLst/>
          </c:spPr>
          <c:invertIfNegative val="0"/>
          <c:cat>
            <c:strRef>
              <c:f>'Data of Parent Cate to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 of Parent Cate to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B-7F46-A16B-2230684C3AF6}"/>
            </c:ext>
          </c:extLst>
        </c:ser>
        <c:ser>
          <c:idx val="3"/>
          <c:order val="3"/>
          <c:tx>
            <c:strRef>
              <c:f>'Data of Parent Cate to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39540"/>
            </a:solidFill>
            <a:ln>
              <a:noFill/>
            </a:ln>
            <a:effectLst/>
          </c:spPr>
          <c:invertIfNegative val="0"/>
          <c:cat>
            <c:strRef>
              <c:f>'Data of Parent Cate to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 of Parent Cate to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B-7F46-A16B-2230684C3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38735"/>
        <c:axId val="162786975"/>
      </c:barChart>
      <c:catAx>
        <c:axId val="1719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6975"/>
        <c:crosses val="autoZero"/>
        <c:auto val="1"/>
        <c:lblAlgn val="ctr"/>
        <c:lblOffset val="100"/>
        <c:noMultiLvlLbl val="0"/>
      </c:catAx>
      <c:valAx>
        <c:axId val="1627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[Kehinde Adetoro CrowdfundingBook 12.21.23.xlsx]Data of Sub Cate to Outcome!PivotTable2</c:name>
    <c:fmtId val="0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4A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A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of Sub Cate to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'Data of Sub Cate to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 of Sub Cate to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784D-BB99-12D3010F892D}"/>
            </c:ext>
          </c:extLst>
        </c:ser>
        <c:ser>
          <c:idx val="1"/>
          <c:order val="1"/>
          <c:tx>
            <c:strRef>
              <c:f>'Data of Sub Cate to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of Sub Cate to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 of Sub Cate to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784D-BB99-12D3010F892D}"/>
            </c:ext>
          </c:extLst>
        </c:ser>
        <c:ser>
          <c:idx val="2"/>
          <c:order val="2"/>
          <c:tx>
            <c:strRef>
              <c:f>'Data of Sub Cate to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5A4A4"/>
            </a:solidFill>
            <a:ln>
              <a:noFill/>
            </a:ln>
            <a:effectLst/>
          </c:spPr>
          <c:invertIfNegative val="0"/>
          <c:cat>
            <c:strRef>
              <c:f>'Data of Sub Cate to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 of Sub Cate to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C-784D-BB99-12D3010F892D}"/>
            </c:ext>
          </c:extLst>
        </c:ser>
        <c:ser>
          <c:idx val="3"/>
          <c:order val="3"/>
          <c:tx>
            <c:strRef>
              <c:f>'Data of Sub Cate to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B9AD5"/>
            </a:solidFill>
            <a:ln>
              <a:noFill/>
            </a:ln>
            <a:effectLst/>
          </c:spPr>
          <c:invertIfNegative val="0"/>
          <c:cat>
            <c:strRef>
              <c:f>'Data of Sub Cate to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 of Sub Cate to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C-784D-BB99-12D3010F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23967"/>
        <c:axId val="460005807"/>
      </c:barChart>
      <c:catAx>
        <c:axId val="3588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5807"/>
        <c:crosses val="autoZero"/>
        <c:auto val="1"/>
        <c:lblAlgn val="ctr"/>
        <c:lblOffset val="100"/>
        <c:noMultiLvlLbl val="0"/>
      </c:catAx>
      <c:valAx>
        <c:axId val="4600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[Kehinde Adetoro CrowdfundingBook 12.21.23.xlsx]Data - Months to 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- Months to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Months to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- Months to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4-AC4F-9044-381D44FF60D2}"/>
            </c:ext>
          </c:extLst>
        </c:ser>
        <c:ser>
          <c:idx val="1"/>
          <c:order val="1"/>
          <c:tx>
            <c:strRef>
              <c:f>'Data - Months to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Months to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- Months to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4-AC4F-9044-381D44FF60D2}"/>
            </c:ext>
          </c:extLst>
        </c:ser>
        <c:ser>
          <c:idx val="2"/>
          <c:order val="2"/>
          <c:tx>
            <c:strRef>
              <c:f>'Data - Months to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- Months to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- Months to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4-AC4F-9044-381D44FF60D2}"/>
            </c:ext>
          </c:extLst>
        </c:ser>
        <c:ser>
          <c:idx val="3"/>
          <c:order val="3"/>
          <c:tx>
            <c:strRef>
              <c:f>'Data - Months to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- Months to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- Months to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4-AC4F-9044-381D44FF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62543"/>
        <c:axId val="89384111"/>
      </c:lineChart>
      <c:catAx>
        <c:axId val="10836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4111"/>
        <c:crosses val="autoZero"/>
        <c:auto val="1"/>
        <c:lblAlgn val="ctr"/>
        <c:lblOffset val="100"/>
        <c:noMultiLvlLbl val="0"/>
      </c:catAx>
      <c:valAx>
        <c:axId val="893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Goal'!$H$6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Goal'!$C$7:$C$18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Goal'!$H$7:$H$18</c:f>
              <c:numCache>
                <c:formatCode>0%</c:formatCode>
                <c:ptCount val="12"/>
                <c:pt idx="0">
                  <c:v>0.58823529411764697</c:v>
                </c:pt>
                <c:pt idx="1">
                  <c:v>0.82683982683982704</c:v>
                </c:pt>
                <c:pt idx="2">
                  <c:v>0.52063492063492101</c:v>
                </c:pt>
                <c:pt idx="3">
                  <c:v>0.44444444444444398</c:v>
                </c:pt>
                <c:pt idx="4">
                  <c:v>1</c:v>
                </c:pt>
                <c:pt idx="5">
                  <c:v>1</c:v>
                </c:pt>
                <c:pt idx="6">
                  <c:v>0.78571428571428603</c:v>
                </c:pt>
                <c:pt idx="7">
                  <c:v>1</c:v>
                </c:pt>
                <c:pt idx="8">
                  <c:v>0.66666666666666696</c:v>
                </c:pt>
                <c:pt idx="9">
                  <c:v>0.78571428571428603</c:v>
                </c:pt>
                <c:pt idx="10">
                  <c:v>0.72727272727272696</c:v>
                </c:pt>
                <c:pt idx="11">
                  <c:v>0.37377049180327898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3-F34C-8462-83B65C262819}"/>
            </c:ext>
          </c:extLst>
        </c:ser>
        <c:ser>
          <c:idx val="5"/>
          <c:order val="1"/>
          <c:tx>
            <c:strRef>
              <c:f>'Outcome Based on Goal'!$I$6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4CD3F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Goal'!$C$7:$C$18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Goal'!$I$7:$I$18</c:f>
              <c:numCache>
                <c:formatCode>0%</c:formatCode>
                <c:ptCount val="12"/>
                <c:pt idx="0">
                  <c:v>0.39215686274509798</c:v>
                </c:pt>
                <c:pt idx="1">
                  <c:v>0.16450216450216501</c:v>
                </c:pt>
                <c:pt idx="2">
                  <c:v>0.4</c:v>
                </c:pt>
                <c:pt idx="3">
                  <c:v>0.55555555555555602</c:v>
                </c:pt>
                <c:pt idx="4">
                  <c:v>0</c:v>
                </c:pt>
                <c:pt idx="5">
                  <c:v>0</c:v>
                </c:pt>
                <c:pt idx="6">
                  <c:v>0.214285714285714</c:v>
                </c:pt>
                <c:pt idx="7">
                  <c:v>0</c:v>
                </c:pt>
                <c:pt idx="8">
                  <c:v>0.25</c:v>
                </c:pt>
                <c:pt idx="9">
                  <c:v>0.214285714285714</c:v>
                </c:pt>
                <c:pt idx="10">
                  <c:v>0.27272727272727298</c:v>
                </c:pt>
                <c:pt idx="11">
                  <c:v>0.53442622950819696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3-F34C-8462-83B65C262819}"/>
            </c:ext>
          </c:extLst>
        </c:ser>
        <c:ser>
          <c:idx val="6"/>
          <c:order val="2"/>
          <c:tx>
            <c:strRef>
              <c:f>'Outcome Based on Goal'!$J$6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Goal'!$C$7:$C$18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Goal'!$J$7:$J$18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8.6580086580086597E-3</c:v>
                </c:pt>
                <c:pt idx="2">
                  <c:v>7.9365079365079402E-2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0</c:v>
                </c:pt>
                <c:pt idx="10">
                  <c:v>0</c:v>
                </c:pt>
                <c:pt idx="11">
                  <c:v>9.18032786885246E-2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3-F34C-8462-83B65C26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559"/>
        <c:axId val="861463695"/>
      </c:lineChart>
      <c:catAx>
        <c:axId val="115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3695"/>
        <c:crosses val="autoZero"/>
        <c:auto val="1"/>
        <c:lblAlgn val="ctr"/>
        <c:lblOffset val="100"/>
        <c:noMultiLvlLbl val="0"/>
      </c:catAx>
      <c:valAx>
        <c:axId val="8614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444500</xdr:rowOff>
    </xdr:from>
    <xdr:to>
      <xdr:col>15</xdr:col>
      <xdr:colOff>965200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3AE6F-478E-DD86-4928-B192976E1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12700</xdr:rowOff>
    </xdr:from>
    <xdr:to>
      <xdr:col>15</xdr:col>
      <xdr:colOff>698500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E48A-8519-92C6-D183-AD8EF4723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25400</xdr:rowOff>
    </xdr:from>
    <xdr:to>
      <xdr:col>14</xdr:col>
      <xdr:colOff>368300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DB73E-488A-B54E-A143-2861CC10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20</xdr:row>
      <xdr:rowOff>76200</xdr:rowOff>
    </xdr:from>
    <xdr:to>
      <xdr:col>10</xdr:col>
      <xdr:colOff>520700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967C2-62FC-D930-8DB8-3EF4929C8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hinde Adetoro" refreshedDate="45281.659345949076" createdVersion="8" refreshedVersion="8" minRefreshableVersion="3" recordCount="1000" xr:uid="{7E1D51AD-6B1E-EF43-882F-B3F7A2041D33}">
  <cacheSource type="worksheet">
    <worksheetSource ref="B1:T1001" sheet="CrowdFounding Book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hinde Adetoro" refreshedDate="45281.692204861109" createdVersion="8" refreshedVersion="8" minRefreshableVersion="3" recordCount="1000" xr:uid="{2AD65382-6F55-D844-8299-BC9AEC244B2C}">
  <cacheSource type="worksheet">
    <worksheetSource ref="A1:T1001" sheet="CrowdFounding Book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n v="0"/>
    <s v="CA"/>
    <s v="CAD"/>
    <n v="1448690400"/>
    <n v="1450159200"/>
    <x v="0"/>
    <x v="0"/>
    <b v="0"/>
    <b v="0"/>
    <s v="food/food trucks"/>
    <x v="0"/>
    <s v="food trucks"/>
  </r>
  <r>
    <n v="1"/>
    <x v="1"/>
    <s v="Managed bottom-line architecture"/>
    <n v="1400"/>
    <n v="14560"/>
    <x v="1"/>
    <x v="1"/>
    <x v="1"/>
    <n v="92.151898734177209"/>
    <s v="US"/>
    <s v="USD"/>
    <n v="1408424400"/>
    <n v="1408597200"/>
    <x v="1"/>
    <x v="1"/>
    <b v="0"/>
    <b v="1"/>
    <s v="music/rock"/>
    <x v="1"/>
    <s v="rock"/>
  </r>
  <r>
    <n v="2"/>
    <x v="2"/>
    <s v="Function-based leadingedge pricing structure"/>
    <n v="108400"/>
    <n v="142523"/>
    <x v="2"/>
    <x v="1"/>
    <x v="2"/>
    <n v="100.01614035087719"/>
    <s v="AU"/>
    <s v="AUD"/>
    <n v="1384668000"/>
    <n v="1384840800"/>
    <x v="2"/>
    <x v="2"/>
    <b v="0"/>
    <b v="0"/>
    <s v="technology/web"/>
    <x v="2"/>
    <s v="web"/>
  </r>
  <r>
    <n v="3"/>
    <x v="3"/>
    <s v="Vision-oriented fresh-thinking conglomeration"/>
    <n v="4200"/>
    <n v="2477"/>
    <x v="3"/>
    <x v="0"/>
    <x v="3"/>
    <n v="103.20833333333333"/>
    <s v="US"/>
    <s v="USD"/>
    <n v="1565499600"/>
    <n v="1568955600"/>
    <x v="3"/>
    <x v="3"/>
    <b v="0"/>
    <b v="0"/>
    <s v="music/rock"/>
    <x v="1"/>
    <s v="rock"/>
  </r>
  <r>
    <n v="4"/>
    <x v="4"/>
    <s v="Proactive foreground core"/>
    <n v="7600"/>
    <n v="5265"/>
    <x v="4"/>
    <x v="0"/>
    <x v="4"/>
    <n v="99.339622641509436"/>
    <s v="US"/>
    <s v="USD"/>
    <n v="1547964000"/>
    <n v="1548309600"/>
    <x v="4"/>
    <x v="4"/>
    <b v="0"/>
    <b v="0"/>
    <s v="theater/plays"/>
    <x v="3"/>
    <s v="plays"/>
  </r>
  <r>
    <n v="5"/>
    <x v="5"/>
    <s v="Open-source optimizing database"/>
    <n v="7600"/>
    <n v="13195"/>
    <x v="5"/>
    <x v="1"/>
    <x v="5"/>
    <n v="75.833333333333329"/>
    <s v="DK"/>
    <s v="DKK"/>
    <n v="1346130000"/>
    <n v="1347080400"/>
    <x v="5"/>
    <x v="5"/>
    <b v="0"/>
    <b v="0"/>
    <s v="theater/plays"/>
    <x v="3"/>
    <s v="plays"/>
  </r>
  <r>
    <n v="6"/>
    <x v="6"/>
    <s v="Operative upward-trending algorithm"/>
    <n v="5200"/>
    <n v="1090"/>
    <x v="6"/>
    <x v="0"/>
    <x v="6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x v="7"/>
    <s v="Centralized cohesive challenge"/>
    <n v="4500"/>
    <n v="14741"/>
    <x v="7"/>
    <x v="1"/>
    <x v="7"/>
    <n v="64.93832599118943"/>
    <s v="DK"/>
    <s v="DKK"/>
    <n v="1439442000"/>
    <n v="1439614800"/>
    <x v="7"/>
    <x v="7"/>
    <b v="0"/>
    <b v="0"/>
    <s v="theater/plays"/>
    <x v="3"/>
    <s v="plays"/>
  </r>
  <r>
    <n v="8"/>
    <x v="8"/>
    <s v="Exclusive attitude-oriented intranet"/>
    <n v="110100"/>
    <n v="21946"/>
    <x v="8"/>
    <x v="2"/>
    <x v="8"/>
    <n v="30.997175141242938"/>
    <s v="DK"/>
    <s v="DKK"/>
    <n v="1281330000"/>
    <n v="1281502800"/>
    <x v="8"/>
    <x v="8"/>
    <b v="0"/>
    <b v="0"/>
    <s v="theater/plays"/>
    <x v="3"/>
    <s v="plays"/>
  </r>
  <r>
    <n v="9"/>
    <x v="9"/>
    <s v="Open-source fresh-thinking model"/>
    <n v="6200"/>
    <n v="3208"/>
    <x v="9"/>
    <x v="0"/>
    <x v="9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x v="10"/>
    <s v="Monitored empowering installation"/>
    <n v="5200"/>
    <n v="13838"/>
    <x v="10"/>
    <x v="1"/>
    <x v="10"/>
    <n v="62.9"/>
    <s v="US"/>
    <s v="USD"/>
    <n v="1281762000"/>
    <n v="1285909200"/>
    <x v="10"/>
    <x v="10"/>
    <b v="0"/>
    <b v="0"/>
    <s v="film &amp; video/drama"/>
    <x v="4"/>
    <s v="drama"/>
  </r>
  <r>
    <n v="11"/>
    <x v="11"/>
    <s v="Grass-roots zero administration system engine"/>
    <n v="6300"/>
    <n v="3030"/>
    <x v="11"/>
    <x v="0"/>
    <x v="11"/>
    <n v="112.22222222222223"/>
    <s v="US"/>
    <s v="USD"/>
    <n v="1285045200"/>
    <n v="1285563600"/>
    <x v="11"/>
    <x v="11"/>
    <b v="0"/>
    <b v="1"/>
    <s v="theater/plays"/>
    <x v="3"/>
    <s v="plays"/>
  </r>
  <r>
    <n v="12"/>
    <x v="12"/>
    <s v="Assimilated hybrid intranet"/>
    <n v="6300"/>
    <n v="5629"/>
    <x v="12"/>
    <x v="0"/>
    <x v="12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x v="13"/>
    <s v="Multi-tiered directional open architecture"/>
    <n v="4200"/>
    <n v="10295"/>
    <x v="13"/>
    <x v="1"/>
    <x v="13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x v="14"/>
    <s v="Cloned directional synergy"/>
    <n v="28200"/>
    <n v="18829"/>
    <x v="14"/>
    <x v="0"/>
    <x v="14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x v="15"/>
    <s v="Extended eco-centric pricing structure"/>
    <n v="81200"/>
    <n v="38414"/>
    <x v="15"/>
    <x v="0"/>
    <x v="15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x v="16"/>
    <s v="Cross-platform systemic adapter"/>
    <n v="1700"/>
    <n v="11041"/>
    <x v="16"/>
    <x v="1"/>
    <x v="16"/>
    <n v="110.41"/>
    <s v="US"/>
    <s v="USD"/>
    <n v="1390370400"/>
    <n v="1392271200"/>
    <x v="16"/>
    <x v="16"/>
    <b v="0"/>
    <b v="0"/>
    <s v="publishing/nonfiction"/>
    <x v="5"/>
    <s v="nonfiction"/>
  </r>
  <r>
    <n v="17"/>
    <x v="17"/>
    <s v="Seamless 4thgeneration methodology"/>
    <n v="84600"/>
    <n v="134845"/>
    <x v="17"/>
    <x v="1"/>
    <x v="17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x v="18"/>
    <s v="Exclusive needs-based adapter"/>
    <n v="9100"/>
    <n v="6089"/>
    <x v="18"/>
    <x v="3"/>
    <x v="18"/>
    <n v="45.103703703703701"/>
    <s v="US"/>
    <s v="USD"/>
    <n v="1536382800"/>
    <n v="1537074000"/>
    <x v="18"/>
    <x v="18"/>
    <b v="0"/>
    <b v="0"/>
    <s v="theater/plays"/>
    <x v="3"/>
    <s v="plays"/>
  </r>
  <r>
    <n v="19"/>
    <x v="19"/>
    <s v="Down-sized cohesive archive"/>
    <n v="62500"/>
    <n v="30331"/>
    <x v="19"/>
    <x v="0"/>
    <x v="19"/>
    <n v="45.001483679525222"/>
    <s v="US"/>
    <s v="USD"/>
    <n v="1551679200"/>
    <n v="1553490000"/>
    <x v="19"/>
    <x v="19"/>
    <b v="0"/>
    <b v="1"/>
    <s v="theater/plays"/>
    <x v="3"/>
    <s v="plays"/>
  </r>
  <r>
    <n v="20"/>
    <x v="20"/>
    <s v="Proactive composite alliance"/>
    <n v="131800"/>
    <n v="147936"/>
    <x v="20"/>
    <x v="1"/>
    <x v="20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x v="21"/>
    <s v="Re-engineered intangible definition"/>
    <n v="94000"/>
    <n v="38533"/>
    <x v="21"/>
    <x v="0"/>
    <x v="21"/>
    <n v="69.055555555555557"/>
    <s v="US"/>
    <s v="USD"/>
    <n v="1313384400"/>
    <n v="1316322000"/>
    <x v="21"/>
    <x v="21"/>
    <b v="0"/>
    <b v="0"/>
    <s v="theater/plays"/>
    <x v="3"/>
    <s v="plays"/>
  </r>
  <r>
    <n v="22"/>
    <x v="22"/>
    <s v="Enhanced dynamic definition"/>
    <n v="59100"/>
    <n v="75690"/>
    <x v="22"/>
    <x v="1"/>
    <x v="22"/>
    <n v="85.044943820224717"/>
    <s v="US"/>
    <s v="USD"/>
    <n v="1522731600"/>
    <n v="1524027600"/>
    <x v="22"/>
    <x v="22"/>
    <b v="0"/>
    <b v="0"/>
    <s v="theater/plays"/>
    <x v="3"/>
    <s v="plays"/>
  </r>
  <r>
    <n v="23"/>
    <x v="23"/>
    <s v="Devolved next generation adapter"/>
    <n v="4500"/>
    <n v="14942"/>
    <x v="23"/>
    <x v="1"/>
    <x v="23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x v="24"/>
    <s v="Cross-platform intermediate frame"/>
    <n v="92400"/>
    <n v="104257"/>
    <x v="24"/>
    <x v="1"/>
    <x v="24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x v="25"/>
    <s v="Monitored impactful analyzer"/>
    <n v="5500"/>
    <n v="11904"/>
    <x v="25"/>
    <x v="1"/>
    <x v="25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x v="26"/>
    <s v="Optional responsive customer loyalty"/>
    <n v="107500"/>
    <n v="51814"/>
    <x v="26"/>
    <x v="3"/>
    <x v="26"/>
    <n v="35.009459459459457"/>
    <s v="US"/>
    <s v="USD"/>
    <n v="1533013200"/>
    <n v="1535346000"/>
    <x v="26"/>
    <x v="26"/>
    <b v="0"/>
    <b v="0"/>
    <s v="theater/plays"/>
    <x v="3"/>
    <s v="plays"/>
  </r>
  <r>
    <n v="27"/>
    <x v="27"/>
    <s v="Diverse transitional migration"/>
    <n v="2000"/>
    <n v="1599"/>
    <x v="27"/>
    <x v="0"/>
    <x v="27"/>
    <n v="106.6"/>
    <s v="US"/>
    <s v="USD"/>
    <n v="1443848400"/>
    <n v="1444539600"/>
    <x v="27"/>
    <x v="27"/>
    <b v="0"/>
    <b v="0"/>
    <s v="music/rock"/>
    <x v="1"/>
    <s v="rock"/>
  </r>
  <r>
    <n v="28"/>
    <x v="28"/>
    <s v="Synchronized global task-force"/>
    <n v="130800"/>
    <n v="137635"/>
    <x v="28"/>
    <x v="1"/>
    <x v="28"/>
    <n v="61.997747747747745"/>
    <s v="US"/>
    <s v="USD"/>
    <n v="1265695200"/>
    <n v="1267682400"/>
    <x v="28"/>
    <x v="28"/>
    <b v="0"/>
    <b v="1"/>
    <s v="theater/plays"/>
    <x v="3"/>
    <s v="plays"/>
  </r>
  <r>
    <n v="29"/>
    <x v="29"/>
    <s v="Focused 6thgeneration forecast"/>
    <n v="45900"/>
    <n v="150965"/>
    <x v="29"/>
    <x v="1"/>
    <x v="29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x v="30"/>
    <s v="Down-sized analyzing challenge"/>
    <n v="9000"/>
    <n v="14455"/>
    <x v="30"/>
    <x v="1"/>
    <x v="30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x v="31"/>
    <s v="Progressive needs-based focus group"/>
    <n v="3500"/>
    <n v="10850"/>
    <x v="31"/>
    <x v="1"/>
    <x v="31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x v="32"/>
    <s v="Ergonomic 6thgeneration success"/>
    <n v="101000"/>
    <n v="87676"/>
    <x v="32"/>
    <x v="0"/>
    <x v="32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x v="33"/>
    <s v="Exclusive interactive approach"/>
    <n v="50200"/>
    <n v="189666"/>
    <x v="33"/>
    <x v="1"/>
    <x v="33"/>
    <n v="35.000184535892231"/>
    <s v="US"/>
    <s v="USD"/>
    <n v="1412485200"/>
    <n v="1415685600"/>
    <x v="33"/>
    <x v="33"/>
    <b v="0"/>
    <b v="0"/>
    <s v="theater/plays"/>
    <x v="3"/>
    <s v="plays"/>
  </r>
  <r>
    <n v="34"/>
    <x v="34"/>
    <s v="Reverse-engineered asynchronous archive"/>
    <n v="9300"/>
    <n v="14025"/>
    <x v="34"/>
    <x v="1"/>
    <x v="34"/>
    <n v="85"/>
    <s v="US"/>
    <s v="USD"/>
    <n v="1490245200"/>
    <n v="1490677200"/>
    <x v="34"/>
    <x v="34"/>
    <b v="0"/>
    <b v="0"/>
    <s v="film &amp; video/documentary"/>
    <x v="4"/>
    <s v="documentary"/>
  </r>
  <r>
    <n v="35"/>
    <x v="35"/>
    <s v="Synergized intangible challenge"/>
    <n v="125500"/>
    <n v="188628"/>
    <x v="35"/>
    <x v="1"/>
    <x v="3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x v="36"/>
    <s v="Monitored multi-state encryption"/>
    <n v="700"/>
    <n v="1101"/>
    <x v="36"/>
    <x v="1"/>
    <x v="36"/>
    <n v="68.8125"/>
    <s v="US"/>
    <s v="USD"/>
    <n v="1298700000"/>
    <n v="1300856400"/>
    <x v="36"/>
    <x v="36"/>
    <b v="0"/>
    <b v="0"/>
    <s v="theater/plays"/>
    <x v="3"/>
    <s v="plays"/>
  </r>
  <r>
    <n v="37"/>
    <x v="37"/>
    <s v="Profound attitude-oriented functionalities"/>
    <n v="8100"/>
    <n v="11339"/>
    <x v="37"/>
    <x v="1"/>
    <x v="3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x v="38"/>
    <s v="Digitized client-driven database"/>
    <n v="3100"/>
    <n v="10085"/>
    <x v="38"/>
    <x v="1"/>
    <x v="38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x v="39"/>
    <s v="Organized bi-directional function"/>
    <n v="9900"/>
    <n v="5027"/>
    <x v="39"/>
    <x v="0"/>
    <x v="39"/>
    <n v="57.125"/>
    <s v="DK"/>
    <s v="DKK"/>
    <n v="1361772000"/>
    <n v="1362978000"/>
    <x v="39"/>
    <x v="39"/>
    <b v="0"/>
    <b v="0"/>
    <s v="theater/plays"/>
    <x v="3"/>
    <s v="plays"/>
  </r>
  <r>
    <n v="40"/>
    <x v="40"/>
    <s v="Reduced stable middleware"/>
    <n v="8800"/>
    <n v="14878"/>
    <x v="40"/>
    <x v="1"/>
    <x v="40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x v="41"/>
    <s v="Universal 5thgeneration neural-net"/>
    <n v="5600"/>
    <n v="11924"/>
    <x v="41"/>
    <x v="1"/>
    <x v="41"/>
    <n v="107.42342342342343"/>
    <s v="IT"/>
    <s v="EUR"/>
    <n v="1346734800"/>
    <n v="1348981200"/>
    <x v="41"/>
    <x v="41"/>
    <b v="0"/>
    <b v="1"/>
    <s v="music/rock"/>
    <x v="1"/>
    <s v="rock"/>
  </r>
  <r>
    <n v="42"/>
    <x v="42"/>
    <s v="Virtual uniform frame"/>
    <n v="1800"/>
    <n v="7991"/>
    <x v="42"/>
    <x v="1"/>
    <x v="4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x v="43"/>
    <s v="Profound explicit paradigm"/>
    <n v="90200"/>
    <n v="167717"/>
    <x v="43"/>
    <x v="1"/>
    <x v="43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x v="44"/>
    <s v="Visionary real-time groupware"/>
    <n v="1600"/>
    <n v="10541"/>
    <x v="44"/>
    <x v="1"/>
    <x v="13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x v="45"/>
    <s v="Networked tertiary Graphical User Interface"/>
    <n v="9500"/>
    <n v="4530"/>
    <x v="45"/>
    <x v="0"/>
    <x v="44"/>
    <n v="94.375"/>
    <s v="US"/>
    <s v="USD"/>
    <n v="1478062800"/>
    <n v="1479362400"/>
    <x v="45"/>
    <x v="45"/>
    <b v="0"/>
    <b v="1"/>
    <s v="theater/plays"/>
    <x v="3"/>
    <s v="plays"/>
  </r>
  <r>
    <n v="46"/>
    <x v="46"/>
    <s v="Virtual grid-enabled task-force"/>
    <n v="3700"/>
    <n v="4247"/>
    <x v="46"/>
    <x v="1"/>
    <x v="45"/>
    <n v="46.163043478260867"/>
    <s v="US"/>
    <s v="USD"/>
    <n v="1278565200"/>
    <n v="1280552400"/>
    <x v="46"/>
    <x v="46"/>
    <b v="0"/>
    <b v="0"/>
    <s v="music/rock"/>
    <x v="1"/>
    <s v="rock"/>
  </r>
  <r>
    <n v="47"/>
    <x v="47"/>
    <s v="Function-based multi-state software"/>
    <n v="1500"/>
    <n v="7129"/>
    <x v="47"/>
    <x v="1"/>
    <x v="46"/>
    <n v="47.845637583892618"/>
    <s v="US"/>
    <s v="USD"/>
    <n v="1396069200"/>
    <n v="1398661200"/>
    <x v="47"/>
    <x v="47"/>
    <b v="0"/>
    <b v="0"/>
    <s v="theater/plays"/>
    <x v="3"/>
    <s v="plays"/>
  </r>
  <r>
    <n v="48"/>
    <x v="48"/>
    <s v="Optimized leadingedge concept"/>
    <n v="33300"/>
    <n v="128862"/>
    <x v="48"/>
    <x v="1"/>
    <x v="47"/>
    <n v="53.007815713698065"/>
    <s v="US"/>
    <s v="USD"/>
    <n v="1435208400"/>
    <n v="1436245200"/>
    <x v="48"/>
    <x v="48"/>
    <b v="0"/>
    <b v="0"/>
    <s v="theater/plays"/>
    <x v="3"/>
    <s v="plays"/>
  </r>
  <r>
    <n v="49"/>
    <x v="49"/>
    <s v="Sharable holistic interface"/>
    <n v="7200"/>
    <n v="13653"/>
    <x v="49"/>
    <x v="1"/>
    <x v="48"/>
    <n v="45.059405940594061"/>
    <s v="US"/>
    <s v="USD"/>
    <n v="1571547600"/>
    <n v="1575439200"/>
    <x v="49"/>
    <x v="49"/>
    <b v="0"/>
    <b v="0"/>
    <s v="music/rock"/>
    <x v="1"/>
    <s v="rock"/>
  </r>
  <r>
    <n v="50"/>
    <x v="50"/>
    <s v="Down-sized system-worthy secured line"/>
    <n v="100"/>
    <n v="2"/>
    <x v="50"/>
    <x v="0"/>
    <x v="49"/>
    <n v="2"/>
    <s v="IT"/>
    <s v="EUR"/>
    <n v="1375333200"/>
    <n v="1377752400"/>
    <x v="50"/>
    <x v="50"/>
    <b v="0"/>
    <b v="0"/>
    <s v="music/metal"/>
    <x v="1"/>
    <s v="metal"/>
  </r>
  <r>
    <n v="51"/>
    <x v="51"/>
    <s v="Inverse secondary infrastructure"/>
    <n v="158100"/>
    <n v="145243"/>
    <x v="51"/>
    <x v="0"/>
    <x v="50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x v="52"/>
    <s v="Organic foreground leverage"/>
    <n v="7200"/>
    <n v="2459"/>
    <x v="52"/>
    <x v="0"/>
    <x v="51"/>
    <n v="32.786666666666669"/>
    <s v="US"/>
    <s v="USD"/>
    <n v="1284526800"/>
    <n v="1284872400"/>
    <x v="52"/>
    <x v="52"/>
    <b v="0"/>
    <b v="0"/>
    <s v="theater/plays"/>
    <x v="3"/>
    <s v="plays"/>
  </r>
  <r>
    <n v="53"/>
    <x v="53"/>
    <s v="Reverse-engineered static concept"/>
    <n v="8800"/>
    <n v="12356"/>
    <x v="53"/>
    <x v="1"/>
    <x v="52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x v="54"/>
    <s v="Multi-channeled neutral customer loyalty"/>
    <n v="6000"/>
    <n v="5392"/>
    <x v="54"/>
    <x v="0"/>
    <x v="53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x v="55"/>
    <s v="Reverse-engineered bifurcated strategy"/>
    <n v="6600"/>
    <n v="11746"/>
    <x v="55"/>
    <x v="1"/>
    <x v="54"/>
    <n v="89.664122137404576"/>
    <s v="US"/>
    <s v="USD"/>
    <n v="1532926800"/>
    <n v="1533358800"/>
    <x v="55"/>
    <x v="55"/>
    <b v="0"/>
    <b v="0"/>
    <s v="music/jazz"/>
    <x v="1"/>
    <s v="jazz"/>
  </r>
  <r>
    <n v="56"/>
    <x v="56"/>
    <s v="Horizontal context-sensitive knowledge user"/>
    <n v="8000"/>
    <n v="11493"/>
    <x v="56"/>
    <x v="1"/>
    <x v="55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x v="57"/>
    <s v="Cross-group multi-state task-force"/>
    <n v="2900"/>
    <n v="6243"/>
    <x v="57"/>
    <x v="1"/>
    <x v="56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x v="58"/>
    <s v="Expanded 3rdgeneration strategy"/>
    <n v="2700"/>
    <n v="6132"/>
    <x v="58"/>
    <x v="1"/>
    <x v="57"/>
    <n v="29.061611374407583"/>
    <s v="US"/>
    <s v="USD"/>
    <n v="1442811600"/>
    <n v="1443934800"/>
    <x v="58"/>
    <x v="58"/>
    <b v="0"/>
    <b v="0"/>
    <s v="theater/plays"/>
    <x v="3"/>
    <s v="plays"/>
  </r>
  <r>
    <n v="59"/>
    <x v="59"/>
    <s v="Assimilated real-time support"/>
    <n v="1400"/>
    <n v="3851"/>
    <x v="59"/>
    <x v="1"/>
    <x v="58"/>
    <n v="30.0859375"/>
    <s v="US"/>
    <s v="USD"/>
    <n v="1497243600"/>
    <n v="1498539600"/>
    <x v="59"/>
    <x v="59"/>
    <b v="0"/>
    <b v="1"/>
    <s v="theater/plays"/>
    <x v="3"/>
    <s v="plays"/>
  </r>
  <r>
    <n v="60"/>
    <x v="60"/>
    <s v="User-centric regional database"/>
    <n v="94200"/>
    <n v="135997"/>
    <x v="60"/>
    <x v="1"/>
    <x v="59"/>
    <n v="84.998125000000002"/>
    <s v="CA"/>
    <s v="CAD"/>
    <n v="1342501200"/>
    <n v="1342760400"/>
    <x v="60"/>
    <x v="60"/>
    <b v="0"/>
    <b v="0"/>
    <s v="theater/plays"/>
    <x v="3"/>
    <s v="plays"/>
  </r>
  <r>
    <n v="61"/>
    <x v="61"/>
    <s v="Open-source zero administration complexity"/>
    <n v="199200"/>
    <n v="184750"/>
    <x v="61"/>
    <x v="0"/>
    <x v="60"/>
    <n v="82.001775410563695"/>
    <s v="CA"/>
    <s v="CAD"/>
    <n v="1298268000"/>
    <n v="1301720400"/>
    <x v="61"/>
    <x v="61"/>
    <b v="0"/>
    <b v="0"/>
    <s v="theater/plays"/>
    <x v="3"/>
    <s v="plays"/>
  </r>
  <r>
    <n v="62"/>
    <x v="62"/>
    <s v="Organized incremental standardization"/>
    <n v="2000"/>
    <n v="14452"/>
    <x v="62"/>
    <x v="1"/>
    <x v="61"/>
    <n v="58.040160642570278"/>
    <s v="US"/>
    <s v="USD"/>
    <n v="1433480400"/>
    <n v="1433566800"/>
    <x v="62"/>
    <x v="62"/>
    <b v="0"/>
    <b v="0"/>
    <s v="technology/web"/>
    <x v="2"/>
    <s v="web"/>
  </r>
  <r>
    <n v="63"/>
    <x v="63"/>
    <s v="Assimilated didactic open system"/>
    <n v="4700"/>
    <n v="557"/>
    <x v="63"/>
    <x v="0"/>
    <x v="62"/>
    <n v="111.4"/>
    <s v="US"/>
    <s v="USD"/>
    <n v="1493355600"/>
    <n v="1493874000"/>
    <x v="63"/>
    <x v="63"/>
    <b v="0"/>
    <b v="0"/>
    <s v="theater/plays"/>
    <x v="3"/>
    <s v="plays"/>
  </r>
  <r>
    <n v="64"/>
    <x v="64"/>
    <s v="Vision-oriented logistical intranet"/>
    <n v="2800"/>
    <n v="2734"/>
    <x v="64"/>
    <x v="0"/>
    <x v="63"/>
    <n v="71.94736842105263"/>
    <s v="US"/>
    <s v="USD"/>
    <n v="1530507600"/>
    <n v="1531803600"/>
    <x v="64"/>
    <x v="64"/>
    <b v="0"/>
    <b v="1"/>
    <s v="technology/web"/>
    <x v="2"/>
    <s v="web"/>
  </r>
  <r>
    <n v="65"/>
    <x v="65"/>
    <s v="Mandatory incremental projection"/>
    <n v="6100"/>
    <n v="14405"/>
    <x v="65"/>
    <x v="1"/>
    <x v="64"/>
    <n v="61.038135593220339"/>
    <s v="US"/>
    <s v="USD"/>
    <n v="1296108000"/>
    <n v="1296712800"/>
    <x v="65"/>
    <x v="65"/>
    <b v="0"/>
    <b v="0"/>
    <s v="theater/plays"/>
    <x v="3"/>
    <s v="plays"/>
  </r>
  <r>
    <n v="66"/>
    <x v="66"/>
    <s v="Grass-roots needs-based encryption"/>
    <n v="2900"/>
    <n v="1307"/>
    <x v="66"/>
    <x v="0"/>
    <x v="65"/>
    <n v="108.91666666666667"/>
    <s v="US"/>
    <s v="USD"/>
    <n v="1428469200"/>
    <n v="1428901200"/>
    <x v="66"/>
    <x v="66"/>
    <b v="0"/>
    <b v="1"/>
    <s v="theater/plays"/>
    <x v="3"/>
    <s v="plays"/>
  </r>
  <r>
    <n v="67"/>
    <x v="67"/>
    <s v="Team-oriented 6thgeneration middleware"/>
    <n v="72600"/>
    <n v="117892"/>
    <x v="67"/>
    <x v="1"/>
    <x v="66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x v="68"/>
    <s v="Inverse multi-tasking installation"/>
    <n v="5700"/>
    <n v="14508"/>
    <x v="68"/>
    <x v="1"/>
    <x v="67"/>
    <n v="58.975609756097562"/>
    <s v="IT"/>
    <s v="EUR"/>
    <n v="1501131600"/>
    <n v="1505192400"/>
    <x v="68"/>
    <x v="68"/>
    <b v="0"/>
    <b v="1"/>
    <s v="theater/plays"/>
    <x v="3"/>
    <s v="plays"/>
  </r>
  <r>
    <n v="69"/>
    <x v="69"/>
    <s v="Switchable disintermediate moderator"/>
    <n v="7900"/>
    <n v="1901"/>
    <x v="69"/>
    <x v="3"/>
    <x v="68"/>
    <n v="111.82352941176471"/>
    <s v="US"/>
    <s v="USD"/>
    <n v="1292738400"/>
    <n v="1295676000"/>
    <x v="69"/>
    <x v="69"/>
    <b v="0"/>
    <b v="0"/>
    <s v="theater/plays"/>
    <x v="3"/>
    <s v="plays"/>
  </r>
  <r>
    <n v="70"/>
    <x v="70"/>
    <s v="Re-engineered 24/7 task-force"/>
    <n v="128000"/>
    <n v="158389"/>
    <x v="70"/>
    <x v="1"/>
    <x v="69"/>
    <n v="63.995555555555555"/>
    <s v="IT"/>
    <s v="EUR"/>
    <n v="1288674000"/>
    <n v="1292911200"/>
    <x v="70"/>
    <x v="70"/>
    <b v="0"/>
    <b v="1"/>
    <s v="theater/plays"/>
    <x v="3"/>
    <s v="plays"/>
  </r>
  <r>
    <n v="71"/>
    <x v="71"/>
    <s v="Organic object-oriented budgetary management"/>
    <n v="6000"/>
    <n v="6484"/>
    <x v="71"/>
    <x v="1"/>
    <x v="70"/>
    <n v="85.315789473684205"/>
    <s v="US"/>
    <s v="USD"/>
    <n v="1575093600"/>
    <n v="1575439200"/>
    <x v="71"/>
    <x v="49"/>
    <b v="0"/>
    <b v="0"/>
    <s v="theater/plays"/>
    <x v="3"/>
    <s v="plays"/>
  </r>
  <r>
    <n v="72"/>
    <x v="72"/>
    <s v="Seamless coherent parallelism"/>
    <n v="600"/>
    <n v="4022"/>
    <x v="72"/>
    <x v="1"/>
    <x v="71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x v="73"/>
    <s v="Cross-platform even-keeled initiative"/>
    <n v="1400"/>
    <n v="9253"/>
    <x v="73"/>
    <x v="1"/>
    <x v="39"/>
    <n v="105.14772727272727"/>
    <s v="US"/>
    <s v="USD"/>
    <n v="1480226400"/>
    <n v="1480485600"/>
    <x v="73"/>
    <x v="72"/>
    <b v="0"/>
    <b v="0"/>
    <s v="music/jazz"/>
    <x v="1"/>
    <s v="jazz"/>
  </r>
  <r>
    <n v="74"/>
    <x v="74"/>
    <s v="Progressive tertiary framework"/>
    <n v="3900"/>
    <n v="4776"/>
    <x v="74"/>
    <x v="1"/>
    <x v="72"/>
    <n v="56.188235294117646"/>
    <s v="GB"/>
    <s v="GBP"/>
    <n v="1459054800"/>
    <n v="1459141200"/>
    <x v="74"/>
    <x v="73"/>
    <b v="0"/>
    <b v="0"/>
    <s v="music/metal"/>
    <x v="1"/>
    <s v="metal"/>
  </r>
  <r>
    <n v="75"/>
    <x v="75"/>
    <s v="Multi-layered dynamic protocol"/>
    <n v="9700"/>
    <n v="14606"/>
    <x v="75"/>
    <x v="1"/>
    <x v="73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x v="76"/>
    <s v="Horizontal next generation function"/>
    <n v="122900"/>
    <n v="95993"/>
    <x v="76"/>
    <x v="0"/>
    <x v="74"/>
    <n v="57.00296912114014"/>
    <s v="US"/>
    <s v="USD"/>
    <n v="1421992800"/>
    <n v="1426222800"/>
    <x v="76"/>
    <x v="75"/>
    <b v="1"/>
    <b v="1"/>
    <s v="theater/plays"/>
    <x v="3"/>
    <s v="plays"/>
  </r>
  <r>
    <n v="77"/>
    <x v="77"/>
    <s v="Pre-emptive impactful model"/>
    <n v="9500"/>
    <n v="4460"/>
    <x v="77"/>
    <x v="0"/>
    <x v="75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x v="78"/>
    <s v="User-centric bifurcated knowledge user"/>
    <n v="4500"/>
    <n v="13536"/>
    <x v="78"/>
    <x v="1"/>
    <x v="76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x v="79"/>
    <s v="Triple-buffered reciprocal project"/>
    <n v="57800"/>
    <n v="40228"/>
    <x v="79"/>
    <x v="0"/>
    <x v="77"/>
    <n v="48.004773269689736"/>
    <s v="US"/>
    <s v="USD"/>
    <n v="1529125200"/>
    <n v="1529557200"/>
    <x v="79"/>
    <x v="78"/>
    <b v="0"/>
    <b v="0"/>
    <s v="theater/plays"/>
    <x v="3"/>
    <s v="plays"/>
  </r>
  <r>
    <n v="80"/>
    <x v="80"/>
    <s v="Cross-platform needs-based approach"/>
    <n v="1100"/>
    <n v="7012"/>
    <x v="80"/>
    <x v="1"/>
    <x v="78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x v="81"/>
    <s v="User-friendly static contingency"/>
    <n v="16800"/>
    <n v="37857"/>
    <x v="81"/>
    <x v="1"/>
    <x v="79"/>
    <n v="92.109489051094897"/>
    <s v="US"/>
    <s v="USD"/>
    <n v="1511416800"/>
    <n v="1513576800"/>
    <x v="81"/>
    <x v="80"/>
    <b v="0"/>
    <b v="0"/>
    <s v="music/rock"/>
    <x v="1"/>
    <s v="rock"/>
  </r>
  <r>
    <n v="82"/>
    <x v="82"/>
    <s v="Reactive content-based framework"/>
    <n v="1000"/>
    <n v="14973"/>
    <x v="82"/>
    <x v="1"/>
    <x v="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x v="83"/>
    <s v="Realigned user-facing concept"/>
    <n v="106400"/>
    <n v="39996"/>
    <x v="83"/>
    <x v="0"/>
    <x v="81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x v="84"/>
    <s v="Public-key zero tolerance orchestration"/>
    <n v="31400"/>
    <n v="41564"/>
    <x v="84"/>
    <x v="1"/>
    <x v="82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x v="85"/>
    <s v="Multi-tiered eco-centric architecture"/>
    <n v="4900"/>
    <n v="6430"/>
    <x v="85"/>
    <x v="1"/>
    <x v="83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x v="86"/>
    <s v="Organic motivating firmware"/>
    <n v="7400"/>
    <n v="12405"/>
    <x v="86"/>
    <x v="1"/>
    <x v="84"/>
    <n v="61.108374384236456"/>
    <s v="US"/>
    <s v="USD"/>
    <n v="1430715600"/>
    <n v="1431838800"/>
    <x v="86"/>
    <x v="84"/>
    <b v="1"/>
    <b v="0"/>
    <s v="theater/plays"/>
    <x v="3"/>
    <s v="plays"/>
  </r>
  <r>
    <n v="87"/>
    <x v="87"/>
    <s v="Synergized 4thgeneration conglomeration"/>
    <n v="198500"/>
    <n v="123040"/>
    <x v="87"/>
    <x v="0"/>
    <x v="85"/>
    <n v="83.022941970310384"/>
    <s v="AU"/>
    <s v="AUD"/>
    <n v="1299564000"/>
    <n v="1300510800"/>
    <x v="87"/>
    <x v="85"/>
    <b v="0"/>
    <b v="1"/>
    <s v="music/rock"/>
    <x v="1"/>
    <s v="rock"/>
  </r>
  <r>
    <n v="88"/>
    <x v="88"/>
    <s v="Grass-roots fault-tolerant policy"/>
    <n v="4800"/>
    <n v="12516"/>
    <x v="88"/>
    <x v="1"/>
    <x v="86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x v="89"/>
    <s v="Monitored scalable knowledgebase"/>
    <n v="3400"/>
    <n v="8588"/>
    <x v="89"/>
    <x v="1"/>
    <x v="87"/>
    <n v="89.458333333333329"/>
    <s v="US"/>
    <s v="USD"/>
    <n v="1271307600"/>
    <n v="1271480400"/>
    <x v="89"/>
    <x v="87"/>
    <b v="0"/>
    <b v="0"/>
    <s v="theater/plays"/>
    <x v="3"/>
    <s v="plays"/>
  </r>
  <r>
    <n v="90"/>
    <x v="90"/>
    <s v="Synergistic explicit parallelism"/>
    <n v="7800"/>
    <n v="6132"/>
    <x v="90"/>
    <x v="0"/>
    <x v="88"/>
    <n v="57.849056603773583"/>
    <s v="US"/>
    <s v="USD"/>
    <n v="1456380000"/>
    <n v="1456380000"/>
    <x v="90"/>
    <x v="88"/>
    <b v="0"/>
    <b v="1"/>
    <s v="theater/plays"/>
    <x v="3"/>
    <s v="plays"/>
  </r>
  <r>
    <n v="91"/>
    <x v="91"/>
    <s v="Enhanced systemic analyzer"/>
    <n v="154300"/>
    <n v="74688"/>
    <x v="91"/>
    <x v="0"/>
    <x v="8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x v="92"/>
    <s v="Object-based analyzing knowledge user"/>
    <n v="20000"/>
    <n v="51775"/>
    <x v="92"/>
    <x v="1"/>
    <x v="90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x v="93"/>
    <s v="Pre-emptive radical architecture"/>
    <n v="108800"/>
    <n v="65877"/>
    <x v="93"/>
    <x v="3"/>
    <x v="91"/>
    <n v="107.99508196721311"/>
    <s v="US"/>
    <s v="USD"/>
    <n v="1350709200"/>
    <n v="1351054800"/>
    <x v="93"/>
    <x v="90"/>
    <b v="0"/>
    <b v="1"/>
    <s v="theater/plays"/>
    <x v="3"/>
    <s v="plays"/>
  </r>
  <r>
    <n v="94"/>
    <x v="94"/>
    <s v="Grass-roots web-enabled contingency"/>
    <n v="2900"/>
    <n v="8807"/>
    <x v="94"/>
    <x v="1"/>
    <x v="80"/>
    <n v="48.927777777777777"/>
    <s v="GB"/>
    <s v="GBP"/>
    <n v="1554613200"/>
    <n v="1555563600"/>
    <x v="94"/>
    <x v="91"/>
    <b v="0"/>
    <b v="0"/>
    <s v="technology/web"/>
    <x v="2"/>
    <s v="web"/>
  </r>
  <r>
    <n v="95"/>
    <x v="95"/>
    <s v="Stand-alone system-worthy standardization"/>
    <n v="900"/>
    <n v="1017"/>
    <x v="95"/>
    <x v="1"/>
    <x v="11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x v="96"/>
    <s v="Down-sized systematic policy"/>
    <n v="69700"/>
    <n v="151513"/>
    <x v="96"/>
    <x v="1"/>
    <x v="92"/>
    <n v="64.999141999141997"/>
    <s v="US"/>
    <s v="USD"/>
    <n v="1299736800"/>
    <n v="1300856400"/>
    <x v="96"/>
    <x v="36"/>
    <b v="0"/>
    <b v="0"/>
    <s v="theater/plays"/>
    <x v="3"/>
    <s v="plays"/>
  </r>
  <r>
    <n v="97"/>
    <x v="97"/>
    <s v="Cloned bi-directional architecture"/>
    <n v="1300"/>
    <n v="12047"/>
    <x v="97"/>
    <x v="1"/>
    <x v="86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x v="98"/>
    <s v="Seamless transitional portal"/>
    <n v="97800"/>
    <n v="32951"/>
    <x v="98"/>
    <x v="0"/>
    <x v="93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x v="99"/>
    <s v="Fully-configurable motivating approach"/>
    <n v="7600"/>
    <n v="14951"/>
    <x v="99"/>
    <x v="1"/>
    <x v="55"/>
    <n v="91.16463414634147"/>
    <s v="US"/>
    <s v="USD"/>
    <n v="1416895200"/>
    <n v="1419400800"/>
    <x v="98"/>
    <x v="95"/>
    <b v="0"/>
    <b v="0"/>
    <s v="theater/plays"/>
    <x v="3"/>
    <s v="plays"/>
  </r>
  <r>
    <n v="100"/>
    <x v="100"/>
    <s v="Upgradable fault-tolerant approach"/>
    <n v="100"/>
    <n v="1"/>
    <x v="100"/>
    <x v="0"/>
    <x v="49"/>
    <n v="1"/>
    <s v="US"/>
    <s v="USD"/>
    <n v="1319000400"/>
    <n v="1320555600"/>
    <x v="99"/>
    <x v="96"/>
    <b v="0"/>
    <b v="0"/>
    <s v="theater/plays"/>
    <x v="3"/>
    <s v="plays"/>
  </r>
  <r>
    <n v="101"/>
    <x v="101"/>
    <s v="Reduced heuristic moratorium"/>
    <n v="900"/>
    <n v="9193"/>
    <x v="101"/>
    <x v="1"/>
    <x v="55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x v="102"/>
    <s v="Front-line web-enabled model"/>
    <n v="3700"/>
    <n v="10422"/>
    <x v="102"/>
    <x v="1"/>
    <x v="94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x v="103"/>
    <s v="Polarized incremental emulation"/>
    <n v="10000"/>
    <n v="2461"/>
    <x v="103"/>
    <x v="0"/>
    <x v="95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x v="104"/>
    <s v="Self-enabling grid-enabled initiative"/>
    <n v="119200"/>
    <n v="170623"/>
    <x v="104"/>
    <x v="1"/>
    <x v="96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x v="105"/>
    <s v="Total fresh-thinking system engine"/>
    <n v="6800"/>
    <n v="9829"/>
    <x v="105"/>
    <x v="1"/>
    <x v="97"/>
    <n v="103.46315789473684"/>
    <s v="US"/>
    <s v="USD"/>
    <n v="1364878800"/>
    <n v="1366434000"/>
    <x v="104"/>
    <x v="101"/>
    <b v="0"/>
    <b v="0"/>
    <s v="technology/web"/>
    <x v="2"/>
    <s v="web"/>
  </r>
  <r>
    <n v="106"/>
    <x v="106"/>
    <s v="Ameliorated clear-thinking circuit"/>
    <n v="3900"/>
    <n v="14006"/>
    <x v="106"/>
    <x v="1"/>
    <x v="98"/>
    <n v="95.278911564625844"/>
    <s v="US"/>
    <s v="USD"/>
    <n v="1567918800"/>
    <n v="1568350800"/>
    <x v="105"/>
    <x v="102"/>
    <b v="0"/>
    <b v="0"/>
    <s v="theater/plays"/>
    <x v="3"/>
    <s v="plays"/>
  </r>
  <r>
    <n v="107"/>
    <x v="107"/>
    <s v="Multi-layered encompassing installation"/>
    <n v="3500"/>
    <n v="6527"/>
    <x v="107"/>
    <x v="1"/>
    <x v="99"/>
    <n v="75.895348837209298"/>
    <s v="US"/>
    <s v="USD"/>
    <n v="1524459600"/>
    <n v="1525928400"/>
    <x v="106"/>
    <x v="103"/>
    <b v="0"/>
    <b v="1"/>
    <s v="theater/plays"/>
    <x v="3"/>
    <s v="plays"/>
  </r>
  <r>
    <n v="108"/>
    <x v="108"/>
    <s v="Universal encompassing implementation"/>
    <n v="1500"/>
    <n v="8929"/>
    <x v="108"/>
    <x v="1"/>
    <x v="100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x v="109"/>
    <s v="Object-based client-server application"/>
    <n v="5200"/>
    <n v="3079"/>
    <x v="109"/>
    <x v="0"/>
    <x v="101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x v="110"/>
    <s v="Cross-platform solution-oriented process improvement"/>
    <n v="142400"/>
    <n v="21307"/>
    <x v="110"/>
    <x v="0"/>
    <x v="102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x v="111"/>
    <s v="Re-engineered user-facing approach"/>
    <n v="61400"/>
    <n v="73653"/>
    <x v="111"/>
    <x v="1"/>
    <x v="103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x v="112"/>
    <s v="Re-engineered client-driven hub"/>
    <n v="4700"/>
    <n v="12635"/>
    <x v="112"/>
    <x v="1"/>
    <x v="104"/>
    <n v="35"/>
    <s v="AU"/>
    <s v="AUD"/>
    <n v="1408856400"/>
    <n v="1410152400"/>
    <x v="111"/>
    <x v="108"/>
    <b v="0"/>
    <b v="0"/>
    <s v="technology/web"/>
    <x v="2"/>
    <s v="web"/>
  </r>
  <r>
    <n v="113"/>
    <x v="113"/>
    <s v="User-friendly tertiary array"/>
    <n v="3300"/>
    <n v="12437"/>
    <x v="113"/>
    <x v="1"/>
    <x v="54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x v="114"/>
    <s v="Robust heuristic encoding"/>
    <n v="1900"/>
    <n v="13816"/>
    <x v="114"/>
    <x v="1"/>
    <x v="105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x v="115"/>
    <s v="Team-oriented clear-thinking capacity"/>
    <n v="166700"/>
    <n v="145382"/>
    <x v="115"/>
    <x v="0"/>
    <x v="106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x v="116"/>
    <s v="De-engineered motivating standardization"/>
    <n v="7200"/>
    <n v="6336"/>
    <x v="116"/>
    <x v="0"/>
    <x v="107"/>
    <n v="86.794520547945211"/>
    <s v="US"/>
    <s v="USD"/>
    <n v="1442552400"/>
    <n v="1442638800"/>
    <x v="115"/>
    <x v="112"/>
    <b v="0"/>
    <b v="0"/>
    <s v="theater/plays"/>
    <x v="3"/>
    <s v="plays"/>
  </r>
  <r>
    <n v="117"/>
    <x v="117"/>
    <s v="Business-focused 24hour groupware"/>
    <n v="4900"/>
    <n v="8523"/>
    <x v="117"/>
    <x v="1"/>
    <x v="108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x v="118"/>
    <s v="Organic next generation protocol"/>
    <n v="5400"/>
    <n v="6351"/>
    <x v="118"/>
    <x v="1"/>
    <x v="109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x v="119"/>
    <s v="Reverse-engineered full-range Internet solution"/>
    <n v="5000"/>
    <n v="10748"/>
    <x v="119"/>
    <x v="1"/>
    <x v="110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x v="120"/>
    <s v="Synchronized regional synergy"/>
    <n v="75100"/>
    <n v="112272"/>
    <x v="120"/>
    <x v="1"/>
    <x v="111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x v="121"/>
    <s v="Multi-lateral homogeneous success"/>
    <n v="45300"/>
    <n v="99361"/>
    <x v="121"/>
    <x v="1"/>
    <x v="112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x v="122"/>
    <s v="Seamless zero-defect solution"/>
    <n v="136800"/>
    <n v="88055"/>
    <x v="122"/>
    <x v="0"/>
    <x v="113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x v="123"/>
    <s v="Enhanced scalable concept"/>
    <n v="177700"/>
    <n v="33092"/>
    <x v="123"/>
    <x v="0"/>
    <x v="114"/>
    <n v="49.987915407854985"/>
    <s v="CA"/>
    <s v="CAD"/>
    <n v="1448344800"/>
    <n v="1448604000"/>
    <x v="121"/>
    <x v="118"/>
    <b v="1"/>
    <b v="0"/>
    <s v="theater/plays"/>
    <x v="3"/>
    <s v="plays"/>
  </r>
  <r>
    <n v="124"/>
    <x v="124"/>
    <s v="Polarized uniform software"/>
    <n v="2600"/>
    <n v="9562"/>
    <x v="124"/>
    <x v="1"/>
    <x v="115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x v="125"/>
    <s v="Stand-alone web-enabled moderator"/>
    <n v="5300"/>
    <n v="8475"/>
    <x v="125"/>
    <x v="1"/>
    <x v="80"/>
    <n v="47.083333333333336"/>
    <s v="US"/>
    <s v="USD"/>
    <n v="1537333200"/>
    <n v="1537678800"/>
    <x v="123"/>
    <x v="120"/>
    <b v="0"/>
    <b v="0"/>
    <s v="theater/plays"/>
    <x v="3"/>
    <s v="plays"/>
  </r>
  <r>
    <n v="126"/>
    <x v="126"/>
    <s v="Proactive methodical benchmark"/>
    <n v="180200"/>
    <n v="69617"/>
    <x v="126"/>
    <x v="0"/>
    <x v="116"/>
    <n v="89.944444444444443"/>
    <s v="US"/>
    <s v="USD"/>
    <n v="1471150800"/>
    <n v="1473570000"/>
    <x v="124"/>
    <x v="121"/>
    <b v="0"/>
    <b v="1"/>
    <s v="theater/plays"/>
    <x v="3"/>
    <s v="plays"/>
  </r>
  <r>
    <n v="127"/>
    <x v="127"/>
    <s v="Team-oriented 6thgeneration matrix"/>
    <n v="103200"/>
    <n v="53067"/>
    <x v="127"/>
    <x v="0"/>
    <x v="117"/>
    <n v="78.96875"/>
    <s v="CA"/>
    <s v="CAD"/>
    <n v="1273640400"/>
    <n v="1273899600"/>
    <x v="125"/>
    <x v="122"/>
    <b v="0"/>
    <b v="0"/>
    <s v="theater/plays"/>
    <x v="3"/>
    <s v="plays"/>
  </r>
  <r>
    <n v="128"/>
    <x v="128"/>
    <s v="Phased human-resource core"/>
    <n v="70600"/>
    <n v="42596"/>
    <x v="128"/>
    <x v="3"/>
    <x v="118"/>
    <n v="80.067669172932327"/>
    <s v="US"/>
    <s v="USD"/>
    <n v="1282885200"/>
    <n v="1284008400"/>
    <x v="126"/>
    <x v="123"/>
    <b v="0"/>
    <b v="0"/>
    <s v="music/rock"/>
    <x v="1"/>
    <s v="rock"/>
  </r>
  <r>
    <n v="129"/>
    <x v="129"/>
    <s v="Mandatory tertiary implementation"/>
    <n v="148500"/>
    <n v="4756"/>
    <x v="129"/>
    <x v="3"/>
    <x v="12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x v="130"/>
    <s v="Secured directional encryption"/>
    <n v="9600"/>
    <n v="14925"/>
    <x v="130"/>
    <x v="1"/>
    <x v="119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x v="131"/>
    <s v="Distributed 5thgeneration implementation"/>
    <n v="164700"/>
    <n v="166116"/>
    <x v="131"/>
    <x v="1"/>
    <x v="120"/>
    <n v="67.996725337699544"/>
    <s v="GB"/>
    <s v="GBP"/>
    <n v="1385704800"/>
    <n v="1386828000"/>
    <x v="129"/>
    <x v="125"/>
    <b v="0"/>
    <b v="0"/>
    <s v="technology/web"/>
    <x v="2"/>
    <s v="web"/>
  </r>
  <r>
    <n v="132"/>
    <x v="132"/>
    <s v="Virtual static core"/>
    <n v="3300"/>
    <n v="3834"/>
    <x v="132"/>
    <x v="1"/>
    <x v="121"/>
    <n v="43.078651685393261"/>
    <s v="US"/>
    <s v="USD"/>
    <n v="1515736800"/>
    <n v="1517119200"/>
    <x v="130"/>
    <x v="126"/>
    <b v="0"/>
    <b v="1"/>
    <s v="theater/plays"/>
    <x v="3"/>
    <s v="plays"/>
  </r>
  <r>
    <n v="133"/>
    <x v="133"/>
    <s v="Secured content-based product"/>
    <n v="4500"/>
    <n v="13985"/>
    <x v="133"/>
    <x v="1"/>
    <x v="122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x v="134"/>
    <s v="Secured executive concept"/>
    <n v="99500"/>
    <n v="89288"/>
    <x v="134"/>
    <x v="0"/>
    <x v="123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x v="135"/>
    <s v="Balanced zero-defect software"/>
    <n v="7700"/>
    <n v="5488"/>
    <x v="135"/>
    <x v="0"/>
    <x v="124"/>
    <n v="46.905982905982903"/>
    <s v="US"/>
    <s v="USD"/>
    <n v="1362636000"/>
    <n v="1363064400"/>
    <x v="133"/>
    <x v="129"/>
    <b v="0"/>
    <b v="1"/>
    <s v="theater/plays"/>
    <x v="3"/>
    <s v="plays"/>
  </r>
  <r>
    <n v="136"/>
    <x v="136"/>
    <s v="Distributed context-sensitive flexibility"/>
    <n v="82800"/>
    <n v="2721"/>
    <x v="136"/>
    <x v="3"/>
    <x v="125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x v="137"/>
    <s v="Down-sized disintermediate support"/>
    <n v="1800"/>
    <n v="4712"/>
    <x v="137"/>
    <x v="1"/>
    <x v="126"/>
    <n v="94.24"/>
    <s v="US"/>
    <s v="USD"/>
    <n v="1286341200"/>
    <n v="1286859600"/>
    <x v="135"/>
    <x v="131"/>
    <b v="0"/>
    <b v="0"/>
    <s v="publishing/nonfiction"/>
    <x v="5"/>
    <s v="nonfiction"/>
  </r>
  <r>
    <n v="138"/>
    <x v="138"/>
    <s v="Stand-alone mission-critical moratorium"/>
    <n v="9600"/>
    <n v="9216"/>
    <x v="138"/>
    <x v="0"/>
    <x v="127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x v="139"/>
    <s v="Down-sized empowering protocol"/>
    <n v="92100"/>
    <n v="19246"/>
    <x v="139"/>
    <x v="0"/>
    <x v="128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x v="140"/>
    <s v="Fully-configurable coherent Internet solution"/>
    <n v="5500"/>
    <n v="12274"/>
    <x v="140"/>
    <x v="1"/>
    <x v="129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x v="141"/>
    <s v="Distributed motivating algorithm"/>
    <n v="64300"/>
    <n v="65323"/>
    <x v="141"/>
    <x v="1"/>
    <x v="130"/>
    <n v="60.992530345471522"/>
    <s v="US"/>
    <s v="USD"/>
    <n v="1434085200"/>
    <n v="1434603600"/>
    <x v="139"/>
    <x v="135"/>
    <b v="0"/>
    <b v="0"/>
    <s v="technology/web"/>
    <x v="2"/>
    <s v="web"/>
  </r>
  <r>
    <n v="142"/>
    <x v="142"/>
    <s v="Expanded solution-oriented benchmark"/>
    <n v="5000"/>
    <n v="11502"/>
    <x v="142"/>
    <x v="1"/>
    <x v="124"/>
    <n v="98.307692307692307"/>
    <s v="US"/>
    <s v="USD"/>
    <n v="1333688400"/>
    <n v="1337230800"/>
    <x v="107"/>
    <x v="136"/>
    <b v="0"/>
    <b v="0"/>
    <s v="technology/web"/>
    <x v="2"/>
    <s v="web"/>
  </r>
  <r>
    <n v="143"/>
    <x v="143"/>
    <s v="Implemented discrete secured line"/>
    <n v="5400"/>
    <n v="7322"/>
    <x v="143"/>
    <x v="1"/>
    <x v="131"/>
    <n v="104.6"/>
    <s v="US"/>
    <s v="USD"/>
    <n v="1277701200"/>
    <n v="1279429200"/>
    <x v="140"/>
    <x v="137"/>
    <b v="0"/>
    <b v="0"/>
    <s v="music/indie rock"/>
    <x v="1"/>
    <s v="indie rock"/>
  </r>
  <r>
    <n v="144"/>
    <x v="144"/>
    <s v="Multi-lateral actuating installation"/>
    <n v="9000"/>
    <n v="11619"/>
    <x v="144"/>
    <x v="1"/>
    <x v="18"/>
    <n v="86.066666666666663"/>
    <s v="US"/>
    <s v="USD"/>
    <n v="1560747600"/>
    <n v="1561438800"/>
    <x v="141"/>
    <x v="138"/>
    <b v="0"/>
    <b v="0"/>
    <s v="theater/plays"/>
    <x v="3"/>
    <s v="plays"/>
  </r>
  <r>
    <n v="145"/>
    <x v="145"/>
    <s v="Secured reciprocal array"/>
    <n v="25000"/>
    <n v="59128"/>
    <x v="145"/>
    <x v="1"/>
    <x v="132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x v="146"/>
    <s v="Optional bandwidth-monitored middleware"/>
    <n v="8800"/>
    <n v="1518"/>
    <x v="146"/>
    <x v="3"/>
    <x v="133"/>
    <n v="29.764705882352942"/>
    <s v="US"/>
    <s v="USD"/>
    <n v="1320732000"/>
    <n v="1322460000"/>
    <x v="143"/>
    <x v="140"/>
    <b v="0"/>
    <b v="0"/>
    <s v="theater/plays"/>
    <x v="3"/>
    <s v="plays"/>
  </r>
  <r>
    <n v="147"/>
    <x v="147"/>
    <s v="Upgradable upward-trending workforce"/>
    <n v="8300"/>
    <n v="9337"/>
    <x v="147"/>
    <x v="1"/>
    <x v="134"/>
    <n v="46.91959798994975"/>
    <s v="US"/>
    <s v="USD"/>
    <n v="1465794000"/>
    <n v="1466312400"/>
    <x v="144"/>
    <x v="141"/>
    <b v="0"/>
    <b v="1"/>
    <s v="theater/plays"/>
    <x v="3"/>
    <s v="plays"/>
  </r>
  <r>
    <n v="148"/>
    <x v="148"/>
    <s v="Upgradable hybrid capability"/>
    <n v="9300"/>
    <n v="11255"/>
    <x v="148"/>
    <x v="1"/>
    <x v="3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x v="149"/>
    <s v="Managed fresh-thinking flexibility"/>
    <n v="6200"/>
    <n v="13632"/>
    <x v="149"/>
    <x v="1"/>
    <x v="13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x v="150"/>
    <s v="Networked stable workforce"/>
    <n v="100"/>
    <n v="1"/>
    <x v="100"/>
    <x v="0"/>
    <x v="49"/>
    <n v="1"/>
    <s v="US"/>
    <s v="USD"/>
    <n v="1544940000"/>
    <n v="1545026400"/>
    <x v="147"/>
    <x v="144"/>
    <b v="0"/>
    <b v="0"/>
    <s v="music/rock"/>
    <x v="1"/>
    <s v="rock"/>
  </r>
  <r>
    <n v="151"/>
    <x v="151"/>
    <s v="Customizable intermediate extranet"/>
    <n v="137200"/>
    <n v="88037"/>
    <x v="150"/>
    <x v="0"/>
    <x v="50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x v="152"/>
    <s v="User-centric fault-tolerant task-force"/>
    <n v="41500"/>
    <n v="175573"/>
    <x v="151"/>
    <x v="1"/>
    <x v="13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x v="153"/>
    <s v="Multi-tiered radical definition"/>
    <n v="189400"/>
    <n v="176112"/>
    <x v="152"/>
    <x v="0"/>
    <x v="137"/>
    <n v="31.000176025347649"/>
    <s v="US"/>
    <s v="USD"/>
    <n v="1350622800"/>
    <n v="1351141200"/>
    <x v="150"/>
    <x v="147"/>
    <b v="0"/>
    <b v="0"/>
    <s v="theater/plays"/>
    <x v="3"/>
    <s v="plays"/>
  </r>
  <r>
    <n v="154"/>
    <x v="154"/>
    <s v="Devolved foreground benchmark"/>
    <n v="171300"/>
    <n v="100650"/>
    <x v="153"/>
    <x v="0"/>
    <x v="138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x v="155"/>
    <s v="Distributed eco-centric methodology"/>
    <n v="139500"/>
    <n v="90706"/>
    <x v="154"/>
    <x v="0"/>
    <x v="139"/>
    <n v="75.968174204355108"/>
    <s v="US"/>
    <s v="USD"/>
    <n v="1269493200"/>
    <n v="1270789200"/>
    <x v="152"/>
    <x v="149"/>
    <b v="0"/>
    <b v="0"/>
    <s v="theater/plays"/>
    <x v="3"/>
    <s v="plays"/>
  </r>
  <r>
    <n v="156"/>
    <x v="156"/>
    <s v="Streamlined encompassing encryption"/>
    <n v="36400"/>
    <n v="26914"/>
    <x v="155"/>
    <x v="3"/>
    <x v="140"/>
    <n v="71.013192612137203"/>
    <s v="AU"/>
    <s v="AUD"/>
    <n v="1570251600"/>
    <n v="1572325200"/>
    <x v="153"/>
    <x v="150"/>
    <b v="0"/>
    <b v="0"/>
    <s v="music/rock"/>
    <x v="1"/>
    <s v="rock"/>
  </r>
  <r>
    <n v="157"/>
    <x v="157"/>
    <s v="User-friendly reciprocal initiative"/>
    <n v="4200"/>
    <n v="2212"/>
    <x v="156"/>
    <x v="0"/>
    <x v="141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x v="158"/>
    <s v="Ergonomic fresh-thinking installation"/>
    <n v="2100"/>
    <n v="4640"/>
    <x v="157"/>
    <x v="1"/>
    <x v="142"/>
    <n v="113.17073170731707"/>
    <s v="US"/>
    <s v="USD"/>
    <n v="1449554400"/>
    <n v="1449640800"/>
    <x v="155"/>
    <x v="152"/>
    <b v="0"/>
    <b v="0"/>
    <s v="music/rock"/>
    <x v="1"/>
    <s v="rock"/>
  </r>
  <r>
    <n v="159"/>
    <x v="159"/>
    <s v="Robust explicit hardware"/>
    <n v="191200"/>
    <n v="191222"/>
    <x v="158"/>
    <x v="1"/>
    <x v="143"/>
    <n v="105.00933552992861"/>
    <s v="US"/>
    <s v="USD"/>
    <n v="1553662800"/>
    <n v="1555218000"/>
    <x v="156"/>
    <x v="153"/>
    <b v="0"/>
    <b v="1"/>
    <s v="theater/plays"/>
    <x v="3"/>
    <s v="plays"/>
  </r>
  <r>
    <n v="160"/>
    <x v="160"/>
    <s v="Stand-alone actuating support"/>
    <n v="8000"/>
    <n v="12985"/>
    <x v="159"/>
    <x v="1"/>
    <x v="55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x v="161"/>
    <s v="Cross-platform methodical process improvement"/>
    <n v="5500"/>
    <n v="4300"/>
    <x v="160"/>
    <x v="0"/>
    <x v="51"/>
    <n v="57.333333333333336"/>
    <s v="US"/>
    <s v="USD"/>
    <n v="1442984400"/>
    <n v="1443502800"/>
    <x v="158"/>
    <x v="155"/>
    <b v="0"/>
    <b v="1"/>
    <s v="technology/web"/>
    <x v="2"/>
    <s v="web"/>
  </r>
  <r>
    <n v="162"/>
    <x v="162"/>
    <s v="Extended bottom-line open architecture"/>
    <n v="6100"/>
    <n v="9134"/>
    <x v="161"/>
    <x v="1"/>
    <x v="144"/>
    <n v="58.178343949044589"/>
    <s v="CH"/>
    <s v="CHF"/>
    <n v="1544248800"/>
    <n v="1546840800"/>
    <x v="159"/>
    <x v="156"/>
    <b v="0"/>
    <b v="0"/>
    <s v="music/rock"/>
    <x v="1"/>
    <s v="rock"/>
  </r>
  <r>
    <n v="163"/>
    <x v="163"/>
    <s v="Extended reciprocal circuit"/>
    <n v="3500"/>
    <n v="8864"/>
    <x v="162"/>
    <x v="1"/>
    <x v="67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x v="164"/>
    <s v="Polarized human-resource protocol"/>
    <n v="150500"/>
    <n v="150755"/>
    <x v="163"/>
    <x v="1"/>
    <x v="20"/>
    <n v="107.99068767908309"/>
    <s v="US"/>
    <s v="USD"/>
    <n v="1507438800"/>
    <n v="1507525200"/>
    <x v="161"/>
    <x v="158"/>
    <b v="0"/>
    <b v="0"/>
    <s v="theater/plays"/>
    <x v="3"/>
    <s v="plays"/>
  </r>
  <r>
    <n v="165"/>
    <x v="165"/>
    <s v="Synergized radical product"/>
    <n v="90400"/>
    <n v="110279"/>
    <x v="164"/>
    <x v="1"/>
    <x v="145"/>
    <n v="44.005985634477256"/>
    <s v="US"/>
    <s v="USD"/>
    <n v="1501563600"/>
    <n v="1504328400"/>
    <x v="162"/>
    <x v="159"/>
    <b v="0"/>
    <b v="0"/>
    <s v="technology/web"/>
    <x v="2"/>
    <s v="web"/>
  </r>
  <r>
    <n v="166"/>
    <x v="166"/>
    <s v="Robust heuristic artificial intelligence"/>
    <n v="9800"/>
    <n v="13439"/>
    <x v="165"/>
    <x v="1"/>
    <x v="146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x v="167"/>
    <s v="Robust content-based emulation"/>
    <n v="2600"/>
    <n v="10804"/>
    <x v="166"/>
    <x v="1"/>
    <x v="147"/>
    <n v="74"/>
    <s v="AU"/>
    <s v="AUD"/>
    <n v="1370840400"/>
    <n v="1371704400"/>
    <x v="164"/>
    <x v="161"/>
    <b v="0"/>
    <b v="0"/>
    <s v="theater/plays"/>
    <x v="3"/>
    <s v="plays"/>
  </r>
  <r>
    <n v="168"/>
    <x v="168"/>
    <s v="Ergonomic uniform open system"/>
    <n v="128100"/>
    <n v="40107"/>
    <x v="167"/>
    <x v="0"/>
    <x v="148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x v="169"/>
    <s v="Profit-focused modular product"/>
    <n v="23300"/>
    <n v="98811"/>
    <x v="168"/>
    <x v="1"/>
    <x v="149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x v="170"/>
    <s v="Mandatory mobile product"/>
    <n v="188100"/>
    <n v="5528"/>
    <x v="169"/>
    <x v="0"/>
    <x v="109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x v="171"/>
    <s v="Public-key 3rdgeneration budgetary management"/>
    <n v="4900"/>
    <n v="521"/>
    <x v="170"/>
    <x v="0"/>
    <x v="62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x v="172"/>
    <s v="Centralized national firmware"/>
    <n v="800"/>
    <n v="663"/>
    <x v="171"/>
    <x v="0"/>
    <x v="150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x v="173"/>
    <s v="Cross-group 4thgeneration middleware"/>
    <n v="96700"/>
    <n v="157635"/>
    <x v="172"/>
    <x v="1"/>
    <x v="151"/>
    <n v="100.98334401024984"/>
    <s v="US"/>
    <s v="USD"/>
    <n v="1368853200"/>
    <n v="1369371600"/>
    <x v="170"/>
    <x v="167"/>
    <b v="0"/>
    <b v="0"/>
    <s v="theater/plays"/>
    <x v="3"/>
    <s v="plays"/>
  </r>
  <r>
    <n v="174"/>
    <x v="174"/>
    <s v="Pre-emptive scalable access"/>
    <n v="600"/>
    <n v="5368"/>
    <x v="173"/>
    <x v="1"/>
    <x v="44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x v="175"/>
    <s v="Sharable intangible migration"/>
    <n v="181200"/>
    <n v="47459"/>
    <x v="174"/>
    <x v="0"/>
    <x v="152"/>
    <n v="41.999115044247787"/>
    <s v="US"/>
    <s v="USD"/>
    <n v="1472619600"/>
    <n v="1474261200"/>
    <x v="172"/>
    <x v="169"/>
    <b v="0"/>
    <b v="0"/>
    <s v="theater/plays"/>
    <x v="3"/>
    <s v="plays"/>
  </r>
  <r>
    <n v="176"/>
    <x v="176"/>
    <s v="Proactive scalable Graphical User Interface"/>
    <n v="115000"/>
    <n v="86060"/>
    <x v="175"/>
    <x v="0"/>
    <x v="153"/>
    <n v="110.05115089514067"/>
    <s v="US"/>
    <s v="USD"/>
    <n v="1472878800"/>
    <n v="1473656400"/>
    <x v="173"/>
    <x v="170"/>
    <b v="0"/>
    <b v="0"/>
    <s v="theater/plays"/>
    <x v="3"/>
    <s v="plays"/>
  </r>
  <r>
    <n v="177"/>
    <x v="177"/>
    <s v="Digitized solution-oriented product"/>
    <n v="38800"/>
    <n v="161593"/>
    <x v="176"/>
    <x v="1"/>
    <x v="154"/>
    <n v="58.997079225994888"/>
    <s v="US"/>
    <s v="USD"/>
    <n v="1289800800"/>
    <n v="1291960800"/>
    <x v="174"/>
    <x v="171"/>
    <b v="0"/>
    <b v="0"/>
    <s v="theater/plays"/>
    <x v="3"/>
    <s v="plays"/>
  </r>
  <r>
    <n v="178"/>
    <x v="178"/>
    <s v="Triple-buffered cohesive structure"/>
    <n v="7200"/>
    <n v="6927"/>
    <x v="177"/>
    <x v="0"/>
    <x v="155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x v="179"/>
    <s v="Realigned human-resource orchestration"/>
    <n v="44500"/>
    <n v="159185"/>
    <x v="178"/>
    <x v="1"/>
    <x v="156"/>
    <n v="45.005654509471306"/>
    <s v="CA"/>
    <s v="CAD"/>
    <n v="1363496400"/>
    <n v="1363582800"/>
    <x v="176"/>
    <x v="173"/>
    <b v="0"/>
    <b v="1"/>
    <s v="theater/plays"/>
    <x v="3"/>
    <s v="plays"/>
  </r>
  <r>
    <n v="180"/>
    <x v="180"/>
    <s v="Optional clear-thinking software"/>
    <n v="56000"/>
    <n v="172736"/>
    <x v="179"/>
    <x v="1"/>
    <x v="15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x v="181"/>
    <s v="Centralized global approach"/>
    <n v="8600"/>
    <n v="5315"/>
    <x v="180"/>
    <x v="0"/>
    <x v="158"/>
    <n v="39.080882352941174"/>
    <s v="US"/>
    <s v="USD"/>
    <n v="1507093200"/>
    <n v="1508648400"/>
    <x v="178"/>
    <x v="175"/>
    <b v="0"/>
    <b v="0"/>
    <s v="technology/web"/>
    <x v="2"/>
    <s v="web"/>
  </r>
  <r>
    <n v="182"/>
    <x v="182"/>
    <s v="Reverse-engineered bandwidth-monitored contingency"/>
    <n v="27100"/>
    <n v="195750"/>
    <x v="181"/>
    <x v="1"/>
    <x v="159"/>
    <n v="58.996383363471971"/>
    <s v="DK"/>
    <s v="DKK"/>
    <n v="1560574800"/>
    <n v="1561957200"/>
    <x v="179"/>
    <x v="176"/>
    <b v="0"/>
    <b v="0"/>
    <s v="theater/plays"/>
    <x v="3"/>
    <s v="plays"/>
  </r>
  <r>
    <n v="183"/>
    <x v="183"/>
    <s v="Pre-emptive bandwidth-monitored instruction set"/>
    <n v="5100"/>
    <n v="3525"/>
    <x v="182"/>
    <x v="0"/>
    <x v="99"/>
    <n v="40.988372093023258"/>
    <s v="CA"/>
    <s v="CAD"/>
    <n v="1284008400"/>
    <n v="1285131600"/>
    <x v="180"/>
    <x v="177"/>
    <b v="0"/>
    <b v="0"/>
    <s v="music/rock"/>
    <x v="1"/>
    <s v="rock"/>
  </r>
  <r>
    <n v="184"/>
    <x v="184"/>
    <s v="Adaptive asynchronous emulation"/>
    <n v="3600"/>
    <n v="10550"/>
    <x v="183"/>
    <x v="1"/>
    <x v="160"/>
    <n v="31.029411764705884"/>
    <s v="US"/>
    <s v="USD"/>
    <n v="1556859600"/>
    <n v="1556946000"/>
    <x v="181"/>
    <x v="178"/>
    <b v="0"/>
    <b v="0"/>
    <s v="theater/plays"/>
    <x v="3"/>
    <s v="plays"/>
  </r>
  <r>
    <n v="185"/>
    <x v="185"/>
    <s v="Innovative actuating conglomeration"/>
    <n v="1000"/>
    <n v="718"/>
    <x v="184"/>
    <x v="0"/>
    <x v="161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x v="186"/>
    <s v="Grass-roots foreground policy"/>
    <n v="88800"/>
    <n v="28358"/>
    <x v="185"/>
    <x v="0"/>
    <x v="162"/>
    <n v="32.006772009029348"/>
    <s v="US"/>
    <s v="USD"/>
    <n v="1400821200"/>
    <n v="1402117200"/>
    <x v="183"/>
    <x v="180"/>
    <b v="0"/>
    <b v="0"/>
    <s v="theater/plays"/>
    <x v="3"/>
    <s v="plays"/>
  </r>
  <r>
    <n v="187"/>
    <x v="187"/>
    <s v="Horizontal transitional paradigm"/>
    <n v="60200"/>
    <n v="138384"/>
    <x v="186"/>
    <x v="1"/>
    <x v="163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x v="188"/>
    <s v="Networked didactic info-mediaries"/>
    <n v="8200"/>
    <n v="2625"/>
    <x v="187"/>
    <x v="0"/>
    <x v="164"/>
    <n v="75"/>
    <s v="IT"/>
    <s v="EUR"/>
    <n v="1417500000"/>
    <n v="1417586400"/>
    <x v="185"/>
    <x v="182"/>
    <b v="0"/>
    <b v="0"/>
    <s v="theater/plays"/>
    <x v="3"/>
    <s v="plays"/>
  </r>
  <r>
    <n v="189"/>
    <x v="189"/>
    <s v="Switchable contextually-based access"/>
    <n v="191300"/>
    <n v="45004"/>
    <x v="188"/>
    <x v="3"/>
    <x v="165"/>
    <n v="102.0498866213152"/>
    <s v="US"/>
    <s v="USD"/>
    <n v="1457071200"/>
    <n v="1457071200"/>
    <x v="186"/>
    <x v="183"/>
    <b v="0"/>
    <b v="0"/>
    <s v="theater/plays"/>
    <x v="3"/>
    <s v="plays"/>
  </r>
  <r>
    <n v="190"/>
    <x v="190"/>
    <s v="Up-sized dynamic throughput"/>
    <n v="3700"/>
    <n v="2538"/>
    <x v="189"/>
    <x v="0"/>
    <x v="3"/>
    <n v="105.75"/>
    <s v="US"/>
    <s v="USD"/>
    <n v="1370322000"/>
    <n v="1370408400"/>
    <x v="187"/>
    <x v="184"/>
    <b v="0"/>
    <b v="1"/>
    <s v="theater/plays"/>
    <x v="3"/>
    <s v="plays"/>
  </r>
  <r>
    <n v="191"/>
    <x v="191"/>
    <s v="Mandatory reciprocal superstructure"/>
    <n v="8400"/>
    <n v="3188"/>
    <x v="190"/>
    <x v="0"/>
    <x v="99"/>
    <n v="37.069767441860463"/>
    <s v="IT"/>
    <s v="EUR"/>
    <n v="1552366800"/>
    <n v="1552626000"/>
    <x v="188"/>
    <x v="185"/>
    <b v="0"/>
    <b v="0"/>
    <s v="theater/plays"/>
    <x v="3"/>
    <s v="plays"/>
  </r>
  <r>
    <n v="192"/>
    <x v="192"/>
    <s v="Upgradable 4thgeneration productivity"/>
    <n v="42600"/>
    <n v="8517"/>
    <x v="191"/>
    <x v="0"/>
    <x v="166"/>
    <n v="35.049382716049379"/>
    <s v="US"/>
    <s v="USD"/>
    <n v="1403845200"/>
    <n v="1404190800"/>
    <x v="189"/>
    <x v="186"/>
    <b v="0"/>
    <b v="0"/>
    <s v="music/rock"/>
    <x v="1"/>
    <s v="rock"/>
  </r>
  <r>
    <n v="193"/>
    <x v="193"/>
    <s v="Progressive discrete hub"/>
    <n v="6600"/>
    <n v="3012"/>
    <x v="192"/>
    <x v="0"/>
    <x v="167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x v="194"/>
    <s v="Assimilated multi-tasking archive"/>
    <n v="7100"/>
    <n v="8716"/>
    <x v="193"/>
    <x v="1"/>
    <x v="105"/>
    <n v="69.174603174603178"/>
    <s v="US"/>
    <s v="USD"/>
    <n v="1442206800"/>
    <n v="1443589200"/>
    <x v="191"/>
    <x v="188"/>
    <b v="0"/>
    <b v="0"/>
    <s v="music/metal"/>
    <x v="1"/>
    <s v="metal"/>
  </r>
  <r>
    <n v="195"/>
    <x v="195"/>
    <s v="Upgradable high-level solution"/>
    <n v="15800"/>
    <n v="57157"/>
    <x v="194"/>
    <x v="1"/>
    <x v="168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x v="196"/>
    <s v="Organic bandwidth-monitored frame"/>
    <n v="8200"/>
    <n v="5178"/>
    <x v="195"/>
    <x v="0"/>
    <x v="16"/>
    <n v="51.78"/>
    <s v="DK"/>
    <s v="DKK"/>
    <n v="1472878800"/>
    <n v="1474520400"/>
    <x v="173"/>
    <x v="190"/>
    <b v="0"/>
    <b v="0"/>
    <s v="technology/wearables"/>
    <x v="2"/>
    <s v="wearables"/>
  </r>
  <r>
    <n v="197"/>
    <x v="197"/>
    <s v="Business-focused logistical framework"/>
    <n v="54700"/>
    <n v="163118"/>
    <x v="196"/>
    <x v="1"/>
    <x v="16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x v="198"/>
    <s v="Universal multi-state capability"/>
    <n v="63200"/>
    <n v="6041"/>
    <x v="197"/>
    <x v="0"/>
    <x v="170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x v="199"/>
    <s v="Digitized reciprocal infrastructure"/>
    <n v="1800"/>
    <n v="968"/>
    <x v="198"/>
    <x v="0"/>
    <x v="171"/>
    <n v="74.461538461538467"/>
    <s v="US"/>
    <s v="USD"/>
    <n v="1436245200"/>
    <n v="1436590800"/>
    <x v="195"/>
    <x v="193"/>
    <b v="0"/>
    <b v="0"/>
    <s v="music/rock"/>
    <x v="1"/>
    <s v="rock"/>
  </r>
  <r>
    <n v="200"/>
    <x v="200"/>
    <s v="Reduced dedicated capability"/>
    <n v="100"/>
    <n v="2"/>
    <x v="50"/>
    <x v="0"/>
    <x v="49"/>
    <n v="2"/>
    <s v="CA"/>
    <s v="CAD"/>
    <n v="1269493200"/>
    <n v="1270443600"/>
    <x v="152"/>
    <x v="194"/>
    <b v="0"/>
    <b v="0"/>
    <s v="theater/plays"/>
    <x v="3"/>
    <s v="plays"/>
  </r>
  <r>
    <n v="201"/>
    <x v="201"/>
    <s v="Cross-platform bi-directional workforce"/>
    <n v="2100"/>
    <n v="14305"/>
    <x v="199"/>
    <x v="1"/>
    <x v="144"/>
    <n v="91.114649681528661"/>
    <s v="US"/>
    <s v="USD"/>
    <n v="1406264400"/>
    <n v="1407819600"/>
    <x v="196"/>
    <x v="195"/>
    <b v="0"/>
    <b v="0"/>
    <s v="technology/web"/>
    <x v="2"/>
    <s v="web"/>
  </r>
  <r>
    <n v="202"/>
    <x v="202"/>
    <s v="Upgradable scalable methodology"/>
    <n v="8300"/>
    <n v="6543"/>
    <x v="200"/>
    <x v="3"/>
    <x v="17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x v="203"/>
    <s v="Customer-focused client-server service-desk"/>
    <n v="143900"/>
    <n v="193413"/>
    <x v="201"/>
    <x v="1"/>
    <x v="173"/>
    <n v="42.999777678968428"/>
    <s v="AU"/>
    <s v="AUD"/>
    <n v="1484632800"/>
    <n v="1484805600"/>
    <x v="198"/>
    <x v="197"/>
    <b v="0"/>
    <b v="0"/>
    <s v="theater/plays"/>
    <x v="3"/>
    <s v="plays"/>
  </r>
  <r>
    <n v="204"/>
    <x v="204"/>
    <s v="Mandatory multimedia leverage"/>
    <n v="75000"/>
    <n v="2529"/>
    <x v="202"/>
    <x v="0"/>
    <x v="174"/>
    <n v="63.225000000000001"/>
    <s v="US"/>
    <s v="USD"/>
    <n v="1301806800"/>
    <n v="1302670800"/>
    <x v="199"/>
    <x v="198"/>
    <b v="0"/>
    <b v="0"/>
    <s v="music/jazz"/>
    <x v="1"/>
    <s v="jazz"/>
  </r>
  <r>
    <n v="205"/>
    <x v="205"/>
    <s v="Focused analyzing circuit"/>
    <n v="1300"/>
    <n v="5614"/>
    <x v="203"/>
    <x v="1"/>
    <x v="175"/>
    <n v="70.174999999999997"/>
    <s v="US"/>
    <s v="USD"/>
    <n v="1539752400"/>
    <n v="1540789200"/>
    <x v="200"/>
    <x v="199"/>
    <b v="1"/>
    <b v="0"/>
    <s v="theater/plays"/>
    <x v="3"/>
    <s v="plays"/>
  </r>
  <r>
    <n v="206"/>
    <x v="206"/>
    <s v="Fundamental grid-enabled strategy"/>
    <n v="9000"/>
    <n v="3496"/>
    <x v="204"/>
    <x v="3"/>
    <x v="176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x v="207"/>
    <s v="Digitized 5thgeneration knowledgebase"/>
    <n v="1000"/>
    <n v="4257"/>
    <x v="205"/>
    <x v="1"/>
    <x v="177"/>
    <n v="99"/>
    <s v="US"/>
    <s v="USD"/>
    <n v="1535432400"/>
    <n v="1537160400"/>
    <x v="202"/>
    <x v="201"/>
    <b v="0"/>
    <b v="1"/>
    <s v="music/rock"/>
    <x v="1"/>
    <s v="rock"/>
  </r>
  <r>
    <n v="208"/>
    <x v="208"/>
    <s v="Mandatory multi-tasking encryption"/>
    <n v="196900"/>
    <n v="199110"/>
    <x v="206"/>
    <x v="1"/>
    <x v="178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x v="209"/>
    <s v="Distributed system-worthy application"/>
    <n v="194500"/>
    <n v="41212"/>
    <x v="207"/>
    <x v="2"/>
    <x v="179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x v="210"/>
    <s v="Synergistic tertiary time-frame"/>
    <n v="9400"/>
    <n v="6338"/>
    <x v="208"/>
    <x v="0"/>
    <x v="31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x v="211"/>
    <s v="Customer-focused impactful benchmark"/>
    <n v="104400"/>
    <n v="99100"/>
    <x v="209"/>
    <x v="0"/>
    <x v="180"/>
    <n v="60.984615384615381"/>
    <s v="US"/>
    <s v="USD"/>
    <n v="1377579600"/>
    <n v="1379653200"/>
    <x v="206"/>
    <x v="205"/>
    <b v="0"/>
    <b v="0"/>
    <s v="theater/plays"/>
    <x v="3"/>
    <s v="plays"/>
  </r>
  <r>
    <n v="212"/>
    <x v="212"/>
    <s v="Profound next generation infrastructure"/>
    <n v="8100"/>
    <n v="12300"/>
    <x v="210"/>
    <x v="1"/>
    <x v="170"/>
    <n v="73.214285714285708"/>
    <s v="US"/>
    <s v="USD"/>
    <n v="1576389600"/>
    <n v="1580364000"/>
    <x v="207"/>
    <x v="206"/>
    <b v="0"/>
    <b v="0"/>
    <s v="theater/plays"/>
    <x v="3"/>
    <s v="plays"/>
  </r>
  <r>
    <n v="213"/>
    <x v="213"/>
    <s v="Face-to-face encompassing info-mediaries"/>
    <n v="87900"/>
    <n v="171549"/>
    <x v="211"/>
    <x v="1"/>
    <x v="181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x v="214"/>
    <s v="Open-source fresh-thinking policy"/>
    <n v="1400"/>
    <n v="14324"/>
    <x v="212"/>
    <x v="1"/>
    <x v="34"/>
    <n v="86.812121212121212"/>
    <s v="US"/>
    <s v="USD"/>
    <n v="1282194000"/>
    <n v="1282712400"/>
    <x v="209"/>
    <x v="208"/>
    <b v="0"/>
    <b v="0"/>
    <s v="music/rock"/>
    <x v="1"/>
    <s v="rock"/>
  </r>
  <r>
    <n v="215"/>
    <x v="215"/>
    <s v="Extended 24/7 implementation"/>
    <n v="156800"/>
    <n v="6024"/>
    <x v="213"/>
    <x v="0"/>
    <x v="182"/>
    <n v="42.125874125874127"/>
    <s v="US"/>
    <s v="USD"/>
    <n v="1550037600"/>
    <n v="1550210400"/>
    <x v="210"/>
    <x v="209"/>
    <b v="0"/>
    <b v="0"/>
    <s v="theater/plays"/>
    <x v="3"/>
    <s v="plays"/>
  </r>
  <r>
    <n v="216"/>
    <x v="216"/>
    <s v="Organic dynamic algorithm"/>
    <n v="121700"/>
    <n v="188721"/>
    <x v="214"/>
    <x v="1"/>
    <x v="183"/>
    <n v="103.97851239669421"/>
    <s v="US"/>
    <s v="USD"/>
    <n v="1321941600"/>
    <n v="1322114400"/>
    <x v="211"/>
    <x v="210"/>
    <b v="0"/>
    <b v="0"/>
    <s v="theater/plays"/>
    <x v="3"/>
    <s v="plays"/>
  </r>
  <r>
    <n v="217"/>
    <x v="217"/>
    <s v="Organic multi-tasking focus group"/>
    <n v="129400"/>
    <n v="57911"/>
    <x v="215"/>
    <x v="0"/>
    <x v="18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x v="218"/>
    <s v="Adaptive logistical initiative"/>
    <n v="5700"/>
    <n v="12309"/>
    <x v="216"/>
    <x v="1"/>
    <x v="185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x v="219"/>
    <s v="Stand-alone mobile customer loyalty"/>
    <n v="41700"/>
    <n v="138497"/>
    <x v="217"/>
    <x v="1"/>
    <x v="186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x v="220"/>
    <s v="Focused composite approach"/>
    <n v="7900"/>
    <n v="667"/>
    <x v="218"/>
    <x v="0"/>
    <x v="68"/>
    <n v="39.235294117647058"/>
    <s v="US"/>
    <s v="USD"/>
    <n v="1309496400"/>
    <n v="1311051600"/>
    <x v="215"/>
    <x v="214"/>
    <b v="1"/>
    <b v="0"/>
    <s v="theater/plays"/>
    <x v="3"/>
    <s v="plays"/>
  </r>
  <r>
    <n v="221"/>
    <x v="221"/>
    <s v="Face-to-face clear-thinking Local Area Network"/>
    <n v="121500"/>
    <n v="119830"/>
    <x v="219"/>
    <x v="0"/>
    <x v="187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x v="222"/>
    <s v="Cross-group cohesive circuit"/>
    <n v="4800"/>
    <n v="6623"/>
    <x v="220"/>
    <x v="1"/>
    <x v="18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x v="223"/>
    <s v="Synergistic explicit capability"/>
    <n v="87300"/>
    <n v="81897"/>
    <x v="221"/>
    <x v="0"/>
    <x v="189"/>
    <n v="87.966702470461868"/>
    <s v="US"/>
    <s v="USD"/>
    <n v="1458104400"/>
    <n v="1459314000"/>
    <x v="218"/>
    <x v="217"/>
    <b v="0"/>
    <b v="0"/>
    <s v="theater/plays"/>
    <x v="3"/>
    <s v="plays"/>
  </r>
  <r>
    <n v="224"/>
    <x v="224"/>
    <s v="Diverse analyzing definition"/>
    <n v="46300"/>
    <n v="186885"/>
    <x v="222"/>
    <x v="1"/>
    <x v="190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x v="225"/>
    <s v="Enterprise-wide reciprocal success"/>
    <n v="67800"/>
    <n v="176398"/>
    <x v="223"/>
    <x v="1"/>
    <x v="191"/>
    <n v="29.999659863945578"/>
    <s v="US"/>
    <s v="USD"/>
    <n v="1399093200"/>
    <n v="1399093200"/>
    <x v="220"/>
    <x v="219"/>
    <b v="1"/>
    <b v="0"/>
    <s v="music/rock"/>
    <x v="1"/>
    <s v="rock"/>
  </r>
  <r>
    <n v="226"/>
    <x v="102"/>
    <s v="Progressive neutral middleware"/>
    <n v="3000"/>
    <n v="10999"/>
    <x v="224"/>
    <x v="1"/>
    <x v="19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x v="226"/>
    <s v="Intuitive exuding process improvement"/>
    <n v="60900"/>
    <n v="102751"/>
    <x v="225"/>
    <x v="1"/>
    <x v="19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x v="227"/>
    <s v="Exclusive real-time protocol"/>
    <n v="137900"/>
    <n v="165352"/>
    <x v="226"/>
    <x v="1"/>
    <x v="194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x v="228"/>
    <s v="Extended encompassing application"/>
    <n v="85600"/>
    <n v="165798"/>
    <x v="227"/>
    <x v="1"/>
    <x v="195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x v="229"/>
    <s v="Progressive value-added ability"/>
    <n v="2400"/>
    <n v="10084"/>
    <x v="228"/>
    <x v="1"/>
    <x v="196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x v="230"/>
    <s v="Cross-platform uniform hardware"/>
    <n v="7200"/>
    <n v="5523"/>
    <x v="229"/>
    <x v="3"/>
    <x v="109"/>
    <n v="82.432835820895519"/>
    <s v="US"/>
    <s v="USD"/>
    <n v="1369112400"/>
    <n v="1374123600"/>
    <x v="225"/>
    <x v="224"/>
    <b v="0"/>
    <b v="0"/>
    <s v="theater/plays"/>
    <x v="3"/>
    <s v="plays"/>
  </r>
  <r>
    <n v="232"/>
    <x v="231"/>
    <s v="Progressive secondary portal"/>
    <n v="3400"/>
    <n v="5823"/>
    <x v="230"/>
    <x v="1"/>
    <x v="45"/>
    <n v="63.293478260869563"/>
    <s v="US"/>
    <s v="USD"/>
    <n v="1469422800"/>
    <n v="1469509200"/>
    <x v="226"/>
    <x v="225"/>
    <b v="0"/>
    <b v="0"/>
    <s v="theater/plays"/>
    <x v="3"/>
    <s v="plays"/>
  </r>
  <r>
    <n v="233"/>
    <x v="232"/>
    <s v="Multi-lateral national adapter"/>
    <n v="3800"/>
    <n v="6000"/>
    <x v="231"/>
    <x v="1"/>
    <x v="197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x v="233"/>
    <s v="Enterprise-wide motivating matrices"/>
    <n v="7500"/>
    <n v="8181"/>
    <x v="232"/>
    <x v="1"/>
    <x v="46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x v="234"/>
    <s v="Polarized upward-trending Local Area Network"/>
    <n v="8600"/>
    <n v="3589"/>
    <x v="233"/>
    <x v="0"/>
    <x v="45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x v="235"/>
    <s v="Object-based directional function"/>
    <n v="39500"/>
    <n v="4323"/>
    <x v="234"/>
    <x v="0"/>
    <x v="176"/>
    <n v="75.84210526315789"/>
    <s v="AU"/>
    <s v="AUD"/>
    <n v="1561438800"/>
    <n v="1562043600"/>
    <x v="230"/>
    <x v="229"/>
    <b v="0"/>
    <b v="1"/>
    <s v="music/rock"/>
    <x v="1"/>
    <s v="rock"/>
  </r>
  <r>
    <n v="237"/>
    <x v="236"/>
    <s v="Re-contextualized tangible open architecture"/>
    <n v="9300"/>
    <n v="14822"/>
    <x v="235"/>
    <x v="1"/>
    <x v="198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x v="237"/>
    <s v="Distributed systemic adapter"/>
    <n v="2400"/>
    <n v="10138"/>
    <x v="236"/>
    <x v="1"/>
    <x v="199"/>
    <n v="104.51546391752578"/>
    <s v="DK"/>
    <s v="DKK"/>
    <n v="1513231200"/>
    <n v="1515391200"/>
    <x v="232"/>
    <x v="231"/>
    <b v="0"/>
    <b v="1"/>
    <s v="theater/plays"/>
    <x v="3"/>
    <s v="plays"/>
  </r>
  <r>
    <n v="239"/>
    <x v="238"/>
    <s v="Networked web-enabled instruction set"/>
    <n v="3200"/>
    <n v="3127"/>
    <x v="237"/>
    <x v="0"/>
    <x v="142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x v="239"/>
    <s v="Vision-oriented dynamic service-desk"/>
    <n v="29400"/>
    <n v="123124"/>
    <x v="238"/>
    <x v="1"/>
    <x v="200"/>
    <n v="69.015695067264573"/>
    <s v="US"/>
    <s v="USD"/>
    <n v="1281070800"/>
    <n v="1281157200"/>
    <x v="194"/>
    <x v="233"/>
    <b v="0"/>
    <b v="0"/>
    <s v="theater/plays"/>
    <x v="3"/>
    <s v="plays"/>
  </r>
  <r>
    <n v="241"/>
    <x v="240"/>
    <s v="Vision-oriented actuating open system"/>
    <n v="168500"/>
    <n v="171729"/>
    <x v="239"/>
    <x v="1"/>
    <x v="7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x v="241"/>
    <s v="Sharable scalable core"/>
    <n v="8400"/>
    <n v="10729"/>
    <x v="240"/>
    <x v="1"/>
    <x v="201"/>
    <n v="42.915999999999997"/>
    <s v="US"/>
    <s v="USD"/>
    <n v="1494392400"/>
    <n v="1495256400"/>
    <x v="235"/>
    <x v="235"/>
    <b v="0"/>
    <b v="1"/>
    <s v="music/rock"/>
    <x v="1"/>
    <s v="rock"/>
  </r>
  <r>
    <n v="243"/>
    <x v="242"/>
    <s v="Customer-focused attitude-oriented function"/>
    <n v="2300"/>
    <n v="10240"/>
    <x v="241"/>
    <x v="1"/>
    <x v="202"/>
    <n v="43.025210084033617"/>
    <s v="US"/>
    <s v="USD"/>
    <n v="1520143200"/>
    <n v="1520402400"/>
    <x v="236"/>
    <x v="236"/>
    <b v="0"/>
    <b v="0"/>
    <s v="theater/plays"/>
    <x v="3"/>
    <s v="plays"/>
  </r>
  <r>
    <n v="244"/>
    <x v="243"/>
    <s v="Reverse-engineered system-worthy extranet"/>
    <n v="700"/>
    <n v="3988"/>
    <x v="242"/>
    <x v="1"/>
    <x v="4"/>
    <n v="75.245283018867923"/>
    <s v="US"/>
    <s v="USD"/>
    <n v="1405314000"/>
    <n v="1409806800"/>
    <x v="237"/>
    <x v="237"/>
    <b v="0"/>
    <b v="0"/>
    <s v="theater/plays"/>
    <x v="3"/>
    <s v="plays"/>
  </r>
  <r>
    <n v="245"/>
    <x v="244"/>
    <s v="Re-engineered systematic monitoring"/>
    <n v="2900"/>
    <n v="14771"/>
    <x v="243"/>
    <x v="1"/>
    <x v="203"/>
    <n v="69.023364485981304"/>
    <s v="US"/>
    <s v="USD"/>
    <n v="1396846800"/>
    <n v="1396933200"/>
    <x v="238"/>
    <x v="238"/>
    <b v="0"/>
    <b v="0"/>
    <s v="theater/plays"/>
    <x v="3"/>
    <s v="plays"/>
  </r>
  <r>
    <n v="246"/>
    <x v="245"/>
    <s v="Seamless value-added standardization"/>
    <n v="4500"/>
    <n v="14649"/>
    <x v="244"/>
    <x v="1"/>
    <x v="42"/>
    <n v="65.986486486486484"/>
    <s v="US"/>
    <s v="USD"/>
    <n v="1375678800"/>
    <n v="1376024400"/>
    <x v="239"/>
    <x v="239"/>
    <b v="0"/>
    <b v="0"/>
    <s v="technology/web"/>
    <x v="2"/>
    <s v="web"/>
  </r>
  <r>
    <n v="247"/>
    <x v="246"/>
    <s v="Triple-buffered fresh-thinking frame"/>
    <n v="19800"/>
    <n v="184658"/>
    <x v="245"/>
    <x v="1"/>
    <x v="20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x v="247"/>
    <s v="Streamlined holistic knowledgebase"/>
    <n v="6200"/>
    <n v="13103"/>
    <x v="246"/>
    <x v="1"/>
    <x v="205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x v="248"/>
    <s v="Up-sized intermediate website"/>
    <n v="61500"/>
    <n v="168095"/>
    <x v="247"/>
    <x v="1"/>
    <x v="206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x v="249"/>
    <s v="Future-proofed directional synergy"/>
    <n v="100"/>
    <n v="3"/>
    <x v="248"/>
    <x v="0"/>
    <x v="49"/>
    <n v="3"/>
    <s v="US"/>
    <s v="USD"/>
    <n v="1264399200"/>
    <n v="1267423200"/>
    <x v="67"/>
    <x v="243"/>
    <b v="0"/>
    <b v="0"/>
    <s v="music/rock"/>
    <x v="1"/>
    <s v="rock"/>
  </r>
  <r>
    <n v="251"/>
    <x v="250"/>
    <s v="Enhanced user-facing function"/>
    <n v="7100"/>
    <n v="3840"/>
    <x v="249"/>
    <x v="0"/>
    <x v="196"/>
    <n v="38.019801980198018"/>
    <s v="US"/>
    <s v="USD"/>
    <n v="1355032800"/>
    <n v="1355205600"/>
    <x v="243"/>
    <x v="244"/>
    <b v="0"/>
    <b v="0"/>
    <s v="theater/plays"/>
    <x v="3"/>
    <s v="plays"/>
  </r>
  <r>
    <n v="252"/>
    <x v="251"/>
    <s v="Operative bandwidth-monitored interface"/>
    <n v="1000"/>
    <n v="6263"/>
    <x v="250"/>
    <x v="1"/>
    <x v="207"/>
    <n v="106.15254237288136"/>
    <s v="US"/>
    <s v="USD"/>
    <n v="1382677200"/>
    <n v="1383109200"/>
    <x v="244"/>
    <x v="245"/>
    <b v="0"/>
    <b v="0"/>
    <s v="theater/plays"/>
    <x v="3"/>
    <s v="plays"/>
  </r>
  <r>
    <n v="253"/>
    <x v="252"/>
    <s v="Upgradable multi-state instruction set"/>
    <n v="121500"/>
    <n v="108161"/>
    <x v="251"/>
    <x v="0"/>
    <x v="208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x v="253"/>
    <s v="De-engineered static Local Area Network"/>
    <n v="4600"/>
    <n v="8505"/>
    <x v="252"/>
    <x v="1"/>
    <x v="39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x v="254"/>
    <s v="Upgradable grid-enabled superstructure"/>
    <n v="80500"/>
    <n v="96735"/>
    <x v="253"/>
    <x v="1"/>
    <x v="209"/>
    <n v="57.003535651149086"/>
    <s v="US"/>
    <s v="USD"/>
    <n v="1297836000"/>
    <n v="1298268000"/>
    <x v="247"/>
    <x v="248"/>
    <b v="0"/>
    <b v="1"/>
    <s v="music/rock"/>
    <x v="1"/>
    <s v="rock"/>
  </r>
  <r>
    <n v="256"/>
    <x v="255"/>
    <s v="Optimized actuating toolset"/>
    <n v="4100"/>
    <n v="959"/>
    <x v="254"/>
    <x v="0"/>
    <x v="27"/>
    <n v="63.93333333333333"/>
    <s v="GB"/>
    <s v="GBP"/>
    <n v="1453615200"/>
    <n v="1456812000"/>
    <x v="248"/>
    <x v="249"/>
    <b v="0"/>
    <b v="0"/>
    <s v="music/rock"/>
    <x v="1"/>
    <s v="rock"/>
  </r>
  <r>
    <n v="257"/>
    <x v="256"/>
    <s v="Decentralized exuding strategy"/>
    <n v="5700"/>
    <n v="8322"/>
    <x v="255"/>
    <x v="1"/>
    <x v="45"/>
    <n v="90.456521739130437"/>
    <s v="US"/>
    <s v="USD"/>
    <n v="1362463200"/>
    <n v="1363669200"/>
    <x v="249"/>
    <x v="250"/>
    <b v="0"/>
    <b v="0"/>
    <s v="theater/plays"/>
    <x v="3"/>
    <s v="plays"/>
  </r>
  <r>
    <n v="258"/>
    <x v="257"/>
    <s v="Assimilated coherent hardware"/>
    <n v="5000"/>
    <n v="13424"/>
    <x v="256"/>
    <x v="1"/>
    <x v="129"/>
    <n v="72.172043010752688"/>
    <s v="US"/>
    <s v="USD"/>
    <n v="1481176800"/>
    <n v="1482904800"/>
    <x v="250"/>
    <x v="251"/>
    <b v="0"/>
    <b v="1"/>
    <s v="theater/plays"/>
    <x v="3"/>
    <s v="plays"/>
  </r>
  <r>
    <n v="259"/>
    <x v="258"/>
    <s v="Multi-channeled responsive implementation"/>
    <n v="1800"/>
    <n v="10755"/>
    <x v="257"/>
    <x v="1"/>
    <x v="18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x v="259"/>
    <s v="Centralized modular initiative"/>
    <n v="6300"/>
    <n v="9935"/>
    <x v="258"/>
    <x v="1"/>
    <x v="210"/>
    <n v="38.065134099616856"/>
    <s v="US"/>
    <s v="USD"/>
    <n v="1348808400"/>
    <n v="1349845200"/>
    <x v="136"/>
    <x v="253"/>
    <b v="0"/>
    <b v="0"/>
    <s v="music/rock"/>
    <x v="1"/>
    <s v="rock"/>
  </r>
  <r>
    <n v="261"/>
    <x v="260"/>
    <s v="Reverse-engineered cohesive migration"/>
    <n v="84300"/>
    <n v="26303"/>
    <x v="259"/>
    <x v="0"/>
    <x v="211"/>
    <n v="57.936123348017624"/>
    <s v="US"/>
    <s v="USD"/>
    <n v="1282712400"/>
    <n v="1283058000"/>
    <x v="252"/>
    <x v="254"/>
    <b v="0"/>
    <b v="1"/>
    <s v="music/rock"/>
    <x v="1"/>
    <s v="rock"/>
  </r>
  <r>
    <n v="262"/>
    <x v="261"/>
    <s v="Compatible multimedia hub"/>
    <n v="1700"/>
    <n v="5328"/>
    <x v="260"/>
    <x v="1"/>
    <x v="3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x v="262"/>
    <s v="Organic eco-centric success"/>
    <n v="2900"/>
    <n v="10756"/>
    <x v="261"/>
    <x v="1"/>
    <x v="134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x v="263"/>
    <s v="Virtual reciprocal policy"/>
    <n v="45600"/>
    <n v="165375"/>
    <x v="262"/>
    <x v="1"/>
    <x v="212"/>
    <n v="30.002721335268504"/>
    <s v="US"/>
    <s v="USD"/>
    <n v="1360648800"/>
    <n v="1362031200"/>
    <x v="255"/>
    <x v="257"/>
    <b v="0"/>
    <b v="0"/>
    <s v="theater/plays"/>
    <x v="3"/>
    <s v="plays"/>
  </r>
  <r>
    <n v="265"/>
    <x v="264"/>
    <s v="Persevering interactive emulation"/>
    <n v="4900"/>
    <n v="6031"/>
    <x v="263"/>
    <x v="1"/>
    <x v="99"/>
    <n v="70.127906976744185"/>
    <s v="US"/>
    <s v="USD"/>
    <n v="1451800800"/>
    <n v="1455602400"/>
    <x v="256"/>
    <x v="258"/>
    <b v="0"/>
    <b v="0"/>
    <s v="theater/plays"/>
    <x v="3"/>
    <s v="plays"/>
  </r>
  <r>
    <n v="266"/>
    <x v="265"/>
    <s v="Proactive responsive emulation"/>
    <n v="111900"/>
    <n v="85902"/>
    <x v="264"/>
    <x v="0"/>
    <x v="213"/>
    <n v="26.996228786926462"/>
    <s v="IT"/>
    <s v="EUR"/>
    <n v="1415340000"/>
    <n v="1418191200"/>
    <x v="257"/>
    <x v="259"/>
    <b v="0"/>
    <b v="1"/>
    <s v="music/jazz"/>
    <x v="1"/>
    <s v="jazz"/>
  </r>
  <r>
    <n v="267"/>
    <x v="266"/>
    <s v="Extended eco-centric function"/>
    <n v="61600"/>
    <n v="143910"/>
    <x v="265"/>
    <x v="1"/>
    <x v="214"/>
    <n v="51.990606936416185"/>
    <s v="AU"/>
    <s v="AUD"/>
    <n v="1351054800"/>
    <n v="1352440800"/>
    <x v="258"/>
    <x v="260"/>
    <b v="0"/>
    <b v="0"/>
    <s v="theater/plays"/>
    <x v="3"/>
    <s v="plays"/>
  </r>
  <r>
    <n v="268"/>
    <x v="267"/>
    <s v="Networked optimal productivity"/>
    <n v="1500"/>
    <n v="2708"/>
    <x v="266"/>
    <x v="1"/>
    <x v="44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x v="268"/>
    <s v="Persistent attitude-oriented approach"/>
    <n v="3500"/>
    <n v="8842"/>
    <x v="267"/>
    <x v="1"/>
    <x v="215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x v="269"/>
    <s v="Triple-buffered 4thgeneration toolset"/>
    <n v="173900"/>
    <n v="47260"/>
    <x v="268"/>
    <x v="3"/>
    <x v="216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x v="270"/>
    <s v="Progressive zero administration leverage"/>
    <n v="153700"/>
    <n v="1953"/>
    <x v="269"/>
    <x v="2"/>
    <x v="217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x v="271"/>
    <s v="Networked radical neural-net"/>
    <n v="51100"/>
    <n v="155349"/>
    <x v="270"/>
    <x v="1"/>
    <x v="218"/>
    <n v="82.021647307286173"/>
    <s v="US"/>
    <s v="USD"/>
    <n v="1562734800"/>
    <n v="1564894800"/>
    <x v="263"/>
    <x v="265"/>
    <b v="0"/>
    <b v="1"/>
    <s v="theater/plays"/>
    <x v="3"/>
    <s v="plays"/>
  </r>
  <r>
    <n v="273"/>
    <x v="272"/>
    <s v="Re-engineered heuristic forecast"/>
    <n v="7800"/>
    <n v="10704"/>
    <x v="271"/>
    <x v="1"/>
    <x v="219"/>
    <n v="37.957446808510639"/>
    <s v="CA"/>
    <s v="CAD"/>
    <n v="1505624400"/>
    <n v="1505883600"/>
    <x v="264"/>
    <x v="266"/>
    <b v="0"/>
    <b v="0"/>
    <s v="theater/plays"/>
    <x v="3"/>
    <s v="plays"/>
  </r>
  <r>
    <n v="274"/>
    <x v="273"/>
    <s v="Fully-configurable background algorithm"/>
    <n v="2400"/>
    <n v="773"/>
    <x v="272"/>
    <x v="0"/>
    <x v="27"/>
    <n v="51.533333333333331"/>
    <s v="US"/>
    <s v="USD"/>
    <n v="1509948000"/>
    <n v="1510380000"/>
    <x v="265"/>
    <x v="267"/>
    <b v="0"/>
    <b v="0"/>
    <s v="theater/plays"/>
    <x v="3"/>
    <s v="plays"/>
  </r>
  <r>
    <n v="275"/>
    <x v="274"/>
    <s v="Stand-alone discrete Graphical User Interface"/>
    <n v="3900"/>
    <n v="9419"/>
    <x v="273"/>
    <x v="1"/>
    <x v="220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x v="275"/>
    <s v="Front-line foreground project"/>
    <n v="5500"/>
    <n v="5324"/>
    <x v="274"/>
    <x v="0"/>
    <x v="221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x v="276"/>
    <s v="Persevering system-worthy info-mediaries"/>
    <n v="700"/>
    <n v="7465"/>
    <x v="275"/>
    <x v="1"/>
    <x v="100"/>
    <n v="89.939759036144579"/>
    <s v="US"/>
    <s v="USD"/>
    <n v="1279515600"/>
    <n v="1279688400"/>
    <x v="268"/>
    <x v="269"/>
    <b v="0"/>
    <b v="0"/>
    <s v="theater/plays"/>
    <x v="3"/>
    <s v="plays"/>
  </r>
  <r>
    <n v="278"/>
    <x v="277"/>
    <s v="Distributed multi-tasking strategy"/>
    <n v="2700"/>
    <n v="8799"/>
    <x v="276"/>
    <x v="1"/>
    <x v="222"/>
    <n v="96.692307692307693"/>
    <s v="US"/>
    <s v="USD"/>
    <n v="1353909600"/>
    <n v="1356069600"/>
    <x v="269"/>
    <x v="270"/>
    <b v="0"/>
    <b v="0"/>
    <s v="technology/web"/>
    <x v="2"/>
    <s v="web"/>
  </r>
  <r>
    <n v="279"/>
    <x v="278"/>
    <s v="Vision-oriented methodical application"/>
    <n v="8000"/>
    <n v="13656"/>
    <x v="277"/>
    <x v="1"/>
    <x v="223"/>
    <n v="25.010989010989011"/>
    <s v="US"/>
    <s v="USD"/>
    <n v="1535950800"/>
    <n v="1536210000"/>
    <x v="270"/>
    <x v="271"/>
    <b v="0"/>
    <b v="0"/>
    <s v="theater/plays"/>
    <x v="3"/>
    <s v="plays"/>
  </r>
  <r>
    <n v="280"/>
    <x v="279"/>
    <s v="Function-based high-level infrastructure"/>
    <n v="2500"/>
    <n v="14536"/>
    <x v="278"/>
    <x v="1"/>
    <x v="224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x v="280"/>
    <s v="Profound object-oriented paradigm"/>
    <n v="164500"/>
    <n v="150552"/>
    <x v="279"/>
    <x v="0"/>
    <x v="225"/>
    <n v="73.012609117361791"/>
    <s v="US"/>
    <s v="USD"/>
    <n v="1331445600"/>
    <n v="1333256400"/>
    <x v="272"/>
    <x v="273"/>
    <b v="0"/>
    <b v="1"/>
    <s v="theater/plays"/>
    <x v="3"/>
    <s v="plays"/>
  </r>
  <r>
    <n v="282"/>
    <x v="281"/>
    <s v="Virtual contextually-based circuit"/>
    <n v="8400"/>
    <n v="9076"/>
    <x v="280"/>
    <x v="1"/>
    <x v="221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x v="282"/>
    <s v="Business-focused dynamic instruction set"/>
    <n v="8100"/>
    <n v="1517"/>
    <x v="281"/>
    <x v="0"/>
    <x v="226"/>
    <n v="52.310344827586206"/>
    <s v="DK"/>
    <s v="DKK"/>
    <n v="1464584400"/>
    <n v="1465016400"/>
    <x v="273"/>
    <x v="148"/>
    <b v="0"/>
    <b v="0"/>
    <s v="music/rock"/>
    <x v="1"/>
    <s v="rock"/>
  </r>
  <r>
    <n v="284"/>
    <x v="283"/>
    <s v="Ameliorated fresh-thinking protocol"/>
    <n v="9800"/>
    <n v="8153"/>
    <x v="282"/>
    <x v="0"/>
    <x v="227"/>
    <n v="61.765151515151516"/>
    <s v="US"/>
    <s v="USD"/>
    <n v="1335848400"/>
    <n v="1336280400"/>
    <x v="274"/>
    <x v="275"/>
    <b v="0"/>
    <b v="0"/>
    <s v="technology/web"/>
    <x v="2"/>
    <s v="web"/>
  </r>
  <r>
    <n v="285"/>
    <x v="284"/>
    <s v="Front-line optimizing emulation"/>
    <n v="900"/>
    <n v="6357"/>
    <x v="283"/>
    <x v="1"/>
    <x v="228"/>
    <n v="25.027559055118111"/>
    <s v="US"/>
    <s v="USD"/>
    <n v="1473483600"/>
    <n v="1476766800"/>
    <x v="275"/>
    <x v="276"/>
    <b v="0"/>
    <b v="0"/>
    <s v="theater/plays"/>
    <x v="3"/>
    <s v="plays"/>
  </r>
  <r>
    <n v="286"/>
    <x v="285"/>
    <s v="Devolved uniform complexity"/>
    <n v="112100"/>
    <n v="19557"/>
    <x v="284"/>
    <x v="3"/>
    <x v="229"/>
    <n v="106.28804347826087"/>
    <s v="US"/>
    <s v="USD"/>
    <n v="1479880800"/>
    <n v="1480485600"/>
    <x v="276"/>
    <x v="72"/>
    <b v="0"/>
    <b v="0"/>
    <s v="theater/plays"/>
    <x v="3"/>
    <s v="plays"/>
  </r>
  <r>
    <n v="287"/>
    <x v="286"/>
    <s v="Public-key intangible superstructure"/>
    <n v="6300"/>
    <n v="13213"/>
    <x v="285"/>
    <x v="1"/>
    <x v="230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x v="287"/>
    <s v="Secured global success"/>
    <n v="5600"/>
    <n v="5476"/>
    <x v="286"/>
    <x v="0"/>
    <x v="231"/>
    <n v="39.970802919708028"/>
    <s v="DK"/>
    <s v="DKK"/>
    <n v="1331701200"/>
    <n v="1331787600"/>
    <x v="278"/>
    <x v="278"/>
    <b v="0"/>
    <b v="1"/>
    <s v="music/metal"/>
    <x v="1"/>
    <s v="metal"/>
  </r>
  <r>
    <n v="289"/>
    <x v="288"/>
    <s v="Grass-roots mission-critical capability"/>
    <n v="800"/>
    <n v="13474"/>
    <x v="287"/>
    <x v="1"/>
    <x v="232"/>
    <n v="39.982195845697326"/>
    <s v="CA"/>
    <s v="CAD"/>
    <n v="1438578000"/>
    <n v="1438837200"/>
    <x v="279"/>
    <x v="71"/>
    <b v="0"/>
    <b v="0"/>
    <s v="theater/plays"/>
    <x v="3"/>
    <s v="plays"/>
  </r>
  <r>
    <n v="290"/>
    <x v="289"/>
    <s v="Advanced global data-warehouse"/>
    <n v="168600"/>
    <n v="91722"/>
    <x v="288"/>
    <x v="0"/>
    <x v="233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x v="290"/>
    <s v="Self-enabling uniform complexity"/>
    <n v="1800"/>
    <n v="8219"/>
    <x v="289"/>
    <x v="1"/>
    <x v="37"/>
    <n v="76.813084112149539"/>
    <s v="US"/>
    <s v="USD"/>
    <n v="1318654800"/>
    <n v="1319000400"/>
    <x v="281"/>
    <x v="280"/>
    <b v="1"/>
    <b v="0"/>
    <s v="technology/web"/>
    <x v="2"/>
    <s v="web"/>
  </r>
  <r>
    <n v="292"/>
    <x v="291"/>
    <s v="Versatile cohesive encoding"/>
    <n v="7300"/>
    <n v="717"/>
    <x v="290"/>
    <x v="0"/>
    <x v="234"/>
    <n v="71.7"/>
    <s v="US"/>
    <s v="USD"/>
    <n v="1331874000"/>
    <n v="1333429200"/>
    <x v="282"/>
    <x v="281"/>
    <b v="0"/>
    <b v="0"/>
    <s v="food/food trucks"/>
    <x v="0"/>
    <s v="food trucks"/>
  </r>
  <r>
    <n v="293"/>
    <x v="292"/>
    <s v="Organized executive solution"/>
    <n v="6500"/>
    <n v="1065"/>
    <x v="291"/>
    <x v="3"/>
    <x v="235"/>
    <n v="33.28125"/>
    <s v="IT"/>
    <s v="EUR"/>
    <n v="1286254800"/>
    <n v="1287032400"/>
    <x v="283"/>
    <x v="282"/>
    <b v="0"/>
    <b v="0"/>
    <s v="theater/plays"/>
    <x v="3"/>
    <s v="plays"/>
  </r>
  <r>
    <n v="294"/>
    <x v="293"/>
    <s v="Automated local emulation"/>
    <n v="600"/>
    <n v="8038"/>
    <x v="292"/>
    <x v="1"/>
    <x v="236"/>
    <n v="43.923497267759565"/>
    <s v="US"/>
    <s v="USD"/>
    <n v="1540530000"/>
    <n v="1541570400"/>
    <x v="284"/>
    <x v="283"/>
    <b v="0"/>
    <b v="0"/>
    <s v="theater/plays"/>
    <x v="3"/>
    <s v="plays"/>
  </r>
  <r>
    <n v="295"/>
    <x v="294"/>
    <s v="Enterprise-wide intermediate middleware"/>
    <n v="192900"/>
    <n v="68769"/>
    <x v="293"/>
    <x v="0"/>
    <x v="237"/>
    <n v="36.004712041884815"/>
    <s v="CH"/>
    <s v="CHF"/>
    <n v="1381813200"/>
    <n v="1383976800"/>
    <x v="285"/>
    <x v="284"/>
    <b v="0"/>
    <b v="0"/>
    <s v="theater/plays"/>
    <x v="3"/>
    <s v="plays"/>
  </r>
  <r>
    <n v="296"/>
    <x v="295"/>
    <s v="Grass-roots real-time Local Area Network"/>
    <n v="6100"/>
    <n v="3352"/>
    <x v="294"/>
    <x v="0"/>
    <x v="63"/>
    <n v="88.21052631578948"/>
    <s v="AU"/>
    <s v="AUD"/>
    <n v="1548655200"/>
    <n v="1550556000"/>
    <x v="286"/>
    <x v="285"/>
    <b v="0"/>
    <b v="0"/>
    <s v="theater/plays"/>
    <x v="3"/>
    <s v="plays"/>
  </r>
  <r>
    <n v="297"/>
    <x v="296"/>
    <s v="Organized client-driven capacity"/>
    <n v="7200"/>
    <n v="6785"/>
    <x v="295"/>
    <x v="0"/>
    <x v="238"/>
    <n v="65.240384615384613"/>
    <s v="AU"/>
    <s v="AUD"/>
    <n v="1389679200"/>
    <n v="1390456800"/>
    <x v="287"/>
    <x v="286"/>
    <b v="0"/>
    <b v="1"/>
    <s v="theater/plays"/>
    <x v="3"/>
    <s v="plays"/>
  </r>
  <r>
    <n v="298"/>
    <x v="297"/>
    <s v="Adaptive intangible database"/>
    <n v="3500"/>
    <n v="5037"/>
    <x v="296"/>
    <x v="1"/>
    <x v="239"/>
    <n v="69.958333333333329"/>
    <s v="US"/>
    <s v="USD"/>
    <n v="1456466400"/>
    <n v="1458018000"/>
    <x v="288"/>
    <x v="287"/>
    <b v="0"/>
    <b v="1"/>
    <s v="music/rock"/>
    <x v="1"/>
    <s v="rock"/>
  </r>
  <r>
    <n v="299"/>
    <x v="298"/>
    <s v="Grass-roots contextually-based algorithm"/>
    <n v="3800"/>
    <n v="1954"/>
    <x v="297"/>
    <x v="0"/>
    <x v="240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x v="299"/>
    <s v="Focused executive core"/>
    <n v="100"/>
    <n v="5"/>
    <x v="298"/>
    <x v="0"/>
    <x v="49"/>
    <n v="5"/>
    <s v="DK"/>
    <s v="DKK"/>
    <n v="1504069200"/>
    <n v="1504155600"/>
    <x v="290"/>
    <x v="289"/>
    <b v="0"/>
    <b v="1"/>
    <s v="publishing/nonfiction"/>
    <x v="5"/>
    <s v="nonfiction"/>
  </r>
  <r>
    <n v="301"/>
    <x v="300"/>
    <s v="Multi-channeled disintermediate policy"/>
    <n v="900"/>
    <n v="12102"/>
    <x v="299"/>
    <x v="1"/>
    <x v="241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x v="301"/>
    <s v="Customizable bi-directional hardware"/>
    <n v="76100"/>
    <n v="24234"/>
    <x v="300"/>
    <x v="0"/>
    <x v="242"/>
    <n v="98.914285714285711"/>
    <s v="US"/>
    <s v="USD"/>
    <n v="1535864400"/>
    <n v="1537074000"/>
    <x v="292"/>
    <x v="18"/>
    <b v="0"/>
    <b v="0"/>
    <s v="theater/plays"/>
    <x v="3"/>
    <s v="plays"/>
  </r>
  <r>
    <n v="303"/>
    <x v="302"/>
    <s v="Networked optimal architecture"/>
    <n v="3400"/>
    <n v="2809"/>
    <x v="301"/>
    <x v="0"/>
    <x v="235"/>
    <n v="87.78125"/>
    <s v="US"/>
    <s v="USD"/>
    <n v="1452146400"/>
    <n v="1452578400"/>
    <x v="293"/>
    <x v="291"/>
    <b v="0"/>
    <b v="0"/>
    <s v="music/indie rock"/>
    <x v="1"/>
    <s v="indie rock"/>
  </r>
  <r>
    <n v="304"/>
    <x v="303"/>
    <s v="User-friendly discrete benchmark"/>
    <n v="2100"/>
    <n v="11469"/>
    <x v="302"/>
    <x v="1"/>
    <x v="23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x v="304"/>
    <s v="Grass-roots actuating policy"/>
    <n v="2800"/>
    <n v="8014"/>
    <x v="303"/>
    <x v="1"/>
    <x v="72"/>
    <n v="94.28235294117647"/>
    <s v="US"/>
    <s v="USD"/>
    <n v="1458363600"/>
    <n v="1461906000"/>
    <x v="295"/>
    <x v="293"/>
    <b v="0"/>
    <b v="0"/>
    <s v="theater/plays"/>
    <x v="3"/>
    <s v="plays"/>
  </r>
  <r>
    <n v="306"/>
    <x v="305"/>
    <s v="Enterprise-wide 3rdgeneration knowledge user"/>
    <n v="6500"/>
    <n v="514"/>
    <x v="304"/>
    <x v="0"/>
    <x v="243"/>
    <n v="73.428571428571431"/>
    <s v="US"/>
    <s v="USD"/>
    <n v="1500008400"/>
    <n v="1500267600"/>
    <x v="296"/>
    <x v="294"/>
    <b v="0"/>
    <b v="1"/>
    <s v="theater/plays"/>
    <x v="3"/>
    <s v="plays"/>
  </r>
  <r>
    <n v="307"/>
    <x v="306"/>
    <s v="Face-to-face zero tolerance moderator"/>
    <n v="32900"/>
    <n v="43473"/>
    <x v="305"/>
    <x v="1"/>
    <x v="244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x v="307"/>
    <s v="Grass-roots optimizing projection"/>
    <n v="118200"/>
    <n v="87560"/>
    <x v="306"/>
    <x v="0"/>
    <x v="245"/>
    <n v="109.04109589041096"/>
    <s v="US"/>
    <s v="USD"/>
    <n v="1303102800"/>
    <n v="1303189200"/>
    <x v="298"/>
    <x v="296"/>
    <b v="0"/>
    <b v="0"/>
    <s v="theater/plays"/>
    <x v="3"/>
    <s v="plays"/>
  </r>
  <r>
    <n v="309"/>
    <x v="308"/>
    <s v="User-centric 6thgeneration attitude"/>
    <n v="4100"/>
    <n v="3087"/>
    <x v="307"/>
    <x v="3"/>
    <x v="51"/>
    <n v="41.16"/>
    <s v="US"/>
    <s v="USD"/>
    <n v="1316581200"/>
    <n v="1318309200"/>
    <x v="299"/>
    <x v="297"/>
    <b v="0"/>
    <b v="1"/>
    <s v="music/indie rock"/>
    <x v="1"/>
    <s v="indie rock"/>
  </r>
  <r>
    <n v="310"/>
    <x v="309"/>
    <s v="Switchable zero tolerance website"/>
    <n v="7800"/>
    <n v="1586"/>
    <x v="308"/>
    <x v="0"/>
    <x v="36"/>
    <n v="99.125"/>
    <s v="US"/>
    <s v="USD"/>
    <n v="1270789200"/>
    <n v="1272171600"/>
    <x v="300"/>
    <x v="298"/>
    <b v="0"/>
    <b v="0"/>
    <s v="games/video games"/>
    <x v="6"/>
    <s v="video games"/>
  </r>
  <r>
    <n v="311"/>
    <x v="310"/>
    <s v="Focused real-time help-desk"/>
    <n v="6300"/>
    <n v="12812"/>
    <x v="309"/>
    <x v="1"/>
    <x v="246"/>
    <n v="105.88429752066116"/>
    <s v="US"/>
    <s v="USD"/>
    <n v="1297836000"/>
    <n v="1298872800"/>
    <x v="247"/>
    <x v="299"/>
    <b v="0"/>
    <b v="0"/>
    <s v="theater/plays"/>
    <x v="3"/>
    <s v="plays"/>
  </r>
  <r>
    <n v="312"/>
    <x v="311"/>
    <s v="Robust impactful approach"/>
    <n v="59100"/>
    <n v="183345"/>
    <x v="310"/>
    <x v="1"/>
    <x v="247"/>
    <n v="48.996525921966864"/>
    <s v="US"/>
    <s v="USD"/>
    <n v="1382677200"/>
    <n v="1383282000"/>
    <x v="244"/>
    <x v="300"/>
    <b v="0"/>
    <b v="0"/>
    <s v="theater/plays"/>
    <x v="3"/>
    <s v="plays"/>
  </r>
  <r>
    <n v="313"/>
    <x v="312"/>
    <s v="Secured maximized policy"/>
    <n v="2200"/>
    <n v="8697"/>
    <x v="311"/>
    <x v="1"/>
    <x v="248"/>
    <n v="39"/>
    <s v="US"/>
    <s v="USD"/>
    <n v="1330322400"/>
    <n v="1330495200"/>
    <x v="301"/>
    <x v="301"/>
    <b v="0"/>
    <b v="0"/>
    <s v="music/rock"/>
    <x v="1"/>
    <s v="rock"/>
  </r>
  <r>
    <n v="314"/>
    <x v="313"/>
    <s v="Realigned upward-trending strategy"/>
    <n v="1400"/>
    <n v="4126"/>
    <x v="312"/>
    <x v="1"/>
    <x v="221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x v="314"/>
    <s v="Open-source interactive knowledge user"/>
    <n v="9500"/>
    <n v="3220"/>
    <x v="313"/>
    <x v="0"/>
    <x v="249"/>
    <n v="103.87096774193549"/>
    <s v="US"/>
    <s v="USD"/>
    <n v="1400907600"/>
    <n v="1403413200"/>
    <x v="302"/>
    <x v="302"/>
    <b v="0"/>
    <b v="0"/>
    <s v="theater/plays"/>
    <x v="3"/>
    <s v="plays"/>
  </r>
  <r>
    <n v="316"/>
    <x v="315"/>
    <s v="Configurable demand-driven matrix"/>
    <n v="9600"/>
    <n v="6401"/>
    <x v="314"/>
    <x v="0"/>
    <x v="250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x v="316"/>
    <s v="Cross-group coherent hierarchy"/>
    <n v="6600"/>
    <n v="1269"/>
    <x v="315"/>
    <x v="0"/>
    <x v="141"/>
    <n v="42.3"/>
    <s v="US"/>
    <s v="USD"/>
    <n v="1494738000"/>
    <n v="1495861200"/>
    <x v="304"/>
    <x v="304"/>
    <b v="0"/>
    <b v="0"/>
    <s v="theater/plays"/>
    <x v="3"/>
    <s v="plays"/>
  </r>
  <r>
    <n v="318"/>
    <x v="317"/>
    <s v="Decentralized demand-driven open system"/>
    <n v="5700"/>
    <n v="903"/>
    <x v="316"/>
    <x v="0"/>
    <x v="68"/>
    <n v="53.117647058823529"/>
    <s v="US"/>
    <s v="USD"/>
    <n v="1392357600"/>
    <n v="1392530400"/>
    <x v="305"/>
    <x v="305"/>
    <b v="0"/>
    <b v="0"/>
    <s v="music/rock"/>
    <x v="1"/>
    <s v="rock"/>
  </r>
  <r>
    <n v="319"/>
    <x v="318"/>
    <s v="Advanced empowering matrix"/>
    <n v="8400"/>
    <n v="3251"/>
    <x v="317"/>
    <x v="3"/>
    <x v="251"/>
    <n v="50.796875"/>
    <s v="US"/>
    <s v="USD"/>
    <n v="1281589200"/>
    <n v="1283662800"/>
    <x v="306"/>
    <x v="306"/>
    <b v="0"/>
    <b v="0"/>
    <s v="technology/web"/>
    <x v="2"/>
    <s v="web"/>
  </r>
  <r>
    <n v="320"/>
    <x v="319"/>
    <s v="Phased holistic implementation"/>
    <n v="84400"/>
    <n v="8092"/>
    <x v="318"/>
    <x v="0"/>
    <x v="175"/>
    <n v="101.15"/>
    <s v="US"/>
    <s v="USD"/>
    <n v="1305003600"/>
    <n v="1305781200"/>
    <x v="307"/>
    <x v="307"/>
    <b v="0"/>
    <b v="0"/>
    <s v="publishing/fiction"/>
    <x v="5"/>
    <s v="fiction"/>
  </r>
  <r>
    <n v="321"/>
    <x v="320"/>
    <s v="Proactive attitude-oriented knowledge user"/>
    <n v="170400"/>
    <n v="160422"/>
    <x v="319"/>
    <x v="0"/>
    <x v="194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x v="321"/>
    <s v="Visionary asymmetric Graphical User Interface"/>
    <n v="117900"/>
    <n v="196377"/>
    <x v="320"/>
    <x v="1"/>
    <x v="252"/>
    <n v="37.998645510835914"/>
    <s v="US"/>
    <s v="USD"/>
    <n v="1290664800"/>
    <n v="1291788000"/>
    <x v="309"/>
    <x v="309"/>
    <b v="0"/>
    <b v="0"/>
    <s v="theater/plays"/>
    <x v="3"/>
    <s v="plays"/>
  </r>
  <r>
    <n v="323"/>
    <x v="322"/>
    <s v="Integrated zero-defect help-desk"/>
    <n v="8900"/>
    <n v="2148"/>
    <x v="321"/>
    <x v="0"/>
    <x v="150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x v="323"/>
    <s v="Inverse analyzing matrices"/>
    <n v="7100"/>
    <n v="11648"/>
    <x v="322"/>
    <x v="1"/>
    <x v="253"/>
    <n v="37.941368078175898"/>
    <s v="US"/>
    <s v="USD"/>
    <n v="1434862800"/>
    <n v="1435899600"/>
    <x v="311"/>
    <x v="311"/>
    <b v="0"/>
    <b v="1"/>
    <s v="theater/plays"/>
    <x v="3"/>
    <s v="plays"/>
  </r>
  <r>
    <n v="325"/>
    <x v="324"/>
    <s v="Programmable systemic implementation"/>
    <n v="6500"/>
    <n v="5897"/>
    <x v="323"/>
    <x v="0"/>
    <x v="107"/>
    <n v="80.780821917808225"/>
    <s v="US"/>
    <s v="USD"/>
    <n v="1529125200"/>
    <n v="1531112400"/>
    <x v="79"/>
    <x v="312"/>
    <b v="0"/>
    <b v="1"/>
    <s v="theater/plays"/>
    <x v="3"/>
    <s v="plays"/>
  </r>
  <r>
    <n v="326"/>
    <x v="325"/>
    <s v="Multi-channeled next generation architecture"/>
    <n v="7200"/>
    <n v="3326"/>
    <x v="324"/>
    <x v="0"/>
    <x v="5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x v="326"/>
    <s v="Digitized 3rdgeneration encoding"/>
    <n v="2600"/>
    <n v="1002"/>
    <x v="325"/>
    <x v="0"/>
    <x v="254"/>
    <n v="30.363636363636363"/>
    <s v="US"/>
    <s v="USD"/>
    <n v="1566968400"/>
    <n v="1567314000"/>
    <x v="313"/>
    <x v="314"/>
    <b v="0"/>
    <b v="1"/>
    <s v="theater/plays"/>
    <x v="3"/>
    <s v="plays"/>
  </r>
  <r>
    <n v="328"/>
    <x v="327"/>
    <s v="Innovative well-modulated functionalities"/>
    <n v="98700"/>
    <n v="131826"/>
    <x v="326"/>
    <x v="1"/>
    <x v="255"/>
    <n v="54.004916018025398"/>
    <s v="US"/>
    <s v="USD"/>
    <n v="1543557600"/>
    <n v="1544508000"/>
    <x v="314"/>
    <x v="315"/>
    <b v="0"/>
    <b v="0"/>
    <s v="music/rock"/>
    <x v="1"/>
    <s v="rock"/>
  </r>
  <r>
    <n v="329"/>
    <x v="328"/>
    <s v="Fundamental incremental database"/>
    <n v="93800"/>
    <n v="21477"/>
    <x v="327"/>
    <x v="2"/>
    <x v="57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x v="329"/>
    <s v="Expanded encompassing open architecture"/>
    <n v="33700"/>
    <n v="62330"/>
    <x v="328"/>
    <x v="1"/>
    <x v="256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x v="330"/>
    <s v="Intuitive static portal"/>
    <n v="3300"/>
    <n v="14643"/>
    <x v="329"/>
    <x v="1"/>
    <x v="257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x v="331"/>
    <s v="Optional bandwidth-monitored definition"/>
    <n v="20700"/>
    <n v="41396"/>
    <x v="330"/>
    <x v="1"/>
    <x v="258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x v="332"/>
    <s v="Persistent well-modulated synergy"/>
    <n v="9600"/>
    <n v="11900"/>
    <x v="331"/>
    <x v="1"/>
    <x v="259"/>
    <n v="47.035573122529641"/>
    <s v="US"/>
    <s v="USD"/>
    <n v="1542693600"/>
    <n v="1545112800"/>
    <x v="319"/>
    <x v="320"/>
    <b v="0"/>
    <b v="0"/>
    <s v="theater/plays"/>
    <x v="3"/>
    <s v="plays"/>
  </r>
  <r>
    <n v="334"/>
    <x v="333"/>
    <s v="Assimilated discrete algorithm"/>
    <n v="66200"/>
    <n v="123538"/>
    <x v="332"/>
    <x v="1"/>
    <x v="260"/>
    <n v="110.99550763701707"/>
    <s v="US"/>
    <s v="USD"/>
    <n v="1515564000"/>
    <n v="1516168800"/>
    <x v="32"/>
    <x v="321"/>
    <b v="0"/>
    <b v="0"/>
    <s v="music/rock"/>
    <x v="1"/>
    <s v="rock"/>
  </r>
  <r>
    <n v="335"/>
    <x v="334"/>
    <s v="Operative uniform hub"/>
    <n v="173800"/>
    <n v="198628"/>
    <x v="333"/>
    <x v="1"/>
    <x v="261"/>
    <n v="87.003066141042481"/>
    <s v="US"/>
    <s v="USD"/>
    <n v="1573797600"/>
    <n v="1574920800"/>
    <x v="320"/>
    <x v="322"/>
    <b v="0"/>
    <b v="0"/>
    <s v="music/rock"/>
    <x v="1"/>
    <s v="rock"/>
  </r>
  <r>
    <n v="336"/>
    <x v="335"/>
    <s v="Customizable intangible capability"/>
    <n v="70700"/>
    <n v="68602"/>
    <x v="334"/>
    <x v="0"/>
    <x v="262"/>
    <n v="63.994402985074629"/>
    <s v="US"/>
    <s v="USD"/>
    <n v="1292392800"/>
    <n v="1292479200"/>
    <x v="321"/>
    <x v="323"/>
    <b v="0"/>
    <b v="1"/>
    <s v="music/rock"/>
    <x v="1"/>
    <s v="rock"/>
  </r>
  <r>
    <n v="337"/>
    <x v="336"/>
    <s v="Innovative didactic analyzer"/>
    <n v="94500"/>
    <n v="116064"/>
    <x v="335"/>
    <x v="1"/>
    <x v="263"/>
    <n v="105.9945205479452"/>
    <s v="US"/>
    <s v="USD"/>
    <n v="1573452000"/>
    <n v="1573538400"/>
    <x v="322"/>
    <x v="324"/>
    <b v="0"/>
    <b v="0"/>
    <s v="theater/plays"/>
    <x v="3"/>
    <s v="plays"/>
  </r>
  <r>
    <n v="338"/>
    <x v="337"/>
    <s v="Decentralized intangible encoding"/>
    <n v="69800"/>
    <n v="125042"/>
    <x v="336"/>
    <x v="1"/>
    <x v="264"/>
    <n v="73.989349112426041"/>
    <s v="US"/>
    <s v="USD"/>
    <n v="1317790800"/>
    <n v="1320382800"/>
    <x v="323"/>
    <x v="325"/>
    <b v="0"/>
    <b v="0"/>
    <s v="theater/plays"/>
    <x v="3"/>
    <s v="plays"/>
  </r>
  <r>
    <n v="339"/>
    <x v="338"/>
    <s v="Front-line transitional algorithm"/>
    <n v="136300"/>
    <n v="108974"/>
    <x v="337"/>
    <x v="3"/>
    <x v="265"/>
    <n v="84.02004626060139"/>
    <s v="CA"/>
    <s v="CAD"/>
    <n v="1501650000"/>
    <n v="1502859600"/>
    <x v="324"/>
    <x v="326"/>
    <b v="0"/>
    <b v="0"/>
    <s v="theater/plays"/>
    <x v="3"/>
    <s v="plays"/>
  </r>
  <r>
    <n v="340"/>
    <x v="339"/>
    <s v="Switchable didactic matrices"/>
    <n v="37100"/>
    <n v="34964"/>
    <x v="338"/>
    <x v="0"/>
    <x v="224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x v="340"/>
    <s v="Ameliorated disintermediate utilization"/>
    <n v="114300"/>
    <n v="96777"/>
    <x v="339"/>
    <x v="0"/>
    <x v="266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x v="341"/>
    <s v="Visionary foreground middleware"/>
    <n v="47900"/>
    <n v="31864"/>
    <x v="340"/>
    <x v="0"/>
    <x v="267"/>
    <n v="97.146341463414629"/>
    <s v="US"/>
    <s v="USD"/>
    <n v="1374296400"/>
    <n v="1375333200"/>
    <x v="327"/>
    <x v="329"/>
    <b v="0"/>
    <b v="0"/>
    <s v="theater/plays"/>
    <x v="3"/>
    <s v="plays"/>
  </r>
  <r>
    <n v="343"/>
    <x v="342"/>
    <s v="Optional zero-defect task-force"/>
    <n v="9000"/>
    <n v="4853"/>
    <x v="341"/>
    <x v="0"/>
    <x v="98"/>
    <n v="33.013605442176868"/>
    <s v="US"/>
    <s v="USD"/>
    <n v="1384840800"/>
    <n v="1389420000"/>
    <x v="328"/>
    <x v="151"/>
    <b v="0"/>
    <b v="0"/>
    <s v="theater/plays"/>
    <x v="3"/>
    <s v="plays"/>
  </r>
  <r>
    <n v="344"/>
    <x v="343"/>
    <s v="Devolved exuding emulation"/>
    <n v="197600"/>
    <n v="82959"/>
    <x v="342"/>
    <x v="0"/>
    <x v="268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x v="344"/>
    <s v="Open-source neutral task-force"/>
    <n v="157600"/>
    <n v="23159"/>
    <x v="343"/>
    <x v="0"/>
    <x v="269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x v="345"/>
    <s v="Virtual attitude-oriented migration"/>
    <n v="8000"/>
    <n v="2758"/>
    <x v="344"/>
    <x v="0"/>
    <x v="270"/>
    <n v="110.32"/>
    <s v="US"/>
    <s v="USD"/>
    <n v="1503550800"/>
    <n v="1508302800"/>
    <x v="331"/>
    <x v="332"/>
    <b v="0"/>
    <b v="1"/>
    <s v="music/indie rock"/>
    <x v="1"/>
    <s v="indie rock"/>
  </r>
  <r>
    <n v="347"/>
    <x v="346"/>
    <s v="Open-source full-range portal"/>
    <n v="900"/>
    <n v="12607"/>
    <x v="345"/>
    <x v="1"/>
    <x v="271"/>
    <n v="66.005235602094245"/>
    <s v="US"/>
    <s v="USD"/>
    <n v="1423634400"/>
    <n v="1425708000"/>
    <x v="332"/>
    <x v="333"/>
    <b v="0"/>
    <b v="0"/>
    <s v="technology/web"/>
    <x v="2"/>
    <s v="web"/>
  </r>
  <r>
    <n v="348"/>
    <x v="347"/>
    <s v="Versatile cohesive open system"/>
    <n v="199000"/>
    <n v="142823"/>
    <x v="346"/>
    <x v="0"/>
    <x v="272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x v="348"/>
    <s v="Multi-layered bottom-line frame"/>
    <n v="180800"/>
    <n v="95958"/>
    <x v="347"/>
    <x v="0"/>
    <x v="273"/>
    <n v="103.96316359696641"/>
    <s v="US"/>
    <s v="USD"/>
    <n v="1500008400"/>
    <n v="1502600400"/>
    <x v="296"/>
    <x v="335"/>
    <b v="0"/>
    <b v="0"/>
    <s v="theater/plays"/>
    <x v="3"/>
    <s v="plays"/>
  </r>
  <r>
    <n v="350"/>
    <x v="349"/>
    <s v="Pre-emptive neutral capacity"/>
    <n v="100"/>
    <n v="5"/>
    <x v="298"/>
    <x v="0"/>
    <x v="49"/>
    <n v="5"/>
    <s v="US"/>
    <s v="USD"/>
    <n v="1432098000"/>
    <n v="1433653200"/>
    <x v="334"/>
    <x v="336"/>
    <b v="0"/>
    <b v="1"/>
    <s v="music/jazz"/>
    <x v="1"/>
    <s v="jazz"/>
  </r>
  <r>
    <n v="351"/>
    <x v="350"/>
    <s v="Universal maximized methodology"/>
    <n v="74100"/>
    <n v="94631"/>
    <x v="348"/>
    <x v="1"/>
    <x v="274"/>
    <n v="47.009935419771487"/>
    <s v="US"/>
    <s v="USD"/>
    <n v="1440392400"/>
    <n v="1441602000"/>
    <x v="335"/>
    <x v="337"/>
    <b v="0"/>
    <b v="0"/>
    <s v="music/rock"/>
    <x v="1"/>
    <s v="rock"/>
  </r>
  <r>
    <n v="352"/>
    <x v="351"/>
    <s v="Expanded hybrid hardware"/>
    <n v="2800"/>
    <n v="977"/>
    <x v="349"/>
    <x v="0"/>
    <x v="254"/>
    <n v="29.606060606060606"/>
    <s v="CA"/>
    <s v="CAD"/>
    <n v="1446876000"/>
    <n v="1447567200"/>
    <x v="336"/>
    <x v="338"/>
    <b v="0"/>
    <b v="0"/>
    <s v="theater/plays"/>
    <x v="3"/>
    <s v="plays"/>
  </r>
  <r>
    <n v="353"/>
    <x v="352"/>
    <s v="Profit-focused multi-tasking access"/>
    <n v="33600"/>
    <n v="137961"/>
    <x v="350"/>
    <x v="1"/>
    <x v="275"/>
    <n v="81.010569583088667"/>
    <s v="US"/>
    <s v="USD"/>
    <n v="1562302800"/>
    <n v="1562389200"/>
    <x v="337"/>
    <x v="339"/>
    <b v="0"/>
    <b v="0"/>
    <s v="theater/plays"/>
    <x v="3"/>
    <s v="plays"/>
  </r>
  <r>
    <n v="354"/>
    <x v="353"/>
    <s v="Profit-focused transitional capability"/>
    <n v="6100"/>
    <n v="7548"/>
    <x v="351"/>
    <x v="1"/>
    <x v="175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x v="354"/>
    <s v="Front-line scalable definition"/>
    <n v="3800"/>
    <n v="2241"/>
    <x v="352"/>
    <x v="2"/>
    <x v="99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x v="355"/>
    <s v="Open-source systematic protocol"/>
    <n v="9300"/>
    <n v="3431"/>
    <x v="353"/>
    <x v="0"/>
    <x v="174"/>
    <n v="85.775000000000006"/>
    <s v="IT"/>
    <s v="EUR"/>
    <n v="1326520800"/>
    <n v="1327298400"/>
    <x v="340"/>
    <x v="342"/>
    <b v="0"/>
    <b v="0"/>
    <s v="theater/plays"/>
    <x v="3"/>
    <s v="plays"/>
  </r>
  <r>
    <n v="357"/>
    <x v="356"/>
    <s v="Implemented tangible algorithm"/>
    <n v="2300"/>
    <n v="4253"/>
    <x v="354"/>
    <x v="1"/>
    <x v="142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x v="357"/>
    <s v="Profit-focused 3rdgeneration circuit"/>
    <n v="9700"/>
    <n v="1146"/>
    <x v="355"/>
    <x v="0"/>
    <x v="276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x v="358"/>
    <s v="Compatible needs-based architecture"/>
    <n v="4000"/>
    <n v="11948"/>
    <x v="356"/>
    <x v="1"/>
    <x v="27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x v="359"/>
    <s v="Right-sized zero tolerance migration"/>
    <n v="59700"/>
    <n v="135132"/>
    <x v="357"/>
    <x v="1"/>
    <x v="278"/>
    <n v="47.002434782608695"/>
    <s v="GB"/>
    <s v="GBP"/>
    <n v="1293861600"/>
    <n v="1295071200"/>
    <x v="344"/>
    <x v="345"/>
    <b v="0"/>
    <b v="1"/>
    <s v="theater/plays"/>
    <x v="3"/>
    <s v="plays"/>
  </r>
  <r>
    <n v="361"/>
    <x v="360"/>
    <s v="Quality-focused reciprocal structure"/>
    <n v="5500"/>
    <n v="9546"/>
    <x v="358"/>
    <x v="1"/>
    <x v="39"/>
    <n v="108.47727272727273"/>
    <s v="US"/>
    <s v="USD"/>
    <n v="1507352400"/>
    <n v="1509426000"/>
    <x v="345"/>
    <x v="346"/>
    <b v="0"/>
    <b v="0"/>
    <s v="theater/plays"/>
    <x v="3"/>
    <s v="plays"/>
  </r>
  <r>
    <n v="362"/>
    <x v="361"/>
    <s v="Automated actuating conglomeration"/>
    <n v="3700"/>
    <n v="13755"/>
    <x v="359"/>
    <x v="1"/>
    <x v="271"/>
    <n v="72.015706806282722"/>
    <s v="US"/>
    <s v="USD"/>
    <n v="1296108000"/>
    <n v="1299391200"/>
    <x v="65"/>
    <x v="347"/>
    <b v="0"/>
    <b v="0"/>
    <s v="music/rock"/>
    <x v="1"/>
    <s v="rock"/>
  </r>
  <r>
    <n v="363"/>
    <x v="362"/>
    <s v="Re-contextualized local initiative"/>
    <n v="5200"/>
    <n v="8330"/>
    <x v="360"/>
    <x v="1"/>
    <x v="279"/>
    <n v="59.928057553956833"/>
    <s v="US"/>
    <s v="USD"/>
    <n v="1324965600"/>
    <n v="1325052000"/>
    <x v="346"/>
    <x v="348"/>
    <b v="0"/>
    <b v="0"/>
    <s v="music/rock"/>
    <x v="1"/>
    <s v="rock"/>
  </r>
  <r>
    <n v="364"/>
    <x v="363"/>
    <s v="Switchable intangible definition"/>
    <n v="900"/>
    <n v="14547"/>
    <x v="361"/>
    <x v="1"/>
    <x v="129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x v="364"/>
    <s v="Networked bottom-line initiative"/>
    <n v="1600"/>
    <n v="11735"/>
    <x v="362"/>
    <x v="1"/>
    <x v="192"/>
    <n v="104.77678571428571"/>
    <s v="AU"/>
    <s v="AUD"/>
    <n v="1482991200"/>
    <n v="1485324000"/>
    <x v="348"/>
    <x v="350"/>
    <b v="0"/>
    <b v="0"/>
    <s v="theater/plays"/>
    <x v="3"/>
    <s v="plays"/>
  </r>
  <r>
    <n v="366"/>
    <x v="365"/>
    <s v="Robust directional system engine"/>
    <n v="1800"/>
    <n v="10658"/>
    <x v="363"/>
    <x v="1"/>
    <x v="196"/>
    <n v="105.52475247524752"/>
    <s v="US"/>
    <s v="USD"/>
    <n v="1294034400"/>
    <n v="1294120800"/>
    <x v="349"/>
    <x v="351"/>
    <b v="0"/>
    <b v="1"/>
    <s v="theater/plays"/>
    <x v="3"/>
    <s v="plays"/>
  </r>
  <r>
    <n v="367"/>
    <x v="366"/>
    <s v="Triple-buffered explicit methodology"/>
    <n v="9900"/>
    <n v="1870"/>
    <x v="364"/>
    <x v="0"/>
    <x v="51"/>
    <n v="24.933333333333334"/>
    <s v="US"/>
    <s v="USD"/>
    <n v="1413608400"/>
    <n v="1415685600"/>
    <x v="350"/>
    <x v="33"/>
    <b v="0"/>
    <b v="1"/>
    <s v="theater/plays"/>
    <x v="3"/>
    <s v="plays"/>
  </r>
  <r>
    <n v="368"/>
    <x v="367"/>
    <s v="Reactive directional capacity"/>
    <n v="5200"/>
    <n v="14394"/>
    <x v="365"/>
    <x v="1"/>
    <x v="280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x v="368"/>
    <s v="Polarized needs-based approach"/>
    <n v="5400"/>
    <n v="14743"/>
    <x v="366"/>
    <x v="1"/>
    <x v="110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x v="369"/>
    <s v="Intuitive well-modulated middleware"/>
    <n v="112300"/>
    <n v="178965"/>
    <x v="367"/>
    <x v="1"/>
    <x v="281"/>
    <n v="29.997485752598056"/>
    <s v="US"/>
    <s v="USD"/>
    <n v="1555304400"/>
    <n v="1555822800"/>
    <x v="353"/>
    <x v="354"/>
    <b v="0"/>
    <b v="0"/>
    <s v="theater/plays"/>
    <x v="3"/>
    <s v="plays"/>
  </r>
  <r>
    <n v="371"/>
    <x v="370"/>
    <s v="Multi-channeled logistical matrices"/>
    <n v="189200"/>
    <n v="128410"/>
    <x v="368"/>
    <x v="0"/>
    <x v="282"/>
    <n v="59.011948529411768"/>
    <s v="US"/>
    <s v="USD"/>
    <n v="1423375200"/>
    <n v="1427778000"/>
    <x v="354"/>
    <x v="355"/>
    <b v="0"/>
    <b v="0"/>
    <s v="theater/plays"/>
    <x v="3"/>
    <s v="plays"/>
  </r>
  <r>
    <n v="372"/>
    <x v="371"/>
    <s v="Pre-emptive bifurcated artificial intelligence"/>
    <n v="900"/>
    <n v="14324"/>
    <x v="369"/>
    <x v="1"/>
    <x v="283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x v="372"/>
    <s v="Down-sized coherent toolset"/>
    <n v="22500"/>
    <n v="164291"/>
    <x v="370"/>
    <x v="1"/>
    <x v="284"/>
    <n v="78.010921177587846"/>
    <s v="US"/>
    <s v="USD"/>
    <n v="1502946000"/>
    <n v="1503637200"/>
    <x v="356"/>
    <x v="357"/>
    <b v="0"/>
    <b v="0"/>
    <s v="theater/plays"/>
    <x v="3"/>
    <s v="plays"/>
  </r>
  <r>
    <n v="374"/>
    <x v="373"/>
    <s v="Open-source multi-tasking data-warehouse"/>
    <n v="167400"/>
    <n v="22073"/>
    <x v="371"/>
    <x v="0"/>
    <x v="165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x v="374"/>
    <s v="Future-proofed upward-trending contingency"/>
    <n v="2700"/>
    <n v="1479"/>
    <x v="372"/>
    <x v="0"/>
    <x v="270"/>
    <n v="59.16"/>
    <s v="US"/>
    <s v="USD"/>
    <n v="1444971600"/>
    <n v="1449900000"/>
    <x v="358"/>
    <x v="359"/>
    <b v="0"/>
    <b v="0"/>
    <s v="music/indie rock"/>
    <x v="1"/>
    <s v="indie rock"/>
  </r>
  <r>
    <n v="376"/>
    <x v="375"/>
    <s v="Mandatory uniform matrix"/>
    <n v="3400"/>
    <n v="12275"/>
    <x v="373"/>
    <x v="1"/>
    <x v="54"/>
    <n v="93.702290076335885"/>
    <s v="US"/>
    <s v="USD"/>
    <n v="1404622800"/>
    <n v="1405141200"/>
    <x v="359"/>
    <x v="360"/>
    <b v="0"/>
    <b v="0"/>
    <s v="music/rock"/>
    <x v="1"/>
    <s v="rock"/>
  </r>
  <r>
    <n v="377"/>
    <x v="376"/>
    <s v="Phased methodical initiative"/>
    <n v="49700"/>
    <n v="5098"/>
    <x v="374"/>
    <x v="0"/>
    <x v="78"/>
    <n v="40.14173228346457"/>
    <s v="US"/>
    <s v="USD"/>
    <n v="1571720400"/>
    <n v="1572933600"/>
    <x v="12"/>
    <x v="361"/>
    <b v="0"/>
    <b v="0"/>
    <s v="theater/plays"/>
    <x v="3"/>
    <s v="plays"/>
  </r>
  <r>
    <n v="378"/>
    <x v="377"/>
    <s v="Managed stable function"/>
    <n v="178200"/>
    <n v="24882"/>
    <x v="375"/>
    <x v="0"/>
    <x v="28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x v="378"/>
    <s v="Realigned clear-thinking migration"/>
    <n v="7200"/>
    <n v="2912"/>
    <x v="376"/>
    <x v="0"/>
    <x v="9"/>
    <n v="66.181818181818187"/>
    <s v="GB"/>
    <s v="GBP"/>
    <n v="1319691600"/>
    <n v="1320904800"/>
    <x v="361"/>
    <x v="363"/>
    <b v="0"/>
    <b v="0"/>
    <s v="theater/plays"/>
    <x v="3"/>
    <s v="plays"/>
  </r>
  <r>
    <n v="380"/>
    <x v="379"/>
    <s v="Optional clear-thinking process improvement"/>
    <n v="2500"/>
    <n v="4008"/>
    <x v="377"/>
    <x v="1"/>
    <x v="286"/>
    <n v="47.714285714285715"/>
    <s v="US"/>
    <s v="USD"/>
    <n v="1371963600"/>
    <n v="1372395600"/>
    <x v="362"/>
    <x v="364"/>
    <b v="0"/>
    <b v="0"/>
    <s v="theater/plays"/>
    <x v="3"/>
    <s v="plays"/>
  </r>
  <r>
    <n v="381"/>
    <x v="380"/>
    <s v="Cross-group global moratorium"/>
    <n v="5300"/>
    <n v="9749"/>
    <x v="378"/>
    <x v="1"/>
    <x v="287"/>
    <n v="62.896774193548389"/>
    <s v="US"/>
    <s v="USD"/>
    <n v="1433739600"/>
    <n v="1437714000"/>
    <x v="363"/>
    <x v="365"/>
    <b v="0"/>
    <b v="0"/>
    <s v="theater/plays"/>
    <x v="3"/>
    <s v="plays"/>
  </r>
  <r>
    <n v="382"/>
    <x v="381"/>
    <s v="Visionary systemic process improvement"/>
    <n v="9100"/>
    <n v="5803"/>
    <x v="379"/>
    <x v="0"/>
    <x v="109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x v="382"/>
    <s v="Progressive intangible flexibility"/>
    <n v="6300"/>
    <n v="14199"/>
    <x v="380"/>
    <x v="1"/>
    <x v="288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x v="383"/>
    <s v="Reactive real-time software"/>
    <n v="114400"/>
    <n v="196779"/>
    <x v="381"/>
    <x v="1"/>
    <x v="28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x v="384"/>
    <s v="Programmable incremental knowledge user"/>
    <n v="38900"/>
    <n v="56859"/>
    <x v="382"/>
    <x v="1"/>
    <x v="290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x v="385"/>
    <s v="Progressive 5thgeneration customer loyalty"/>
    <n v="135500"/>
    <n v="103554"/>
    <x v="383"/>
    <x v="0"/>
    <x v="291"/>
    <n v="96.960674157303373"/>
    <s v="US"/>
    <s v="USD"/>
    <n v="1277528400"/>
    <n v="1278565200"/>
    <x v="367"/>
    <x v="369"/>
    <b v="0"/>
    <b v="0"/>
    <s v="theater/plays"/>
    <x v="3"/>
    <s v="plays"/>
  </r>
  <r>
    <n v="387"/>
    <x v="386"/>
    <s v="Triple-buffered logistical frame"/>
    <n v="109000"/>
    <n v="42795"/>
    <x v="384"/>
    <x v="0"/>
    <x v="292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x v="387"/>
    <s v="Exclusive dynamic adapter"/>
    <n v="114800"/>
    <n v="12938"/>
    <x v="385"/>
    <x v="3"/>
    <x v="293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x v="388"/>
    <s v="Automated systemic hierarchy"/>
    <n v="83000"/>
    <n v="101352"/>
    <x v="386"/>
    <x v="1"/>
    <x v="294"/>
    <n v="87.979166666666671"/>
    <s v="US"/>
    <s v="USD"/>
    <n v="1288242000"/>
    <n v="1290578400"/>
    <x v="370"/>
    <x v="372"/>
    <b v="0"/>
    <b v="0"/>
    <s v="theater/plays"/>
    <x v="3"/>
    <s v="plays"/>
  </r>
  <r>
    <n v="390"/>
    <x v="389"/>
    <s v="Digitized eco-centric core"/>
    <n v="2400"/>
    <n v="4477"/>
    <x v="387"/>
    <x v="1"/>
    <x v="126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x v="390"/>
    <s v="Mandatory uniform strategy"/>
    <n v="60400"/>
    <n v="4393"/>
    <x v="388"/>
    <x v="0"/>
    <x v="295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x v="391"/>
    <s v="Profit-focused zero administration forecast"/>
    <n v="102900"/>
    <n v="67546"/>
    <x v="389"/>
    <x v="0"/>
    <x v="296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x v="392"/>
    <s v="De-engineered static orchestration"/>
    <n v="62800"/>
    <n v="143788"/>
    <x v="390"/>
    <x v="1"/>
    <x v="297"/>
    <n v="47.004903563255965"/>
    <s v="CA"/>
    <s v="CAD"/>
    <n v="1500267600"/>
    <n v="1500354000"/>
    <x v="373"/>
    <x v="376"/>
    <b v="0"/>
    <b v="0"/>
    <s v="music/jazz"/>
    <x v="1"/>
    <s v="jazz"/>
  </r>
  <r>
    <n v="394"/>
    <x v="393"/>
    <s v="Customizable dynamic info-mediaries"/>
    <n v="800"/>
    <n v="3755"/>
    <x v="391"/>
    <x v="1"/>
    <x v="298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x v="122"/>
    <s v="Enhanced incremental budgetary management"/>
    <n v="7100"/>
    <n v="9238"/>
    <x v="392"/>
    <x v="1"/>
    <x v="10"/>
    <n v="41.990909090909092"/>
    <s v="US"/>
    <s v="USD"/>
    <n v="1323324000"/>
    <n v="1323410400"/>
    <x v="375"/>
    <x v="378"/>
    <b v="1"/>
    <b v="0"/>
    <s v="theater/plays"/>
    <x v="3"/>
    <s v="plays"/>
  </r>
  <r>
    <n v="396"/>
    <x v="394"/>
    <s v="Digitized local info-mediaries"/>
    <n v="46100"/>
    <n v="77012"/>
    <x v="393"/>
    <x v="1"/>
    <x v="299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x v="395"/>
    <s v="Virtual systematic monitoring"/>
    <n v="8100"/>
    <n v="14083"/>
    <x v="394"/>
    <x v="1"/>
    <x v="211"/>
    <n v="31.019823788546255"/>
    <s v="US"/>
    <s v="USD"/>
    <n v="1369285200"/>
    <n v="1369803600"/>
    <x v="377"/>
    <x v="380"/>
    <b v="0"/>
    <b v="0"/>
    <s v="music/rock"/>
    <x v="1"/>
    <s v="rock"/>
  </r>
  <r>
    <n v="398"/>
    <x v="396"/>
    <s v="Reactive bottom-line open architecture"/>
    <n v="1700"/>
    <n v="12202"/>
    <x v="395"/>
    <x v="1"/>
    <x v="300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x v="397"/>
    <s v="Pre-emptive interactive model"/>
    <n v="97300"/>
    <n v="62127"/>
    <x v="396"/>
    <x v="0"/>
    <x v="30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x v="398"/>
    <s v="Ergonomic eco-centric open architecture"/>
    <n v="100"/>
    <n v="2"/>
    <x v="50"/>
    <x v="0"/>
    <x v="49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x v="399"/>
    <s v="Inverse radical hierarchy"/>
    <n v="900"/>
    <n v="13772"/>
    <x v="397"/>
    <x v="1"/>
    <x v="302"/>
    <n v="46.060200668896321"/>
    <s v="US"/>
    <s v="USD"/>
    <n v="1572152400"/>
    <n v="1572152400"/>
    <x v="381"/>
    <x v="383"/>
    <b v="0"/>
    <b v="0"/>
    <s v="theater/plays"/>
    <x v="3"/>
    <s v="plays"/>
  </r>
  <r>
    <n v="402"/>
    <x v="400"/>
    <s v="Team-oriented static interface"/>
    <n v="7300"/>
    <n v="2946"/>
    <x v="398"/>
    <x v="0"/>
    <x v="174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x v="401"/>
    <s v="Virtual foreground throughput"/>
    <n v="195800"/>
    <n v="168820"/>
    <x v="399"/>
    <x v="0"/>
    <x v="303"/>
    <n v="55.99336650082919"/>
    <s v="CA"/>
    <s v="CAD"/>
    <n v="1273640400"/>
    <n v="1276750800"/>
    <x v="125"/>
    <x v="385"/>
    <b v="0"/>
    <b v="1"/>
    <s v="theater/plays"/>
    <x v="3"/>
    <s v="plays"/>
  </r>
  <r>
    <n v="404"/>
    <x v="402"/>
    <s v="Visionary exuding Internet solution"/>
    <n v="48900"/>
    <n v="154321"/>
    <x v="400"/>
    <x v="1"/>
    <x v="304"/>
    <n v="68.985695127402778"/>
    <s v="US"/>
    <s v="USD"/>
    <n v="1510639200"/>
    <n v="1510898400"/>
    <x v="383"/>
    <x v="386"/>
    <b v="0"/>
    <b v="0"/>
    <s v="theater/plays"/>
    <x v="3"/>
    <s v="plays"/>
  </r>
  <r>
    <n v="405"/>
    <x v="403"/>
    <s v="Synchronized secondary analyzer"/>
    <n v="29600"/>
    <n v="26527"/>
    <x v="401"/>
    <x v="0"/>
    <x v="305"/>
    <n v="60.981609195402299"/>
    <s v="US"/>
    <s v="USD"/>
    <n v="1528088400"/>
    <n v="1532408400"/>
    <x v="384"/>
    <x v="387"/>
    <b v="0"/>
    <b v="0"/>
    <s v="theater/plays"/>
    <x v="3"/>
    <s v="plays"/>
  </r>
  <r>
    <n v="406"/>
    <x v="404"/>
    <s v="Balanced attitude-oriented parallelism"/>
    <n v="39300"/>
    <n v="71583"/>
    <x v="402"/>
    <x v="1"/>
    <x v="306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x v="405"/>
    <s v="Organized bandwidth-monitored core"/>
    <n v="3400"/>
    <n v="12100"/>
    <x v="403"/>
    <x v="1"/>
    <x v="307"/>
    <n v="25"/>
    <s v="DK"/>
    <s v="DKK"/>
    <n v="1570942800"/>
    <n v="1571547600"/>
    <x v="386"/>
    <x v="389"/>
    <b v="0"/>
    <b v="0"/>
    <s v="theater/plays"/>
    <x v="3"/>
    <s v="plays"/>
  </r>
  <r>
    <n v="408"/>
    <x v="406"/>
    <s v="Cloned leadingedge utilization"/>
    <n v="9200"/>
    <n v="12129"/>
    <x v="404"/>
    <x v="1"/>
    <x v="110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x v="97"/>
    <s v="Secured asymmetric projection"/>
    <n v="135600"/>
    <n v="62804"/>
    <x v="405"/>
    <x v="0"/>
    <x v="308"/>
    <n v="87.960784313725483"/>
    <s v="US"/>
    <s v="USD"/>
    <n v="1492491600"/>
    <n v="1492837200"/>
    <x v="388"/>
    <x v="391"/>
    <b v="0"/>
    <b v="0"/>
    <s v="music/rock"/>
    <x v="1"/>
    <s v="rock"/>
  </r>
  <r>
    <n v="410"/>
    <x v="407"/>
    <s v="Advanced cohesive Graphic Interface"/>
    <n v="153700"/>
    <n v="55536"/>
    <x v="406"/>
    <x v="2"/>
    <x v="309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x v="408"/>
    <s v="Down-sized maximized function"/>
    <n v="7800"/>
    <n v="8161"/>
    <x v="407"/>
    <x v="1"/>
    <x v="172"/>
    <n v="99.524390243902445"/>
    <s v="US"/>
    <s v="USD"/>
    <n v="1496034000"/>
    <n v="1496206800"/>
    <x v="389"/>
    <x v="392"/>
    <b v="0"/>
    <b v="0"/>
    <s v="theater/plays"/>
    <x v="3"/>
    <s v="plays"/>
  </r>
  <r>
    <n v="412"/>
    <x v="409"/>
    <s v="Realigned zero tolerance software"/>
    <n v="2100"/>
    <n v="14046"/>
    <x v="408"/>
    <x v="1"/>
    <x v="38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x v="410"/>
    <s v="Persevering analyzing extranet"/>
    <n v="189500"/>
    <n v="117628"/>
    <x v="409"/>
    <x v="2"/>
    <x v="310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x v="411"/>
    <s v="Innovative human-resource migration"/>
    <n v="188200"/>
    <n v="159405"/>
    <x v="410"/>
    <x v="0"/>
    <x v="311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x v="412"/>
    <s v="Intuitive needs-based monitoring"/>
    <n v="113500"/>
    <n v="12552"/>
    <x v="411"/>
    <x v="0"/>
    <x v="312"/>
    <n v="30.028708133971293"/>
    <s v="US"/>
    <s v="USD"/>
    <n v="1326434400"/>
    <n v="1327903200"/>
    <x v="393"/>
    <x v="396"/>
    <b v="0"/>
    <b v="0"/>
    <s v="theater/plays"/>
    <x v="3"/>
    <s v="plays"/>
  </r>
  <r>
    <n v="416"/>
    <x v="413"/>
    <s v="Customer-focused disintermediate toolset"/>
    <n v="134600"/>
    <n v="59007"/>
    <x v="412"/>
    <x v="0"/>
    <x v="313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x v="414"/>
    <s v="Upgradable 24/7 emulation"/>
    <n v="1700"/>
    <n v="943"/>
    <x v="413"/>
    <x v="0"/>
    <x v="27"/>
    <n v="62.866666666666667"/>
    <s v="US"/>
    <s v="USD"/>
    <n v="1541221200"/>
    <n v="1543298400"/>
    <x v="395"/>
    <x v="398"/>
    <b v="0"/>
    <b v="0"/>
    <s v="theater/plays"/>
    <x v="3"/>
    <s v="plays"/>
  </r>
  <r>
    <n v="418"/>
    <x v="32"/>
    <s v="Quality-focused client-server core"/>
    <n v="163700"/>
    <n v="93963"/>
    <x v="414"/>
    <x v="0"/>
    <x v="314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x v="415"/>
    <s v="Upgradable maximized protocol"/>
    <n v="113800"/>
    <n v="140469"/>
    <x v="415"/>
    <x v="1"/>
    <x v="315"/>
    <n v="26.997693638285604"/>
    <s v="US"/>
    <s v="USD"/>
    <n v="1324533600"/>
    <n v="1325052000"/>
    <x v="397"/>
    <x v="348"/>
    <b v="0"/>
    <b v="0"/>
    <s v="technology/web"/>
    <x v="2"/>
    <s v="web"/>
  </r>
  <r>
    <n v="420"/>
    <x v="416"/>
    <s v="Cross-platform interactive synergy"/>
    <n v="5000"/>
    <n v="6423"/>
    <x v="416"/>
    <x v="1"/>
    <x v="115"/>
    <n v="68.329787234042556"/>
    <s v="US"/>
    <s v="USD"/>
    <n v="1498366800"/>
    <n v="1499576400"/>
    <x v="398"/>
    <x v="400"/>
    <b v="0"/>
    <b v="0"/>
    <s v="theater/plays"/>
    <x v="3"/>
    <s v="plays"/>
  </r>
  <r>
    <n v="421"/>
    <x v="417"/>
    <s v="User-centric fault-tolerant archive"/>
    <n v="9400"/>
    <n v="6015"/>
    <x v="417"/>
    <x v="0"/>
    <x v="316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x v="418"/>
    <s v="Reverse-engineered regional knowledge user"/>
    <n v="8700"/>
    <n v="11075"/>
    <x v="418"/>
    <x v="1"/>
    <x v="317"/>
    <n v="54.024390243902438"/>
    <s v="US"/>
    <s v="USD"/>
    <n v="1271480400"/>
    <n v="1273208400"/>
    <x v="400"/>
    <x v="402"/>
    <b v="0"/>
    <b v="1"/>
    <s v="theater/plays"/>
    <x v="3"/>
    <s v="plays"/>
  </r>
  <r>
    <n v="423"/>
    <x v="419"/>
    <s v="Self-enabling real-time definition"/>
    <n v="147800"/>
    <n v="15723"/>
    <x v="419"/>
    <x v="0"/>
    <x v="318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x v="420"/>
    <s v="User-centric impactful projection"/>
    <n v="5100"/>
    <n v="2064"/>
    <x v="420"/>
    <x v="0"/>
    <x v="100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x v="421"/>
    <s v="Vision-oriented actuating hardware"/>
    <n v="2700"/>
    <n v="7767"/>
    <x v="421"/>
    <x v="1"/>
    <x v="45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x v="422"/>
    <s v="Virtual leadingedge framework"/>
    <n v="1800"/>
    <n v="10313"/>
    <x v="422"/>
    <x v="1"/>
    <x v="319"/>
    <n v="47.091324200913242"/>
    <s v="US"/>
    <s v="USD"/>
    <n v="1361944800"/>
    <n v="1362549600"/>
    <x v="403"/>
    <x v="406"/>
    <b v="0"/>
    <b v="0"/>
    <s v="theater/plays"/>
    <x v="3"/>
    <s v="plays"/>
  </r>
  <r>
    <n v="427"/>
    <x v="423"/>
    <s v="Managed discrete framework"/>
    <n v="174500"/>
    <n v="197018"/>
    <x v="423"/>
    <x v="1"/>
    <x v="320"/>
    <n v="77.996041171813147"/>
    <s v="US"/>
    <s v="USD"/>
    <n v="1410584400"/>
    <n v="1413349200"/>
    <x v="404"/>
    <x v="407"/>
    <b v="0"/>
    <b v="1"/>
    <s v="theater/plays"/>
    <x v="3"/>
    <s v="plays"/>
  </r>
  <r>
    <n v="428"/>
    <x v="424"/>
    <s v="Progressive zero-defect capability"/>
    <n v="101400"/>
    <n v="47037"/>
    <x v="424"/>
    <x v="0"/>
    <x v="321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x v="425"/>
    <s v="Right-sized demand-driven adapter"/>
    <n v="191000"/>
    <n v="173191"/>
    <x v="425"/>
    <x v="3"/>
    <x v="322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x v="426"/>
    <s v="Re-engineered attitude-oriented frame"/>
    <n v="8100"/>
    <n v="5487"/>
    <x v="426"/>
    <x v="0"/>
    <x v="286"/>
    <n v="65.321428571428569"/>
    <s v="US"/>
    <s v="USD"/>
    <n v="1569733200"/>
    <n v="1572670800"/>
    <x v="407"/>
    <x v="410"/>
    <b v="0"/>
    <b v="0"/>
    <s v="theater/plays"/>
    <x v="3"/>
    <s v="plays"/>
  </r>
  <r>
    <n v="431"/>
    <x v="427"/>
    <s v="Compatible multimedia utilization"/>
    <n v="5100"/>
    <n v="9817"/>
    <x v="427"/>
    <x v="1"/>
    <x v="115"/>
    <n v="104.43617021276596"/>
    <s v="US"/>
    <s v="USD"/>
    <n v="1529643600"/>
    <n v="1531112400"/>
    <x v="408"/>
    <x v="312"/>
    <b v="1"/>
    <b v="0"/>
    <s v="theater/plays"/>
    <x v="3"/>
    <s v="plays"/>
  </r>
  <r>
    <n v="432"/>
    <x v="428"/>
    <s v="Re-contextualized dedicated hardware"/>
    <n v="7700"/>
    <n v="6369"/>
    <x v="428"/>
    <x v="0"/>
    <x v="222"/>
    <n v="69.989010989010993"/>
    <s v="US"/>
    <s v="USD"/>
    <n v="1399006800"/>
    <n v="1400734800"/>
    <x v="409"/>
    <x v="411"/>
    <b v="0"/>
    <b v="0"/>
    <s v="theater/plays"/>
    <x v="3"/>
    <s v="plays"/>
  </r>
  <r>
    <n v="433"/>
    <x v="429"/>
    <s v="Decentralized composite paradigm"/>
    <n v="121400"/>
    <n v="65755"/>
    <x v="429"/>
    <x v="0"/>
    <x v="323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x v="430"/>
    <s v="Cloned transitional hierarchy"/>
    <n v="5400"/>
    <n v="903"/>
    <x v="430"/>
    <x v="3"/>
    <x v="234"/>
    <n v="90.3"/>
    <s v="CA"/>
    <s v="CAD"/>
    <n v="1480572000"/>
    <n v="1481781600"/>
    <x v="411"/>
    <x v="413"/>
    <b v="1"/>
    <b v="0"/>
    <s v="theater/plays"/>
    <x v="3"/>
    <s v="plays"/>
  </r>
  <r>
    <n v="435"/>
    <x v="431"/>
    <s v="Advanced discrete leverage"/>
    <n v="152400"/>
    <n v="178120"/>
    <x v="431"/>
    <x v="1"/>
    <x v="324"/>
    <n v="103.98131932282546"/>
    <s v="IT"/>
    <s v="EUR"/>
    <n v="1418623200"/>
    <n v="1419660000"/>
    <x v="412"/>
    <x v="414"/>
    <b v="0"/>
    <b v="1"/>
    <s v="theater/plays"/>
    <x v="3"/>
    <s v="plays"/>
  </r>
  <r>
    <n v="436"/>
    <x v="432"/>
    <s v="Open-source incremental throughput"/>
    <n v="1300"/>
    <n v="13678"/>
    <x v="432"/>
    <x v="1"/>
    <x v="61"/>
    <n v="54.931726907630519"/>
    <s v="US"/>
    <s v="USD"/>
    <n v="1555736400"/>
    <n v="1555822800"/>
    <x v="413"/>
    <x v="354"/>
    <b v="0"/>
    <b v="0"/>
    <s v="music/jazz"/>
    <x v="1"/>
    <s v="jazz"/>
  </r>
  <r>
    <n v="437"/>
    <x v="433"/>
    <s v="Centralized regional interface"/>
    <n v="8100"/>
    <n v="9969"/>
    <x v="433"/>
    <x v="1"/>
    <x v="325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x v="434"/>
    <s v="Streamlined web-enabled knowledgebase"/>
    <n v="8300"/>
    <n v="14827"/>
    <x v="434"/>
    <x v="1"/>
    <x v="326"/>
    <n v="60.02834008097166"/>
    <s v="US"/>
    <s v="USD"/>
    <n v="1362376800"/>
    <n v="1364965200"/>
    <x v="415"/>
    <x v="416"/>
    <b v="0"/>
    <b v="0"/>
    <s v="theater/plays"/>
    <x v="3"/>
    <s v="plays"/>
  </r>
  <r>
    <n v="439"/>
    <x v="435"/>
    <s v="Digitized transitional monitoring"/>
    <n v="28400"/>
    <n v="100900"/>
    <x v="435"/>
    <x v="1"/>
    <x v="327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x v="436"/>
    <s v="Networked optimal adapter"/>
    <n v="102500"/>
    <n v="165954"/>
    <x v="436"/>
    <x v="1"/>
    <x v="328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x v="437"/>
    <s v="Automated optimal function"/>
    <n v="7000"/>
    <n v="1744"/>
    <x v="437"/>
    <x v="0"/>
    <x v="235"/>
    <n v="54.5"/>
    <s v="US"/>
    <s v="USD"/>
    <n v="1335416400"/>
    <n v="1337835600"/>
    <x v="418"/>
    <x v="419"/>
    <b v="0"/>
    <b v="0"/>
    <s v="technology/wearables"/>
    <x v="2"/>
    <s v="wearables"/>
  </r>
  <r>
    <n v="442"/>
    <x v="438"/>
    <s v="Devolved system-worthy framework"/>
    <n v="5400"/>
    <n v="10731"/>
    <x v="438"/>
    <x v="1"/>
    <x v="182"/>
    <n v="75.04195804195804"/>
    <s v="IT"/>
    <s v="EUR"/>
    <n v="1504328400"/>
    <n v="1505710800"/>
    <x v="419"/>
    <x v="420"/>
    <b v="0"/>
    <b v="0"/>
    <s v="theater/plays"/>
    <x v="3"/>
    <s v="plays"/>
  </r>
  <r>
    <n v="443"/>
    <x v="439"/>
    <s v="Stand-alone user-facing service-desk"/>
    <n v="9300"/>
    <n v="3232"/>
    <x v="439"/>
    <x v="3"/>
    <x v="329"/>
    <n v="35.911111111111111"/>
    <s v="US"/>
    <s v="USD"/>
    <n v="1285822800"/>
    <n v="1287464400"/>
    <x v="420"/>
    <x v="421"/>
    <b v="0"/>
    <b v="0"/>
    <s v="theater/plays"/>
    <x v="3"/>
    <s v="plays"/>
  </r>
  <r>
    <n v="444"/>
    <x v="347"/>
    <s v="Versatile global attitude"/>
    <n v="6200"/>
    <n v="10938"/>
    <x v="440"/>
    <x v="1"/>
    <x v="102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x v="440"/>
    <s v="Intuitive demand-driven Local Area Network"/>
    <n v="2100"/>
    <n v="10739"/>
    <x v="441"/>
    <x v="1"/>
    <x v="73"/>
    <n v="63.170588235294119"/>
    <s v="US"/>
    <s v="USD"/>
    <n v="1291356000"/>
    <n v="1293170400"/>
    <x v="422"/>
    <x v="423"/>
    <b v="0"/>
    <b v="1"/>
    <s v="theater/plays"/>
    <x v="3"/>
    <s v="plays"/>
  </r>
  <r>
    <n v="446"/>
    <x v="441"/>
    <s v="Assimilated uniform methodology"/>
    <n v="6800"/>
    <n v="5579"/>
    <x v="442"/>
    <x v="0"/>
    <x v="129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x v="442"/>
    <s v="Self-enabling next generation algorithm"/>
    <n v="155200"/>
    <n v="37754"/>
    <x v="443"/>
    <x v="3"/>
    <x v="330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x v="443"/>
    <s v="Object-based demand-driven strategy"/>
    <n v="89900"/>
    <n v="45384"/>
    <x v="444"/>
    <x v="0"/>
    <x v="331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x v="444"/>
    <s v="Public-key coherent ability"/>
    <n v="900"/>
    <n v="8703"/>
    <x v="445"/>
    <x v="1"/>
    <x v="99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x v="445"/>
    <s v="Up-sized composite success"/>
    <n v="100"/>
    <n v="4"/>
    <x v="446"/>
    <x v="0"/>
    <x v="49"/>
    <n v="4"/>
    <s v="CA"/>
    <s v="CAD"/>
    <n v="1540098000"/>
    <n v="1542088800"/>
    <x v="427"/>
    <x v="428"/>
    <b v="0"/>
    <b v="0"/>
    <s v="film &amp; video/animation"/>
    <x v="4"/>
    <s v="animation"/>
  </r>
  <r>
    <n v="451"/>
    <x v="446"/>
    <s v="Innovative exuding matrix"/>
    <n v="148400"/>
    <n v="182302"/>
    <x v="447"/>
    <x v="1"/>
    <x v="332"/>
    <n v="29.001272669424118"/>
    <s v="US"/>
    <s v="USD"/>
    <n v="1500440400"/>
    <n v="1503118800"/>
    <x v="428"/>
    <x v="429"/>
    <b v="0"/>
    <b v="0"/>
    <s v="music/rock"/>
    <x v="1"/>
    <s v="rock"/>
  </r>
  <r>
    <n v="452"/>
    <x v="447"/>
    <s v="Realigned impactful artificial intelligence"/>
    <n v="4800"/>
    <n v="3045"/>
    <x v="448"/>
    <x v="0"/>
    <x v="249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x v="448"/>
    <s v="Multi-layered multi-tasking secured line"/>
    <n v="182400"/>
    <n v="102749"/>
    <x v="449"/>
    <x v="0"/>
    <x v="333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x v="449"/>
    <s v="Upgradable upward-trending portal"/>
    <n v="4000"/>
    <n v="1763"/>
    <x v="450"/>
    <x v="0"/>
    <x v="334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x v="450"/>
    <s v="Profit-focused global product"/>
    <n v="116500"/>
    <n v="137904"/>
    <x v="451"/>
    <x v="1"/>
    <x v="335"/>
    <n v="37.001341561577675"/>
    <s v="US"/>
    <s v="USD"/>
    <n v="1316754000"/>
    <n v="1318741200"/>
    <x v="431"/>
    <x v="433"/>
    <b v="0"/>
    <b v="0"/>
    <s v="theater/plays"/>
    <x v="3"/>
    <s v="plays"/>
  </r>
  <r>
    <n v="456"/>
    <x v="451"/>
    <s v="Operative well-modulated data-warehouse"/>
    <n v="146400"/>
    <n v="152438"/>
    <x v="452"/>
    <x v="1"/>
    <x v="336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x v="452"/>
    <s v="Cloned asymmetric functionalities"/>
    <n v="5000"/>
    <n v="1332"/>
    <x v="453"/>
    <x v="0"/>
    <x v="337"/>
    <n v="28.956521739130434"/>
    <s v="US"/>
    <s v="USD"/>
    <n v="1476421200"/>
    <n v="1476594000"/>
    <x v="433"/>
    <x v="435"/>
    <b v="0"/>
    <b v="0"/>
    <s v="theater/plays"/>
    <x v="3"/>
    <s v="plays"/>
  </r>
  <r>
    <n v="458"/>
    <x v="453"/>
    <s v="Pre-emptive neutral portal"/>
    <n v="33800"/>
    <n v="118706"/>
    <x v="454"/>
    <x v="1"/>
    <x v="338"/>
    <n v="55.993396226415094"/>
    <s v="US"/>
    <s v="USD"/>
    <n v="1269752400"/>
    <n v="1273554000"/>
    <x v="434"/>
    <x v="436"/>
    <b v="0"/>
    <b v="0"/>
    <s v="theater/plays"/>
    <x v="3"/>
    <s v="plays"/>
  </r>
  <r>
    <n v="459"/>
    <x v="454"/>
    <s v="Switchable demand-driven help-desk"/>
    <n v="6300"/>
    <n v="5674"/>
    <x v="455"/>
    <x v="0"/>
    <x v="339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x v="455"/>
    <s v="Business-focused static ability"/>
    <n v="2400"/>
    <n v="4119"/>
    <x v="456"/>
    <x v="1"/>
    <x v="126"/>
    <n v="82.38"/>
    <s v="US"/>
    <s v="USD"/>
    <n v="1281330000"/>
    <n v="1281589200"/>
    <x v="8"/>
    <x v="438"/>
    <b v="0"/>
    <b v="0"/>
    <s v="theater/plays"/>
    <x v="3"/>
    <s v="plays"/>
  </r>
  <r>
    <n v="461"/>
    <x v="456"/>
    <s v="Networked secondary structure"/>
    <n v="98800"/>
    <n v="139354"/>
    <x v="457"/>
    <x v="1"/>
    <x v="34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x v="457"/>
    <s v="Total multimedia website"/>
    <n v="188800"/>
    <n v="57734"/>
    <x v="458"/>
    <x v="0"/>
    <x v="341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x v="458"/>
    <s v="Cross-platform upward-trending parallelism"/>
    <n v="134300"/>
    <n v="145265"/>
    <x v="459"/>
    <x v="1"/>
    <x v="342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x v="459"/>
    <s v="Pre-emptive mission-critical hardware"/>
    <n v="71200"/>
    <n v="95020"/>
    <x v="460"/>
    <x v="1"/>
    <x v="343"/>
    <n v="39.006568144499177"/>
    <s v="US"/>
    <s v="USD"/>
    <n v="1518328800"/>
    <n v="1519538400"/>
    <x v="438"/>
    <x v="442"/>
    <b v="0"/>
    <b v="0"/>
    <s v="theater/plays"/>
    <x v="3"/>
    <s v="plays"/>
  </r>
  <r>
    <n v="465"/>
    <x v="460"/>
    <s v="Up-sized responsive protocol"/>
    <n v="4700"/>
    <n v="8829"/>
    <x v="461"/>
    <x v="1"/>
    <x v="175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x v="461"/>
    <s v="Pre-emptive transitional frame"/>
    <n v="1200"/>
    <n v="3984"/>
    <x v="462"/>
    <x v="1"/>
    <x v="344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x v="462"/>
    <s v="Profit-focused content-based application"/>
    <n v="1400"/>
    <n v="8053"/>
    <x v="463"/>
    <x v="1"/>
    <x v="279"/>
    <n v="57.935251798561154"/>
    <s v="CA"/>
    <s v="CAD"/>
    <n v="1448258400"/>
    <n v="1448863200"/>
    <x v="441"/>
    <x v="445"/>
    <b v="0"/>
    <b v="1"/>
    <s v="technology/web"/>
    <x v="2"/>
    <s v="web"/>
  </r>
  <r>
    <n v="468"/>
    <x v="463"/>
    <s v="Streamlined neutral analyzer"/>
    <n v="4000"/>
    <n v="1620"/>
    <x v="464"/>
    <x v="0"/>
    <x v="36"/>
    <n v="101.25"/>
    <s v="US"/>
    <s v="USD"/>
    <n v="1555218000"/>
    <n v="1556600400"/>
    <x v="442"/>
    <x v="368"/>
    <b v="0"/>
    <b v="0"/>
    <s v="theater/plays"/>
    <x v="3"/>
    <s v="plays"/>
  </r>
  <r>
    <n v="469"/>
    <x v="464"/>
    <s v="Assimilated neutral utilization"/>
    <n v="5600"/>
    <n v="10328"/>
    <x v="465"/>
    <x v="1"/>
    <x v="122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x v="465"/>
    <s v="Extended dedicated archive"/>
    <n v="3600"/>
    <n v="10289"/>
    <x v="466"/>
    <x v="1"/>
    <x v="345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x v="197"/>
    <s v="Configurable static help-desk"/>
    <n v="3100"/>
    <n v="9889"/>
    <x v="467"/>
    <x v="1"/>
    <x v="346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x v="466"/>
    <s v="Self-enabling clear-thinking framework"/>
    <n v="153800"/>
    <n v="60342"/>
    <x v="468"/>
    <x v="0"/>
    <x v="347"/>
    <n v="104.94260869565217"/>
    <s v="US"/>
    <s v="USD"/>
    <n v="1552280400"/>
    <n v="1556946000"/>
    <x v="445"/>
    <x v="178"/>
    <b v="0"/>
    <b v="0"/>
    <s v="music/rock"/>
    <x v="1"/>
    <s v="rock"/>
  </r>
  <r>
    <n v="473"/>
    <x v="467"/>
    <s v="Assimilated fault-tolerant capacity"/>
    <n v="5000"/>
    <n v="8907"/>
    <x v="469"/>
    <x v="1"/>
    <x v="88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x v="468"/>
    <s v="Enhanced neutral ability"/>
    <n v="4000"/>
    <n v="14606"/>
    <x v="470"/>
    <x v="1"/>
    <x v="23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x v="469"/>
    <s v="Function-based attitude-oriented groupware"/>
    <n v="7400"/>
    <n v="8432"/>
    <x v="471"/>
    <x v="1"/>
    <x v="57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x v="470"/>
    <s v="Optional solution-oriented instruction set"/>
    <n v="191500"/>
    <n v="57122"/>
    <x v="472"/>
    <x v="0"/>
    <x v="348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x v="471"/>
    <s v="Organic object-oriented core"/>
    <n v="8500"/>
    <n v="4613"/>
    <x v="473"/>
    <x v="0"/>
    <x v="86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x v="472"/>
    <s v="Balanced impactful circuit"/>
    <n v="68800"/>
    <n v="162603"/>
    <x v="474"/>
    <x v="1"/>
    <x v="349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x v="473"/>
    <s v="Future-proofed heuristic encryption"/>
    <n v="2400"/>
    <n v="12310"/>
    <x v="475"/>
    <x v="1"/>
    <x v="350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x v="474"/>
    <s v="Balanced bifurcated leverage"/>
    <n v="8600"/>
    <n v="8656"/>
    <x v="476"/>
    <x v="1"/>
    <x v="215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x v="475"/>
    <s v="Sharable discrete budgetary management"/>
    <n v="196600"/>
    <n v="159931"/>
    <x v="477"/>
    <x v="0"/>
    <x v="351"/>
    <n v="103.98634590377114"/>
    <s v="US"/>
    <s v="USD"/>
    <n v="1412139600"/>
    <n v="1415772000"/>
    <x v="453"/>
    <x v="457"/>
    <b v="0"/>
    <b v="1"/>
    <s v="theater/plays"/>
    <x v="3"/>
    <s v="plays"/>
  </r>
  <r>
    <n v="482"/>
    <x v="476"/>
    <s v="Focused solution-oriented instruction set"/>
    <n v="4200"/>
    <n v="689"/>
    <x v="478"/>
    <x v="0"/>
    <x v="352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x v="477"/>
    <s v="Down-sized actuating infrastructure"/>
    <n v="91400"/>
    <n v="48236"/>
    <x v="479"/>
    <x v="0"/>
    <x v="353"/>
    <n v="87.068592057761734"/>
    <s v="US"/>
    <s v="USD"/>
    <n v="1576130400"/>
    <n v="1576735200"/>
    <x v="455"/>
    <x v="459"/>
    <b v="0"/>
    <b v="0"/>
    <s v="theater/plays"/>
    <x v="3"/>
    <s v="plays"/>
  </r>
  <r>
    <n v="484"/>
    <x v="478"/>
    <s v="Synergistic cohesive adapter"/>
    <n v="29600"/>
    <n v="77021"/>
    <x v="480"/>
    <x v="1"/>
    <x v="354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x v="479"/>
    <s v="Quality-focused mission-critical structure"/>
    <n v="90600"/>
    <n v="27844"/>
    <x v="481"/>
    <x v="0"/>
    <x v="355"/>
    <n v="42.969135802469133"/>
    <s v="GB"/>
    <s v="GBP"/>
    <n v="1560142800"/>
    <n v="1563685200"/>
    <x v="457"/>
    <x v="461"/>
    <b v="0"/>
    <b v="0"/>
    <s v="theater/plays"/>
    <x v="3"/>
    <s v="plays"/>
  </r>
  <r>
    <n v="486"/>
    <x v="480"/>
    <s v="Compatible exuding Graphical User Interface"/>
    <n v="5200"/>
    <n v="702"/>
    <x v="482"/>
    <x v="0"/>
    <x v="356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x v="481"/>
    <s v="Monitored 24/7 time-frame"/>
    <n v="110300"/>
    <n v="197024"/>
    <x v="483"/>
    <x v="1"/>
    <x v="357"/>
    <n v="83.982949701619773"/>
    <s v="US"/>
    <s v="USD"/>
    <n v="1492664400"/>
    <n v="1495515600"/>
    <x v="459"/>
    <x v="463"/>
    <b v="0"/>
    <b v="0"/>
    <s v="theater/plays"/>
    <x v="3"/>
    <s v="plays"/>
  </r>
  <r>
    <n v="488"/>
    <x v="482"/>
    <s v="Virtual secondary open architecture"/>
    <n v="5300"/>
    <n v="11663"/>
    <x v="484"/>
    <x v="1"/>
    <x v="127"/>
    <n v="101.41739130434783"/>
    <s v="US"/>
    <s v="USD"/>
    <n v="1454479200"/>
    <n v="1455948000"/>
    <x v="460"/>
    <x v="464"/>
    <b v="0"/>
    <b v="0"/>
    <s v="theater/plays"/>
    <x v="3"/>
    <s v="plays"/>
  </r>
  <r>
    <n v="489"/>
    <x v="483"/>
    <s v="Down-sized mobile time-frame"/>
    <n v="9200"/>
    <n v="9339"/>
    <x v="485"/>
    <x v="1"/>
    <x v="72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x v="484"/>
    <s v="Innovative disintermediate encryption"/>
    <n v="2400"/>
    <n v="4596"/>
    <x v="486"/>
    <x v="1"/>
    <x v="358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x v="485"/>
    <s v="Universal contextually-based knowledgebase"/>
    <n v="56800"/>
    <n v="173437"/>
    <x v="487"/>
    <x v="1"/>
    <x v="120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x v="486"/>
    <s v="Persevering interactive matrix"/>
    <n v="191000"/>
    <n v="45831"/>
    <x v="488"/>
    <x v="3"/>
    <x v="359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x v="487"/>
    <s v="Seamless background framework"/>
    <n v="900"/>
    <n v="6514"/>
    <x v="489"/>
    <x v="1"/>
    <x v="251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x v="488"/>
    <s v="Balanced upward-trending productivity"/>
    <n v="2500"/>
    <n v="13684"/>
    <x v="490"/>
    <x v="1"/>
    <x v="360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x v="489"/>
    <s v="Centralized clear-thinking solution"/>
    <n v="3200"/>
    <n v="13264"/>
    <x v="491"/>
    <x v="1"/>
    <x v="135"/>
    <n v="68.02051282051282"/>
    <s v="DK"/>
    <s v="DKK"/>
    <n v="1402376400"/>
    <n v="1402722000"/>
    <x v="467"/>
    <x v="471"/>
    <b v="0"/>
    <b v="0"/>
    <s v="theater/plays"/>
    <x v="3"/>
    <s v="plays"/>
  </r>
  <r>
    <n v="496"/>
    <x v="490"/>
    <s v="Optimized bi-directional extranet"/>
    <n v="183800"/>
    <n v="1667"/>
    <x v="492"/>
    <x v="0"/>
    <x v="71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x v="491"/>
    <s v="Intuitive actuating benchmark"/>
    <n v="9800"/>
    <n v="3349"/>
    <x v="493"/>
    <x v="0"/>
    <x v="53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x v="492"/>
    <s v="Devolved background project"/>
    <n v="193400"/>
    <n v="46317"/>
    <x v="494"/>
    <x v="0"/>
    <x v="361"/>
    <n v="79.994818652849744"/>
    <s v="DK"/>
    <s v="DKK"/>
    <n v="1420092000"/>
    <n v="1420264800"/>
    <x v="470"/>
    <x v="474"/>
    <b v="0"/>
    <b v="0"/>
    <s v="technology/web"/>
    <x v="2"/>
    <s v="web"/>
  </r>
  <r>
    <n v="499"/>
    <x v="493"/>
    <s v="Reverse-engineered executive emulation"/>
    <n v="163800"/>
    <n v="78743"/>
    <x v="495"/>
    <x v="0"/>
    <x v="36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x v="494"/>
    <s v="Team-oriented clear-thinking matrix"/>
    <n v="100"/>
    <n v="0"/>
    <x v="0"/>
    <x v="0"/>
    <x v="0"/>
    <e v="#DIV/0!"/>
    <s v="US"/>
    <s v="USD"/>
    <n v="1367384400"/>
    <n v="1369803600"/>
    <x v="472"/>
    <x v="380"/>
    <b v="0"/>
    <b v="1"/>
    <s v="theater/plays"/>
    <x v="3"/>
    <s v="plays"/>
  </r>
  <r>
    <n v="501"/>
    <x v="495"/>
    <s v="Focused coherent methodology"/>
    <n v="153600"/>
    <n v="107743"/>
    <x v="496"/>
    <x v="0"/>
    <x v="363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x v="212"/>
    <s v="Reduced context-sensitive complexity"/>
    <n v="1300"/>
    <n v="6889"/>
    <x v="497"/>
    <x v="1"/>
    <x v="129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x v="496"/>
    <s v="Decentralized 4thgeneration time-frame"/>
    <n v="25500"/>
    <n v="45983"/>
    <x v="498"/>
    <x v="1"/>
    <x v="364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x v="497"/>
    <s v="De-engineered cohesive moderator"/>
    <n v="7500"/>
    <n v="6924"/>
    <x v="499"/>
    <x v="0"/>
    <x v="197"/>
    <n v="111.6774193548387"/>
    <s v="IT"/>
    <s v="EUR"/>
    <n v="1431925200"/>
    <n v="1432011600"/>
    <x v="443"/>
    <x v="478"/>
    <b v="0"/>
    <b v="0"/>
    <s v="music/rock"/>
    <x v="1"/>
    <s v="rock"/>
  </r>
  <r>
    <n v="505"/>
    <x v="498"/>
    <s v="Ameliorated explicit parallelism"/>
    <n v="89900"/>
    <n v="12497"/>
    <x v="500"/>
    <x v="0"/>
    <x v="365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x v="499"/>
    <s v="Customizable background monitoring"/>
    <n v="18000"/>
    <n v="166874"/>
    <x v="501"/>
    <x v="1"/>
    <x v="366"/>
    <n v="66.010284810126578"/>
    <s v="US"/>
    <s v="USD"/>
    <n v="1511416800"/>
    <n v="1512885600"/>
    <x v="81"/>
    <x v="480"/>
    <b v="0"/>
    <b v="1"/>
    <s v="theater/plays"/>
    <x v="3"/>
    <s v="plays"/>
  </r>
  <r>
    <n v="507"/>
    <x v="500"/>
    <s v="Compatible well-modulated budgetary management"/>
    <n v="2100"/>
    <n v="837"/>
    <x v="502"/>
    <x v="0"/>
    <x v="161"/>
    <n v="44.05263157894737"/>
    <s v="US"/>
    <s v="USD"/>
    <n v="1365483600"/>
    <n v="1369717200"/>
    <x v="476"/>
    <x v="481"/>
    <b v="0"/>
    <b v="1"/>
    <s v="technology/web"/>
    <x v="2"/>
    <s v="web"/>
  </r>
  <r>
    <n v="508"/>
    <x v="501"/>
    <s v="Up-sized radical pricing structure"/>
    <n v="172700"/>
    <n v="193820"/>
    <x v="503"/>
    <x v="1"/>
    <x v="367"/>
    <n v="52.999726551818434"/>
    <s v="US"/>
    <s v="USD"/>
    <n v="1532840400"/>
    <n v="1534654800"/>
    <x v="192"/>
    <x v="482"/>
    <b v="0"/>
    <b v="0"/>
    <s v="theater/plays"/>
    <x v="3"/>
    <s v="plays"/>
  </r>
  <r>
    <n v="509"/>
    <x v="173"/>
    <s v="Robust zero-defect project"/>
    <n v="168500"/>
    <n v="119510"/>
    <x v="504"/>
    <x v="0"/>
    <x v="368"/>
    <n v="95"/>
    <s v="US"/>
    <s v="USD"/>
    <n v="1336194000"/>
    <n v="1337058000"/>
    <x v="477"/>
    <x v="483"/>
    <b v="0"/>
    <b v="0"/>
    <s v="theater/plays"/>
    <x v="3"/>
    <s v="plays"/>
  </r>
  <r>
    <n v="510"/>
    <x v="502"/>
    <s v="Re-engineered mobile task-force"/>
    <n v="7800"/>
    <n v="9289"/>
    <x v="505"/>
    <x v="1"/>
    <x v="54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x v="503"/>
    <s v="User-centric intangible neural-net"/>
    <n v="147800"/>
    <n v="35498"/>
    <x v="506"/>
    <x v="0"/>
    <x v="369"/>
    <n v="98.060773480662988"/>
    <s v="US"/>
    <s v="USD"/>
    <n v="1564030800"/>
    <n v="1564894800"/>
    <x v="479"/>
    <x v="265"/>
    <b v="0"/>
    <b v="0"/>
    <s v="theater/plays"/>
    <x v="3"/>
    <s v="plays"/>
  </r>
  <r>
    <n v="512"/>
    <x v="504"/>
    <s v="Organized explicit core"/>
    <n v="9100"/>
    <n v="12678"/>
    <x v="507"/>
    <x v="1"/>
    <x v="370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x v="505"/>
    <s v="Synchronized 6thgeneration adapter"/>
    <n v="8300"/>
    <n v="3260"/>
    <x v="508"/>
    <x v="3"/>
    <x v="164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x v="506"/>
    <s v="Centralized motivating capacity"/>
    <n v="138700"/>
    <n v="31123"/>
    <x v="509"/>
    <x v="3"/>
    <x v="371"/>
    <n v="58.945075757575758"/>
    <s v="CH"/>
    <s v="CHF"/>
    <n v="1386309600"/>
    <n v="1386741600"/>
    <x v="481"/>
    <x v="412"/>
    <b v="0"/>
    <b v="1"/>
    <s v="music/rock"/>
    <x v="1"/>
    <s v="rock"/>
  </r>
  <r>
    <n v="515"/>
    <x v="507"/>
    <s v="Phased 24hour flexibility"/>
    <n v="8600"/>
    <n v="4797"/>
    <x v="510"/>
    <x v="0"/>
    <x v="221"/>
    <n v="36.067669172932334"/>
    <s v="CA"/>
    <s v="CAD"/>
    <n v="1324620000"/>
    <n v="1324792800"/>
    <x v="482"/>
    <x v="487"/>
    <b v="0"/>
    <b v="1"/>
    <s v="theater/plays"/>
    <x v="3"/>
    <s v="plays"/>
  </r>
  <r>
    <n v="516"/>
    <x v="508"/>
    <s v="Exclusive 5thgeneration structure"/>
    <n v="125400"/>
    <n v="53324"/>
    <x v="511"/>
    <x v="0"/>
    <x v="372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x v="509"/>
    <s v="Multi-tiered maximized orchestration"/>
    <n v="5900"/>
    <n v="6608"/>
    <x v="512"/>
    <x v="1"/>
    <x v="373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x v="510"/>
    <s v="Open-architected uniform instruction set"/>
    <n v="8800"/>
    <n v="622"/>
    <x v="513"/>
    <x v="0"/>
    <x v="234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x v="511"/>
    <s v="Exclusive asymmetric analyzer"/>
    <n v="177700"/>
    <n v="180802"/>
    <x v="514"/>
    <x v="1"/>
    <x v="374"/>
    <n v="101.97518330513255"/>
    <s v="US"/>
    <s v="USD"/>
    <n v="1420696800"/>
    <n v="1421906400"/>
    <x v="355"/>
    <x v="437"/>
    <b v="0"/>
    <b v="1"/>
    <s v="music/rock"/>
    <x v="1"/>
    <s v="rock"/>
  </r>
  <r>
    <n v="520"/>
    <x v="512"/>
    <s v="Organic radical collaboration"/>
    <n v="800"/>
    <n v="3406"/>
    <x v="515"/>
    <x v="1"/>
    <x v="235"/>
    <n v="106.4375"/>
    <s v="US"/>
    <s v="USD"/>
    <n v="1555650000"/>
    <n v="1555909200"/>
    <x v="485"/>
    <x v="490"/>
    <b v="0"/>
    <b v="0"/>
    <s v="theater/plays"/>
    <x v="3"/>
    <s v="plays"/>
  </r>
  <r>
    <n v="521"/>
    <x v="513"/>
    <s v="Function-based multi-state software"/>
    <n v="7600"/>
    <n v="11061"/>
    <x v="516"/>
    <x v="1"/>
    <x v="375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x v="514"/>
    <s v="Innovative static budgetary management"/>
    <n v="50500"/>
    <n v="16389"/>
    <x v="517"/>
    <x v="0"/>
    <x v="27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x v="515"/>
    <s v="Triple-buffered holistic ability"/>
    <n v="900"/>
    <n v="6303"/>
    <x v="518"/>
    <x v="1"/>
    <x v="121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x v="516"/>
    <s v="Diverse scalable superstructure"/>
    <n v="96700"/>
    <n v="81136"/>
    <x v="519"/>
    <x v="0"/>
    <x v="376"/>
    <n v="40.998484082870135"/>
    <s v="US"/>
    <s v="USD"/>
    <n v="1272258000"/>
    <n v="1273381200"/>
    <x v="489"/>
    <x v="493"/>
    <b v="0"/>
    <b v="0"/>
    <s v="theater/plays"/>
    <x v="3"/>
    <s v="plays"/>
  </r>
  <r>
    <n v="525"/>
    <x v="517"/>
    <s v="Balanced leadingedge data-warehouse"/>
    <n v="2100"/>
    <n v="1768"/>
    <x v="520"/>
    <x v="0"/>
    <x v="377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x v="518"/>
    <s v="Digitized bandwidth-monitored open architecture"/>
    <n v="8300"/>
    <n v="12944"/>
    <x v="521"/>
    <x v="1"/>
    <x v="98"/>
    <n v="88.054421768707485"/>
    <s v="US"/>
    <s v="USD"/>
    <n v="1451109600"/>
    <n v="1454306400"/>
    <x v="312"/>
    <x v="495"/>
    <b v="0"/>
    <b v="1"/>
    <s v="theater/plays"/>
    <x v="3"/>
    <s v="plays"/>
  </r>
  <r>
    <n v="527"/>
    <x v="519"/>
    <s v="Enterprise-wide intermediate portal"/>
    <n v="189200"/>
    <n v="188480"/>
    <x v="522"/>
    <x v="0"/>
    <x v="378"/>
    <n v="31"/>
    <s v="CA"/>
    <s v="CAD"/>
    <n v="1454652000"/>
    <n v="1457762400"/>
    <x v="491"/>
    <x v="496"/>
    <b v="0"/>
    <b v="0"/>
    <s v="film &amp; video/animation"/>
    <x v="4"/>
    <s v="animation"/>
  </r>
  <r>
    <n v="528"/>
    <x v="520"/>
    <s v="Focused leadingedge matrix"/>
    <n v="9000"/>
    <n v="7227"/>
    <x v="523"/>
    <x v="0"/>
    <x v="175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x v="521"/>
    <s v="Seamless logistical encryption"/>
    <n v="5100"/>
    <n v="574"/>
    <x v="524"/>
    <x v="0"/>
    <x v="352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x v="522"/>
    <s v="Stand-alone human-resource workforce"/>
    <n v="105000"/>
    <n v="96328"/>
    <x v="525"/>
    <x v="0"/>
    <x v="200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x v="523"/>
    <s v="Automated zero tolerance implementation"/>
    <n v="186700"/>
    <n v="178338"/>
    <x v="526"/>
    <x v="2"/>
    <x v="379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x v="524"/>
    <s v="Pre-emptive grid-enabled contingency"/>
    <n v="1600"/>
    <n v="8046"/>
    <x v="527"/>
    <x v="1"/>
    <x v="105"/>
    <n v="63.857142857142854"/>
    <s v="CA"/>
    <s v="CAD"/>
    <n v="1516860000"/>
    <n v="1516946400"/>
    <x v="496"/>
    <x v="500"/>
    <b v="0"/>
    <b v="0"/>
    <s v="theater/plays"/>
    <x v="3"/>
    <s v="plays"/>
  </r>
  <r>
    <n v="533"/>
    <x v="525"/>
    <s v="Multi-lateral didactic encoding"/>
    <n v="115600"/>
    <n v="184086"/>
    <x v="528"/>
    <x v="1"/>
    <x v="380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x v="526"/>
    <s v="Self-enabling didactic orchestration"/>
    <n v="89100"/>
    <n v="13385"/>
    <x v="529"/>
    <x v="0"/>
    <x v="166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x v="527"/>
    <s v="Profit-focused 24/7 data-warehouse"/>
    <n v="2600"/>
    <n v="12533"/>
    <x v="530"/>
    <x v="1"/>
    <x v="381"/>
    <n v="62.044554455445542"/>
    <s v="IT"/>
    <s v="EUR"/>
    <n v="1528434000"/>
    <n v="1528606800"/>
    <x v="499"/>
    <x v="502"/>
    <b v="0"/>
    <b v="1"/>
    <s v="theater/plays"/>
    <x v="3"/>
    <s v="plays"/>
  </r>
  <r>
    <n v="536"/>
    <x v="528"/>
    <s v="Enhanced methodical middleware"/>
    <n v="9800"/>
    <n v="14697"/>
    <x v="531"/>
    <x v="1"/>
    <x v="382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x v="529"/>
    <s v="Synchronized client-driven projection"/>
    <n v="84400"/>
    <n v="98935"/>
    <x v="532"/>
    <x v="1"/>
    <x v="383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x v="530"/>
    <s v="Networked didactic time-frame"/>
    <n v="151300"/>
    <n v="57034"/>
    <x v="533"/>
    <x v="0"/>
    <x v="384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x v="531"/>
    <s v="Assimilated exuding toolset"/>
    <n v="9800"/>
    <n v="7120"/>
    <x v="534"/>
    <x v="0"/>
    <x v="385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x v="532"/>
    <s v="Front-line client-server secured line"/>
    <n v="5300"/>
    <n v="14097"/>
    <x v="535"/>
    <x v="1"/>
    <x v="326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x v="533"/>
    <s v="Polarized systemic Internet solution"/>
    <n v="178000"/>
    <n v="43086"/>
    <x v="536"/>
    <x v="0"/>
    <x v="386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x v="534"/>
    <s v="Profit-focused exuding moderator"/>
    <n v="77000"/>
    <n v="1930"/>
    <x v="537"/>
    <x v="0"/>
    <x v="240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x v="535"/>
    <s v="Cross-group high-level moderator"/>
    <n v="84900"/>
    <n v="13864"/>
    <x v="538"/>
    <x v="0"/>
    <x v="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x v="536"/>
    <s v="Public-key 3rdgeneration system engine"/>
    <n v="2800"/>
    <n v="7742"/>
    <x v="539"/>
    <x v="1"/>
    <x v="286"/>
    <n v="92.166666666666671"/>
    <s v="US"/>
    <s v="USD"/>
    <n v="1452232800"/>
    <n v="1453356000"/>
    <x v="508"/>
    <x v="510"/>
    <b v="0"/>
    <b v="0"/>
    <s v="music/rock"/>
    <x v="1"/>
    <s v="rock"/>
  </r>
  <r>
    <n v="545"/>
    <x v="537"/>
    <s v="Organized value-added access"/>
    <n v="184800"/>
    <n v="164109"/>
    <x v="540"/>
    <x v="0"/>
    <x v="387"/>
    <n v="61.007063197026021"/>
    <s v="US"/>
    <s v="USD"/>
    <n v="1577253600"/>
    <n v="1578981600"/>
    <x v="509"/>
    <x v="511"/>
    <b v="0"/>
    <b v="0"/>
    <s v="theater/plays"/>
    <x v="3"/>
    <s v="plays"/>
  </r>
  <r>
    <n v="546"/>
    <x v="538"/>
    <s v="Cloned global Graphical User Interface"/>
    <n v="4200"/>
    <n v="6870"/>
    <x v="541"/>
    <x v="1"/>
    <x v="39"/>
    <n v="78.068181818181813"/>
    <s v="US"/>
    <s v="USD"/>
    <n v="1537160400"/>
    <n v="1537419600"/>
    <x v="510"/>
    <x v="512"/>
    <b v="0"/>
    <b v="1"/>
    <s v="theater/plays"/>
    <x v="3"/>
    <s v="plays"/>
  </r>
  <r>
    <n v="547"/>
    <x v="539"/>
    <s v="Focused solution-oriented matrix"/>
    <n v="1300"/>
    <n v="12597"/>
    <x v="542"/>
    <x v="1"/>
    <x v="388"/>
    <n v="80.75"/>
    <s v="US"/>
    <s v="USD"/>
    <n v="1422165600"/>
    <n v="1423202400"/>
    <x v="511"/>
    <x v="513"/>
    <b v="0"/>
    <b v="0"/>
    <s v="film &amp; video/drama"/>
    <x v="4"/>
    <s v="drama"/>
  </r>
  <r>
    <n v="548"/>
    <x v="540"/>
    <s v="Monitored discrete toolset"/>
    <n v="66100"/>
    <n v="179074"/>
    <x v="543"/>
    <x v="1"/>
    <x v="389"/>
    <n v="59.991289782244557"/>
    <s v="US"/>
    <s v="USD"/>
    <n v="1459486800"/>
    <n v="1460610000"/>
    <x v="512"/>
    <x v="514"/>
    <b v="0"/>
    <b v="0"/>
    <s v="theater/plays"/>
    <x v="3"/>
    <s v="plays"/>
  </r>
  <r>
    <n v="549"/>
    <x v="541"/>
    <s v="Business-focused intermediate system engine"/>
    <n v="29500"/>
    <n v="83843"/>
    <x v="544"/>
    <x v="1"/>
    <x v="390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x v="542"/>
    <s v="De-engineered disintermediate encoding"/>
    <n v="100"/>
    <n v="4"/>
    <x v="446"/>
    <x v="3"/>
    <x v="49"/>
    <n v="4"/>
    <s v="CH"/>
    <s v="CHF"/>
    <n v="1330495200"/>
    <n v="1332306000"/>
    <x v="514"/>
    <x v="516"/>
    <b v="0"/>
    <b v="0"/>
    <s v="music/indie rock"/>
    <x v="1"/>
    <s v="indie rock"/>
  </r>
  <r>
    <n v="551"/>
    <x v="543"/>
    <s v="Streamlined upward-trending analyzer"/>
    <n v="180100"/>
    <n v="105598"/>
    <x v="545"/>
    <x v="0"/>
    <x v="391"/>
    <n v="37.99856063332134"/>
    <s v="AU"/>
    <s v="AUD"/>
    <n v="1419055200"/>
    <n v="1422511200"/>
    <x v="515"/>
    <x v="517"/>
    <b v="0"/>
    <b v="1"/>
    <s v="technology/web"/>
    <x v="2"/>
    <s v="web"/>
  </r>
  <r>
    <n v="552"/>
    <x v="544"/>
    <s v="Distributed human-resource policy"/>
    <n v="9000"/>
    <n v="8866"/>
    <x v="546"/>
    <x v="0"/>
    <x v="45"/>
    <n v="96.369565217391298"/>
    <s v="US"/>
    <s v="USD"/>
    <n v="1480140000"/>
    <n v="1480312800"/>
    <x v="516"/>
    <x v="518"/>
    <b v="0"/>
    <b v="0"/>
    <s v="theater/plays"/>
    <x v="3"/>
    <s v="plays"/>
  </r>
  <r>
    <n v="553"/>
    <x v="545"/>
    <s v="De-engineered 5thgeneration contingency"/>
    <n v="170600"/>
    <n v="75022"/>
    <x v="547"/>
    <x v="0"/>
    <x v="392"/>
    <n v="72.978599221789878"/>
    <s v="US"/>
    <s v="USD"/>
    <n v="1293948000"/>
    <n v="1294034400"/>
    <x v="517"/>
    <x v="519"/>
    <b v="0"/>
    <b v="0"/>
    <s v="music/rock"/>
    <x v="1"/>
    <s v="rock"/>
  </r>
  <r>
    <n v="554"/>
    <x v="546"/>
    <s v="Multi-channeled upward-trending application"/>
    <n v="9500"/>
    <n v="14408"/>
    <x v="548"/>
    <x v="1"/>
    <x v="353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x v="547"/>
    <s v="Organic maximized database"/>
    <n v="6300"/>
    <n v="14089"/>
    <x v="549"/>
    <x v="1"/>
    <x v="18"/>
    <n v="104.36296296296297"/>
    <s v="DK"/>
    <s v="DKK"/>
    <n v="1396414800"/>
    <n v="1399093200"/>
    <x v="519"/>
    <x v="219"/>
    <b v="0"/>
    <b v="0"/>
    <s v="music/rock"/>
    <x v="1"/>
    <s v="rock"/>
  </r>
  <r>
    <n v="556"/>
    <x v="195"/>
    <s v="Grass-roots 24/7 attitude"/>
    <n v="5200"/>
    <n v="12467"/>
    <x v="550"/>
    <x v="1"/>
    <x v="393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x v="548"/>
    <s v="Team-oriented global strategy"/>
    <n v="6000"/>
    <n v="11960"/>
    <x v="551"/>
    <x v="1"/>
    <x v="394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x v="549"/>
    <s v="Enhanced client-driven capacity"/>
    <n v="5800"/>
    <n v="7966"/>
    <x v="552"/>
    <x v="1"/>
    <x v="105"/>
    <n v="63.222222222222221"/>
    <s v="US"/>
    <s v="USD"/>
    <n v="1456293600"/>
    <n v="1460005200"/>
    <x v="522"/>
    <x v="523"/>
    <b v="0"/>
    <b v="0"/>
    <s v="theater/plays"/>
    <x v="3"/>
    <s v="plays"/>
  </r>
  <r>
    <n v="559"/>
    <x v="550"/>
    <s v="Exclusive systematic productivity"/>
    <n v="105300"/>
    <n v="106321"/>
    <x v="553"/>
    <x v="1"/>
    <x v="395"/>
    <n v="104.03228962818004"/>
    <s v="US"/>
    <s v="USD"/>
    <n v="1470114000"/>
    <n v="1470718800"/>
    <x v="523"/>
    <x v="524"/>
    <b v="0"/>
    <b v="0"/>
    <s v="theater/plays"/>
    <x v="3"/>
    <s v="plays"/>
  </r>
  <r>
    <n v="560"/>
    <x v="551"/>
    <s v="Re-engineered radical policy"/>
    <n v="20000"/>
    <n v="158832"/>
    <x v="554"/>
    <x v="1"/>
    <x v="396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x v="552"/>
    <s v="Down-sized logistical adapter"/>
    <n v="3000"/>
    <n v="11091"/>
    <x v="555"/>
    <x v="1"/>
    <x v="40"/>
    <n v="56.015151515151516"/>
    <s v="CH"/>
    <s v="CHF"/>
    <n v="1318827600"/>
    <n v="1319000400"/>
    <x v="525"/>
    <x v="280"/>
    <b v="0"/>
    <b v="0"/>
    <s v="theater/plays"/>
    <x v="3"/>
    <s v="plays"/>
  </r>
  <r>
    <n v="562"/>
    <x v="553"/>
    <s v="Configurable bandwidth-monitored throughput"/>
    <n v="9900"/>
    <n v="1269"/>
    <x v="556"/>
    <x v="0"/>
    <x v="150"/>
    <n v="48.807692307692307"/>
    <s v="CH"/>
    <s v="CHF"/>
    <n v="1552366800"/>
    <n v="1552539600"/>
    <x v="188"/>
    <x v="525"/>
    <b v="0"/>
    <b v="0"/>
    <s v="music/rock"/>
    <x v="1"/>
    <s v="rock"/>
  </r>
  <r>
    <n v="563"/>
    <x v="554"/>
    <s v="Optional tangible pricing structure"/>
    <n v="3700"/>
    <n v="5107"/>
    <x v="557"/>
    <x v="1"/>
    <x v="72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x v="555"/>
    <s v="Organic high-level implementation"/>
    <n v="168700"/>
    <n v="141393"/>
    <x v="558"/>
    <x v="0"/>
    <x v="397"/>
    <n v="78.990502793296088"/>
    <s v="US"/>
    <s v="USD"/>
    <n v="1426395600"/>
    <n v="1427086800"/>
    <x v="527"/>
    <x v="527"/>
    <b v="0"/>
    <b v="0"/>
    <s v="theater/plays"/>
    <x v="3"/>
    <s v="plays"/>
  </r>
  <r>
    <n v="565"/>
    <x v="556"/>
    <s v="Decentralized logistical collaboration"/>
    <n v="94900"/>
    <n v="194166"/>
    <x v="559"/>
    <x v="1"/>
    <x v="398"/>
    <n v="53.99499443826474"/>
    <s v="US"/>
    <s v="USD"/>
    <n v="1321336800"/>
    <n v="1323064800"/>
    <x v="528"/>
    <x v="528"/>
    <b v="0"/>
    <b v="0"/>
    <s v="theater/plays"/>
    <x v="3"/>
    <s v="plays"/>
  </r>
  <r>
    <n v="566"/>
    <x v="557"/>
    <s v="Advanced content-based installation"/>
    <n v="9300"/>
    <n v="4124"/>
    <x v="560"/>
    <x v="0"/>
    <x v="95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x v="558"/>
    <s v="Distributed high-level open architecture"/>
    <n v="6800"/>
    <n v="14865"/>
    <x v="561"/>
    <x v="1"/>
    <x v="146"/>
    <n v="60.922131147540981"/>
    <s v="US"/>
    <s v="USD"/>
    <n v="1404968400"/>
    <n v="1405141200"/>
    <x v="529"/>
    <x v="360"/>
    <b v="0"/>
    <b v="0"/>
    <s v="music/rock"/>
    <x v="1"/>
    <s v="rock"/>
  </r>
  <r>
    <n v="568"/>
    <x v="559"/>
    <s v="Synergized zero tolerance help-desk"/>
    <n v="72400"/>
    <n v="134688"/>
    <x v="562"/>
    <x v="1"/>
    <x v="399"/>
    <n v="26.0015444015444"/>
    <s v="US"/>
    <s v="USD"/>
    <n v="1279170000"/>
    <n v="1283058000"/>
    <x v="530"/>
    <x v="254"/>
    <b v="0"/>
    <b v="0"/>
    <s v="theater/plays"/>
    <x v="3"/>
    <s v="plays"/>
  </r>
  <r>
    <n v="569"/>
    <x v="560"/>
    <s v="Extended multi-tasking definition"/>
    <n v="20100"/>
    <n v="47705"/>
    <x v="563"/>
    <x v="1"/>
    <x v="400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x v="561"/>
    <s v="Realigned uniform knowledge user"/>
    <n v="31200"/>
    <n v="95364"/>
    <x v="564"/>
    <x v="1"/>
    <x v="401"/>
    <n v="34.995963302752294"/>
    <s v="US"/>
    <s v="USD"/>
    <n v="1419055200"/>
    <n v="1419573600"/>
    <x v="515"/>
    <x v="531"/>
    <b v="0"/>
    <b v="1"/>
    <s v="music/rock"/>
    <x v="1"/>
    <s v="rock"/>
  </r>
  <r>
    <n v="571"/>
    <x v="562"/>
    <s v="Monitored grid-enabled model"/>
    <n v="3500"/>
    <n v="3295"/>
    <x v="565"/>
    <x v="0"/>
    <x v="164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x v="563"/>
    <s v="Assimilated actuating policy"/>
    <n v="9000"/>
    <n v="4896"/>
    <x v="566"/>
    <x v="3"/>
    <x v="115"/>
    <n v="52.085106382978722"/>
    <s v="US"/>
    <s v="USD"/>
    <n v="1443416400"/>
    <n v="1444798800"/>
    <x v="533"/>
    <x v="533"/>
    <b v="0"/>
    <b v="1"/>
    <s v="music/rock"/>
    <x v="1"/>
    <s v="rock"/>
  </r>
  <r>
    <n v="573"/>
    <x v="564"/>
    <s v="Total incremental productivity"/>
    <n v="6700"/>
    <n v="7496"/>
    <x v="567"/>
    <x v="1"/>
    <x v="402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x v="565"/>
    <s v="Adaptive local task-force"/>
    <n v="2700"/>
    <n v="9967"/>
    <x v="568"/>
    <x v="1"/>
    <x v="358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x v="566"/>
    <s v="Universal zero-defect concept"/>
    <n v="83300"/>
    <n v="52421"/>
    <x v="569"/>
    <x v="0"/>
    <x v="21"/>
    <n v="93.944444444444443"/>
    <s v="US"/>
    <s v="USD"/>
    <n v="1400562000"/>
    <n v="1400821200"/>
    <x v="53"/>
    <x v="536"/>
    <b v="0"/>
    <b v="1"/>
    <s v="theater/plays"/>
    <x v="3"/>
    <s v="plays"/>
  </r>
  <r>
    <n v="576"/>
    <x v="567"/>
    <s v="Object-based bottom-line superstructure"/>
    <n v="9700"/>
    <n v="6298"/>
    <x v="570"/>
    <x v="0"/>
    <x v="251"/>
    <n v="98.40625"/>
    <s v="US"/>
    <s v="USD"/>
    <n v="1509512400"/>
    <n v="1510984800"/>
    <x v="535"/>
    <x v="537"/>
    <b v="0"/>
    <b v="0"/>
    <s v="theater/plays"/>
    <x v="3"/>
    <s v="plays"/>
  </r>
  <r>
    <n v="577"/>
    <x v="568"/>
    <s v="Adaptive 24hour projection"/>
    <n v="8200"/>
    <n v="1546"/>
    <x v="571"/>
    <x v="3"/>
    <x v="95"/>
    <n v="41.783783783783782"/>
    <s v="US"/>
    <s v="USD"/>
    <n v="1299823200"/>
    <n v="1302066000"/>
    <x v="536"/>
    <x v="538"/>
    <b v="0"/>
    <b v="0"/>
    <s v="music/jazz"/>
    <x v="1"/>
    <s v="jazz"/>
  </r>
  <r>
    <n v="578"/>
    <x v="569"/>
    <s v="Sharable radical toolset"/>
    <n v="96500"/>
    <n v="16168"/>
    <x v="572"/>
    <x v="0"/>
    <x v="242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x v="570"/>
    <s v="Focused multimedia knowledgebase"/>
    <n v="6200"/>
    <n v="6269"/>
    <x v="573"/>
    <x v="1"/>
    <x v="215"/>
    <n v="72.05747126436782"/>
    <s v="US"/>
    <s v="USD"/>
    <n v="1312693200"/>
    <n v="1313730000"/>
    <x v="538"/>
    <x v="540"/>
    <b v="0"/>
    <b v="0"/>
    <s v="music/jazz"/>
    <x v="1"/>
    <s v="jazz"/>
  </r>
  <r>
    <n v="580"/>
    <x v="251"/>
    <s v="Seamless 6thgeneration extranet"/>
    <n v="43800"/>
    <n v="149578"/>
    <x v="574"/>
    <x v="1"/>
    <x v="403"/>
    <n v="48.003209242618745"/>
    <s v="US"/>
    <s v="USD"/>
    <n v="1393394400"/>
    <n v="1394085600"/>
    <x v="539"/>
    <x v="541"/>
    <b v="0"/>
    <b v="0"/>
    <s v="theater/plays"/>
    <x v="3"/>
    <s v="plays"/>
  </r>
  <r>
    <n v="581"/>
    <x v="571"/>
    <s v="Sharable mobile knowledgebase"/>
    <n v="6000"/>
    <n v="3841"/>
    <x v="575"/>
    <x v="0"/>
    <x v="83"/>
    <n v="54.098591549295776"/>
    <s v="US"/>
    <s v="USD"/>
    <n v="1304053200"/>
    <n v="1305349200"/>
    <x v="540"/>
    <x v="542"/>
    <b v="0"/>
    <b v="0"/>
    <s v="technology/web"/>
    <x v="2"/>
    <s v="web"/>
  </r>
  <r>
    <n v="582"/>
    <x v="572"/>
    <s v="Cross-group global system engine"/>
    <n v="8700"/>
    <n v="4531"/>
    <x v="576"/>
    <x v="0"/>
    <x v="344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x v="573"/>
    <s v="Centralized clear-thinking conglomeration"/>
    <n v="18900"/>
    <n v="60934"/>
    <x v="577"/>
    <x v="1"/>
    <x v="404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x v="8"/>
    <s v="De-engineered cohesive system engine"/>
    <n v="86400"/>
    <n v="103255"/>
    <x v="578"/>
    <x v="1"/>
    <x v="405"/>
    <n v="64.01425914445133"/>
    <s v="US"/>
    <s v="USD"/>
    <n v="1335330000"/>
    <n v="1336539600"/>
    <x v="542"/>
    <x v="545"/>
    <b v="0"/>
    <b v="0"/>
    <s v="technology/web"/>
    <x v="2"/>
    <s v="web"/>
  </r>
  <r>
    <n v="585"/>
    <x v="574"/>
    <s v="Reactive analyzing function"/>
    <n v="8900"/>
    <n v="13065"/>
    <x v="579"/>
    <x v="1"/>
    <x v="158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x v="575"/>
    <s v="Robust hybrid budgetary management"/>
    <n v="700"/>
    <n v="6654"/>
    <x v="580"/>
    <x v="1"/>
    <x v="406"/>
    <n v="51.184615384615384"/>
    <s v="US"/>
    <s v="USD"/>
    <n v="1289973600"/>
    <n v="1291615200"/>
    <x v="544"/>
    <x v="547"/>
    <b v="0"/>
    <b v="0"/>
    <s v="music/rock"/>
    <x v="1"/>
    <s v="rock"/>
  </r>
  <r>
    <n v="587"/>
    <x v="576"/>
    <s v="Open-source analyzing monitoring"/>
    <n v="9400"/>
    <n v="6852"/>
    <x v="581"/>
    <x v="0"/>
    <x v="388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x v="577"/>
    <s v="Up-sized discrete firmware"/>
    <n v="157600"/>
    <n v="124517"/>
    <x v="582"/>
    <x v="0"/>
    <x v="407"/>
    <n v="91.021198830409361"/>
    <s v="GB"/>
    <s v="GBP"/>
    <n v="1269493200"/>
    <n v="1272171600"/>
    <x v="152"/>
    <x v="298"/>
    <b v="0"/>
    <b v="0"/>
    <s v="theater/plays"/>
    <x v="3"/>
    <s v="plays"/>
  </r>
  <r>
    <n v="589"/>
    <x v="578"/>
    <s v="Exclusive intangible extranet"/>
    <n v="7900"/>
    <n v="5113"/>
    <x v="583"/>
    <x v="0"/>
    <x v="408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x v="579"/>
    <s v="Synergized analyzing process improvement"/>
    <n v="7100"/>
    <n v="5824"/>
    <x v="584"/>
    <x v="0"/>
    <x v="99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x v="580"/>
    <s v="Realigned dedicated system engine"/>
    <n v="600"/>
    <n v="6226"/>
    <x v="585"/>
    <x v="1"/>
    <x v="408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x v="581"/>
    <s v="Object-based bandwidth-monitored concept"/>
    <n v="156800"/>
    <n v="20243"/>
    <x v="586"/>
    <x v="0"/>
    <x v="259"/>
    <n v="80.011857707509876"/>
    <s v="US"/>
    <s v="USD"/>
    <n v="1401426000"/>
    <n v="1402203600"/>
    <x v="548"/>
    <x v="552"/>
    <b v="0"/>
    <b v="0"/>
    <s v="theater/plays"/>
    <x v="3"/>
    <s v="plays"/>
  </r>
  <r>
    <n v="593"/>
    <x v="582"/>
    <s v="Ameliorated client-driven open system"/>
    <n v="121600"/>
    <n v="188288"/>
    <x v="587"/>
    <x v="1"/>
    <x v="409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x v="583"/>
    <s v="Upgradable leadingedge Local Area Network"/>
    <n v="157300"/>
    <n v="11167"/>
    <x v="588"/>
    <x v="0"/>
    <x v="144"/>
    <n v="71.127388535031841"/>
    <s v="US"/>
    <s v="USD"/>
    <n v="1467003600"/>
    <n v="1467262800"/>
    <x v="550"/>
    <x v="553"/>
    <b v="0"/>
    <b v="1"/>
    <s v="theater/plays"/>
    <x v="3"/>
    <s v="plays"/>
  </r>
  <r>
    <n v="595"/>
    <x v="584"/>
    <s v="Customizable intermediate data-warehouse"/>
    <n v="70300"/>
    <n v="146595"/>
    <x v="589"/>
    <x v="1"/>
    <x v="410"/>
    <n v="89.99079189686924"/>
    <s v="US"/>
    <s v="USD"/>
    <n v="1268715600"/>
    <n v="1270530000"/>
    <x v="551"/>
    <x v="554"/>
    <b v="0"/>
    <b v="1"/>
    <s v="theater/plays"/>
    <x v="3"/>
    <s v="plays"/>
  </r>
  <r>
    <n v="596"/>
    <x v="585"/>
    <s v="Managed optimizing archive"/>
    <n v="7900"/>
    <n v="7875"/>
    <x v="590"/>
    <x v="0"/>
    <x v="236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x v="586"/>
    <s v="Diverse systematic projection"/>
    <n v="73800"/>
    <n v="148779"/>
    <x v="591"/>
    <x v="1"/>
    <x v="411"/>
    <n v="67.997714808043881"/>
    <s v="US"/>
    <s v="USD"/>
    <n v="1573970400"/>
    <n v="1575525600"/>
    <x v="462"/>
    <x v="555"/>
    <b v="0"/>
    <b v="0"/>
    <s v="theater/plays"/>
    <x v="3"/>
    <s v="plays"/>
  </r>
  <r>
    <n v="598"/>
    <x v="587"/>
    <s v="Up-sized web-enabled info-mediaries"/>
    <n v="108500"/>
    <n v="175868"/>
    <x v="592"/>
    <x v="1"/>
    <x v="412"/>
    <n v="73.004566210045667"/>
    <s v="IT"/>
    <s v="EUR"/>
    <n v="1276578000"/>
    <n v="1279083600"/>
    <x v="553"/>
    <x v="556"/>
    <b v="0"/>
    <b v="0"/>
    <s v="music/rock"/>
    <x v="1"/>
    <s v="rock"/>
  </r>
  <r>
    <n v="599"/>
    <x v="588"/>
    <s v="Persevering optimizing Graphical User Interface"/>
    <n v="140300"/>
    <n v="5112"/>
    <x v="593"/>
    <x v="0"/>
    <x v="17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x v="589"/>
    <s v="Cross-platform tertiary array"/>
    <n v="100"/>
    <n v="5"/>
    <x v="298"/>
    <x v="0"/>
    <x v="49"/>
    <n v="5"/>
    <s v="GB"/>
    <s v="GBP"/>
    <n v="1375160400"/>
    <n v="1376197200"/>
    <x v="555"/>
    <x v="558"/>
    <b v="0"/>
    <b v="0"/>
    <s v="food/food trucks"/>
    <x v="0"/>
    <s v="food trucks"/>
  </r>
  <r>
    <n v="601"/>
    <x v="590"/>
    <s v="Inverse neutral structure"/>
    <n v="6300"/>
    <n v="13018"/>
    <x v="594"/>
    <x v="1"/>
    <x v="346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x v="591"/>
    <s v="Quality-focused system-worthy support"/>
    <n v="71100"/>
    <n v="91176"/>
    <x v="595"/>
    <x v="1"/>
    <x v="413"/>
    <n v="79.978947368421046"/>
    <s v="US"/>
    <s v="USD"/>
    <n v="1433480400"/>
    <n v="1434430800"/>
    <x v="62"/>
    <x v="560"/>
    <b v="0"/>
    <b v="0"/>
    <s v="theater/plays"/>
    <x v="3"/>
    <s v="plays"/>
  </r>
  <r>
    <n v="603"/>
    <x v="592"/>
    <s v="Vision-oriented 5thgeneration array"/>
    <n v="5300"/>
    <n v="6342"/>
    <x v="596"/>
    <x v="1"/>
    <x v="408"/>
    <n v="62.176470588235297"/>
    <s v="US"/>
    <s v="USD"/>
    <n v="1555563600"/>
    <n v="1557896400"/>
    <x v="556"/>
    <x v="561"/>
    <b v="0"/>
    <b v="0"/>
    <s v="theater/plays"/>
    <x v="3"/>
    <s v="plays"/>
  </r>
  <r>
    <n v="604"/>
    <x v="593"/>
    <s v="Cross-platform logistical circuit"/>
    <n v="88700"/>
    <n v="151438"/>
    <x v="597"/>
    <x v="1"/>
    <x v="414"/>
    <n v="53.005950297514879"/>
    <s v="US"/>
    <s v="USD"/>
    <n v="1295676000"/>
    <n v="1297490400"/>
    <x v="557"/>
    <x v="562"/>
    <b v="0"/>
    <b v="0"/>
    <s v="theater/plays"/>
    <x v="3"/>
    <s v="plays"/>
  </r>
  <r>
    <n v="605"/>
    <x v="594"/>
    <s v="Profound solution-oriented matrix"/>
    <n v="3300"/>
    <n v="6178"/>
    <x v="598"/>
    <x v="1"/>
    <x v="3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x v="595"/>
    <s v="Extended asynchronous initiative"/>
    <n v="3400"/>
    <n v="6405"/>
    <x v="599"/>
    <x v="1"/>
    <x v="415"/>
    <n v="40.03125"/>
    <s v="GB"/>
    <s v="GBP"/>
    <n v="1457330400"/>
    <n v="1458277200"/>
    <x v="558"/>
    <x v="529"/>
    <b v="0"/>
    <b v="0"/>
    <s v="music/rock"/>
    <x v="1"/>
    <s v="rock"/>
  </r>
  <r>
    <n v="607"/>
    <x v="596"/>
    <s v="Fundamental needs-based frame"/>
    <n v="137600"/>
    <n v="180667"/>
    <x v="600"/>
    <x v="1"/>
    <x v="416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x v="597"/>
    <s v="Compatible full-range leverage"/>
    <n v="3900"/>
    <n v="11075"/>
    <x v="601"/>
    <x v="1"/>
    <x v="417"/>
    <n v="35.047468354430379"/>
    <s v="US"/>
    <s v="USD"/>
    <n v="1551852000"/>
    <n v="1552197600"/>
    <x v="426"/>
    <x v="565"/>
    <b v="0"/>
    <b v="1"/>
    <s v="music/jazz"/>
    <x v="1"/>
    <s v="jazz"/>
  </r>
  <r>
    <n v="609"/>
    <x v="598"/>
    <s v="Upgradable holistic system engine"/>
    <n v="10000"/>
    <n v="12042"/>
    <x v="602"/>
    <x v="1"/>
    <x v="124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x v="599"/>
    <s v="Stand-alone multi-state data-warehouse"/>
    <n v="42800"/>
    <n v="179356"/>
    <x v="603"/>
    <x v="1"/>
    <x v="418"/>
    <n v="27.998126756166094"/>
    <s v="US"/>
    <s v="USD"/>
    <n v="1355637600"/>
    <n v="1356847200"/>
    <x v="561"/>
    <x v="567"/>
    <b v="0"/>
    <b v="0"/>
    <s v="theater/plays"/>
    <x v="3"/>
    <s v="plays"/>
  </r>
  <r>
    <n v="611"/>
    <x v="600"/>
    <s v="Multi-lateral maximized core"/>
    <n v="8200"/>
    <n v="1136"/>
    <x v="604"/>
    <x v="3"/>
    <x v="27"/>
    <n v="75.733333333333334"/>
    <s v="US"/>
    <s v="USD"/>
    <n v="1374728400"/>
    <n v="1375765200"/>
    <x v="562"/>
    <x v="568"/>
    <b v="0"/>
    <b v="0"/>
    <s v="theater/plays"/>
    <x v="3"/>
    <s v="plays"/>
  </r>
  <r>
    <n v="612"/>
    <x v="601"/>
    <s v="Innovative holistic hub"/>
    <n v="6200"/>
    <n v="8645"/>
    <x v="605"/>
    <x v="1"/>
    <x v="325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x v="602"/>
    <s v="Reverse-engineered 24/7 methodology"/>
    <n v="1100"/>
    <n v="1914"/>
    <x v="606"/>
    <x v="1"/>
    <x v="150"/>
    <n v="73.615384615384613"/>
    <s v="CA"/>
    <s v="CAD"/>
    <n v="1503723600"/>
    <n v="1504501200"/>
    <x v="564"/>
    <x v="570"/>
    <b v="0"/>
    <b v="0"/>
    <s v="theater/plays"/>
    <x v="3"/>
    <s v="plays"/>
  </r>
  <r>
    <n v="614"/>
    <x v="603"/>
    <s v="Business-focused dynamic info-mediaries"/>
    <n v="26500"/>
    <n v="41205"/>
    <x v="607"/>
    <x v="1"/>
    <x v="419"/>
    <n v="56.991701244813278"/>
    <s v="US"/>
    <s v="USD"/>
    <n v="1484114400"/>
    <n v="1485669600"/>
    <x v="565"/>
    <x v="571"/>
    <b v="0"/>
    <b v="0"/>
    <s v="theater/plays"/>
    <x v="3"/>
    <s v="plays"/>
  </r>
  <r>
    <n v="615"/>
    <x v="604"/>
    <s v="Digitized clear-thinking installation"/>
    <n v="8500"/>
    <n v="14488"/>
    <x v="608"/>
    <x v="1"/>
    <x v="73"/>
    <n v="85.223529411764702"/>
    <s v="IT"/>
    <s v="EUR"/>
    <n v="1461906000"/>
    <n v="1462770000"/>
    <x v="566"/>
    <x v="572"/>
    <b v="0"/>
    <b v="0"/>
    <s v="theater/plays"/>
    <x v="3"/>
    <s v="plays"/>
  </r>
  <r>
    <n v="616"/>
    <x v="605"/>
    <s v="Quality-focused 24/7 superstructure"/>
    <n v="6400"/>
    <n v="12129"/>
    <x v="609"/>
    <x v="1"/>
    <x v="202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x v="606"/>
    <s v="Multi-channeled local intranet"/>
    <n v="1400"/>
    <n v="3496"/>
    <x v="610"/>
    <x v="1"/>
    <x v="12"/>
    <n v="63.563636363636363"/>
    <s v="US"/>
    <s v="USD"/>
    <n v="1401858000"/>
    <n v="1402722000"/>
    <x v="568"/>
    <x v="471"/>
    <b v="0"/>
    <b v="0"/>
    <s v="theater/plays"/>
    <x v="3"/>
    <s v="plays"/>
  </r>
  <r>
    <n v="618"/>
    <x v="607"/>
    <s v="Open-architected mobile emulation"/>
    <n v="198600"/>
    <n v="97037"/>
    <x v="611"/>
    <x v="0"/>
    <x v="420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x v="608"/>
    <s v="Ameliorated foreground methodology"/>
    <n v="195900"/>
    <n v="55757"/>
    <x v="612"/>
    <x v="0"/>
    <x v="355"/>
    <n v="86.044753086419746"/>
    <s v="US"/>
    <s v="USD"/>
    <n v="1304658000"/>
    <n v="1304744400"/>
    <x v="570"/>
    <x v="575"/>
    <b v="1"/>
    <b v="1"/>
    <s v="theater/plays"/>
    <x v="3"/>
    <s v="plays"/>
  </r>
  <r>
    <n v="620"/>
    <x v="609"/>
    <s v="Synergized well-modulated project"/>
    <n v="4300"/>
    <n v="11525"/>
    <x v="613"/>
    <x v="1"/>
    <x v="5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x v="610"/>
    <s v="Extended context-sensitive forecast"/>
    <n v="25600"/>
    <n v="158669"/>
    <x v="614"/>
    <x v="1"/>
    <x v="421"/>
    <n v="74.006063432835816"/>
    <s v="US"/>
    <s v="USD"/>
    <n v="1473742800"/>
    <n v="1474174800"/>
    <x v="572"/>
    <x v="577"/>
    <b v="0"/>
    <b v="0"/>
    <s v="theater/plays"/>
    <x v="3"/>
    <s v="plays"/>
  </r>
  <r>
    <n v="622"/>
    <x v="611"/>
    <s v="Total leadingedge neural-net"/>
    <n v="189000"/>
    <n v="5916"/>
    <x v="615"/>
    <x v="0"/>
    <x v="251"/>
    <n v="92.4375"/>
    <s v="US"/>
    <s v="USD"/>
    <n v="1523768400"/>
    <n v="1526014800"/>
    <x v="573"/>
    <x v="578"/>
    <b v="0"/>
    <b v="0"/>
    <s v="music/indie rock"/>
    <x v="1"/>
    <s v="indie rock"/>
  </r>
  <r>
    <n v="623"/>
    <x v="612"/>
    <s v="Organic actuating protocol"/>
    <n v="94300"/>
    <n v="150806"/>
    <x v="616"/>
    <x v="1"/>
    <x v="422"/>
    <n v="55.999257333828446"/>
    <s v="GB"/>
    <s v="GBP"/>
    <n v="1437022800"/>
    <n v="1437454800"/>
    <x v="574"/>
    <x v="477"/>
    <b v="0"/>
    <b v="0"/>
    <s v="theater/plays"/>
    <x v="3"/>
    <s v="plays"/>
  </r>
  <r>
    <n v="624"/>
    <x v="613"/>
    <s v="Down-sized national software"/>
    <n v="5100"/>
    <n v="14249"/>
    <x v="617"/>
    <x v="1"/>
    <x v="423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x v="614"/>
    <s v="Organic upward-trending Graphical User Interface"/>
    <n v="7500"/>
    <n v="5803"/>
    <x v="618"/>
    <x v="0"/>
    <x v="197"/>
    <n v="93.596774193548384"/>
    <s v="US"/>
    <s v="USD"/>
    <n v="1580104800"/>
    <n v="1581314400"/>
    <x v="575"/>
    <x v="580"/>
    <b v="0"/>
    <b v="0"/>
    <s v="theater/plays"/>
    <x v="3"/>
    <s v="plays"/>
  </r>
  <r>
    <n v="626"/>
    <x v="615"/>
    <s v="Synergistic tertiary budgetary management"/>
    <n v="6400"/>
    <n v="13205"/>
    <x v="619"/>
    <x v="1"/>
    <x v="288"/>
    <n v="69.867724867724874"/>
    <s v="US"/>
    <s v="USD"/>
    <n v="1285650000"/>
    <n v="1286427600"/>
    <x v="576"/>
    <x v="581"/>
    <b v="0"/>
    <b v="1"/>
    <s v="theater/plays"/>
    <x v="3"/>
    <s v="plays"/>
  </r>
  <r>
    <n v="627"/>
    <x v="616"/>
    <s v="Open-architected incremental ability"/>
    <n v="1600"/>
    <n v="11108"/>
    <x v="620"/>
    <x v="1"/>
    <x v="110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x v="617"/>
    <s v="Intuitive object-oriented task-force"/>
    <n v="1900"/>
    <n v="2884"/>
    <x v="621"/>
    <x v="1"/>
    <x v="87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x v="618"/>
    <s v="Multi-tiered executive toolset"/>
    <n v="85900"/>
    <n v="55476"/>
    <x v="622"/>
    <x v="0"/>
    <x v="424"/>
    <n v="73.968000000000004"/>
    <s v="US"/>
    <s v="USD"/>
    <n v="1467781200"/>
    <n v="1467954000"/>
    <x v="579"/>
    <x v="583"/>
    <b v="0"/>
    <b v="1"/>
    <s v="theater/plays"/>
    <x v="3"/>
    <s v="plays"/>
  </r>
  <r>
    <n v="630"/>
    <x v="619"/>
    <s v="Grass-roots directional workforce"/>
    <n v="9500"/>
    <n v="5973"/>
    <x v="623"/>
    <x v="3"/>
    <x v="215"/>
    <n v="68.65517241379311"/>
    <s v="US"/>
    <s v="USD"/>
    <n v="1556686800"/>
    <n v="1557637200"/>
    <x v="580"/>
    <x v="584"/>
    <b v="0"/>
    <b v="1"/>
    <s v="theater/plays"/>
    <x v="3"/>
    <s v="plays"/>
  </r>
  <r>
    <n v="631"/>
    <x v="620"/>
    <s v="Quality-focused real-time solution"/>
    <n v="59200"/>
    <n v="183756"/>
    <x v="624"/>
    <x v="1"/>
    <x v="425"/>
    <n v="59.992164544564154"/>
    <s v="US"/>
    <s v="USD"/>
    <n v="1553576400"/>
    <n v="1553922000"/>
    <x v="581"/>
    <x v="585"/>
    <b v="0"/>
    <b v="0"/>
    <s v="theater/plays"/>
    <x v="3"/>
    <s v="plays"/>
  </r>
  <r>
    <n v="632"/>
    <x v="621"/>
    <s v="Reduced interactive matrix"/>
    <n v="72100"/>
    <n v="30902"/>
    <x v="625"/>
    <x v="2"/>
    <x v="426"/>
    <n v="111.15827338129496"/>
    <s v="US"/>
    <s v="USD"/>
    <n v="1414904400"/>
    <n v="1416463200"/>
    <x v="582"/>
    <x v="586"/>
    <b v="0"/>
    <b v="0"/>
    <s v="theater/plays"/>
    <x v="3"/>
    <s v="plays"/>
  </r>
  <r>
    <n v="633"/>
    <x v="622"/>
    <s v="Adaptive context-sensitive architecture"/>
    <n v="6700"/>
    <n v="5569"/>
    <x v="626"/>
    <x v="0"/>
    <x v="339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x v="623"/>
    <s v="Polarized incremental portal"/>
    <n v="118200"/>
    <n v="92824"/>
    <x v="627"/>
    <x v="3"/>
    <x v="427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x v="624"/>
    <s v="Reactive regional access"/>
    <n v="139000"/>
    <n v="158590"/>
    <x v="628"/>
    <x v="1"/>
    <x v="428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x v="625"/>
    <s v="Stand-alone reciprocal frame"/>
    <n v="197700"/>
    <n v="127591"/>
    <x v="629"/>
    <x v="0"/>
    <x v="429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x v="626"/>
    <s v="Open-architected 24/7 throughput"/>
    <n v="8500"/>
    <n v="6750"/>
    <x v="630"/>
    <x v="0"/>
    <x v="167"/>
    <n v="103.84615384615384"/>
    <s v="US"/>
    <s v="USD"/>
    <n v="1479103200"/>
    <n v="1479794400"/>
    <x v="586"/>
    <x v="591"/>
    <b v="0"/>
    <b v="0"/>
    <s v="theater/plays"/>
    <x v="3"/>
    <s v="plays"/>
  </r>
  <r>
    <n v="638"/>
    <x v="627"/>
    <s v="Monitored 24/7 approach"/>
    <n v="81600"/>
    <n v="9318"/>
    <x v="631"/>
    <x v="0"/>
    <x v="115"/>
    <n v="99.127659574468083"/>
    <s v="US"/>
    <s v="USD"/>
    <n v="1280206800"/>
    <n v="1281243600"/>
    <x v="587"/>
    <x v="592"/>
    <b v="0"/>
    <b v="1"/>
    <s v="theater/plays"/>
    <x v="3"/>
    <s v="plays"/>
  </r>
  <r>
    <n v="639"/>
    <x v="628"/>
    <s v="Upgradable explicit forecast"/>
    <n v="8600"/>
    <n v="4832"/>
    <x v="632"/>
    <x v="2"/>
    <x v="430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x v="629"/>
    <s v="Pre-emptive context-sensitive support"/>
    <n v="119800"/>
    <n v="19769"/>
    <x v="633"/>
    <x v="0"/>
    <x v="431"/>
    <n v="76.922178988326849"/>
    <s v="US"/>
    <s v="USD"/>
    <n v="1453096800"/>
    <n v="1453356000"/>
    <x v="589"/>
    <x v="510"/>
    <b v="0"/>
    <b v="0"/>
    <s v="theater/plays"/>
    <x v="3"/>
    <s v="plays"/>
  </r>
  <r>
    <n v="641"/>
    <x v="630"/>
    <s v="Business-focused leadingedge instruction set"/>
    <n v="9400"/>
    <n v="11277"/>
    <x v="634"/>
    <x v="1"/>
    <x v="346"/>
    <n v="58.128865979381445"/>
    <s v="CH"/>
    <s v="CHF"/>
    <n v="1487570400"/>
    <n v="1489986000"/>
    <x v="590"/>
    <x v="594"/>
    <b v="0"/>
    <b v="0"/>
    <s v="theater/plays"/>
    <x v="3"/>
    <s v="plays"/>
  </r>
  <r>
    <n v="642"/>
    <x v="631"/>
    <s v="Extended multi-state knowledge user"/>
    <n v="9200"/>
    <n v="13382"/>
    <x v="635"/>
    <x v="1"/>
    <x v="30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x v="632"/>
    <s v="Future-proofed modular groupware"/>
    <n v="14900"/>
    <n v="32986"/>
    <x v="636"/>
    <x v="1"/>
    <x v="432"/>
    <n v="87.962666666666664"/>
    <s v="US"/>
    <s v="USD"/>
    <n v="1488348000"/>
    <n v="1489899600"/>
    <x v="592"/>
    <x v="596"/>
    <b v="0"/>
    <b v="0"/>
    <s v="theater/plays"/>
    <x v="3"/>
    <s v="plays"/>
  </r>
  <r>
    <n v="644"/>
    <x v="633"/>
    <s v="Distributed real-time algorithm"/>
    <n v="169400"/>
    <n v="81984"/>
    <x v="637"/>
    <x v="0"/>
    <x v="433"/>
    <n v="28"/>
    <s v="CA"/>
    <s v="CAD"/>
    <n v="1545112800"/>
    <n v="1546495200"/>
    <x v="593"/>
    <x v="597"/>
    <b v="0"/>
    <b v="0"/>
    <s v="theater/plays"/>
    <x v="3"/>
    <s v="plays"/>
  </r>
  <r>
    <n v="645"/>
    <x v="634"/>
    <s v="Multi-lateral heuristic throughput"/>
    <n v="192100"/>
    <n v="178483"/>
    <x v="638"/>
    <x v="0"/>
    <x v="434"/>
    <n v="37.999361294443261"/>
    <s v="US"/>
    <s v="USD"/>
    <n v="1537938000"/>
    <n v="1539752400"/>
    <x v="594"/>
    <x v="598"/>
    <b v="0"/>
    <b v="1"/>
    <s v="music/rock"/>
    <x v="1"/>
    <s v="rock"/>
  </r>
  <r>
    <n v="646"/>
    <x v="635"/>
    <s v="Switchable reciprocal middleware"/>
    <n v="98700"/>
    <n v="87448"/>
    <x v="639"/>
    <x v="0"/>
    <x v="43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x v="636"/>
    <s v="Inverse multimedia Graphic Interface"/>
    <n v="4500"/>
    <n v="1863"/>
    <x v="640"/>
    <x v="0"/>
    <x v="6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x v="637"/>
    <s v="Vision-oriented local contingency"/>
    <n v="98600"/>
    <n v="62174"/>
    <x v="641"/>
    <x v="3"/>
    <x v="419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x v="638"/>
    <s v="Reactive 6thgeneration hub"/>
    <n v="121700"/>
    <n v="59003"/>
    <x v="642"/>
    <x v="0"/>
    <x v="436"/>
    <n v="98.011627906976742"/>
    <s v="CH"/>
    <s v="CHF"/>
    <n v="1287550800"/>
    <n v="1288501200"/>
    <x v="598"/>
    <x v="602"/>
    <b v="1"/>
    <b v="1"/>
    <s v="theater/plays"/>
    <x v="3"/>
    <s v="plays"/>
  </r>
  <r>
    <n v="650"/>
    <x v="639"/>
    <s v="Optional asymmetric success"/>
    <n v="100"/>
    <n v="2"/>
    <x v="50"/>
    <x v="0"/>
    <x v="49"/>
    <n v="2"/>
    <s v="US"/>
    <s v="USD"/>
    <n v="1404795600"/>
    <n v="1407128400"/>
    <x v="599"/>
    <x v="603"/>
    <b v="0"/>
    <b v="0"/>
    <s v="music/jazz"/>
    <x v="1"/>
    <s v="jazz"/>
  </r>
  <r>
    <n v="651"/>
    <x v="640"/>
    <s v="Digitized analyzing capacity"/>
    <n v="196700"/>
    <n v="174039"/>
    <x v="643"/>
    <x v="0"/>
    <x v="437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x v="641"/>
    <s v="Vision-oriented regional hub"/>
    <n v="10000"/>
    <n v="12684"/>
    <x v="644"/>
    <x v="1"/>
    <x v="438"/>
    <n v="31.012224938875306"/>
    <s v="US"/>
    <s v="USD"/>
    <n v="1470373200"/>
    <n v="1474088400"/>
    <x v="601"/>
    <x v="292"/>
    <b v="0"/>
    <b v="0"/>
    <s v="technology/web"/>
    <x v="2"/>
    <s v="web"/>
  </r>
  <r>
    <n v="653"/>
    <x v="642"/>
    <s v="Monitored incremental info-mediaries"/>
    <n v="600"/>
    <n v="14033"/>
    <x v="645"/>
    <x v="1"/>
    <x v="439"/>
    <n v="59.970085470085472"/>
    <s v="US"/>
    <s v="USD"/>
    <n v="1460091600"/>
    <n v="1460264400"/>
    <x v="602"/>
    <x v="605"/>
    <b v="0"/>
    <b v="0"/>
    <s v="technology/web"/>
    <x v="2"/>
    <s v="web"/>
  </r>
  <r>
    <n v="654"/>
    <x v="643"/>
    <s v="Programmable static middleware"/>
    <n v="35000"/>
    <n v="177936"/>
    <x v="646"/>
    <x v="1"/>
    <x v="440"/>
    <n v="58.9973474801061"/>
    <s v="US"/>
    <s v="USD"/>
    <n v="1440392400"/>
    <n v="1440824400"/>
    <x v="335"/>
    <x v="606"/>
    <b v="0"/>
    <b v="0"/>
    <s v="music/metal"/>
    <x v="1"/>
    <s v="metal"/>
  </r>
  <r>
    <n v="655"/>
    <x v="644"/>
    <s v="Multi-layered bottom-line encryption"/>
    <n v="6900"/>
    <n v="13212"/>
    <x v="647"/>
    <x v="1"/>
    <x v="441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x v="645"/>
    <s v="Vision-oriented systematic Graphical User Interface"/>
    <n v="118400"/>
    <n v="49879"/>
    <x v="648"/>
    <x v="0"/>
    <x v="442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x v="646"/>
    <s v="Balanced optimal hardware"/>
    <n v="10000"/>
    <n v="824"/>
    <x v="649"/>
    <x v="0"/>
    <x v="443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x v="647"/>
    <s v="Self-enabling mission-critical success"/>
    <n v="52600"/>
    <n v="31594"/>
    <x v="650"/>
    <x v="3"/>
    <x v="444"/>
    <n v="81.010256410256417"/>
    <s v="US"/>
    <s v="USD"/>
    <n v="1440910800"/>
    <n v="1442898000"/>
    <x v="606"/>
    <x v="610"/>
    <b v="0"/>
    <b v="0"/>
    <s v="music/rock"/>
    <x v="1"/>
    <s v="rock"/>
  </r>
  <r>
    <n v="659"/>
    <x v="648"/>
    <s v="Grass-roots dynamic emulation"/>
    <n v="120700"/>
    <n v="57010"/>
    <x v="651"/>
    <x v="0"/>
    <x v="424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x v="649"/>
    <s v="Fundamental disintermediate matrix"/>
    <n v="9100"/>
    <n v="7438"/>
    <x v="652"/>
    <x v="0"/>
    <x v="385"/>
    <n v="96.597402597402592"/>
    <s v="US"/>
    <s v="USD"/>
    <n v="1440133200"/>
    <n v="1440910800"/>
    <x v="607"/>
    <x v="612"/>
    <b v="1"/>
    <b v="0"/>
    <s v="theater/plays"/>
    <x v="3"/>
    <s v="plays"/>
  </r>
  <r>
    <n v="661"/>
    <x v="650"/>
    <s v="Right-sized secondary challenge"/>
    <n v="106800"/>
    <n v="57872"/>
    <x v="653"/>
    <x v="0"/>
    <x v="445"/>
    <n v="76.957446808510639"/>
    <s v="DK"/>
    <s v="DKK"/>
    <n v="1332910800"/>
    <n v="1335502800"/>
    <x v="608"/>
    <x v="613"/>
    <b v="0"/>
    <b v="0"/>
    <s v="music/jazz"/>
    <x v="1"/>
    <s v="jazz"/>
  </r>
  <r>
    <n v="662"/>
    <x v="651"/>
    <s v="Implemented exuding software"/>
    <n v="9100"/>
    <n v="8906"/>
    <x v="654"/>
    <x v="0"/>
    <x v="54"/>
    <n v="67.984732824427482"/>
    <s v="US"/>
    <s v="USD"/>
    <n v="1544335200"/>
    <n v="1544680800"/>
    <x v="609"/>
    <x v="614"/>
    <b v="0"/>
    <b v="0"/>
    <s v="theater/plays"/>
    <x v="3"/>
    <s v="plays"/>
  </r>
  <r>
    <n v="663"/>
    <x v="652"/>
    <s v="Total optimizing software"/>
    <n v="10000"/>
    <n v="7724"/>
    <x v="655"/>
    <x v="0"/>
    <x v="215"/>
    <n v="88.781609195402297"/>
    <s v="US"/>
    <s v="USD"/>
    <n v="1286427600"/>
    <n v="1288414800"/>
    <x v="610"/>
    <x v="615"/>
    <b v="0"/>
    <b v="0"/>
    <s v="theater/plays"/>
    <x v="3"/>
    <s v="plays"/>
  </r>
  <r>
    <n v="664"/>
    <x v="327"/>
    <s v="Optional maximized attitude"/>
    <n v="79400"/>
    <n v="26571"/>
    <x v="656"/>
    <x v="0"/>
    <x v="446"/>
    <n v="24.99623706491063"/>
    <s v="US"/>
    <s v="USD"/>
    <n v="1329717600"/>
    <n v="1330581600"/>
    <x v="541"/>
    <x v="616"/>
    <b v="0"/>
    <b v="0"/>
    <s v="music/jazz"/>
    <x v="1"/>
    <s v="jazz"/>
  </r>
  <r>
    <n v="665"/>
    <x v="653"/>
    <s v="Customer-focused impactful extranet"/>
    <n v="5100"/>
    <n v="12219"/>
    <x v="657"/>
    <x v="1"/>
    <x v="447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x v="654"/>
    <s v="Cloned bottom-line success"/>
    <n v="3100"/>
    <n v="1985"/>
    <x v="658"/>
    <x v="3"/>
    <x v="270"/>
    <n v="79.400000000000006"/>
    <s v="US"/>
    <s v="USD"/>
    <n v="1377838800"/>
    <n v="1378357200"/>
    <x v="612"/>
    <x v="617"/>
    <b v="0"/>
    <b v="1"/>
    <s v="theater/plays"/>
    <x v="3"/>
    <s v="plays"/>
  </r>
  <r>
    <n v="667"/>
    <x v="655"/>
    <s v="Decentralized bandwidth-monitored ability"/>
    <n v="6900"/>
    <n v="12155"/>
    <x v="659"/>
    <x v="1"/>
    <x v="448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x v="656"/>
    <s v="Programmable leadingedge budgetary management"/>
    <n v="27500"/>
    <n v="5593"/>
    <x v="660"/>
    <x v="0"/>
    <x v="70"/>
    <n v="73.59210526315789"/>
    <s v="US"/>
    <s v="USD"/>
    <n v="1343797200"/>
    <n v="1344834000"/>
    <x v="614"/>
    <x v="619"/>
    <b v="0"/>
    <b v="0"/>
    <s v="theater/plays"/>
    <x v="3"/>
    <s v="plays"/>
  </r>
  <r>
    <n v="669"/>
    <x v="657"/>
    <s v="Upgradable bi-directional concept"/>
    <n v="48800"/>
    <n v="175020"/>
    <x v="661"/>
    <x v="1"/>
    <x v="449"/>
    <n v="107.97038864898211"/>
    <s v="IT"/>
    <s v="EUR"/>
    <n v="1498453200"/>
    <n v="1499230800"/>
    <x v="615"/>
    <x v="620"/>
    <b v="0"/>
    <b v="0"/>
    <s v="theater/plays"/>
    <x v="3"/>
    <s v="plays"/>
  </r>
  <r>
    <n v="670"/>
    <x v="635"/>
    <s v="Re-contextualized homogeneous flexibility"/>
    <n v="16200"/>
    <n v="75955"/>
    <x v="662"/>
    <x v="1"/>
    <x v="450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x v="658"/>
    <s v="Monitored bi-directional standardization"/>
    <n v="97600"/>
    <n v="119127"/>
    <x v="663"/>
    <x v="1"/>
    <x v="451"/>
    <n v="111.02236719478098"/>
    <s v="US"/>
    <s v="USD"/>
    <n v="1280552400"/>
    <n v="1280898000"/>
    <x v="616"/>
    <x v="622"/>
    <b v="0"/>
    <b v="1"/>
    <s v="theater/plays"/>
    <x v="3"/>
    <s v="plays"/>
  </r>
  <r>
    <n v="672"/>
    <x v="659"/>
    <s v="Stand-alone grid-enabled leverage"/>
    <n v="197900"/>
    <n v="110689"/>
    <x v="664"/>
    <x v="0"/>
    <x v="452"/>
    <n v="24.997515808491418"/>
    <s v="AU"/>
    <s v="AUD"/>
    <n v="1521608400"/>
    <n v="1522472400"/>
    <x v="617"/>
    <x v="623"/>
    <b v="0"/>
    <b v="0"/>
    <s v="theater/plays"/>
    <x v="3"/>
    <s v="plays"/>
  </r>
  <r>
    <n v="673"/>
    <x v="660"/>
    <s v="Assimilated regional groupware"/>
    <n v="5600"/>
    <n v="2445"/>
    <x v="665"/>
    <x v="0"/>
    <x v="125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x v="661"/>
    <s v="Up-sized 24hour instruction set"/>
    <n v="170700"/>
    <n v="57250"/>
    <x v="666"/>
    <x v="3"/>
    <x v="453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x v="662"/>
    <s v="Right-sized web-enabled intranet"/>
    <n v="9700"/>
    <n v="11929"/>
    <x v="667"/>
    <x v="1"/>
    <x v="269"/>
    <n v="36.0392749244713"/>
    <s v="US"/>
    <s v="USD"/>
    <n v="1568178000"/>
    <n v="1568782800"/>
    <x v="620"/>
    <x v="626"/>
    <b v="0"/>
    <b v="0"/>
    <s v="journalism/audio"/>
    <x v="8"/>
    <s v="audio"/>
  </r>
  <r>
    <n v="676"/>
    <x v="663"/>
    <s v="Expanded needs-based orchestration"/>
    <n v="62300"/>
    <n v="118214"/>
    <x v="668"/>
    <x v="1"/>
    <x v="454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x v="664"/>
    <s v="Organic system-worthy orchestration"/>
    <n v="5300"/>
    <n v="4432"/>
    <x v="669"/>
    <x v="0"/>
    <x v="4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x v="665"/>
    <s v="Inverse static standardization"/>
    <n v="99500"/>
    <n v="17879"/>
    <x v="670"/>
    <x v="3"/>
    <x v="45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x v="307"/>
    <s v="Synchronized motivating solution"/>
    <n v="1400"/>
    <n v="14511"/>
    <x v="671"/>
    <x v="1"/>
    <x v="456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x v="666"/>
    <s v="Open-source 4thgeneration open system"/>
    <n v="145600"/>
    <n v="141822"/>
    <x v="672"/>
    <x v="0"/>
    <x v="457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x v="667"/>
    <s v="Decentralized context-sensitive superstructure"/>
    <n v="184100"/>
    <n v="159037"/>
    <x v="673"/>
    <x v="0"/>
    <x v="458"/>
    <n v="95.978877489438744"/>
    <s v="US"/>
    <s v="USD"/>
    <n v="1324447200"/>
    <n v="1324965600"/>
    <x v="625"/>
    <x v="631"/>
    <b v="0"/>
    <b v="0"/>
    <s v="theater/plays"/>
    <x v="3"/>
    <s v="plays"/>
  </r>
  <r>
    <n v="682"/>
    <x v="668"/>
    <s v="Compatible 5thgeneration concept"/>
    <n v="5400"/>
    <n v="8109"/>
    <x v="674"/>
    <x v="1"/>
    <x v="459"/>
    <n v="78.728155339805824"/>
    <s v="US"/>
    <s v="USD"/>
    <n v="1386741600"/>
    <n v="1387519200"/>
    <x v="626"/>
    <x v="632"/>
    <b v="0"/>
    <b v="0"/>
    <s v="theater/plays"/>
    <x v="3"/>
    <s v="plays"/>
  </r>
  <r>
    <n v="683"/>
    <x v="669"/>
    <s v="Virtual systemic intranet"/>
    <n v="2300"/>
    <n v="8244"/>
    <x v="675"/>
    <x v="1"/>
    <x v="98"/>
    <n v="56.081632653061227"/>
    <s v="US"/>
    <s v="USD"/>
    <n v="1537074000"/>
    <n v="1537246800"/>
    <x v="627"/>
    <x v="633"/>
    <b v="0"/>
    <b v="0"/>
    <s v="theater/plays"/>
    <x v="3"/>
    <s v="plays"/>
  </r>
  <r>
    <n v="684"/>
    <x v="670"/>
    <s v="Optimized systemic algorithm"/>
    <n v="1400"/>
    <n v="7600"/>
    <x v="676"/>
    <x v="1"/>
    <x v="46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x v="671"/>
    <s v="Customizable homogeneous firmware"/>
    <n v="140000"/>
    <n v="94501"/>
    <x v="677"/>
    <x v="0"/>
    <x v="461"/>
    <n v="102.05291576673866"/>
    <s v="CA"/>
    <s v="CAD"/>
    <n v="1440306000"/>
    <n v="1442379600"/>
    <x v="629"/>
    <x v="415"/>
    <b v="0"/>
    <b v="0"/>
    <s v="theater/plays"/>
    <x v="3"/>
    <s v="plays"/>
  </r>
  <r>
    <n v="686"/>
    <x v="672"/>
    <s v="Front-line cohesive extranet"/>
    <n v="7500"/>
    <n v="14381"/>
    <x v="678"/>
    <x v="1"/>
    <x v="38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x v="673"/>
    <s v="Distributed holistic neural-net"/>
    <n v="1500"/>
    <n v="13980"/>
    <x v="679"/>
    <x v="1"/>
    <x v="462"/>
    <n v="51.970260223048328"/>
    <s v="US"/>
    <s v="USD"/>
    <n v="1489298400"/>
    <n v="1489554000"/>
    <x v="631"/>
    <x v="607"/>
    <b v="0"/>
    <b v="0"/>
    <s v="theater/plays"/>
    <x v="3"/>
    <s v="plays"/>
  </r>
  <r>
    <n v="688"/>
    <x v="674"/>
    <s v="Devolved client-server monitoring"/>
    <n v="2900"/>
    <n v="12449"/>
    <x v="680"/>
    <x v="1"/>
    <x v="463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x v="675"/>
    <s v="Seamless directional capacity"/>
    <n v="7300"/>
    <n v="7348"/>
    <x v="681"/>
    <x v="1"/>
    <x v="464"/>
    <n v="106.49275362318841"/>
    <s v="US"/>
    <s v="USD"/>
    <n v="1383022800"/>
    <n v="1384063200"/>
    <x v="633"/>
    <x v="637"/>
    <b v="0"/>
    <b v="0"/>
    <s v="technology/web"/>
    <x v="2"/>
    <s v="web"/>
  </r>
  <r>
    <n v="690"/>
    <x v="676"/>
    <s v="Polarized actuating implementation"/>
    <n v="3600"/>
    <n v="8158"/>
    <x v="682"/>
    <x v="1"/>
    <x v="257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x v="677"/>
    <s v="Front-line disintermediate hub"/>
    <n v="5000"/>
    <n v="7119"/>
    <x v="683"/>
    <x v="1"/>
    <x v="465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x v="678"/>
    <s v="Decentralized 4thgeneration challenge"/>
    <n v="6000"/>
    <n v="5438"/>
    <x v="684"/>
    <x v="0"/>
    <x v="385"/>
    <n v="70.623376623376629"/>
    <s v="GB"/>
    <s v="GBP"/>
    <n v="1562648400"/>
    <n v="1564203600"/>
    <x v="636"/>
    <x v="640"/>
    <b v="0"/>
    <b v="0"/>
    <s v="music/rock"/>
    <x v="1"/>
    <s v="rock"/>
  </r>
  <r>
    <n v="693"/>
    <x v="679"/>
    <s v="Reverse-engineered composite hierarchy"/>
    <n v="180400"/>
    <n v="115396"/>
    <x v="685"/>
    <x v="0"/>
    <x v="466"/>
    <n v="66.016018306636155"/>
    <s v="US"/>
    <s v="USD"/>
    <n v="1508216400"/>
    <n v="1509685200"/>
    <x v="637"/>
    <x v="641"/>
    <b v="0"/>
    <b v="0"/>
    <s v="theater/plays"/>
    <x v="3"/>
    <s v="plays"/>
  </r>
  <r>
    <n v="694"/>
    <x v="680"/>
    <s v="Programmable tangible ability"/>
    <n v="9100"/>
    <n v="7656"/>
    <x v="686"/>
    <x v="0"/>
    <x v="467"/>
    <n v="96.911392405063296"/>
    <s v="US"/>
    <s v="USD"/>
    <n v="1511762400"/>
    <n v="1514959200"/>
    <x v="638"/>
    <x v="642"/>
    <b v="0"/>
    <b v="0"/>
    <s v="theater/plays"/>
    <x v="3"/>
    <s v="plays"/>
  </r>
  <r>
    <n v="695"/>
    <x v="681"/>
    <s v="Configurable full-range emulation"/>
    <n v="9200"/>
    <n v="12322"/>
    <x v="687"/>
    <x v="1"/>
    <x v="468"/>
    <n v="62.867346938775512"/>
    <s v="IT"/>
    <s v="EUR"/>
    <n v="1447480800"/>
    <n v="1448863200"/>
    <x v="639"/>
    <x v="445"/>
    <b v="1"/>
    <b v="0"/>
    <s v="music/rock"/>
    <x v="1"/>
    <s v="rock"/>
  </r>
  <r>
    <n v="696"/>
    <x v="682"/>
    <s v="Total real-time hardware"/>
    <n v="164100"/>
    <n v="96888"/>
    <x v="688"/>
    <x v="0"/>
    <x v="469"/>
    <n v="108.98537682789652"/>
    <s v="US"/>
    <s v="USD"/>
    <n v="1429506000"/>
    <n v="1429592400"/>
    <x v="640"/>
    <x v="116"/>
    <b v="0"/>
    <b v="1"/>
    <s v="theater/plays"/>
    <x v="3"/>
    <s v="plays"/>
  </r>
  <r>
    <n v="697"/>
    <x v="683"/>
    <s v="Profound system-worthy functionalities"/>
    <n v="128900"/>
    <n v="196960"/>
    <x v="689"/>
    <x v="1"/>
    <x v="470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x v="684"/>
    <s v="Cloned hybrid focus group"/>
    <n v="42100"/>
    <n v="188057"/>
    <x v="690"/>
    <x v="1"/>
    <x v="471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x v="196"/>
    <s v="Ergonomic dedicated focus group"/>
    <n v="7400"/>
    <n v="6245"/>
    <x v="691"/>
    <x v="0"/>
    <x v="75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x v="685"/>
    <s v="Realigned zero administration paradigm"/>
    <n v="100"/>
    <n v="3"/>
    <x v="248"/>
    <x v="0"/>
    <x v="49"/>
    <n v="3"/>
    <s v="US"/>
    <s v="USD"/>
    <n v="1264399200"/>
    <n v="1265695200"/>
    <x v="67"/>
    <x v="646"/>
    <b v="0"/>
    <b v="0"/>
    <s v="technology/wearables"/>
    <x v="2"/>
    <s v="wearables"/>
  </r>
  <r>
    <n v="701"/>
    <x v="686"/>
    <s v="Open-source multi-tasking methodology"/>
    <n v="52000"/>
    <n v="91014"/>
    <x v="692"/>
    <x v="1"/>
    <x v="472"/>
    <n v="110.99268292682927"/>
    <s v="US"/>
    <s v="USD"/>
    <n v="1301202000"/>
    <n v="1301806800"/>
    <x v="643"/>
    <x v="647"/>
    <b v="1"/>
    <b v="0"/>
    <s v="theater/plays"/>
    <x v="3"/>
    <s v="plays"/>
  </r>
  <r>
    <n v="702"/>
    <x v="687"/>
    <s v="Object-based attitude-oriented analyzer"/>
    <n v="8700"/>
    <n v="4710"/>
    <x v="693"/>
    <x v="0"/>
    <x v="100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x v="688"/>
    <s v="Cross-platform tertiary hub"/>
    <n v="63400"/>
    <n v="197728"/>
    <x v="694"/>
    <x v="1"/>
    <x v="473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x v="689"/>
    <s v="Seamless clear-thinking artificial intelligence"/>
    <n v="8700"/>
    <n v="10682"/>
    <x v="695"/>
    <x v="1"/>
    <x v="220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x v="690"/>
    <s v="Centralized tangible success"/>
    <n v="169700"/>
    <n v="168048"/>
    <x v="696"/>
    <x v="0"/>
    <x v="474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x v="691"/>
    <s v="Customer-focused multimedia methodology"/>
    <n v="108400"/>
    <n v="138586"/>
    <x v="697"/>
    <x v="1"/>
    <x v="475"/>
    <n v="103.03791821561339"/>
    <s v="AU"/>
    <s v="AUD"/>
    <n v="1546754400"/>
    <n v="1547445600"/>
    <x v="647"/>
    <x v="651"/>
    <b v="0"/>
    <b v="1"/>
    <s v="technology/web"/>
    <x v="2"/>
    <s v="web"/>
  </r>
  <r>
    <n v="707"/>
    <x v="692"/>
    <s v="Visionary maximized Local Area Network"/>
    <n v="7300"/>
    <n v="11579"/>
    <x v="698"/>
    <x v="1"/>
    <x v="170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x v="693"/>
    <s v="Secured bifurcated intranet"/>
    <n v="1700"/>
    <n v="12020"/>
    <x v="699"/>
    <x v="1"/>
    <x v="231"/>
    <n v="87.737226277372258"/>
    <s v="CH"/>
    <s v="CHF"/>
    <n v="1495429200"/>
    <n v="1496293200"/>
    <x v="648"/>
    <x v="653"/>
    <b v="0"/>
    <b v="0"/>
    <s v="theater/plays"/>
    <x v="3"/>
    <s v="plays"/>
  </r>
  <r>
    <n v="709"/>
    <x v="694"/>
    <s v="Grass-roots 4thgeneration product"/>
    <n v="9800"/>
    <n v="13954"/>
    <x v="700"/>
    <x v="1"/>
    <x v="129"/>
    <n v="75.021505376344081"/>
    <s v="IT"/>
    <s v="EUR"/>
    <n v="1334811600"/>
    <n v="1335416400"/>
    <x v="267"/>
    <x v="654"/>
    <b v="0"/>
    <b v="0"/>
    <s v="theater/plays"/>
    <x v="3"/>
    <s v="plays"/>
  </r>
  <r>
    <n v="710"/>
    <x v="695"/>
    <s v="Reduced next generation info-mediaries"/>
    <n v="4300"/>
    <n v="6358"/>
    <x v="701"/>
    <x v="1"/>
    <x v="476"/>
    <n v="50.863999999999997"/>
    <s v="US"/>
    <s v="USD"/>
    <n v="1531544400"/>
    <n v="1532149200"/>
    <x v="649"/>
    <x v="655"/>
    <b v="0"/>
    <b v="1"/>
    <s v="theater/plays"/>
    <x v="3"/>
    <s v="plays"/>
  </r>
  <r>
    <n v="711"/>
    <x v="696"/>
    <s v="Customizable full-range artificial intelligence"/>
    <n v="6200"/>
    <n v="1260"/>
    <x v="702"/>
    <x v="0"/>
    <x v="443"/>
    <n v="90"/>
    <s v="IT"/>
    <s v="EUR"/>
    <n v="1453615200"/>
    <n v="1453788000"/>
    <x v="248"/>
    <x v="656"/>
    <b v="1"/>
    <b v="1"/>
    <s v="theater/plays"/>
    <x v="3"/>
    <s v="plays"/>
  </r>
  <r>
    <n v="712"/>
    <x v="697"/>
    <s v="Programmable leadingedge contingency"/>
    <n v="800"/>
    <n v="14725"/>
    <x v="703"/>
    <x v="1"/>
    <x v="381"/>
    <n v="72.896039603960389"/>
    <s v="US"/>
    <s v="USD"/>
    <n v="1467954000"/>
    <n v="1471496400"/>
    <x v="571"/>
    <x v="657"/>
    <b v="0"/>
    <b v="0"/>
    <s v="theater/plays"/>
    <x v="3"/>
    <s v="plays"/>
  </r>
  <r>
    <n v="713"/>
    <x v="698"/>
    <s v="Multi-layered global groupware"/>
    <n v="6900"/>
    <n v="11174"/>
    <x v="704"/>
    <x v="1"/>
    <x v="459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x v="699"/>
    <s v="Switchable methodical superstructure"/>
    <n v="38500"/>
    <n v="182036"/>
    <x v="705"/>
    <x v="1"/>
    <x v="477"/>
    <n v="101.98095238095237"/>
    <s v="US"/>
    <s v="USD"/>
    <n v="1408424400"/>
    <n v="1408510800"/>
    <x v="1"/>
    <x v="658"/>
    <b v="0"/>
    <b v="0"/>
    <s v="music/rock"/>
    <x v="1"/>
    <s v="rock"/>
  </r>
  <r>
    <n v="715"/>
    <x v="700"/>
    <s v="Expanded even-keeled portal"/>
    <n v="118000"/>
    <n v="28870"/>
    <x v="706"/>
    <x v="0"/>
    <x v="478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x v="701"/>
    <s v="Advanced modular moderator"/>
    <n v="2000"/>
    <n v="10353"/>
    <x v="707"/>
    <x v="1"/>
    <x v="144"/>
    <n v="65.942675159235662"/>
    <s v="US"/>
    <s v="USD"/>
    <n v="1373432400"/>
    <n v="1375851600"/>
    <x v="652"/>
    <x v="659"/>
    <b v="0"/>
    <b v="1"/>
    <s v="theater/plays"/>
    <x v="3"/>
    <s v="plays"/>
  </r>
  <r>
    <n v="717"/>
    <x v="702"/>
    <s v="Reverse-engineered well-modulated ability"/>
    <n v="5600"/>
    <n v="13868"/>
    <x v="708"/>
    <x v="1"/>
    <x v="479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x v="703"/>
    <s v="Expanded optimal pricing structure"/>
    <n v="8300"/>
    <n v="8317"/>
    <x v="709"/>
    <x v="1"/>
    <x v="480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x v="704"/>
    <s v="Down-sized uniform ability"/>
    <n v="6900"/>
    <n v="10557"/>
    <x v="710"/>
    <x v="1"/>
    <x v="300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x v="705"/>
    <s v="Multi-layered upward-trending conglomeration"/>
    <n v="8700"/>
    <n v="3227"/>
    <x v="711"/>
    <x v="3"/>
    <x v="63"/>
    <n v="84.921052631578945"/>
    <s v="DK"/>
    <s v="DKK"/>
    <n v="1519192800"/>
    <n v="1520402400"/>
    <x v="656"/>
    <x v="236"/>
    <b v="0"/>
    <b v="1"/>
    <s v="theater/plays"/>
    <x v="3"/>
    <s v="plays"/>
  </r>
  <r>
    <n v="721"/>
    <x v="706"/>
    <s v="Open-architected systematic intranet"/>
    <n v="123600"/>
    <n v="5429"/>
    <x v="712"/>
    <x v="3"/>
    <x v="101"/>
    <n v="90.483333333333334"/>
    <s v="US"/>
    <s v="USD"/>
    <n v="1522818000"/>
    <n v="1523336400"/>
    <x v="657"/>
    <x v="663"/>
    <b v="0"/>
    <b v="0"/>
    <s v="music/rock"/>
    <x v="1"/>
    <s v="rock"/>
  </r>
  <r>
    <n v="722"/>
    <x v="707"/>
    <s v="Proactive 24hour frame"/>
    <n v="48500"/>
    <n v="75906"/>
    <x v="713"/>
    <x v="1"/>
    <x v="481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x v="708"/>
    <s v="Exclusive fresh-thinking model"/>
    <n v="4900"/>
    <n v="13250"/>
    <x v="714"/>
    <x v="1"/>
    <x v="358"/>
    <n v="92.013888888888886"/>
    <s v="AU"/>
    <s v="AUD"/>
    <n v="1456898400"/>
    <n v="1458709200"/>
    <x v="658"/>
    <x v="664"/>
    <b v="0"/>
    <b v="0"/>
    <s v="theater/plays"/>
    <x v="3"/>
    <s v="plays"/>
  </r>
  <r>
    <n v="724"/>
    <x v="709"/>
    <s v="Business-focused encompassing intranet"/>
    <n v="8400"/>
    <n v="11261"/>
    <x v="715"/>
    <x v="1"/>
    <x v="246"/>
    <n v="93.066115702479337"/>
    <s v="GB"/>
    <s v="GBP"/>
    <n v="1413954000"/>
    <n v="1414126800"/>
    <x v="659"/>
    <x v="665"/>
    <b v="0"/>
    <b v="1"/>
    <s v="theater/plays"/>
    <x v="3"/>
    <s v="plays"/>
  </r>
  <r>
    <n v="725"/>
    <x v="710"/>
    <s v="Optional 6thgeneration access"/>
    <n v="193200"/>
    <n v="97369"/>
    <x v="716"/>
    <x v="0"/>
    <x v="482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x v="711"/>
    <s v="Realigned web-enabled functionalities"/>
    <n v="54300"/>
    <n v="48227"/>
    <x v="717"/>
    <x v="3"/>
    <x v="168"/>
    <n v="92.036259541984734"/>
    <s v="US"/>
    <s v="USD"/>
    <n v="1287982800"/>
    <n v="1288501200"/>
    <x v="661"/>
    <x v="602"/>
    <b v="0"/>
    <b v="1"/>
    <s v="theater/plays"/>
    <x v="3"/>
    <s v="plays"/>
  </r>
  <r>
    <n v="727"/>
    <x v="712"/>
    <s v="Enterprise-wide multimedia software"/>
    <n v="8900"/>
    <n v="14685"/>
    <x v="718"/>
    <x v="1"/>
    <x v="483"/>
    <n v="81.132596685082873"/>
    <s v="US"/>
    <s v="USD"/>
    <n v="1547964000"/>
    <n v="1552971600"/>
    <x v="4"/>
    <x v="667"/>
    <b v="0"/>
    <b v="0"/>
    <s v="technology/web"/>
    <x v="2"/>
    <s v="web"/>
  </r>
  <r>
    <n v="728"/>
    <x v="713"/>
    <s v="Versatile mission-critical knowledgebase"/>
    <n v="4200"/>
    <n v="735"/>
    <x v="719"/>
    <x v="0"/>
    <x v="234"/>
    <n v="73.5"/>
    <s v="US"/>
    <s v="USD"/>
    <n v="1464152400"/>
    <n v="1465102800"/>
    <x v="662"/>
    <x v="668"/>
    <b v="0"/>
    <b v="0"/>
    <s v="theater/plays"/>
    <x v="3"/>
    <s v="plays"/>
  </r>
  <r>
    <n v="729"/>
    <x v="714"/>
    <s v="Multi-lateral object-oriented open system"/>
    <n v="5600"/>
    <n v="10397"/>
    <x v="720"/>
    <x v="1"/>
    <x v="393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x v="715"/>
    <s v="Visionary system-worthy attitude"/>
    <n v="28800"/>
    <n v="118847"/>
    <x v="721"/>
    <x v="1"/>
    <x v="130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x v="716"/>
    <s v="Synergized content-based hierarchy"/>
    <n v="8000"/>
    <n v="7220"/>
    <x v="722"/>
    <x v="3"/>
    <x v="319"/>
    <n v="32.968036529680369"/>
    <s v="US"/>
    <s v="USD"/>
    <n v="1500786000"/>
    <n v="1500872400"/>
    <x v="665"/>
    <x v="601"/>
    <b v="0"/>
    <b v="0"/>
    <s v="technology/web"/>
    <x v="2"/>
    <s v="web"/>
  </r>
  <r>
    <n v="732"/>
    <x v="717"/>
    <s v="Business-focused 24hour access"/>
    <n v="117000"/>
    <n v="107622"/>
    <x v="723"/>
    <x v="0"/>
    <x v="484"/>
    <n v="96.005352363960753"/>
    <s v="US"/>
    <s v="USD"/>
    <n v="1490158800"/>
    <n v="1492146000"/>
    <x v="666"/>
    <x v="671"/>
    <b v="0"/>
    <b v="1"/>
    <s v="music/rock"/>
    <x v="1"/>
    <s v="rock"/>
  </r>
  <r>
    <n v="733"/>
    <x v="718"/>
    <s v="Automated hybrid orchestration"/>
    <n v="15800"/>
    <n v="83267"/>
    <x v="724"/>
    <x v="1"/>
    <x v="485"/>
    <n v="84.96632653061225"/>
    <s v="US"/>
    <s v="USD"/>
    <n v="1406178000"/>
    <n v="1407301200"/>
    <x v="43"/>
    <x v="672"/>
    <b v="0"/>
    <b v="0"/>
    <s v="music/metal"/>
    <x v="1"/>
    <s v="metal"/>
  </r>
  <r>
    <n v="734"/>
    <x v="719"/>
    <s v="Exclusive 5thgeneration leverage"/>
    <n v="4200"/>
    <n v="13404"/>
    <x v="725"/>
    <x v="1"/>
    <x v="486"/>
    <n v="25.007462686567163"/>
    <s v="US"/>
    <s v="USD"/>
    <n v="1485583200"/>
    <n v="1486620000"/>
    <x v="667"/>
    <x v="673"/>
    <b v="0"/>
    <b v="1"/>
    <s v="theater/plays"/>
    <x v="3"/>
    <s v="plays"/>
  </r>
  <r>
    <n v="735"/>
    <x v="720"/>
    <s v="Grass-roots zero administration alliance"/>
    <n v="37100"/>
    <n v="131404"/>
    <x v="726"/>
    <x v="1"/>
    <x v="487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x v="721"/>
    <s v="Proactive heuristic orchestration"/>
    <n v="7700"/>
    <n v="2533"/>
    <x v="727"/>
    <x v="3"/>
    <x v="226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x v="722"/>
    <s v="Function-based systematic Graphical User Interface"/>
    <n v="3700"/>
    <n v="5028"/>
    <x v="728"/>
    <x v="1"/>
    <x v="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x v="486"/>
    <s v="Extended zero administration software"/>
    <n v="74700"/>
    <n v="1557"/>
    <x v="729"/>
    <x v="0"/>
    <x v="27"/>
    <n v="103.8"/>
    <s v="US"/>
    <s v="USD"/>
    <n v="1416117600"/>
    <n v="1418018400"/>
    <x v="671"/>
    <x v="677"/>
    <b v="0"/>
    <b v="1"/>
    <s v="theater/plays"/>
    <x v="3"/>
    <s v="plays"/>
  </r>
  <r>
    <n v="739"/>
    <x v="723"/>
    <s v="Multi-tiered discrete support"/>
    <n v="10000"/>
    <n v="6100"/>
    <x v="730"/>
    <x v="0"/>
    <x v="27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x v="724"/>
    <s v="Phased system-worthy conglomeration"/>
    <n v="5300"/>
    <n v="1592"/>
    <x v="731"/>
    <x v="0"/>
    <x v="36"/>
    <n v="99.5"/>
    <s v="US"/>
    <s v="USD"/>
    <n v="1486101600"/>
    <n v="1486360800"/>
    <x v="673"/>
    <x v="679"/>
    <b v="0"/>
    <b v="0"/>
    <s v="theater/plays"/>
    <x v="3"/>
    <s v="plays"/>
  </r>
  <r>
    <n v="741"/>
    <x v="287"/>
    <s v="Balanced mobile alliance"/>
    <n v="1200"/>
    <n v="14150"/>
    <x v="732"/>
    <x v="1"/>
    <x v="406"/>
    <n v="108.84615384615384"/>
    <s v="US"/>
    <s v="USD"/>
    <n v="1274590800"/>
    <n v="1274677200"/>
    <x v="674"/>
    <x v="680"/>
    <b v="0"/>
    <b v="0"/>
    <s v="theater/plays"/>
    <x v="3"/>
    <s v="plays"/>
  </r>
  <r>
    <n v="742"/>
    <x v="725"/>
    <s v="Reactive solution-oriented groupware"/>
    <n v="1200"/>
    <n v="13513"/>
    <x v="733"/>
    <x v="1"/>
    <x v="393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x v="726"/>
    <s v="Exclusive bandwidth-monitored orchestration"/>
    <n v="3900"/>
    <n v="504"/>
    <x v="734"/>
    <x v="0"/>
    <x v="68"/>
    <n v="29.647058823529413"/>
    <s v="US"/>
    <s v="USD"/>
    <n v="1445403600"/>
    <n v="1445922000"/>
    <x v="676"/>
    <x v="682"/>
    <b v="0"/>
    <b v="1"/>
    <s v="theater/plays"/>
    <x v="3"/>
    <s v="plays"/>
  </r>
  <r>
    <n v="744"/>
    <x v="727"/>
    <s v="Intuitive exuding initiative"/>
    <n v="2000"/>
    <n v="14240"/>
    <x v="735"/>
    <x v="1"/>
    <x v="382"/>
    <n v="101.71428571428571"/>
    <s v="US"/>
    <s v="USD"/>
    <n v="1533877200"/>
    <n v="1534050000"/>
    <x v="342"/>
    <x v="683"/>
    <b v="0"/>
    <b v="1"/>
    <s v="theater/plays"/>
    <x v="3"/>
    <s v="plays"/>
  </r>
  <r>
    <n v="745"/>
    <x v="728"/>
    <s v="Streamlined needs-based knowledge user"/>
    <n v="6900"/>
    <n v="2091"/>
    <x v="736"/>
    <x v="0"/>
    <x v="298"/>
    <n v="61.5"/>
    <s v="US"/>
    <s v="USD"/>
    <n v="1275195600"/>
    <n v="1277528400"/>
    <x v="677"/>
    <x v="684"/>
    <b v="0"/>
    <b v="0"/>
    <s v="technology/wearables"/>
    <x v="2"/>
    <s v="wearables"/>
  </r>
  <r>
    <n v="746"/>
    <x v="729"/>
    <s v="Automated system-worthy structure"/>
    <n v="55800"/>
    <n v="118580"/>
    <x v="737"/>
    <x v="1"/>
    <x v="488"/>
    <n v="35"/>
    <s v="US"/>
    <s v="USD"/>
    <n v="1318136400"/>
    <n v="1318568400"/>
    <x v="678"/>
    <x v="685"/>
    <b v="0"/>
    <b v="0"/>
    <s v="technology/web"/>
    <x v="2"/>
    <s v="web"/>
  </r>
  <r>
    <n v="747"/>
    <x v="730"/>
    <s v="Secured clear-thinking intranet"/>
    <n v="4900"/>
    <n v="11214"/>
    <x v="738"/>
    <x v="1"/>
    <x v="489"/>
    <n v="40.049999999999997"/>
    <s v="US"/>
    <s v="USD"/>
    <n v="1283403600"/>
    <n v="1284354000"/>
    <x v="679"/>
    <x v="488"/>
    <b v="0"/>
    <b v="0"/>
    <s v="theater/plays"/>
    <x v="3"/>
    <s v="plays"/>
  </r>
  <r>
    <n v="748"/>
    <x v="731"/>
    <s v="Cloned actuating architecture"/>
    <n v="194900"/>
    <n v="68137"/>
    <x v="739"/>
    <x v="3"/>
    <x v="490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x v="732"/>
    <s v="Down-sized needs-based task-force"/>
    <n v="8600"/>
    <n v="13527"/>
    <x v="740"/>
    <x v="1"/>
    <x v="491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x v="733"/>
    <s v="Extended responsive Internet solution"/>
    <n v="100"/>
    <n v="1"/>
    <x v="100"/>
    <x v="0"/>
    <x v="49"/>
    <n v="1"/>
    <s v="GB"/>
    <s v="GBP"/>
    <n v="1277960400"/>
    <n v="1280120400"/>
    <x v="682"/>
    <x v="688"/>
    <b v="0"/>
    <b v="0"/>
    <s v="music/electric music"/>
    <x v="1"/>
    <s v="electric music"/>
  </r>
  <r>
    <n v="751"/>
    <x v="734"/>
    <s v="Universal value-added moderator"/>
    <n v="3600"/>
    <n v="8363"/>
    <x v="741"/>
    <x v="1"/>
    <x v="492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x v="735"/>
    <s v="Sharable motivating emulation"/>
    <n v="5800"/>
    <n v="5362"/>
    <x v="742"/>
    <x v="3"/>
    <x v="493"/>
    <n v="47.035087719298247"/>
    <s v="US"/>
    <s v="USD"/>
    <n v="1280984400"/>
    <n v="1282539600"/>
    <x v="684"/>
    <x v="690"/>
    <b v="0"/>
    <b v="1"/>
    <s v="theater/plays"/>
    <x v="3"/>
    <s v="plays"/>
  </r>
  <r>
    <n v="753"/>
    <x v="736"/>
    <s v="Networked web-enabled product"/>
    <n v="4700"/>
    <n v="12065"/>
    <x v="743"/>
    <x v="1"/>
    <x v="231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x v="737"/>
    <s v="Advanced dedicated encoding"/>
    <n v="70400"/>
    <n v="118603"/>
    <x v="744"/>
    <x v="1"/>
    <x v="494"/>
    <n v="37.005616224648989"/>
    <s v="US"/>
    <s v="USD"/>
    <n v="1351400400"/>
    <n v="1355983200"/>
    <x v="685"/>
    <x v="424"/>
    <b v="0"/>
    <b v="0"/>
    <s v="theater/plays"/>
    <x v="3"/>
    <s v="plays"/>
  </r>
  <r>
    <n v="755"/>
    <x v="738"/>
    <s v="Stand-alone multi-state project"/>
    <n v="4500"/>
    <n v="7496"/>
    <x v="745"/>
    <x v="1"/>
    <x v="495"/>
    <n v="26.027777777777779"/>
    <s v="DK"/>
    <s v="DKK"/>
    <n v="1514354400"/>
    <n v="1515391200"/>
    <x v="605"/>
    <x v="231"/>
    <b v="0"/>
    <b v="1"/>
    <s v="theater/plays"/>
    <x v="3"/>
    <s v="plays"/>
  </r>
  <r>
    <n v="756"/>
    <x v="739"/>
    <s v="Customizable bi-directional monitoring"/>
    <n v="1300"/>
    <n v="10037"/>
    <x v="746"/>
    <x v="1"/>
    <x v="496"/>
    <n v="67.817567567567565"/>
    <s v="US"/>
    <s v="USD"/>
    <n v="1421733600"/>
    <n v="1422252000"/>
    <x v="686"/>
    <x v="692"/>
    <b v="0"/>
    <b v="0"/>
    <s v="theater/plays"/>
    <x v="3"/>
    <s v="plays"/>
  </r>
  <r>
    <n v="757"/>
    <x v="740"/>
    <s v="Profit-focused motivating function"/>
    <n v="1400"/>
    <n v="5696"/>
    <x v="747"/>
    <x v="1"/>
    <x v="493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x v="741"/>
    <s v="Proactive systemic firmware"/>
    <n v="29600"/>
    <n v="167005"/>
    <x v="748"/>
    <x v="1"/>
    <x v="497"/>
    <n v="110.01646903820817"/>
    <s v="CA"/>
    <s v="CAD"/>
    <n v="1414126800"/>
    <n v="1414904400"/>
    <x v="688"/>
    <x v="694"/>
    <b v="0"/>
    <b v="0"/>
    <s v="music/rock"/>
    <x v="1"/>
    <s v="rock"/>
  </r>
  <r>
    <n v="759"/>
    <x v="742"/>
    <s v="Grass-roots upward-trending installation"/>
    <n v="167500"/>
    <n v="114615"/>
    <x v="749"/>
    <x v="0"/>
    <x v="498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x v="743"/>
    <s v="Virtual heuristic hub"/>
    <n v="48300"/>
    <n v="16592"/>
    <x v="750"/>
    <x v="0"/>
    <x v="155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x v="744"/>
    <s v="Customizable leadingedge model"/>
    <n v="2200"/>
    <n v="14420"/>
    <x v="751"/>
    <x v="1"/>
    <x v="499"/>
    <n v="86.867469879518069"/>
    <s v="US"/>
    <s v="USD"/>
    <n v="1500699600"/>
    <n v="1501131600"/>
    <x v="691"/>
    <x v="696"/>
    <b v="0"/>
    <b v="0"/>
    <s v="music/rock"/>
    <x v="1"/>
    <s v="rock"/>
  </r>
  <r>
    <n v="762"/>
    <x v="307"/>
    <s v="Upgradable uniform service-desk"/>
    <n v="3500"/>
    <n v="6204"/>
    <x v="752"/>
    <x v="1"/>
    <x v="16"/>
    <n v="62.04"/>
    <s v="AU"/>
    <s v="AUD"/>
    <n v="1354082400"/>
    <n v="1355032800"/>
    <x v="692"/>
    <x v="697"/>
    <b v="0"/>
    <b v="0"/>
    <s v="music/jazz"/>
    <x v="1"/>
    <s v="jazz"/>
  </r>
  <r>
    <n v="763"/>
    <x v="745"/>
    <s v="Inverse client-driven product"/>
    <n v="5600"/>
    <n v="6338"/>
    <x v="753"/>
    <x v="1"/>
    <x v="500"/>
    <n v="26.970212765957445"/>
    <s v="US"/>
    <s v="USD"/>
    <n v="1336453200"/>
    <n v="1339477200"/>
    <x v="693"/>
    <x v="698"/>
    <b v="0"/>
    <b v="1"/>
    <s v="theater/plays"/>
    <x v="3"/>
    <s v="plays"/>
  </r>
  <r>
    <n v="764"/>
    <x v="746"/>
    <s v="Managed bandwidth-monitored system engine"/>
    <n v="1100"/>
    <n v="8010"/>
    <x v="754"/>
    <x v="1"/>
    <x v="496"/>
    <n v="54.121621621621621"/>
    <s v="US"/>
    <s v="USD"/>
    <n v="1305262800"/>
    <n v="1305954000"/>
    <x v="694"/>
    <x v="699"/>
    <b v="0"/>
    <b v="0"/>
    <s v="music/rock"/>
    <x v="1"/>
    <s v="rock"/>
  </r>
  <r>
    <n v="765"/>
    <x v="747"/>
    <s v="Advanced transitional help-desk"/>
    <n v="3900"/>
    <n v="8125"/>
    <x v="755"/>
    <x v="1"/>
    <x v="40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x v="748"/>
    <s v="De-engineered disintermediate encryption"/>
    <n v="43800"/>
    <n v="13653"/>
    <x v="756"/>
    <x v="0"/>
    <x v="501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x v="749"/>
    <s v="Upgradable attitude-oriented project"/>
    <n v="97200"/>
    <n v="55372"/>
    <x v="757"/>
    <x v="0"/>
    <x v="502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x v="750"/>
    <s v="Fundamental zero tolerance alliance"/>
    <n v="4800"/>
    <n v="11088"/>
    <x v="758"/>
    <x v="1"/>
    <x v="503"/>
    <n v="73.92"/>
    <s v="US"/>
    <s v="USD"/>
    <n v="1386741600"/>
    <n v="1388037600"/>
    <x v="626"/>
    <x v="701"/>
    <b v="0"/>
    <b v="0"/>
    <s v="theater/plays"/>
    <x v="3"/>
    <s v="plays"/>
  </r>
  <r>
    <n v="769"/>
    <x v="751"/>
    <s v="Devolved 24hour forecast"/>
    <n v="125600"/>
    <n v="109106"/>
    <x v="759"/>
    <x v="0"/>
    <x v="504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x v="752"/>
    <s v="User-centric attitude-oriented intranet"/>
    <n v="4300"/>
    <n v="11642"/>
    <x v="760"/>
    <x v="1"/>
    <x v="505"/>
    <n v="53.898148148148145"/>
    <s v="IT"/>
    <s v="EUR"/>
    <n v="1397451600"/>
    <n v="1398056400"/>
    <x v="698"/>
    <x v="702"/>
    <b v="0"/>
    <b v="1"/>
    <s v="theater/plays"/>
    <x v="3"/>
    <s v="plays"/>
  </r>
  <r>
    <n v="771"/>
    <x v="753"/>
    <s v="Self-enabling 5thgeneration paradigm"/>
    <n v="5600"/>
    <n v="2769"/>
    <x v="761"/>
    <x v="3"/>
    <x v="150"/>
    <n v="106.5"/>
    <s v="US"/>
    <s v="USD"/>
    <n v="1548482400"/>
    <n v="1550815200"/>
    <x v="699"/>
    <x v="703"/>
    <b v="0"/>
    <b v="0"/>
    <s v="theater/plays"/>
    <x v="3"/>
    <s v="plays"/>
  </r>
  <r>
    <n v="772"/>
    <x v="754"/>
    <s v="Persistent 3rdgeneration moratorium"/>
    <n v="149600"/>
    <n v="169586"/>
    <x v="762"/>
    <x v="1"/>
    <x v="506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x v="755"/>
    <s v="Cross-platform empowering project"/>
    <n v="53100"/>
    <n v="101185"/>
    <x v="763"/>
    <x v="1"/>
    <x v="507"/>
    <n v="43.00254993625159"/>
    <s v="US"/>
    <s v="USD"/>
    <n v="1492059600"/>
    <n v="1492923600"/>
    <x v="701"/>
    <x v="705"/>
    <b v="0"/>
    <b v="0"/>
    <s v="theater/plays"/>
    <x v="3"/>
    <s v="plays"/>
  </r>
  <r>
    <n v="774"/>
    <x v="756"/>
    <s v="Polarized user-facing interface"/>
    <n v="5000"/>
    <n v="6775"/>
    <x v="764"/>
    <x v="1"/>
    <x v="373"/>
    <n v="86.858974358974365"/>
    <s v="IT"/>
    <s v="EUR"/>
    <n v="1463979600"/>
    <n v="1467522000"/>
    <x v="702"/>
    <x v="706"/>
    <b v="0"/>
    <b v="0"/>
    <s v="technology/web"/>
    <x v="2"/>
    <s v="web"/>
  </r>
  <r>
    <n v="775"/>
    <x v="757"/>
    <s v="Customer-focused non-volatile framework"/>
    <n v="9400"/>
    <n v="968"/>
    <x v="765"/>
    <x v="0"/>
    <x v="234"/>
    <n v="96.8"/>
    <s v="US"/>
    <s v="USD"/>
    <n v="1415253600"/>
    <n v="1416117600"/>
    <x v="703"/>
    <x v="707"/>
    <b v="0"/>
    <b v="0"/>
    <s v="music/rock"/>
    <x v="1"/>
    <s v="rock"/>
  </r>
  <r>
    <n v="776"/>
    <x v="758"/>
    <s v="Synchronized multimedia frame"/>
    <n v="110800"/>
    <n v="72623"/>
    <x v="766"/>
    <x v="0"/>
    <x v="508"/>
    <n v="32.995456610631528"/>
    <s v="US"/>
    <s v="USD"/>
    <n v="1562216400"/>
    <n v="1563771600"/>
    <x v="704"/>
    <x v="708"/>
    <b v="0"/>
    <b v="0"/>
    <s v="theater/plays"/>
    <x v="3"/>
    <s v="plays"/>
  </r>
  <r>
    <n v="777"/>
    <x v="759"/>
    <s v="Open-architected stable algorithm"/>
    <n v="93800"/>
    <n v="45987"/>
    <x v="767"/>
    <x v="0"/>
    <x v="103"/>
    <n v="68.028106508875737"/>
    <s v="US"/>
    <s v="USD"/>
    <n v="1316754000"/>
    <n v="1319259600"/>
    <x v="431"/>
    <x v="709"/>
    <b v="0"/>
    <b v="0"/>
    <s v="theater/plays"/>
    <x v="3"/>
    <s v="plays"/>
  </r>
  <r>
    <n v="778"/>
    <x v="760"/>
    <s v="Cross-platform optimizing website"/>
    <n v="1300"/>
    <n v="10243"/>
    <x v="768"/>
    <x v="1"/>
    <x v="5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x v="761"/>
    <s v="Public-key actuating projection"/>
    <n v="108700"/>
    <n v="87293"/>
    <x v="769"/>
    <x v="0"/>
    <x v="509"/>
    <n v="105.04572803850782"/>
    <s v="US"/>
    <s v="USD"/>
    <n v="1439528400"/>
    <n v="1440306000"/>
    <x v="706"/>
    <x v="711"/>
    <b v="0"/>
    <b v="1"/>
    <s v="theater/plays"/>
    <x v="3"/>
    <s v="plays"/>
  </r>
  <r>
    <n v="780"/>
    <x v="762"/>
    <s v="Implemented intangible instruction set"/>
    <n v="5100"/>
    <n v="5421"/>
    <x v="770"/>
    <x v="1"/>
    <x v="55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x v="763"/>
    <s v="Cross-group interactive architecture"/>
    <n v="8700"/>
    <n v="4414"/>
    <x v="771"/>
    <x v="3"/>
    <x v="75"/>
    <n v="78.821428571428569"/>
    <s v="CH"/>
    <s v="CHF"/>
    <n v="1288501200"/>
    <n v="1292911200"/>
    <x v="708"/>
    <x v="70"/>
    <b v="0"/>
    <b v="0"/>
    <s v="theater/plays"/>
    <x v="3"/>
    <s v="plays"/>
  </r>
  <r>
    <n v="782"/>
    <x v="764"/>
    <s v="Centralized asymmetric framework"/>
    <n v="5100"/>
    <n v="10981"/>
    <x v="772"/>
    <x v="1"/>
    <x v="510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x v="765"/>
    <s v="Down-sized systematic utilization"/>
    <n v="7400"/>
    <n v="10451"/>
    <x v="773"/>
    <x v="1"/>
    <x v="188"/>
    <n v="75.731884057971016"/>
    <s v="US"/>
    <s v="USD"/>
    <n v="1387260000"/>
    <n v="1387864800"/>
    <x v="710"/>
    <x v="714"/>
    <b v="0"/>
    <b v="0"/>
    <s v="music/rock"/>
    <x v="1"/>
    <s v="rock"/>
  </r>
  <r>
    <n v="784"/>
    <x v="766"/>
    <s v="Profound fault-tolerant model"/>
    <n v="88900"/>
    <n v="102535"/>
    <x v="774"/>
    <x v="1"/>
    <x v="511"/>
    <n v="30.996070133010882"/>
    <s v="US"/>
    <s v="USD"/>
    <n v="1457244000"/>
    <n v="1458190800"/>
    <x v="711"/>
    <x v="715"/>
    <b v="0"/>
    <b v="0"/>
    <s v="technology/web"/>
    <x v="2"/>
    <s v="web"/>
  </r>
  <r>
    <n v="785"/>
    <x v="767"/>
    <s v="Multi-channeled bi-directional moratorium"/>
    <n v="6700"/>
    <n v="12939"/>
    <x v="775"/>
    <x v="1"/>
    <x v="78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x v="768"/>
    <s v="Object-based content-based ability"/>
    <n v="1500"/>
    <n v="10946"/>
    <x v="776"/>
    <x v="1"/>
    <x v="512"/>
    <n v="52.879227053140099"/>
    <s v="IT"/>
    <s v="EUR"/>
    <n v="1522126800"/>
    <n v="1522731600"/>
    <x v="630"/>
    <x v="717"/>
    <b v="0"/>
    <b v="1"/>
    <s v="music/jazz"/>
    <x v="1"/>
    <s v="jazz"/>
  </r>
  <r>
    <n v="787"/>
    <x v="769"/>
    <s v="Progressive coherent secured line"/>
    <n v="61200"/>
    <n v="60994"/>
    <x v="777"/>
    <x v="0"/>
    <x v="513"/>
    <n v="71.005820721769496"/>
    <s v="CA"/>
    <s v="CAD"/>
    <n v="1305954000"/>
    <n v="1306731600"/>
    <x v="712"/>
    <x v="718"/>
    <b v="0"/>
    <b v="0"/>
    <s v="music/rock"/>
    <x v="1"/>
    <s v="rock"/>
  </r>
  <r>
    <n v="788"/>
    <x v="770"/>
    <s v="Synchronized directional capability"/>
    <n v="3600"/>
    <n v="3174"/>
    <x v="778"/>
    <x v="2"/>
    <x v="249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x v="771"/>
    <s v="Cross-platform composite migration"/>
    <n v="9000"/>
    <n v="3351"/>
    <x v="779"/>
    <x v="0"/>
    <x v="430"/>
    <n v="74.466666666666669"/>
    <s v="US"/>
    <s v="USD"/>
    <n v="1401166800"/>
    <n v="1404363600"/>
    <x v="713"/>
    <x v="115"/>
    <b v="0"/>
    <b v="0"/>
    <s v="theater/plays"/>
    <x v="3"/>
    <s v="plays"/>
  </r>
  <r>
    <n v="790"/>
    <x v="772"/>
    <s v="Operative local pricing structure"/>
    <n v="185900"/>
    <n v="56774"/>
    <x v="780"/>
    <x v="3"/>
    <x v="260"/>
    <n v="51.009883198562441"/>
    <s v="US"/>
    <s v="USD"/>
    <n v="1266127200"/>
    <n v="1266645600"/>
    <x v="714"/>
    <x v="720"/>
    <b v="0"/>
    <b v="0"/>
    <s v="theater/plays"/>
    <x v="3"/>
    <s v="plays"/>
  </r>
  <r>
    <n v="791"/>
    <x v="773"/>
    <s v="Optional web-enabled extranet"/>
    <n v="2100"/>
    <n v="540"/>
    <x v="781"/>
    <x v="0"/>
    <x v="514"/>
    <n v="90"/>
    <s v="US"/>
    <s v="USD"/>
    <n v="1481436000"/>
    <n v="1482818400"/>
    <x v="715"/>
    <x v="721"/>
    <b v="0"/>
    <b v="0"/>
    <s v="food/food trucks"/>
    <x v="0"/>
    <s v="food trucks"/>
  </r>
  <r>
    <n v="792"/>
    <x v="774"/>
    <s v="Reduced 6thgeneration intranet"/>
    <n v="2000"/>
    <n v="680"/>
    <x v="782"/>
    <x v="0"/>
    <x v="243"/>
    <n v="97.142857142857139"/>
    <s v="US"/>
    <s v="USD"/>
    <n v="1372222800"/>
    <n v="1374642000"/>
    <x v="716"/>
    <x v="722"/>
    <b v="0"/>
    <b v="1"/>
    <s v="theater/plays"/>
    <x v="3"/>
    <s v="plays"/>
  </r>
  <r>
    <n v="793"/>
    <x v="775"/>
    <s v="Networked disintermediate leverage"/>
    <n v="1100"/>
    <n v="13045"/>
    <x v="783"/>
    <x v="1"/>
    <x v="483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x v="776"/>
    <s v="Optional optimal website"/>
    <n v="6600"/>
    <n v="8276"/>
    <x v="784"/>
    <x v="1"/>
    <x v="460"/>
    <n v="75.236363636363635"/>
    <s v="US"/>
    <s v="USD"/>
    <n v="1513922400"/>
    <n v="1514959200"/>
    <x v="717"/>
    <x v="642"/>
    <b v="0"/>
    <b v="0"/>
    <s v="music/rock"/>
    <x v="1"/>
    <s v="rock"/>
  </r>
  <r>
    <n v="795"/>
    <x v="777"/>
    <s v="Stand-alone asynchronous functionalities"/>
    <n v="7100"/>
    <n v="1022"/>
    <x v="785"/>
    <x v="0"/>
    <x v="249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x v="778"/>
    <s v="Profound full-range open system"/>
    <n v="7800"/>
    <n v="4275"/>
    <x v="786"/>
    <x v="0"/>
    <x v="373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x v="779"/>
    <s v="Optional tangible utilization"/>
    <n v="7600"/>
    <n v="8332"/>
    <x v="787"/>
    <x v="1"/>
    <x v="515"/>
    <n v="45.037837837837834"/>
    <s v="US"/>
    <s v="USD"/>
    <n v="1546149600"/>
    <n v="1548136800"/>
    <x v="720"/>
    <x v="725"/>
    <b v="0"/>
    <b v="0"/>
    <s v="technology/web"/>
    <x v="2"/>
    <s v="web"/>
  </r>
  <r>
    <n v="798"/>
    <x v="780"/>
    <s v="Seamless maximized product"/>
    <n v="3400"/>
    <n v="6408"/>
    <x v="788"/>
    <x v="1"/>
    <x v="246"/>
    <n v="52.958677685950413"/>
    <s v="US"/>
    <s v="USD"/>
    <n v="1338440400"/>
    <n v="1340859600"/>
    <x v="721"/>
    <x v="726"/>
    <b v="0"/>
    <b v="1"/>
    <s v="theater/plays"/>
    <x v="3"/>
    <s v="plays"/>
  </r>
  <r>
    <n v="799"/>
    <x v="781"/>
    <s v="Devolved tertiary time-frame"/>
    <n v="84500"/>
    <n v="73522"/>
    <x v="789"/>
    <x v="0"/>
    <x v="516"/>
    <n v="60.017959183673469"/>
    <s v="GB"/>
    <s v="GBP"/>
    <n v="1454133600"/>
    <n v="1454479200"/>
    <x v="722"/>
    <x v="727"/>
    <b v="0"/>
    <b v="0"/>
    <s v="theater/plays"/>
    <x v="3"/>
    <s v="plays"/>
  </r>
  <r>
    <n v="800"/>
    <x v="782"/>
    <s v="Centralized regional function"/>
    <n v="100"/>
    <n v="1"/>
    <x v="100"/>
    <x v="0"/>
    <x v="49"/>
    <n v="1"/>
    <s v="CH"/>
    <s v="CHF"/>
    <n v="1434085200"/>
    <n v="1434430800"/>
    <x v="139"/>
    <x v="560"/>
    <b v="0"/>
    <b v="0"/>
    <s v="music/rock"/>
    <x v="1"/>
    <s v="rock"/>
  </r>
  <r>
    <n v="801"/>
    <x v="783"/>
    <s v="User-friendly high-level initiative"/>
    <n v="2300"/>
    <n v="4667"/>
    <x v="790"/>
    <x v="1"/>
    <x v="88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x v="784"/>
    <s v="Reverse-engineered zero-defect infrastructure"/>
    <n v="6200"/>
    <n v="12216"/>
    <x v="791"/>
    <x v="1"/>
    <x v="23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x v="785"/>
    <s v="Stand-alone background customer loyalty"/>
    <n v="6100"/>
    <n v="6527"/>
    <x v="792"/>
    <x v="1"/>
    <x v="517"/>
    <n v="28.012875536480685"/>
    <s v="US"/>
    <s v="USD"/>
    <n v="1548568800"/>
    <n v="1551506400"/>
    <x v="724"/>
    <x v="35"/>
    <b v="0"/>
    <b v="0"/>
    <s v="theater/plays"/>
    <x v="3"/>
    <s v="plays"/>
  </r>
  <r>
    <n v="804"/>
    <x v="786"/>
    <s v="Business-focused discrete software"/>
    <n v="2600"/>
    <n v="6987"/>
    <x v="793"/>
    <x v="1"/>
    <x v="205"/>
    <n v="32.050458715596328"/>
    <s v="US"/>
    <s v="USD"/>
    <n v="1514872800"/>
    <n v="1516600800"/>
    <x v="725"/>
    <x v="729"/>
    <b v="0"/>
    <b v="0"/>
    <s v="music/rock"/>
    <x v="1"/>
    <s v="rock"/>
  </r>
  <r>
    <n v="805"/>
    <x v="787"/>
    <s v="Advanced intermediate Graphic Interface"/>
    <n v="9700"/>
    <n v="4932"/>
    <x v="794"/>
    <x v="0"/>
    <x v="109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x v="788"/>
    <s v="Adaptive holistic hub"/>
    <n v="700"/>
    <n v="8262"/>
    <x v="795"/>
    <x v="1"/>
    <x v="70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x v="789"/>
    <s v="Automated uniform concept"/>
    <n v="700"/>
    <n v="1848"/>
    <x v="796"/>
    <x v="1"/>
    <x v="177"/>
    <n v="42.97674418604651"/>
    <s v="US"/>
    <s v="USD"/>
    <n v="1571115600"/>
    <n v="1574920800"/>
    <x v="727"/>
    <x v="322"/>
    <b v="0"/>
    <b v="1"/>
    <s v="theater/plays"/>
    <x v="3"/>
    <s v="plays"/>
  </r>
  <r>
    <n v="808"/>
    <x v="790"/>
    <s v="Enhanced regional flexibility"/>
    <n v="5200"/>
    <n v="1583"/>
    <x v="797"/>
    <x v="0"/>
    <x v="161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x v="764"/>
    <s v="Public-key bottom-line algorithm"/>
    <n v="140800"/>
    <n v="88536"/>
    <x v="798"/>
    <x v="0"/>
    <x v="51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x v="791"/>
    <s v="Multi-layered intangible instruction set"/>
    <n v="6400"/>
    <n v="12360"/>
    <x v="799"/>
    <x v="1"/>
    <x v="394"/>
    <n v="55.927601809954751"/>
    <s v="US"/>
    <s v="USD"/>
    <n v="1511848800"/>
    <n v="1512712800"/>
    <x v="730"/>
    <x v="157"/>
    <b v="0"/>
    <b v="1"/>
    <s v="theater/plays"/>
    <x v="3"/>
    <s v="plays"/>
  </r>
  <r>
    <n v="811"/>
    <x v="792"/>
    <s v="Fundamental methodical emulation"/>
    <n v="92500"/>
    <n v="71320"/>
    <x v="800"/>
    <x v="0"/>
    <x v="8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x v="793"/>
    <s v="Expanded value-added hardware"/>
    <n v="59700"/>
    <n v="134640"/>
    <x v="801"/>
    <x v="1"/>
    <x v="519"/>
    <n v="48"/>
    <s v="CA"/>
    <s v="CAD"/>
    <n v="1523854800"/>
    <n v="1524286800"/>
    <x v="78"/>
    <x v="734"/>
    <b v="0"/>
    <b v="0"/>
    <s v="publishing/nonfiction"/>
    <x v="5"/>
    <s v="nonfiction"/>
  </r>
  <r>
    <n v="813"/>
    <x v="794"/>
    <s v="Diverse high-level attitude"/>
    <n v="3200"/>
    <n v="7661"/>
    <x v="802"/>
    <x v="1"/>
    <x v="520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x v="795"/>
    <s v="Visionary 24hour analyzer"/>
    <n v="3200"/>
    <n v="2950"/>
    <x v="803"/>
    <x v="0"/>
    <x v="521"/>
    <n v="81.944444444444443"/>
    <s v="DK"/>
    <s v="DKK"/>
    <n v="1464325200"/>
    <n v="1464498000"/>
    <x v="733"/>
    <x v="736"/>
    <b v="0"/>
    <b v="1"/>
    <s v="music/rock"/>
    <x v="1"/>
    <s v="rock"/>
  </r>
  <r>
    <n v="815"/>
    <x v="796"/>
    <s v="Centralized bandwidth-monitored leverage"/>
    <n v="9000"/>
    <n v="11721"/>
    <x v="804"/>
    <x v="1"/>
    <x v="236"/>
    <n v="64.049180327868854"/>
    <s v="CA"/>
    <s v="CAD"/>
    <n v="1511935200"/>
    <n v="1514181600"/>
    <x v="734"/>
    <x v="737"/>
    <b v="0"/>
    <b v="0"/>
    <s v="music/rock"/>
    <x v="1"/>
    <s v="rock"/>
  </r>
  <r>
    <n v="816"/>
    <x v="797"/>
    <s v="Ergonomic mission-critical moratorium"/>
    <n v="2300"/>
    <n v="14150"/>
    <x v="805"/>
    <x v="1"/>
    <x v="221"/>
    <n v="106.39097744360902"/>
    <s v="US"/>
    <s v="USD"/>
    <n v="1392012000"/>
    <n v="1392184800"/>
    <x v="406"/>
    <x v="738"/>
    <b v="1"/>
    <b v="1"/>
    <s v="theater/plays"/>
    <x v="3"/>
    <s v="plays"/>
  </r>
  <r>
    <n v="817"/>
    <x v="798"/>
    <s v="Front-line intermediate moderator"/>
    <n v="51300"/>
    <n v="189192"/>
    <x v="806"/>
    <x v="1"/>
    <x v="522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x v="311"/>
    <s v="Automated local secured line"/>
    <n v="700"/>
    <n v="7664"/>
    <x v="807"/>
    <x v="1"/>
    <x v="464"/>
    <n v="111.07246376811594"/>
    <s v="US"/>
    <s v="USD"/>
    <n v="1548050400"/>
    <n v="1549173600"/>
    <x v="736"/>
    <x v="740"/>
    <b v="0"/>
    <b v="1"/>
    <s v="theater/plays"/>
    <x v="3"/>
    <s v="plays"/>
  </r>
  <r>
    <n v="819"/>
    <x v="799"/>
    <s v="Integrated bandwidth-monitored alliance"/>
    <n v="8900"/>
    <n v="4509"/>
    <x v="808"/>
    <x v="0"/>
    <x v="523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x v="800"/>
    <s v="Cross-group heuristic forecast"/>
    <n v="1500"/>
    <n v="12009"/>
    <x v="809"/>
    <x v="1"/>
    <x v="524"/>
    <n v="43.043010752688176"/>
    <s v="GB"/>
    <s v="GBP"/>
    <n v="1532840400"/>
    <n v="1533963600"/>
    <x v="192"/>
    <x v="741"/>
    <b v="0"/>
    <b v="1"/>
    <s v="music/rock"/>
    <x v="1"/>
    <s v="rock"/>
  </r>
  <r>
    <n v="821"/>
    <x v="801"/>
    <s v="Extended impactful secured line"/>
    <n v="4900"/>
    <n v="14273"/>
    <x v="810"/>
    <x v="1"/>
    <x v="155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x v="802"/>
    <s v="Distributed optimizing protocol"/>
    <n v="54000"/>
    <n v="188982"/>
    <x v="811"/>
    <x v="1"/>
    <x v="525"/>
    <n v="89.991428571428571"/>
    <s v="US"/>
    <s v="USD"/>
    <n v="1393567200"/>
    <n v="1395032400"/>
    <x v="739"/>
    <x v="743"/>
    <b v="0"/>
    <b v="0"/>
    <s v="music/rock"/>
    <x v="1"/>
    <s v="rock"/>
  </r>
  <r>
    <n v="823"/>
    <x v="803"/>
    <s v="Secured well-modulated system engine"/>
    <n v="4100"/>
    <n v="14640"/>
    <x v="812"/>
    <x v="1"/>
    <x v="526"/>
    <n v="58.095238095238095"/>
    <s v="US"/>
    <s v="USD"/>
    <n v="1410325200"/>
    <n v="1412485200"/>
    <x v="613"/>
    <x v="744"/>
    <b v="1"/>
    <b v="1"/>
    <s v="music/rock"/>
    <x v="1"/>
    <s v="rock"/>
  </r>
  <r>
    <n v="824"/>
    <x v="804"/>
    <s v="Streamlined national benchmark"/>
    <n v="85000"/>
    <n v="107516"/>
    <x v="813"/>
    <x v="1"/>
    <x v="527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x v="805"/>
    <s v="Open-architected 24/7 infrastructure"/>
    <n v="3600"/>
    <n v="13950"/>
    <x v="814"/>
    <x v="1"/>
    <x v="144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x v="806"/>
    <s v="Digitized 6thgeneration Local Area Network"/>
    <n v="2800"/>
    <n v="12797"/>
    <x v="815"/>
    <x v="1"/>
    <x v="346"/>
    <n v="65.963917525773198"/>
    <s v="US"/>
    <s v="USD"/>
    <n v="1292220000"/>
    <n v="1294639200"/>
    <x v="741"/>
    <x v="746"/>
    <b v="0"/>
    <b v="1"/>
    <s v="theater/plays"/>
    <x v="3"/>
    <s v="plays"/>
  </r>
  <r>
    <n v="827"/>
    <x v="807"/>
    <s v="Innovative actuating artificial intelligence"/>
    <n v="2300"/>
    <n v="6134"/>
    <x v="816"/>
    <x v="1"/>
    <x v="17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x v="808"/>
    <s v="Cross-platform reciprocal budgetary management"/>
    <n v="7100"/>
    <n v="4899"/>
    <x v="817"/>
    <x v="0"/>
    <x v="131"/>
    <n v="69.98571428571428"/>
    <s v="US"/>
    <s v="USD"/>
    <n v="1535432400"/>
    <n v="1537592400"/>
    <x v="202"/>
    <x v="503"/>
    <b v="0"/>
    <b v="0"/>
    <s v="theater/plays"/>
    <x v="3"/>
    <s v="plays"/>
  </r>
  <r>
    <n v="829"/>
    <x v="809"/>
    <s v="Vision-oriented scalable portal"/>
    <n v="9600"/>
    <n v="4929"/>
    <x v="818"/>
    <x v="0"/>
    <x v="110"/>
    <n v="32.006493506493506"/>
    <s v="US"/>
    <s v="USD"/>
    <n v="1433826000"/>
    <n v="1435122000"/>
    <x v="743"/>
    <x v="748"/>
    <b v="0"/>
    <b v="0"/>
    <s v="theater/plays"/>
    <x v="3"/>
    <s v="plays"/>
  </r>
  <r>
    <n v="830"/>
    <x v="810"/>
    <s v="Persevering zero administration knowledge user"/>
    <n v="121600"/>
    <n v="1424"/>
    <x v="819"/>
    <x v="0"/>
    <x v="528"/>
    <n v="64.727272727272734"/>
    <s v="US"/>
    <s v="USD"/>
    <n v="1514959200"/>
    <n v="1520056800"/>
    <x v="744"/>
    <x v="330"/>
    <b v="0"/>
    <b v="0"/>
    <s v="theater/plays"/>
    <x v="3"/>
    <s v="plays"/>
  </r>
  <r>
    <n v="831"/>
    <x v="811"/>
    <s v="Front-line bottom-line Graphic Interface"/>
    <n v="97100"/>
    <n v="105817"/>
    <x v="820"/>
    <x v="1"/>
    <x v="529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x v="812"/>
    <s v="Synergized fault-tolerant hierarchy"/>
    <n v="43200"/>
    <n v="136156"/>
    <x v="821"/>
    <x v="1"/>
    <x v="265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x v="813"/>
    <s v="Expanded asynchronous groupware"/>
    <n v="6800"/>
    <n v="10723"/>
    <x v="822"/>
    <x v="1"/>
    <x v="34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x v="814"/>
    <s v="Expanded fault-tolerant emulation"/>
    <n v="7300"/>
    <n v="11228"/>
    <x v="823"/>
    <x v="1"/>
    <x v="530"/>
    <n v="94.352941176470594"/>
    <s v="US"/>
    <s v="USD"/>
    <n v="1371963600"/>
    <n v="1372482000"/>
    <x v="362"/>
    <x v="451"/>
    <b v="0"/>
    <b v="0"/>
    <s v="theater/plays"/>
    <x v="3"/>
    <s v="plays"/>
  </r>
  <r>
    <n v="835"/>
    <x v="815"/>
    <s v="Future-proofed 24hour model"/>
    <n v="86200"/>
    <n v="77355"/>
    <x v="824"/>
    <x v="0"/>
    <x v="531"/>
    <n v="44.001706484641637"/>
    <s v="US"/>
    <s v="USD"/>
    <n v="1425103200"/>
    <n v="1425621600"/>
    <x v="748"/>
    <x v="752"/>
    <b v="0"/>
    <b v="0"/>
    <s v="technology/web"/>
    <x v="2"/>
    <s v="web"/>
  </r>
  <r>
    <n v="836"/>
    <x v="816"/>
    <s v="Optimized didactic intranet"/>
    <n v="8100"/>
    <n v="6086"/>
    <x v="825"/>
    <x v="0"/>
    <x v="115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x v="817"/>
    <s v="Right-sized dedicated standardization"/>
    <n v="17700"/>
    <n v="150960"/>
    <x v="826"/>
    <x v="1"/>
    <x v="532"/>
    <n v="84.00667779632721"/>
    <s v="US"/>
    <s v="USD"/>
    <n v="1301202000"/>
    <n v="1305867600"/>
    <x v="643"/>
    <x v="754"/>
    <b v="0"/>
    <b v="0"/>
    <s v="music/jazz"/>
    <x v="1"/>
    <s v="jazz"/>
  </r>
  <r>
    <n v="838"/>
    <x v="818"/>
    <s v="Vision-oriented high-level extranet"/>
    <n v="6400"/>
    <n v="8890"/>
    <x v="827"/>
    <x v="1"/>
    <x v="210"/>
    <n v="34.061302681992338"/>
    <s v="US"/>
    <s v="USD"/>
    <n v="1538024400"/>
    <n v="1538802000"/>
    <x v="750"/>
    <x v="755"/>
    <b v="0"/>
    <b v="0"/>
    <s v="theater/plays"/>
    <x v="3"/>
    <s v="plays"/>
  </r>
  <r>
    <n v="839"/>
    <x v="819"/>
    <s v="Organized scalable initiative"/>
    <n v="7700"/>
    <n v="14644"/>
    <x v="828"/>
    <x v="1"/>
    <x v="144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x v="820"/>
    <s v="Enhanced regional moderator"/>
    <n v="116300"/>
    <n v="116583"/>
    <x v="829"/>
    <x v="1"/>
    <x v="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x v="821"/>
    <s v="Automated even-keeled emulation"/>
    <n v="9100"/>
    <n v="12991"/>
    <x v="830"/>
    <x v="1"/>
    <x v="287"/>
    <n v="83.812903225806451"/>
    <s v="US"/>
    <s v="USD"/>
    <n v="1455861600"/>
    <n v="1457244000"/>
    <x v="753"/>
    <x v="758"/>
    <b v="0"/>
    <b v="0"/>
    <s v="technology/web"/>
    <x v="2"/>
    <s v="web"/>
  </r>
  <r>
    <n v="842"/>
    <x v="822"/>
    <s v="Reverse-engineered multi-tasking product"/>
    <n v="1500"/>
    <n v="8447"/>
    <x v="831"/>
    <x v="1"/>
    <x v="227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x v="823"/>
    <s v="De-engineered next generation parallelism"/>
    <n v="8800"/>
    <n v="2703"/>
    <x v="832"/>
    <x v="0"/>
    <x v="254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x v="824"/>
    <s v="Intuitive cohesive groupware"/>
    <n v="8800"/>
    <n v="8747"/>
    <x v="833"/>
    <x v="3"/>
    <x v="115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x v="825"/>
    <s v="Up-sized high-level access"/>
    <n v="69900"/>
    <n v="138087"/>
    <x v="834"/>
    <x v="1"/>
    <x v="534"/>
    <n v="101.98449039881831"/>
    <s v="GB"/>
    <s v="GBP"/>
    <n v="1526360400"/>
    <n v="1529557200"/>
    <x v="757"/>
    <x v="78"/>
    <b v="0"/>
    <b v="0"/>
    <s v="technology/web"/>
    <x v="2"/>
    <s v="web"/>
  </r>
  <r>
    <n v="846"/>
    <x v="826"/>
    <s v="Phased empowering success"/>
    <n v="1000"/>
    <n v="5085"/>
    <x v="835"/>
    <x v="1"/>
    <x v="44"/>
    <n v="105.9375"/>
    <s v="US"/>
    <s v="USD"/>
    <n v="1532149200"/>
    <n v="1535259600"/>
    <x v="758"/>
    <x v="762"/>
    <b v="1"/>
    <b v="1"/>
    <s v="technology/web"/>
    <x v="2"/>
    <s v="web"/>
  </r>
  <r>
    <n v="847"/>
    <x v="827"/>
    <s v="Distributed actuating project"/>
    <n v="4700"/>
    <n v="11174"/>
    <x v="836"/>
    <x v="1"/>
    <x v="46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x v="828"/>
    <s v="Robust motivating orchestration"/>
    <n v="3200"/>
    <n v="10831"/>
    <x v="837"/>
    <x v="1"/>
    <x v="535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x v="829"/>
    <s v="Vision-oriented uniform instruction set"/>
    <n v="6700"/>
    <n v="8917"/>
    <x v="838"/>
    <x v="1"/>
    <x v="253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x v="830"/>
    <s v="Cross-group upward-trending hierarchy"/>
    <n v="100"/>
    <n v="1"/>
    <x v="100"/>
    <x v="0"/>
    <x v="49"/>
    <n v="1"/>
    <s v="US"/>
    <s v="USD"/>
    <n v="1321682400"/>
    <n v="1322978400"/>
    <x v="762"/>
    <x v="539"/>
    <b v="1"/>
    <b v="0"/>
    <s v="music/rock"/>
    <x v="1"/>
    <s v="rock"/>
  </r>
  <r>
    <n v="851"/>
    <x v="831"/>
    <s v="Object-based needs-based info-mediaries"/>
    <n v="6000"/>
    <n v="12468"/>
    <x v="839"/>
    <x v="1"/>
    <x v="415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x v="832"/>
    <s v="Open-source reciprocal standardization"/>
    <n v="4900"/>
    <n v="2505"/>
    <x v="840"/>
    <x v="0"/>
    <x v="249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x v="833"/>
    <s v="Secured well-modulated projection"/>
    <n v="17100"/>
    <n v="111502"/>
    <x v="841"/>
    <x v="1"/>
    <x v="50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x v="834"/>
    <s v="Multi-channeled secondary middleware"/>
    <n v="171000"/>
    <n v="194309"/>
    <x v="842"/>
    <x v="1"/>
    <x v="536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x v="835"/>
    <s v="Horizontal clear-thinking framework"/>
    <n v="23400"/>
    <n v="23956"/>
    <x v="843"/>
    <x v="1"/>
    <x v="15"/>
    <n v="53"/>
    <s v="AU"/>
    <s v="AUD"/>
    <n v="1308373200"/>
    <n v="1311051600"/>
    <x v="766"/>
    <x v="214"/>
    <b v="0"/>
    <b v="0"/>
    <s v="theater/plays"/>
    <x v="3"/>
    <s v="plays"/>
  </r>
  <r>
    <n v="856"/>
    <x v="764"/>
    <s v="Profound composite core"/>
    <n v="2400"/>
    <n v="8558"/>
    <x v="844"/>
    <x v="1"/>
    <x v="1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x v="836"/>
    <s v="Programmable disintermediate matrices"/>
    <n v="5300"/>
    <n v="7413"/>
    <x v="845"/>
    <x v="1"/>
    <x v="537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x v="837"/>
    <s v="Realigned 5thgeneration knowledge user"/>
    <n v="4000"/>
    <n v="2778"/>
    <x v="846"/>
    <x v="0"/>
    <x v="164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x v="838"/>
    <s v="Multi-layered upward-trending groupware"/>
    <n v="7300"/>
    <n v="2594"/>
    <x v="847"/>
    <x v="0"/>
    <x v="377"/>
    <n v="41.174603174603178"/>
    <s v="US"/>
    <s v="USD"/>
    <n v="1362117600"/>
    <n v="1363669200"/>
    <x v="770"/>
    <x v="250"/>
    <b v="0"/>
    <b v="1"/>
    <s v="theater/plays"/>
    <x v="3"/>
    <s v="plays"/>
  </r>
  <r>
    <n v="860"/>
    <x v="839"/>
    <s v="Re-contextualized leadingedge firmware"/>
    <n v="2000"/>
    <n v="5033"/>
    <x v="848"/>
    <x v="1"/>
    <x v="167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x v="840"/>
    <s v="Devolved disintermediate analyzer"/>
    <n v="8800"/>
    <n v="9317"/>
    <x v="849"/>
    <x v="1"/>
    <x v="25"/>
    <n v="57.159509202453989"/>
    <s v="US"/>
    <s v="USD"/>
    <n v="1269147600"/>
    <n v="1269838800"/>
    <x v="772"/>
    <x v="773"/>
    <b v="0"/>
    <b v="0"/>
    <s v="theater/plays"/>
    <x v="3"/>
    <s v="plays"/>
  </r>
  <r>
    <n v="862"/>
    <x v="841"/>
    <s v="Profound disintermediate open system"/>
    <n v="3500"/>
    <n v="6560"/>
    <x v="850"/>
    <x v="1"/>
    <x v="72"/>
    <n v="77.17647058823529"/>
    <s v="US"/>
    <s v="USD"/>
    <n v="1312174800"/>
    <n v="1312520400"/>
    <x v="773"/>
    <x v="774"/>
    <b v="0"/>
    <b v="0"/>
    <s v="theater/plays"/>
    <x v="3"/>
    <s v="plays"/>
  </r>
  <r>
    <n v="863"/>
    <x v="842"/>
    <s v="Automated reciprocal protocol"/>
    <n v="1400"/>
    <n v="5415"/>
    <x v="851"/>
    <x v="1"/>
    <x v="538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x v="843"/>
    <s v="Automated static workforce"/>
    <n v="4200"/>
    <n v="14577"/>
    <x v="852"/>
    <x v="1"/>
    <x v="503"/>
    <n v="97.18"/>
    <s v="US"/>
    <s v="USD"/>
    <n v="1471582800"/>
    <n v="1472014800"/>
    <x v="775"/>
    <x v="775"/>
    <b v="0"/>
    <b v="0"/>
    <s v="film &amp; video/shorts"/>
    <x v="4"/>
    <s v="shorts"/>
  </r>
  <r>
    <n v="865"/>
    <x v="844"/>
    <s v="Horizontal attitude-oriented help-desk"/>
    <n v="81000"/>
    <n v="150515"/>
    <x v="853"/>
    <x v="1"/>
    <x v="539"/>
    <n v="46.000916870415651"/>
    <s v="US"/>
    <s v="USD"/>
    <n v="1410757200"/>
    <n v="1411534800"/>
    <x v="776"/>
    <x v="776"/>
    <b v="0"/>
    <b v="0"/>
    <s v="theater/plays"/>
    <x v="3"/>
    <s v="plays"/>
  </r>
  <r>
    <n v="866"/>
    <x v="845"/>
    <s v="Versatile 5thgeneration matrices"/>
    <n v="182800"/>
    <n v="79045"/>
    <x v="854"/>
    <x v="3"/>
    <x v="540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x v="846"/>
    <s v="Cross-platform next generation service-desk"/>
    <n v="4800"/>
    <n v="7797"/>
    <x v="855"/>
    <x v="1"/>
    <x v="402"/>
    <n v="25.99"/>
    <s v="US"/>
    <s v="USD"/>
    <n v="1539061200"/>
    <n v="1539579600"/>
    <x v="778"/>
    <x v="778"/>
    <b v="0"/>
    <b v="0"/>
    <s v="food/food trucks"/>
    <x v="0"/>
    <s v="food trucks"/>
  </r>
  <r>
    <n v="868"/>
    <x v="847"/>
    <s v="Front-line web-enabled installation"/>
    <n v="7000"/>
    <n v="12939"/>
    <x v="856"/>
    <x v="1"/>
    <x v="105"/>
    <n v="102.69047619047619"/>
    <s v="US"/>
    <s v="USD"/>
    <n v="1381554000"/>
    <n v="1382504400"/>
    <x v="779"/>
    <x v="779"/>
    <b v="0"/>
    <b v="0"/>
    <s v="theater/plays"/>
    <x v="3"/>
    <s v="plays"/>
  </r>
  <r>
    <n v="869"/>
    <x v="848"/>
    <s v="Multi-channeled responsive product"/>
    <n v="161900"/>
    <n v="38376"/>
    <x v="857"/>
    <x v="0"/>
    <x v="541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x v="849"/>
    <s v="Adaptive demand-driven encryption"/>
    <n v="7700"/>
    <n v="6920"/>
    <x v="858"/>
    <x v="0"/>
    <x v="246"/>
    <n v="57.190082644628099"/>
    <s v="US"/>
    <s v="USD"/>
    <n v="1440392400"/>
    <n v="1442552400"/>
    <x v="335"/>
    <x v="781"/>
    <b v="0"/>
    <b v="0"/>
    <s v="theater/plays"/>
    <x v="3"/>
    <s v="plays"/>
  </r>
  <r>
    <n v="871"/>
    <x v="850"/>
    <s v="Re-engineered client-driven knowledge user"/>
    <n v="71500"/>
    <n v="194912"/>
    <x v="859"/>
    <x v="1"/>
    <x v="542"/>
    <n v="84.013793103448279"/>
    <s v="US"/>
    <s v="USD"/>
    <n v="1509512400"/>
    <n v="1511071200"/>
    <x v="535"/>
    <x v="782"/>
    <b v="0"/>
    <b v="1"/>
    <s v="theater/plays"/>
    <x v="3"/>
    <s v="plays"/>
  </r>
  <r>
    <n v="872"/>
    <x v="851"/>
    <s v="Compatible logistical paradigm"/>
    <n v="4700"/>
    <n v="7992"/>
    <x v="860"/>
    <x v="1"/>
    <x v="543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x v="852"/>
    <s v="Intuitive value-added installation"/>
    <n v="42100"/>
    <n v="79268"/>
    <x v="861"/>
    <x v="1"/>
    <x v="544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x v="853"/>
    <s v="Managed discrete parallelism"/>
    <n v="40200"/>
    <n v="139468"/>
    <x v="862"/>
    <x v="1"/>
    <x v="545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x v="854"/>
    <s v="Implemented tangible approach"/>
    <n v="7900"/>
    <n v="5465"/>
    <x v="863"/>
    <x v="0"/>
    <x v="109"/>
    <n v="81.567164179104481"/>
    <s v="US"/>
    <s v="USD"/>
    <n v="1294898400"/>
    <n v="1294984800"/>
    <x v="783"/>
    <x v="785"/>
    <b v="0"/>
    <b v="0"/>
    <s v="music/rock"/>
    <x v="1"/>
    <s v="rock"/>
  </r>
  <r>
    <n v="876"/>
    <x v="855"/>
    <s v="Re-engineered encompassing definition"/>
    <n v="8300"/>
    <n v="2111"/>
    <x v="864"/>
    <x v="0"/>
    <x v="176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x v="856"/>
    <s v="Multi-lateral uniform collaboration"/>
    <n v="163600"/>
    <n v="126628"/>
    <x v="865"/>
    <x v="0"/>
    <x v="546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x v="857"/>
    <s v="Enterprise-wide foreground paradigm"/>
    <n v="2700"/>
    <n v="1012"/>
    <x v="866"/>
    <x v="0"/>
    <x v="65"/>
    <n v="84.333333333333329"/>
    <s v="IT"/>
    <s v="EUR"/>
    <n v="1579068000"/>
    <n v="1581141600"/>
    <x v="786"/>
    <x v="787"/>
    <b v="0"/>
    <b v="0"/>
    <s v="music/metal"/>
    <x v="1"/>
    <s v="metal"/>
  </r>
  <r>
    <n v="879"/>
    <x v="858"/>
    <s v="Stand-alone incremental parallelism"/>
    <n v="1000"/>
    <n v="5438"/>
    <x v="867"/>
    <x v="1"/>
    <x v="4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x v="859"/>
    <s v="Persevering 5thgeneration throughput"/>
    <n v="84500"/>
    <n v="193101"/>
    <x v="868"/>
    <x v="1"/>
    <x v="547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x v="860"/>
    <s v="Implemented object-oriented synergy"/>
    <n v="81300"/>
    <n v="31665"/>
    <x v="869"/>
    <x v="0"/>
    <x v="15"/>
    <n v="70.055309734513273"/>
    <s v="US"/>
    <s v="USD"/>
    <n v="1436418000"/>
    <n v="1438923600"/>
    <x v="330"/>
    <x v="789"/>
    <b v="0"/>
    <b v="1"/>
    <s v="theater/plays"/>
    <x v="3"/>
    <s v="plays"/>
  </r>
  <r>
    <n v="882"/>
    <x v="861"/>
    <s v="Balanced demand-driven definition"/>
    <n v="800"/>
    <n v="2960"/>
    <x v="870"/>
    <x v="1"/>
    <x v="175"/>
    <n v="37"/>
    <s v="US"/>
    <s v="USD"/>
    <n v="1421820000"/>
    <n v="1422165600"/>
    <x v="789"/>
    <x v="790"/>
    <b v="0"/>
    <b v="0"/>
    <s v="theater/plays"/>
    <x v="3"/>
    <s v="plays"/>
  </r>
  <r>
    <n v="883"/>
    <x v="862"/>
    <s v="Customer-focused mobile Graphic Interface"/>
    <n v="3400"/>
    <n v="8089"/>
    <x v="871"/>
    <x v="1"/>
    <x v="548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x v="863"/>
    <s v="Horizontal secondary interface"/>
    <n v="170800"/>
    <n v="109374"/>
    <x v="872"/>
    <x v="0"/>
    <x v="549"/>
    <n v="57.992576882290564"/>
    <s v="US"/>
    <s v="USD"/>
    <n v="1399179600"/>
    <n v="1399352400"/>
    <x v="791"/>
    <x v="792"/>
    <b v="0"/>
    <b v="1"/>
    <s v="theater/plays"/>
    <x v="3"/>
    <s v="plays"/>
  </r>
  <r>
    <n v="885"/>
    <x v="864"/>
    <s v="Virtual analyzing collaboration"/>
    <n v="1800"/>
    <n v="2129"/>
    <x v="873"/>
    <x v="1"/>
    <x v="550"/>
    <n v="40.942307692307693"/>
    <s v="US"/>
    <s v="USD"/>
    <n v="1275800400"/>
    <n v="1279083600"/>
    <x v="792"/>
    <x v="556"/>
    <b v="0"/>
    <b v="0"/>
    <s v="theater/plays"/>
    <x v="3"/>
    <s v="plays"/>
  </r>
  <r>
    <n v="886"/>
    <x v="865"/>
    <s v="Multi-tiered explicit focus group"/>
    <n v="150600"/>
    <n v="127745"/>
    <x v="874"/>
    <x v="0"/>
    <x v="551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x v="866"/>
    <s v="Multi-layered systematic knowledgebase"/>
    <n v="7800"/>
    <n v="2289"/>
    <x v="875"/>
    <x v="0"/>
    <x v="249"/>
    <n v="73.838709677419359"/>
    <s v="US"/>
    <s v="USD"/>
    <n v="1437109200"/>
    <n v="1441170000"/>
    <x v="794"/>
    <x v="232"/>
    <b v="0"/>
    <b v="1"/>
    <s v="theater/plays"/>
    <x v="3"/>
    <s v="plays"/>
  </r>
  <r>
    <n v="888"/>
    <x v="867"/>
    <s v="Reverse-engineered uniform knowledge user"/>
    <n v="5800"/>
    <n v="12174"/>
    <x v="876"/>
    <x v="1"/>
    <x v="552"/>
    <n v="41.979310344827589"/>
    <s v="US"/>
    <s v="USD"/>
    <n v="1491886800"/>
    <n v="1493528400"/>
    <x v="795"/>
    <x v="793"/>
    <b v="0"/>
    <b v="0"/>
    <s v="theater/plays"/>
    <x v="3"/>
    <s v="plays"/>
  </r>
  <r>
    <n v="889"/>
    <x v="868"/>
    <s v="Secured dynamic capacity"/>
    <n v="5600"/>
    <n v="9508"/>
    <x v="877"/>
    <x v="1"/>
    <x v="393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x v="869"/>
    <s v="Devolved foreground throughput"/>
    <n v="134400"/>
    <n v="155849"/>
    <x v="878"/>
    <x v="1"/>
    <x v="553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x v="870"/>
    <s v="Synchronized demand-driven infrastructure"/>
    <n v="3000"/>
    <n v="7758"/>
    <x v="879"/>
    <x v="1"/>
    <x v="34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x v="871"/>
    <s v="Realigned discrete structure"/>
    <n v="6000"/>
    <n v="13835"/>
    <x v="880"/>
    <x v="1"/>
    <x v="554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x v="872"/>
    <s v="Progressive grid-enabled website"/>
    <n v="8400"/>
    <n v="10770"/>
    <x v="881"/>
    <x v="1"/>
    <x v="134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x v="873"/>
    <s v="Organic cohesive neural-net"/>
    <n v="1700"/>
    <n v="3208"/>
    <x v="882"/>
    <x v="1"/>
    <x v="75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x v="874"/>
    <s v="Integrated demand-driven info-mediaries"/>
    <n v="159800"/>
    <n v="11108"/>
    <x v="883"/>
    <x v="0"/>
    <x v="37"/>
    <n v="103.81308411214954"/>
    <s v="US"/>
    <s v="USD"/>
    <n v="1517637600"/>
    <n v="1518415200"/>
    <x v="802"/>
    <x v="799"/>
    <b v="0"/>
    <b v="0"/>
    <s v="theater/plays"/>
    <x v="3"/>
    <s v="plays"/>
  </r>
  <r>
    <n v="896"/>
    <x v="875"/>
    <s v="Reverse-engineered client-server extranet"/>
    <n v="19800"/>
    <n v="153338"/>
    <x v="884"/>
    <x v="1"/>
    <x v="555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x v="876"/>
    <s v="Organized discrete encoding"/>
    <n v="8800"/>
    <n v="2437"/>
    <x v="885"/>
    <x v="0"/>
    <x v="11"/>
    <n v="90.259259259259252"/>
    <s v="US"/>
    <s v="USD"/>
    <n v="1556427600"/>
    <n v="1556600400"/>
    <x v="212"/>
    <x v="368"/>
    <b v="0"/>
    <b v="0"/>
    <s v="theater/plays"/>
    <x v="3"/>
    <s v="plays"/>
  </r>
  <r>
    <n v="898"/>
    <x v="877"/>
    <s v="Balanced regional flexibility"/>
    <n v="179100"/>
    <n v="93991"/>
    <x v="886"/>
    <x v="0"/>
    <x v="556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x v="878"/>
    <s v="Implemented multimedia time-frame"/>
    <n v="3100"/>
    <n v="12620"/>
    <x v="887"/>
    <x v="1"/>
    <x v="300"/>
    <n v="102.60162601626017"/>
    <s v="CH"/>
    <s v="CHF"/>
    <n v="1381122000"/>
    <n v="1382677200"/>
    <x v="805"/>
    <x v="802"/>
    <b v="0"/>
    <b v="0"/>
    <s v="music/jazz"/>
    <x v="1"/>
    <s v="jazz"/>
  </r>
  <r>
    <n v="900"/>
    <x v="879"/>
    <s v="Enhanced uniform service-desk"/>
    <n v="100"/>
    <n v="2"/>
    <x v="50"/>
    <x v="0"/>
    <x v="49"/>
    <n v="2"/>
    <s v="US"/>
    <s v="USD"/>
    <n v="1411102800"/>
    <n v="1411189200"/>
    <x v="806"/>
    <x v="803"/>
    <b v="0"/>
    <b v="1"/>
    <s v="technology/web"/>
    <x v="2"/>
    <s v="web"/>
  </r>
  <r>
    <n v="901"/>
    <x v="880"/>
    <s v="Versatile bottom-line definition"/>
    <n v="5600"/>
    <n v="8746"/>
    <x v="888"/>
    <x v="1"/>
    <x v="122"/>
    <n v="55.0062893081761"/>
    <s v="US"/>
    <s v="USD"/>
    <n v="1531803600"/>
    <n v="1534654800"/>
    <x v="807"/>
    <x v="482"/>
    <b v="0"/>
    <b v="1"/>
    <s v="music/rock"/>
    <x v="1"/>
    <s v="rock"/>
  </r>
  <r>
    <n v="902"/>
    <x v="881"/>
    <s v="Integrated bifurcated software"/>
    <n v="1400"/>
    <n v="3534"/>
    <x v="889"/>
    <x v="1"/>
    <x v="460"/>
    <n v="32.127272727272725"/>
    <s v="US"/>
    <s v="USD"/>
    <n v="1454133600"/>
    <n v="1457762400"/>
    <x v="722"/>
    <x v="496"/>
    <b v="0"/>
    <b v="0"/>
    <s v="technology/web"/>
    <x v="2"/>
    <s v="web"/>
  </r>
  <r>
    <n v="903"/>
    <x v="882"/>
    <s v="Assimilated next generation instruction set"/>
    <n v="41000"/>
    <n v="709"/>
    <x v="890"/>
    <x v="2"/>
    <x v="443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x v="883"/>
    <s v="Digitized foreground array"/>
    <n v="6500"/>
    <n v="795"/>
    <x v="891"/>
    <x v="0"/>
    <x v="3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x v="884"/>
    <s v="Re-engineered clear-thinking project"/>
    <n v="7900"/>
    <n v="12955"/>
    <x v="892"/>
    <x v="1"/>
    <x v="64"/>
    <n v="54.894067796610166"/>
    <s v="US"/>
    <s v="USD"/>
    <n v="1379566800"/>
    <n v="1379826000"/>
    <x v="9"/>
    <x v="806"/>
    <b v="0"/>
    <b v="0"/>
    <s v="theater/plays"/>
    <x v="3"/>
    <s v="plays"/>
  </r>
  <r>
    <n v="906"/>
    <x v="885"/>
    <s v="Implemented even-keeled standardization"/>
    <n v="5500"/>
    <n v="8964"/>
    <x v="893"/>
    <x v="1"/>
    <x v="27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x v="886"/>
    <s v="Quality-focused asymmetric adapter"/>
    <n v="9100"/>
    <n v="1843"/>
    <x v="894"/>
    <x v="0"/>
    <x v="142"/>
    <n v="44.951219512195124"/>
    <s v="US"/>
    <s v="USD"/>
    <n v="1303880400"/>
    <n v="1304485200"/>
    <x v="809"/>
    <x v="808"/>
    <b v="0"/>
    <b v="0"/>
    <s v="theater/plays"/>
    <x v="3"/>
    <s v="plays"/>
  </r>
  <r>
    <n v="908"/>
    <x v="887"/>
    <s v="Networked intangible help-desk"/>
    <n v="38200"/>
    <n v="121950"/>
    <x v="895"/>
    <x v="1"/>
    <x v="557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x v="888"/>
    <s v="Synchronized attitude-oriented frame"/>
    <n v="1800"/>
    <n v="8621"/>
    <x v="896"/>
    <x v="1"/>
    <x v="175"/>
    <n v="107.7625"/>
    <s v="CA"/>
    <s v="CAD"/>
    <n v="1528088400"/>
    <n v="1530421200"/>
    <x v="384"/>
    <x v="809"/>
    <b v="0"/>
    <b v="1"/>
    <s v="theater/plays"/>
    <x v="3"/>
    <s v="plays"/>
  </r>
  <r>
    <n v="910"/>
    <x v="889"/>
    <s v="Proactive incremental architecture"/>
    <n v="154500"/>
    <n v="30215"/>
    <x v="897"/>
    <x v="3"/>
    <x v="102"/>
    <n v="102.07770270270271"/>
    <s v="US"/>
    <s v="USD"/>
    <n v="1421906400"/>
    <n v="1421992800"/>
    <x v="810"/>
    <x v="810"/>
    <b v="0"/>
    <b v="0"/>
    <s v="theater/plays"/>
    <x v="3"/>
    <s v="plays"/>
  </r>
  <r>
    <n v="911"/>
    <x v="890"/>
    <s v="Cloned responsive standardization"/>
    <n v="5800"/>
    <n v="11539"/>
    <x v="898"/>
    <x v="1"/>
    <x v="558"/>
    <n v="24.976190476190474"/>
    <s v="US"/>
    <s v="USD"/>
    <n v="1568005200"/>
    <n v="1568178000"/>
    <x v="811"/>
    <x v="811"/>
    <b v="1"/>
    <b v="0"/>
    <s v="technology/web"/>
    <x v="2"/>
    <s v="web"/>
  </r>
  <r>
    <n v="912"/>
    <x v="891"/>
    <s v="Reduced bifurcated pricing structure"/>
    <n v="1800"/>
    <n v="14310"/>
    <x v="899"/>
    <x v="1"/>
    <x v="55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x v="892"/>
    <s v="Re-engineered asymmetric challenge"/>
    <n v="70200"/>
    <n v="35536"/>
    <x v="900"/>
    <x v="0"/>
    <x v="560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x v="893"/>
    <s v="Diverse client-driven conglomeration"/>
    <n v="6400"/>
    <n v="3676"/>
    <x v="901"/>
    <x v="0"/>
    <x v="561"/>
    <n v="26.070921985815602"/>
    <s v="GB"/>
    <s v="GBP"/>
    <n v="1375592400"/>
    <n v="1376629200"/>
    <x v="814"/>
    <x v="814"/>
    <b v="0"/>
    <b v="0"/>
    <s v="theater/plays"/>
    <x v="3"/>
    <s v="plays"/>
  </r>
  <r>
    <n v="915"/>
    <x v="894"/>
    <s v="Configurable upward-trending solution"/>
    <n v="125900"/>
    <n v="195936"/>
    <x v="902"/>
    <x v="1"/>
    <x v="562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x v="895"/>
    <s v="Persistent bandwidth-monitored framework"/>
    <n v="3700"/>
    <n v="1343"/>
    <x v="903"/>
    <x v="0"/>
    <x v="550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x v="896"/>
    <s v="Polarized discrete product"/>
    <n v="3600"/>
    <n v="2097"/>
    <x v="904"/>
    <x v="2"/>
    <x v="11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x v="897"/>
    <s v="Seamless dynamic website"/>
    <n v="3800"/>
    <n v="9021"/>
    <x v="905"/>
    <x v="1"/>
    <x v="388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x v="898"/>
    <s v="Extended multimedia firmware"/>
    <n v="35600"/>
    <n v="20915"/>
    <x v="906"/>
    <x v="0"/>
    <x v="537"/>
    <n v="92.955555555555549"/>
    <s v="AU"/>
    <s v="AUD"/>
    <n v="1507957200"/>
    <n v="1510725600"/>
    <x v="817"/>
    <x v="817"/>
    <b v="0"/>
    <b v="1"/>
    <s v="theater/plays"/>
    <x v="3"/>
    <s v="plays"/>
  </r>
  <r>
    <n v="920"/>
    <x v="899"/>
    <s v="Versatile directional project"/>
    <n v="5300"/>
    <n v="9676"/>
    <x v="907"/>
    <x v="1"/>
    <x v="563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x v="900"/>
    <s v="Profound directional knowledge user"/>
    <n v="160400"/>
    <n v="1210"/>
    <x v="908"/>
    <x v="0"/>
    <x v="63"/>
    <n v="31.842105263157894"/>
    <s v="US"/>
    <s v="USD"/>
    <n v="1329026400"/>
    <n v="1330236000"/>
    <x v="819"/>
    <x v="819"/>
    <b v="0"/>
    <b v="0"/>
    <s v="technology/web"/>
    <x v="2"/>
    <s v="web"/>
  </r>
  <r>
    <n v="922"/>
    <x v="901"/>
    <s v="Ameliorated logistical capability"/>
    <n v="51400"/>
    <n v="90440"/>
    <x v="909"/>
    <x v="1"/>
    <x v="564"/>
    <n v="40"/>
    <s v="US"/>
    <s v="USD"/>
    <n v="1544335200"/>
    <n v="1545112800"/>
    <x v="609"/>
    <x v="320"/>
    <b v="0"/>
    <b v="1"/>
    <s v="music/world music"/>
    <x v="1"/>
    <s v="world music"/>
  </r>
  <r>
    <n v="923"/>
    <x v="902"/>
    <s v="Sharable discrete definition"/>
    <n v="1700"/>
    <n v="4044"/>
    <x v="910"/>
    <x v="1"/>
    <x v="174"/>
    <n v="101.1"/>
    <s v="US"/>
    <s v="USD"/>
    <n v="1279083600"/>
    <n v="1279170000"/>
    <x v="547"/>
    <x v="820"/>
    <b v="0"/>
    <b v="0"/>
    <s v="theater/plays"/>
    <x v="3"/>
    <s v="plays"/>
  </r>
  <r>
    <n v="924"/>
    <x v="903"/>
    <s v="User-friendly next generation core"/>
    <n v="39400"/>
    <n v="192292"/>
    <x v="911"/>
    <x v="1"/>
    <x v="565"/>
    <n v="84.006989951944078"/>
    <s v="IT"/>
    <s v="EUR"/>
    <n v="1572498000"/>
    <n v="1573452000"/>
    <x v="820"/>
    <x v="821"/>
    <b v="0"/>
    <b v="0"/>
    <s v="theater/plays"/>
    <x v="3"/>
    <s v="plays"/>
  </r>
  <r>
    <n v="925"/>
    <x v="904"/>
    <s v="Profit-focused empowering system engine"/>
    <n v="3000"/>
    <n v="6722"/>
    <x v="912"/>
    <x v="1"/>
    <x v="167"/>
    <n v="103.41538461538461"/>
    <s v="US"/>
    <s v="USD"/>
    <n v="1506056400"/>
    <n v="1507093200"/>
    <x v="821"/>
    <x v="822"/>
    <b v="0"/>
    <b v="0"/>
    <s v="theater/plays"/>
    <x v="3"/>
    <s v="plays"/>
  </r>
  <r>
    <n v="926"/>
    <x v="905"/>
    <s v="Synchronized cohesive encoding"/>
    <n v="8700"/>
    <n v="1577"/>
    <x v="913"/>
    <x v="0"/>
    <x v="27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x v="906"/>
    <s v="Synergistic dynamic utilization"/>
    <n v="7200"/>
    <n v="3301"/>
    <x v="914"/>
    <x v="0"/>
    <x v="95"/>
    <n v="89.21621621621621"/>
    <s v="US"/>
    <s v="USD"/>
    <n v="1342069200"/>
    <n v="1344574800"/>
    <x v="822"/>
    <x v="824"/>
    <b v="0"/>
    <b v="0"/>
    <s v="theater/plays"/>
    <x v="3"/>
    <s v="plays"/>
  </r>
  <r>
    <n v="928"/>
    <x v="907"/>
    <s v="Triple-buffered bi-directional model"/>
    <n v="167400"/>
    <n v="196386"/>
    <x v="915"/>
    <x v="1"/>
    <x v="566"/>
    <n v="51.995234312946785"/>
    <s v="IT"/>
    <s v="EUR"/>
    <n v="1388296800"/>
    <n v="1389074400"/>
    <x v="823"/>
    <x v="497"/>
    <b v="0"/>
    <b v="0"/>
    <s v="technology/web"/>
    <x v="2"/>
    <s v="web"/>
  </r>
  <r>
    <n v="929"/>
    <x v="908"/>
    <s v="Polarized tertiary function"/>
    <n v="5500"/>
    <n v="11952"/>
    <x v="916"/>
    <x v="1"/>
    <x v="229"/>
    <n v="64.956521739130437"/>
    <s v="GB"/>
    <s v="GBP"/>
    <n v="1493787600"/>
    <n v="1494997200"/>
    <x v="824"/>
    <x v="825"/>
    <b v="0"/>
    <b v="0"/>
    <s v="theater/plays"/>
    <x v="3"/>
    <s v="plays"/>
  </r>
  <r>
    <n v="930"/>
    <x v="909"/>
    <s v="Configurable fault-tolerant structure"/>
    <n v="3500"/>
    <n v="3930"/>
    <x v="917"/>
    <x v="1"/>
    <x v="72"/>
    <n v="46.235294117647058"/>
    <s v="US"/>
    <s v="USD"/>
    <n v="1424844000"/>
    <n v="1425448800"/>
    <x v="825"/>
    <x v="826"/>
    <b v="0"/>
    <b v="1"/>
    <s v="theater/plays"/>
    <x v="3"/>
    <s v="plays"/>
  </r>
  <r>
    <n v="931"/>
    <x v="910"/>
    <s v="Digitized 24/7 budgetary management"/>
    <n v="7900"/>
    <n v="5729"/>
    <x v="918"/>
    <x v="0"/>
    <x v="192"/>
    <n v="51.151785714285715"/>
    <s v="US"/>
    <s v="USD"/>
    <n v="1403931600"/>
    <n v="1404104400"/>
    <x v="826"/>
    <x v="827"/>
    <b v="0"/>
    <b v="1"/>
    <s v="theater/plays"/>
    <x v="3"/>
    <s v="plays"/>
  </r>
  <r>
    <n v="932"/>
    <x v="911"/>
    <s v="Stand-alone zero tolerance algorithm"/>
    <n v="2300"/>
    <n v="4883"/>
    <x v="919"/>
    <x v="1"/>
    <x v="358"/>
    <n v="33.909722222222221"/>
    <s v="US"/>
    <s v="USD"/>
    <n v="1394514000"/>
    <n v="1394773200"/>
    <x v="827"/>
    <x v="828"/>
    <b v="0"/>
    <b v="0"/>
    <s v="music/rock"/>
    <x v="1"/>
    <s v="rock"/>
  </r>
  <r>
    <n v="933"/>
    <x v="912"/>
    <s v="Implemented tangible support"/>
    <n v="73000"/>
    <n v="175015"/>
    <x v="920"/>
    <x v="1"/>
    <x v="567"/>
    <n v="92.016298633017882"/>
    <s v="US"/>
    <s v="USD"/>
    <n v="1365397200"/>
    <n v="1366520400"/>
    <x v="828"/>
    <x v="829"/>
    <b v="0"/>
    <b v="0"/>
    <s v="theater/plays"/>
    <x v="3"/>
    <s v="plays"/>
  </r>
  <r>
    <n v="934"/>
    <x v="913"/>
    <s v="Reactive radical framework"/>
    <n v="6200"/>
    <n v="11280"/>
    <x v="921"/>
    <x v="1"/>
    <x v="339"/>
    <n v="107.42857142857143"/>
    <s v="US"/>
    <s v="USD"/>
    <n v="1456120800"/>
    <n v="1456639200"/>
    <x v="829"/>
    <x v="830"/>
    <b v="0"/>
    <b v="0"/>
    <s v="theater/plays"/>
    <x v="3"/>
    <s v="plays"/>
  </r>
  <r>
    <n v="935"/>
    <x v="914"/>
    <s v="Object-based full-range knowledge user"/>
    <n v="6100"/>
    <n v="10012"/>
    <x v="922"/>
    <x v="1"/>
    <x v="227"/>
    <n v="75.848484848484844"/>
    <s v="US"/>
    <s v="USD"/>
    <n v="1437714000"/>
    <n v="1438318800"/>
    <x v="830"/>
    <x v="94"/>
    <b v="0"/>
    <b v="0"/>
    <s v="theater/plays"/>
    <x v="3"/>
    <s v="plays"/>
  </r>
  <r>
    <n v="936"/>
    <x v="591"/>
    <s v="Enhanced composite contingency"/>
    <n v="103200"/>
    <n v="1690"/>
    <x v="923"/>
    <x v="0"/>
    <x v="356"/>
    <n v="80.476190476190482"/>
    <s v="US"/>
    <s v="USD"/>
    <n v="1563771600"/>
    <n v="1564030800"/>
    <x v="831"/>
    <x v="831"/>
    <b v="1"/>
    <b v="0"/>
    <s v="theater/plays"/>
    <x v="3"/>
    <s v="plays"/>
  </r>
  <r>
    <n v="937"/>
    <x v="915"/>
    <s v="Cloned fresh-thinking model"/>
    <n v="171000"/>
    <n v="84891"/>
    <x v="924"/>
    <x v="3"/>
    <x v="568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x v="916"/>
    <s v="Total dedicated benchmark"/>
    <n v="9200"/>
    <n v="10093"/>
    <x v="925"/>
    <x v="1"/>
    <x v="87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x v="917"/>
    <s v="Streamlined human-resource Graphic Interface"/>
    <n v="7800"/>
    <n v="3839"/>
    <x v="926"/>
    <x v="0"/>
    <x v="109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x v="918"/>
    <s v="Upgradable analyzing core"/>
    <n v="9900"/>
    <n v="6161"/>
    <x v="927"/>
    <x v="2"/>
    <x v="569"/>
    <n v="93.348484848484844"/>
    <s v="CA"/>
    <s v="CAD"/>
    <n v="1354341600"/>
    <n v="1356242400"/>
    <x v="835"/>
    <x v="835"/>
    <b v="0"/>
    <b v="0"/>
    <s v="technology/web"/>
    <x v="2"/>
    <s v="web"/>
  </r>
  <r>
    <n v="941"/>
    <x v="919"/>
    <s v="Profound exuding pricing structure"/>
    <n v="43000"/>
    <n v="5615"/>
    <x v="928"/>
    <x v="0"/>
    <x v="373"/>
    <n v="71.987179487179489"/>
    <s v="US"/>
    <s v="USD"/>
    <n v="1294552800"/>
    <n v="1297576800"/>
    <x v="836"/>
    <x v="836"/>
    <b v="1"/>
    <b v="0"/>
    <s v="theater/plays"/>
    <x v="3"/>
    <s v="plays"/>
  </r>
  <r>
    <n v="942"/>
    <x v="916"/>
    <s v="Horizontal optimizing model"/>
    <n v="9600"/>
    <n v="6205"/>
    <x v="929"/>
    <x v="0"/>
    <x v="109"/>
    <n v="92.611940298507463"/>
    <s v="AU"/>
    <s v="AUD"/>
    <n v="1295935200"/>
    <n v="1296194400"/>
    <x v="837"/>
    <x v="611"/>
    <b v="0"/>
    <b v="0"/>
    <s v="theater/plays"/>
    <x v="3"/>
    <s v="plays"/>
  </r>
  <r>
    <n v="943"/>
    <x v="920"/>
    <s v="Synchronized fault-tolerant algorithm"/>
    <n v="7500"/>
    <n v="11969"/>
    <x v="930"/>
    <x v="1"/>
    <x v="493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x v="921"/>
    <s v="Streamlined 5thgeneration intranet"/>
    <n v="10000"/>
    <n v="8142"/>
    <x v="931"/>
    <x v="0"/>
    <x v="570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x v="922"/>
    <s v="Cross-group clear-thinking task-force"/>
    <n v="172000"/>
    <n v="55805"/>
    <x v="932"/>
    <x v="0"/>
    <x v="57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x v="923"/>
    <s v="Public-key bandwidth-monitored intranet"/>
    <n v="153700"/>
    <n v="15238"/>
    <x v="933"/>
    <x v="0"/>
    <x v="483"/>
    <n v="84.187845303867405"/>
    <s v="US"/>
    <s v="USD"/>
    <n v="1308200400"/>
    <n v="1308373200"/>
    <x v="839"/>
    <x v="839"/>
    <b v="0"/>
    <b v="0"/>
    <s v="theater/plays"/>
    <x v="3"/>
    <s v="plays"/>
  </r>
  <r>
    <n v="947"/>
    <x v="924"/>
    <s v="Upgradable clear-thinking hardware"/>
    <n v="3600"/>
    <n v="961"/>
    <x v="934"/>
    <x v="0"/>
    <x v="171"/>
    <n v="73.92307692307692"/>
    <s v="US"/>
    <s v="USD"/>
    <n v="1411707600"/>
    <n v="1412312400"/>
    <x v="840"/>
    <x v="216"/>
    <b v="0"/>
    <b v="0"/>
    <s v="theater/plays"/>
    <x v="3"/>
    <s v="plays"/>
  </r>
  <r>
    <n v="948"/>
    <x v="925"/>
    <s v="Integrated holistic paradigm"/>
    <n v="9400"/>
    <n v="5918"/>
    <x v="935"/>
    <x v="3"/>
    <x v="415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x v="926"/>
    <s v="Seamless clear-thinking conglomeration"/>
    <n v="5900"/>
    <n v="9520"/>
    <x v="936"/>
    <x v="1"/>
    <x v="84"/>
    <n v="46.896551724137929"/>
    <s v="US"/>
    <s v="USD"/>
    <n v="1429333200"/>
    <n v="1430974800"/>
    <x v="842"/>
    <x v="133"/>
    <b v="0"/>
    <b v="0"/>
    <s v="technology/web"/>
    <x v="2"/>
    <s v="web"/>
  </r>
  <r>
    <n v="950"/>
    <x v="927"/>
    <s v="Persistent content-based methodology"/>
    <n v="100"/>
    <n v="5"/>
    <x v="298"/>
    <x v="0"/>
    <x v="49"/>
    <n v="5"/>
    <s v="US"/>
    <s v="USD"/>
    <n v="1555390800"/>
    <n v="1555822800"/>
    <x v="843"/>
    <x v="354"/>
    <b v="0"/>
    <b v="1"/>
    <s v="theater/plays"/>
    <x v="3"/>
    <s v="plays"/>
  </r>
  <r>
    <n v="951"/>
    <x v="928"/>
    <s v="Re-engineered 24hour matrix"/>
    <n v="14500"/>
    <n v="159056"/>
    <x v="937"/>
    <x v="1"/>
    <x v="572"/>
    <n v="102.02437459910199"/>
    <s v="US"/>
    <s v="USD"/>
    <n v="1482732000"/>
    <n v="1482818400"/>
    <x v="844"/>
    <x v="721"/>
    <b v="0"/>
    <b v="1"/>
    <s v="music/rock"/>
    <x v="1"/>
    <s v="rock"/>
  </r>
  <r>
    <n v="952"/>
    <x v="929"/>
    <s v="Virtual multi-tasking core"/>
    <n v="145500"/>
    <n v="101987"/>
    <x v="938"/>
    <x v="3"/>
    <x v="428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x v="930"/>
    <s v="Streamlined fault-tolerant conglomeration"/>
    <n v="3300"/>
    <n v="1980"/>
    <x v="939"/>
    <x v="0"/>
    <x v="356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x v="931"/>
    <s v="Enterprise-wide client-driven policy"/>
    <n v="42600"/>
    <n v="156384"/>
    <x v="940"/>
    <x v="1"/>
    <x v="573"/>
    <n v="101.02325581395348"/>
    <s v="AU"/>
    <s v="AUD"/>
    <n v="1348290000"/>
    <n v="1350363600"/>
    <x v="110"/>
    <x v="843"/>
    <b v="0"/>
    <b v="0"/>
    <s v="technology/web"/>
    <x v="2"/>
    <s v="web"/>
  </r>
  <r>
    <n v="955"/>
    <x v="932"/>
    <s v="Function-based next generation emulation"/>
    <n v="700"/>
    <n v="7763"/>
    <x v="941"/>
    <x v="1"/>
    <x v="175"/>
    <n v="97.037499999999994"/>
    <s v="US"/>
    <s v="USD"/>
    <n v="1353823200"/>
    <n v="1353996000"/>
    <x v="847"/>
    <x v="844"/>
    <b v="0"/>
    <b v="0"/>
    <s v="theater/plays"/>
    <x v="3"/>
    <s v="plays"/>
  </r>
  <r>
    <n v="956"/>
    <x v="933"/>
    <s v="Re-engineered composite focus group"/>
    <n v="187600"/>
    <n v="35698"/>
    <x v="942"/>
    <x v="0"/>
    <x v="268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x v="934"/>
    <s v="Profound mission-critical function"/>
    <n v="9800"/>
    <n v="12434"/>
    <x v="943"/>
    <x v="1"/>
    <x v="54"/>
    <n v="94.916030534351151"/>
    <s v="US"/>
    <s v="USD"/>
    <n v="1329372000"/>
    <n v="1329631200"/>
    <x v="849"/>
    <x v="846"/>
    <b v="0"/>
    <b v="0"/>
    <s v="theater/plays"/>
    <x v="3"/>
    <s v="plays"/>
  </r>
  <r>
    <n v="958"/>
    <x v="935"/>
    <s v="De-engineered zero-defect open system"/>
    <n v="1100"/>
    <n v="8081"/>
    <x v="944"/>
    <x v="1"/>
    <x v="19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x v="936"/>
    <s v="Operative hybrid utilization"/>
    <n v="145000"/>
    <n v="6631"/>
    <x v="945"/>
    <x v="0"/>
    <x v="406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x v="937"/>
    <s v="Function-based interactive matrix"/>
    <n v="5500"/>
    <n v="4678"/>
    <x v="946"/>
    <x v="0"/>
    <x v="12"/>
    <n v="85.054545454545448"/>
    <s v="US"/>
    <s v="USD"/>
    <n v="1454911200"/>
    <n v="1458104400"/>
    <x v="850"/>
    <x v="848"/>
    <b v="0"/>
    <b v="0"/>
    <s v="technology/web"/>
    <x v="2"/>
    <s v="web"/>
  </r>
  <r>
    <n v="961"/>
    <x v="938"/>
    <s v="Optimized content-based collaboration"/>
    <n v="5700"/>
    <n v="6800"/>
    <x v="947"/>
    <x v="1"/>
    <x v="287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x v="939"/>
    <s v="User-centric cohesive policy"/>
    <n v="3600"/>
    <n v="10657"/>
    <x v="948"/>
    <x v="1"/>
    <x v="574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x v="940"/>
    <s v="Ergonomic methodical hub"/>
    <n v="5900"/>
    <n v="4997"/>
    <x v="949"/>
    <x v="0"/>
    <x v="493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x v="941"/>
    <s v="Devolved disintermediate encryption"/>
    <n v="3700"/>
    <n v="13164"/>
    <x v="950"/>
    <x v="1"/>
    <x v="287"/>
    <n v="84.92903225806451"/>
    <s v="US"/>
    <s v="USD"/>
    <n v="1431320400"/>
    <n v="1431752400"/>
    <x v="854"/>
    <x v="851"/>
    <b v="0"/>
    <b v="0"/>
    <s v="theater/plays"/>
    <x v="3"/>
    <s v="plays"/>
  </r>
  <r>
    <n v="965"/>
    <x v="942"/>
    <s v="Phased clear-thinking policy"/>
    <n v="2200"/>
    <n v="8501"/>
    <x v="951"/>
    <x v="1"/>
    <x v="512"/>
    <n v="41.067632850241544"/>
    <s v="GB"/>
    <s v="GBP"/>
    <n v="1264399200"/>
    <n v="1267855200"/>
    <x v="67"/>
    <x v="852"/>
    <b v="0"/>
    <b v="0"/>
    <s v="music/rock"/>
    <x v="1"/>
    <s v="rock"/>
  </r>
  <r>
    <n v="966"/>
    <x v="411"/>
    <s v="Seamless solution-oriented capacity"/>
    <n v="1700"/>
    <n v="13468"/>
    <x v="952"/>
    <x v="1"/>
    <x v="242"/>
    <n v="54.971428571428568"/>
    <s v="US"/>
    <s v="USD"/>
    <n v="1497502800"/>
    <n v="1497675600"/>
    <x v="855"/>
    <x v="853"/>
    <b v="0"/>
    <b v="0"/>
    <s v="theater/plays"/>
    <x v="3"/>
    <s v="plays"/>
  </r>
  <r>
    <n v="967"/>
    <x v="943"/>
    <s v="Organized human-resource attitude"/>
    <n v="88400"/>
    <n v="121138"/>
    <x v="953"/>
    <x v="1"/>
    <x v="575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x v="944"/>
    <s v="Open-architected disintermediate budgetary management"/>
    <n v="2400"/>
    <n v="8117"/>
    <x v="954"/>
    <x v="1"/>
    <x v="493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x v="945"/>
    <s v="Multi-lateral radical solution"/>
    <n v="7900"/>
    <n v="8550"/>
    <x v="955"/>
    <x v="1"/>
    <x v="576"/>
    <n v="91.935483870967744"/>
    <s v="US"/>
    <s v="USD"/>
    <n v="1576994400"/>
    <n v="1577599200"/>
    <x v="856"/>
    <x v="855"/>
    <b v="0"/>
    <b v="0"/>
    <s v="theater/plays"/>
    <x v="3"/>
    <s v="plays"/>
  </r>
  <r>
    <n v="970"/>
    <x v="946"/>
    <s v="Inverse context-sensitive info-mediaries"/>
    <n v="94900"/>
    <n v="57659"/>
    <x v="956"/>
    <x v="0"/>
    <x v="577"/>
    <n v="97.069023569023571"/>
    <s v="US"/>
    <s v="USD"/>
    <n v="1304917200"/>
    <n v="1305003600"/>
    <x v="857"/>
    <x v="856"/>
    <b v="0"/>
    <b v="0"/>
    <s v="theater/plays"/>
    <x v="3"/>
    <s v="plays"/>
  </r>
  <r>
    <n v="971"/>
    <x v="947"/>
    <s v="Versatile neutral workforce"/>
    <n v="5100"/>
    <n v="1414"/>
    <x v="957"/>
    <x v="0"/>
    <x v="3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x v="948"/>
    <s v="Multi-tiered systematic knowledge user"/>
    <n v="42700"/>
    <n v="97524"/>
    <x v="958"/>
    <x v="1"/>
    <x v="578"/>
    <n v="58.015466983938133"/>
    <s v="US"/>
    <s v="USD"/>
    <n v="1401685200"/>
    <n v="1402462800"/>
    <x v="859"/>
    <x v="858"/>
    <b v="0"/>
    <b v="1"/>
    <s v="technology/web"/>
    <x v="2"/>
    <s v="web"/>
  </r>
  <r>
    <n v="973"/>
    <x v="949"/>
    <s v="Programmable multi-state algorithm"/>
    <n v="121100"/>
    <n v="26176"/>
    <x v="959"/>
    <x v="0"/>
    <x v="526"/>
    <n v="103.87301587301587"/>
    <s v="US"/>
    <s v="USD"/>
    <n v="1291960800"/>
    <n v="1292133600"/>
    <x v="860"/>
    <x v="859"/>
    <b v="0"/>
    <b v="1"/>
    <s v="theater/plays"/>
    <x v="3"/>
    <s v="plays"/>
  </r>
  <r>
    <n v="974"/>
    <x v="950"/>
    <s v="Multi-channeled reciprocal interface"/>
    <n v="800"/>
    <n v="2991"/>
    <x v="960"/>
    <x v="1"/>
    <x v="235"/>
    <n v="93.46875"/>
    <s v="US"/>
    <s v="USD"/>
    <n v="1368853200"/>
    <n v="1368939600"/>
    <x v="170"/>
    <x v="860"/>
    <b v="0"/>
    <b v="0"/>
    <s v="music/indie rock"/>
    <x v="1"/>
    <s v="indie rock"/>
  </r>
  <r>
    <n v="975"/>
    <x v="951"/>
    <s v="Right-sized maximized migration"/>
    <n v="5400"/>
    <n v="8366"/>
    <x v="961"/>
    <x v="1"/>
    <x v="18"/>
    <n v="61.970370370370368"/>
    <s v="US"/>
    <s v="USD"/>
    <n v="1448776800"/>
    <n v="1452146400"/>
    <x v="861"/>
    <x v="264"/>
    <b v="0"/>
    <b v="1"/>
    <s v="theater/plays"/>
    <x v="3"/>
    <s v="plays"/>
  </r>
  <r>
    <n v="976"/>
    <x v="952"/>
    <s v="Self-enabling value-added artificial intelligence"/>
    <n v="4000"/>
    <n v="12886"/>
    <x v="962"/>
    <x v="1"/>
    <x v="382"/>
    <n v="92.042857142857144"/>
    <s v="US"/>
    <s v="USD"/>
    <n v="1296194400"/>
    <n v="1296712800"/>
    <x v="862"/>
    <x v="65"/>
    <b v="0"/>
    <b v="1"/>
    <s v="theater/plays"/>
    <x v="3"/>
    <s v="plays"/>
  </r>
  <r>
    <n v="977"/>
    <x v="597"/>
    <s v="Vision-oriented interactive solution"/>
    <n v="7000"/>
    <n v="5177"/>
    <x v="963"/>
    <x v="0"/>
    <x v="109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x v="953"/>
    <s v="Fundamental user-facing productivity"/>
    <n v="1000"/>
    <n v="8641"/>
    <x v="964"/>
    <x v="1"/>
    <x v="45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x v="954"/>
    <s v="Innovative well-modulated capability"/>
    <n v="60200"/>
    <n v="86244"/>
    <x v="965"/>
    <x v="1"/>
    <x v="579"/>
    <n v="84.969458128078813"/>
    <s v="GB"/>
    <s v="GBP"/>
    <n v="1426395600"/>
    <n v="1426914000"/>
    <x v="527"/>
    <x v="454"/>
    <b v="0"/>
    <b v="0"/>
    <s v="theater/plays"/>
    <x v="3"/>
    <s v="plays"/>
  </r>
  <r>
    <n v="980"/>
    <x v="955"/>
    <s v="Universal fault-tolerant orchestration"/>
    <n v="195200"/>
    <n v="78630"/>
    <x v="966"/>
    <x v="0"/>
    <x v="580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x v="956"/>
    <s v="Grass-roots executive synergy"/>
    <n v="6700"/>
    <n v="11941"/>
    <x v="967"/>
    <x v="1"/>
    <x v="581"/>
    <n v="36.969040247678016"/>
    <s v="US"/>
    <s v="USD"/>
    <n v="1514181600"/>
    <n v="1517032800"/>
    <x v="866"/>
    <x v="864"/>
    <b v="0"/>
    <b v="0"/>
    <s v="technology/web"/>
    <x v="2"/>
    <s v="web"/>
  </r>
  <r>
    <n v="982"/>
    <x v="957"/>
    <s v="Multi-layered optimal application"/>
    <n v="7200"/>
    <n v="6115"/>
    <x v="968"/>
    <x v="0"/>
    <x v="51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x v="958"/>
    <s v="Business-focused full-range core"/>
    <n v="129100"/>
    <n v="188404"/>
    <x v="969"/>
    <x v="1"/>
    <x v="582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x v="959"/>
    <s v="Exclusive system-worthy Graphic Interface"/>
    <n v="6500"/>
    <n v="9910"/>
    <x v="970"/>
    <x v="1"/>
    <x v="345"/>
    <n v="26.010498687664043"/>
    <s v="US"/>
    <s v="USD"/>
    <n v="1567918800"/>
    <n v="1570165200"/>
    <x v="105"/>
    <x v="867"/>
    <b v="0"/>
    <b v="0"/>
    <s v="theater/plays"/>
    <x v="3"/>
    <s v="plays"/>
  </r>
  <r>
    <n v="985"/>
    <x v="960"/>
    <s v="Enhanced optimal ability"/>
    <n v="170600"/>
    <n v="114523"/>
    <x v="971"/>
    <x v="0"/>
    <x v="583"/>
    <n v="25.998410896708286"/>
    <s v="US"/>
    <s v="USD"/>
    <n v="1386309600"/>
    <n v="1388556000"/>
    <x v="481"/>
    <x v="868"/>
    <b v="0"/>
    <b v="1"/>
    <s v="music/rock"/>
    <x v="1"/>
    <s v="rock"/>
  </r>
  <r>
    <n v="986"/>
    <x v="961"/>
    <s v="Optional zero administration neural-net"/>
    <n v="7800"/>
    <n v="3144"/>
    <x v="972"/>
    <x v="0"/>
    <x v="45"/>
    <n v="34.173913043478258"/>
    <s v="US"/>
    <s v="USD"/>
    <n v="1301979600"/>
    <n v="1303189200"/>
    <x v="253"/>
    <x v="296"/>
    <b v="0"/>
    <b v="0"/>
    <s v="music/rock"/>
    <x v="1"/>
    <s v="rock"/>
  </r>
  <r>
    <n v="987"/>
    <x v="962"/>
    <s v="Ameliorated foreground focus group"/>
    <n v="6200"/>
    <n v="13441"/>
    <x v="973"/>
    <x v="1"/>
    <x v="584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x v="963"/>
    <s v="Triple-buffered multi-tasking matrices"/>
    <n v="9400"/>
    <n v="4899"/>
    <x v="974"/>
    <x v="0"/>
    <x v="251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x v="964"/>
    <s v="Versatile dedicated migration"/>
    <n v="2400"/>
    <n v="11990"/>
    <x v="975"/>
    <x v="1"/>
    <x v="31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x v="965"/>
    <s v="Devolved foreground customer loyalty"/>
    <n v="7800"/>
    <n v="6839"/>
    <x v="976"/>
    <x v="0"/>
    <x v="251"/>
    <n v="106.859375"/>
    <s v="US"/>
    <s v="USD"/>
    <n v="1456984800"/>
    <n v="1458882000"/>
    <x v="289"/>
    <x v="870"/>
    <b v="0"/>
    <b v="1"/>
    <s v="film &amp; video/drama"/>
    <x v="4"/>
    <s v="drama"/>
  </r>
  <r>
    <n v="991"/>
    <x v="509"/>
    <s v="Reduced reciprocal focus group"/>
    <n v="9800"/>
    <n v="11091"/>
    <x v="977"/>
    <x v="1"/>
    <x v="585"/>
    <n v="46.020746887966808"/>
    <s v="US"/>
    <s v="USD"/>
    <n v="1411621200"/>
    <n v="1411966800"/>
    <x v="870"/>
    <x v="871"/>
    <b v="0"/>
    <b v="1"/>
    <s v="music/rock"/>
    <x v="1"/>
    <s v="rock"/>
  </r>
  <r>
    <n v="992"/>
    <x v="966"/>
    <s v="Networked global migration"/>
    <n v="3100"/>
    <n v="13223"/>
    <x v="978"/>
    <x v="1"/>
    <x v="227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x v="967"/>
    <s v="De-engineered even-keeled definition"/>
    <n v="9800"/>
    <n v="7608"/>
    <x v="979"/>
    <x v="3"/>
    <x v="51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x v="968"/>
    <s v="Implemented bi-directional flexibility"/>
    <n v="141100"/>
    <n v="74073"/>
    <x v="980"/>
    <x v="0"/>
    <x v="586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x v="969"/>
    <s v="Vision-oriented scalable definition"/>
    <n v="97300"/>
    <n v="153216"/>
    <x v="981"/>
    <x v="1"/>
    <x v="587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x v="970"/>
    <s v="Future-proofed upward-trending migration"/>
    <n v="6600"/>
    <n v="4814"/>
    <x v="982"/>
    <x v="0"/>
    <x v="192"/>
    <n v="42.982142857142854"/>
    <s v="US"/>
    <s v="USD"/>
    <n v="1357106400"/>
    <n v="1359698400"/>
    <x v="875"/>
    <x v="874"/>
    <b v="0"/>
    <b v="0"/>
    <s v="theater/plays"/>
    <x v="3"/>
    <s v="plays"/>
  </r>
  <r>
    <n v="997"/>
    <x v="971"/>
    <s v="Right-sized full-range throughput"/>
    <n v="7600"/>
    <n v="4603"/>
    <x v="983"/>
    <x v="3"/>
    <x v="279"/>
    <n v="33.115107913669064"/>
    <s v="IT"/>
    <s v="EUR"/>
    <n v="1390197600"/>
    <n v="1390629600"/>
    <x v="876"/>
    <x v="875"/>
    <b v="0"/>
    <b v="0"/>
    <s v="theater/plays"/>
    <x v="3"/>
    <s v="plays"/>
  </r>
  <r>
    <n v="998"/>
    <x v="972"/>
    <s v="Polarized composite customer loyalty"/>
    <n v="66600"/>
    <n v="37823"/>
    <x v="984"/>
    <x v="0"/>
    <x v="82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x v="973"/>
    <s v="Expanded eco-centric policy"/>
    <n v="111100"/>
    <n v="62819"/>
    <x v="985"/>
    <x v="3"/>
    <x v="588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125E1-7119-5849-8942-98B7296CE07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589F2-5EFD-0142-9162-AE28F917876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C5A63-848C-384C-BD80-A18E519C7B66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L1" zoomScale="94" workbookViewId="0">
      <selection activeCell="T1" sqref="T1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61.33203125" style="3" customWidth="1"/>
    <col min="5" max="5" width="7.6640625" bestFit="1" customWidth="1"/>
    <col min="6" max="6" width="21.33203125" customWidth="1"/>
    <col min="7" max="7" width="17.83203125" customWidth="1"/>
    <col min="8" max="8" width="13" style="5" bestFit="1" customWidth="1"/>
    <col min="9" max="9" width="18.33203125" style="7" customWidth="1"/>
    <col min="12" max="13" width="11.1640625" bestFit="1" customWidth="1"/>
    <col min="14" max="14" width="21.83203125" bestFit="1" customWidth="1"/>
    <col min="15" max="15" width="21.16406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3" s="1" customFormat="1" ht="17">
      <c r="A1" s="1" t="s">
        <v>2085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4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3" ht="17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5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 -1)</f>
        <v>food</v>
      </c>
      <c r="T2" t="str">
        <f t="shared" ref="T2:T66" si="0">MID(R2, SEARCH("/", R2) +1, LEN(R2) - SEARCH("/", R2))</f>
        <v>food trucks</v>
      </c>
    </row>
    <row r="3" spans="1:23" ht="17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(E3/D3)*100</f>
        <v>1040</v>
      </c>
      <c r="G3" t="s">
        <v>20</v>
      </c>
      <c r="H3" s="5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 -1)</f>
        <v>music</v>
      </c>
      <c r="T3" t="str">
        <f t="shared" si="0"/>
        <v>rock</v>
      </c>
    </row>
    <row r="4" spans="1:23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 s="5">
        <v>1425</v>
      </c>
      <c r="I4" s="7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0"/>
        <v>web</v>
      </c>
      <c r="W4" s="11"/>
    </row>
    <row r="5" spans="1:23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 s="5">
        <v>24</v>
      </c>
      <c r="I5" s="7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0"/>
        <v>rock</v>
      </c>
    </row>
    <row r="6" spans="1:23" ht="17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 s="5">
        <v>53</v>
      </c>
      <c r="I6" s="7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0"/>
        <v>plays</v>
      </c>
    </row>
    <row r="7" spans="1:23" ht="17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 s="5">
        <v>174</v>
      </c>
      <c r="I7" s="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0"/>
        <v>plays</v>
      </c>
    </row>
    <row r="8" spans="1:23" ht="17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 s="5">
        <v>18</v>
      </c>
      <c r="I8" s="7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0"/>
        <v>documentary</v>
      </c>
    </row>
    <row r="9" spans="1:23" ht="17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 s="5">
        <v>227</v>
      </c>
      <c r="I9" s="7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0"/>
        <v>plays</v>
      </c>
    </row>
    <row r="10" spans="1:23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 s="5">
        <v>708</v>
      </c>
      <c r="I10" s="7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0"/>
        <v>plays</v>
      </c>
    </row>
    <row r="11" spans="1:23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 s="5">
        <v>44</v>
      </c>
      <c r="I11" s="7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0"/>
        <v>electric music</v>
      </c>
    </row>
    <row r="12" spans="1:23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 s="5">
        <v>220</v>
      </c>
      <c r="I12" s="7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0"/>
        <v>drama</v>
      </c>
    </row>
    <row r="13" spans="1:23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 s="5">
        <v>27</v>
      </c>
      <c r="I13" s="7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0"/>
        <v>plays</v>
      </c>
    </row>
    <row r="14" spans="1:23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 s="5">
        <v>55</v>
      </c>
      <c r="I14" s="7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0"/>
        <v>drama</v>
      </c>
    </row>
    <row r="15" spans="1:23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 s="5">
        <v>98</v>
      </c>
      <c r="I15" s="7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0"/>
        <v>indie rock</v>
      </c>
    </row>
    <row r="16" spans="1:23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 s="5">
        <v>200</v>
      </c>
      <c r="I16" s="7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0"/>
        <v>indie rock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 s="5">
        <v>452</v>
      </c>
      <c r="I17" s="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0"/>
        <v>wearables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 s="5">
        <v>100</v>
      </c>
      <c r="I18" s="7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0"/>
        <v>nonfiction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 s="5">
        <v>1249</v>
      </c>
      <c r="I19" s="7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0"/>
        <v>animation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 s="5">
        <v>135</v>
      </c>
      <c r="I20" s="7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0"/>
        <v>plays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 s="5">
        <v>674</v>
      </c>
      <c r="I21" s="7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0"/>
        <v>plays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 s="5">
        <v>1396</v>
      </c>
      <c r="I22" s="7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0"/>
        <v>drama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 s="5">
        <v>558</v>
      </c>
      <c r="I23" s="7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0"/>
        <v>plays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 s="5">
        <v>890</v>
      </c>
      <c r="I24" s="7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0"/>
        <v>plays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 s="5">
        <v>142</v>
      </c>
      <c r="I25" s="7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0"/>
        <v>documentary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 s="5">
        <v>2673</v>
      </c>
      <c r="I26" s="7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0"/>
        <v>wearables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 s="5">
        <v>163</v>
      </c>
      <c r="I27" s="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0"/>
        <v>video games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 s="5">
        <v>1480</v>
      </c>
      <c r="I28" s="7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0"/>
        <v>plays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 s="5">
        <v>15</v>
      </c>
      <c r="I29" s="7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0"/>
        <v>rock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 s="5">
        <v>2220</v>
      </c>
      <c r="I30" s="7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0"/>
        <v>plays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 s="5">
        <v>1606</v>
      </c>
      <c r="I31" s="7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0"/>
        <v>shorts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 s="5">
        <v>129</v>
      </c>
      <c r="I32" s="7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0"/>
        <v>animation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 s="5">
        <v>226</v>
      </c>
      <c r="I33" s="7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0"/>
        <v>video games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 s="5">
        <v>2307</v>
      </c>
      <c r="I34" s="7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0"/>
        <v>documentary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 s="5">
        <v>5419</v>
      </c>
      <c r="I35" s="7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0"/>
        <v>plays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 s="5">
        <v>165</v>
      </c>
      <c r="I36" s="7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0"/>
        <v>documentary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 s="5">
        <v>1965</v>
      </c>
      <c r="I37" s="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0"/>
        <v>drama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 s="5">
        <v>16</v>
      </c>
      <c r="I38" s="7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0"/>
        <v>plays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 s="5">
        <v>107</v>
      </c>
      <c r="I39" s="7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0"/>
        <v>fiction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 s="5">
        <v>134</v>
      </c>
      <c r="I40" s="7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0"/>
        <v>photography books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 s="5">
        <v>88</v>
      </c>
      <c r="I41" s="7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0"/>
        <v>plays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 s="5">
        <v>198</v>
      </c>
      <c r="I42" s="7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0"/>
        <v>wearables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 s="5">
        <v>111</v>
      </c>
      <c r="I43" s="7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0"/>
        <v>rock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 s="5">
        <v>222</v>
      </c>
      <c r="I44" s="7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0"/>
        <v>food trucks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 s="5">
        <v>6212</v>
      </c>
      <c r="I45" s="7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0"/>
        <v>radio &amp; podcasts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 s="5">
        <v>98</v>
      </c>
      <c r="I46" s="7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0"/>
        <v>fiction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 s="5">
        <v>48</v>
      </c>
      <c r="I47" s="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0"/>
        <v>plays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 s="5">
        <v>92</v>
      </c>
      <c r="I48" s="7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0"/>
        <v>rock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 s="5">
        <v>149</v>
      </c>
      <c r="I49" s="7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0"/>
        <v>plays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 s="5">
        <v>2431</v>
      </c>
      <c r="I50" s="7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0"/>
        <v>plays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 s="5">
        <v>303</v>
      </c>
      <c r="I51" s="7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0"/>
        <v>rock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 s="5">
        <v>1</v>
      </c>
      <c r="I52" s="7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0"/>
        <v>metal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 s="5">
        <v>1467</v>
      </c>
      <c r="I53" s="7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0"/>
        <v>wearables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 s="5">
        <v>75</v>
      </c>
      <c r="I54" s="7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0"/>
        <v>plays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 s="5">
        <v>209</v>
      </c>
      <c r="I55" s="7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0"/>
        <v>drama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 s="5">
        <v>120</v>
      </c>
      <c r="I56" s="7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0"/>
        <v>wearables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 s="5">
        <v>131</v>
      </c>
      <c r="I57" s="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0"/>
        <v>jazz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 s="5">
        <v>164</v>
      </c>
      <c r="I58" s="7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0"/>
        <v>wearables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 s="5">
        <v>201</v>
      </c>
      <c r="I59" s="7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0"/>
        <v>video games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 s="5">
        <v>211</v>
      </c>
      <c r="I60" s="7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0"/>
        <v>plays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 s="5">
        <v>128</v>
      </c>
      <c r="I61" s="7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0"/>
        <v>plays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 s="5">
        <v>1600</v>
      </c>
      <c r="I62" s="7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0"/>
        <v>plays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 s="5">
        <v>2253</v>
      </c>
      <c r="I63" s="7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0"/>
        <v>plays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 s="5">
        <v>249</v>
      </c>
      <c r="I64" s="7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0"/>
        <v>web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 s="5">
        <v>5</v>
      </c>
      <c r="I65" s="7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0"/>
        <v>plays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 s="5">
        <v>38</v>
      </c>
      <c r="I66" s="7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0"/>
        <v>web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 s="5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7">(((L67/60)/60)/24)+DATE(1970,1,1)</f>
        <v>40570.25</v>
      </c>
      <c r="O67" s="11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 -1)</f>
        <v>theater</v>
      </c>
      <c r="T67" t="str">
        <f t="shared" ref="T67:T130" si="10">MID(R67, SEARCH("/", R67) +1, LEN(R67) - SEARCH("/", R67))</f>
        <v>plays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 s="5">
        <v>12</v>
      </c>
      <c r="I68" s="7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7"/>
        <v>42102.208333333328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 s="5">
        <v>4065</v>
      </c>
      <c r="I69" s="7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7"/>
        <v>40203.25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 s="5">
        <v>246</v>
      </c>
      <c r="I70" s="7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7"/>
        <v>42943.208333333328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 s="5">
        <v>17</v>
      </c>
      <c r="I71" s="7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7"/>
        <v>40531.25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 s="5">
        <v>2475</v>
      </c>
      <c r="I72" s="7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7"/>
        <v>40484.208333333336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 s="5">
        <v>76</v>
      </c>
      <c r="I73" s="7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7"/>
        <v>43799.25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 s="5">
        <v>54</v>
      </c>
      <c r="I74" s="7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7"/>
        <v>42186.208333333328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 s="5">
        <v>88</v>
      </c>
      <c r="I75" s="7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7"/>
        <v>42701.25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 s="5">
        <v>85</v>
      </c>
      <c r="I76" s="7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7"/>
        <v>42456.208333333328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 s="5">
        <v>170</v>
      </c>
      <c r="I77" s="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7"/>
        <v>43296.208333333328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 s="5">
        <v>1684</v>
      </c>
      <c r="I78" s="7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7"/>
        <v>42027.25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 s="5">
        <v>56</v>
      </c>
      <c r="I79" s="7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7"/>
        <v>40448.208333333336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 s="5">
        <v>330</v>
      </c>
      <c r="I80" s="7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7"/>
        <v>43206.208333333328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 s="5">
        <v>838</v>
      </c>
      <c r="I81" s="7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7"/>
        <v>43267.208333333328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 s="5">
        <v>127</v>
      </c>
      <c r="I82" s="7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7"/>
        <v>42976.208333333328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 s="5">
        <v>411</v>
      </c>
      <c r="I83" s="7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7"/>
        <v>43062.25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 s="5">
        <v>180</v>
      </c>
      <c r="I84" s="7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7"/>
        <v>43482.25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 s="5">
        <v>1000</v>
      </c>
      <c r="I85" s="7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7"/>
        <v>42579.208333333328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 s="5">
        <v>374</v>
      </c>
      <c r="I86" s="7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7"/>
        <v>41118.208333333336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 s="5">
        <v>71</v>
      </c>
      <c r="I87" s="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7"/>
        <v>40797.208333333336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 s="5">
        <v>203</v>
      </c>
      <c r="I88" s="7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7"/>
        <v>42128.208333333328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 s="5">
        <v>1482</v>
      </c>
      <c r="I89" s="7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7"/>
        <v>40610.25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 s="5">
        <v>113</v>
      </c>
      <c r="I90" s="7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7"/>
        <v>42110.208333333328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 s="5">
        <v>96</v>
      </c>
      <c r="I91" s="7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7"/>
        <v>40283.208333333336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 s="5">
        <v>106</v>
      </c>
      <c r="I92" s="7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7"/>
        <v>42425.25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 s="5">
        <v>679</v>
      </c>
      <c r="I93" s="7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7"/>
        <v>42588.208333333328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 s="5">
        <v>498</v>
      </c>
      <c r="I94" s="7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7"/>
        <v>40352.208333333336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 s="5">
        <v>610</v>
      </c>
      <c r="I95" s="7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7"/>
        <v>41202.208333333336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 s="5">
        <v>180</v>
      </c>
      <c r="I96" s="7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7"/>
        <v>43562.208333333328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 s="5">
        <v>27</v>
      </c>
      <c r="I97" s="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7"/>
        <v>43752.208333333328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 s="5">
        <v>2331</v>
      </c>
      <c r="I98" s="7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7"/>
        <v>40612.25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 s="5">
        <v>113</v>
      </c>
      <c r="I99" s="7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7"/>
        <v>42180.208333333328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 s="5">
        <v>1220</v>
      </c>
      <c r="I100" s="7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7"/>
        <v>42212.208333333328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 s="5">
        <v>164</v>
      </c>
      <c r="I101" s="7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7"/>
        <v>41968.25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5">
        <v>1</v>
      </c>
      <c r="I102" s="7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7"/>
        <v>40835.208333333336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 s="5">
        <v>164</v>
      </c>
      <c r="I103" s="7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7"/>
        <v>42056.25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 s="5">
        <v>336</v>
      </c>
      <c r="I104" s="7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7"/>
        <v>43234.208333333328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 s="5">
        <v>37</v>
      </c>
      <c r="I105" s="7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7"/>
        <v>40475.208333333336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 s="5">
        <v>1917</v>
      </c>
      <c r="I106" s="7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7"/>
        <v>42878.208333333328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 s="5">
        <v>95</v>
      </c>
      <c r="I107" s="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7"/>
        <v>41366.208333333336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 s="5">
        <v>147</v>
      </c>
      <c r="I108" s="7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7"/>
        <v>43716.208333333328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 s="5">
        <v>86</v>
      </c>
      <c r="I109" s="7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7"/>
        <v>43213.208333333328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 s="5">
        <v>83</v>
      </c>
      <c r="I110" s="7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7"/>
        <v>41005.208333333336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 s="5">
        <v>60</v>
      </c>
      <c r="I111" s="7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7"/>
        <v>41651.25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 s="5">
        <v>296</v>
      </c>
      <c r="I112" s="7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7"/>
        <v>43354.208333333328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 s="5">
        <v>676</v>
      </c>
      <c r="I113" s="7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7"/>
        <v>41174.208333333336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 s="5">
        <v>361</v>
      </c>
      <c r="I114" s="7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7"/>
        <v>41875.208333333336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 s="5">
        <v>131</v>
      </c>
      <c r="I115" s="7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7"/>
        <v>42990.208333333328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 s="5">
        <v>126</v>
      </c>
      <c r="I116" s="7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7"/>
        <v>43564.208333333328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 s="5">
        <v>3304</v>
      </c>
      <c r="I117" s="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7"/>
        <v>43056.25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 s="5">
        <v>73</v>
      </c>
      <c r="I118" s="7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7"/>
        <v>42265.208333333328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 s="5">
        <v>275</v>
      </c>
      <c r="I119" s="7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7"/>
        <v>40808.208333333336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 s="5">
        <v>67</v>
      </c>
      <c r="I120" s="7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7"/>
        <v>41665.25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 s="5">
        <v>154</v>
      </c>
      <c r="I121" s="7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7"/>
        <v>41806.208333333336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 s="5">
        <v>1782</v>
      </c>
      <c r="I122" s="7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7"/>
        <v>42111.208333333328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 s="5">
        <v>903</v>
      </c>
      <c r="I123" s="7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7"/>
        <v>41917.208333333336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 s="5">
        <v>3387</v>
      </c>
      <c r="I124" s="7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7"/>
        <v>41970.25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 s="5">
        <v>662</v>
      </c>
      <c r="I125" s="7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7"/>
        <v>42332.25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 s="5">
        <v>94</v>
      </c>
      <c r="I126" s="7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7"/>
        <v>43598.208333333328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 s="5">
        <v>180</v>
      </c>
      <c r="I127" s="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7"/>
        <v>43362.208333333328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 s="5">
        <v>774</v>
      </c>
      <c r="I128" s="7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7"/>
        <v>42596.208333333328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 s="5">
        <v>672</v>
      </c>
      <c r="I129" s="7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7"/>
        <v>40310.208333333336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 s="5">
        <v>532</v>
      </c>
      <c r="I130" s="7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7"/>
        <v>40417.208333333336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 s="5">
        <v>55</v>
      </c>
      <c r="I131" s="7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(((L131/60)/60)/24)+DATE(1970,1,1)</f>
        <v>42038.25</v>
      </c>
      <c r="O131" s="11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 -1)</f>
        <v>food</v>
      </c>
      <c r="T131" t="str">
        <f t="shared" ref="T131:T194" si="16">MID(R131, SEARCH("/", R131) +1, LEN(R131) - SEARCH("/", R131))</f>
        <v>food trucks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 s="5">
        <v>533</v>
      </c>
      <c r="I132" s="7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 s="5">
        <v>2443</v>
      </c>
      <c r="I133" s="7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 s="5">
        <v>89</v>
      </c>
      <c r="I134" s="7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 s="5">
        <v>159</v>
      </c>
      <c r="I135" s="7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 s="5">
        <v>940</v>
      </c>
      <c r="I136" s="7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 s="5">
        <v>117</v>
      </c>
      <c r="I137" s="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 s="5">
        <v>58</v>
      </c>
      <c r="I138" s="7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 s="5">
        <v>50</v>
      </c>
      <c r="I139" s="7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 s="5">
        <v>115</v>
      </c>
      <c r="I140" s="7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 s="5">
        <v>326</v>
      </c>
      <c r="I141" s="7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 s="5">
        <v>186</v>
      </c>
      <c r="I142" s="7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 s="5">
        <v>1071</v>
      </c>
      <c r="I143" s="7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 s="5">
        <v>117</v>
      </c>
      <c r="I144" s="7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 s="5">
        <v>70</v>
      </c>
      <c r="I145" s="7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 s="5">
        <v>135</v>
      </c>
      <c r="I146" s="7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 s="5">
        <v>768</v>
      </c>
      <c r="I147" s="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 s="5">
        <v>51</v>
      </c>
      <c r="I148" s="7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 s="5">
        <v>199</v>
      </c>
      <c r="I149" s="7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 s="5">
        <v>107</v>
      </c>
      <c r="I150" s="7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 s="5">
        <v>195</v>
      </c>
      <c r="I151" s="7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5">
        <v>1</v>
      </c>
      <c r="I152" s="7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 s="5">
        <v>1467</v>
      </c>
      <c r="I153" s="7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 s="5">
        <v>3376</v>
      </c>
      <c r="I154" s="7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 s="5">
        <v>5681</v>
      </c>
      <c r="I155" s="7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 s="5">
        <v>1059</v>
      </c>
      <c r="I156" s="7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 s="5">
        <v>1194</v>
      </c>
      <c r="I157" s="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 s="5">
        <v>379</v>
      </c>
      <c r="I158" s="7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 s="5">
        <v>30</v>
      </c>
      <c r="I159" s="7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 s="5">
        <v>41</v>
      </c>
      <c r="I160" s="7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 s="5">
        <v>1821</v>
      </c>
      <c r="I161" s="7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 s="5">
        <v>164</v>
      </c>
      <c r="I162" s="7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 s="5">
        <v>75</v>
      </c>
      <c r="I163" s="7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 s="5">
        <v>157</v>
      </c>
      <c r="I164" s="7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 s="5">
        <v>246</v>
      </c>
      <c r="I165" s="7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 s="5">
        <v>1396</v>
      </c>
      <c r="I166" s="7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 s="5">
        <v>2506</v>
      </c>
      <c r="I167" s="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 s="5">
        <v>244</v>
      </c>
      <c r="I168" s="7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 s="5">
        <v>146</v>
      </c>
      <c r="I169" s="7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 s="5">
        <v>955</v>
      </c>
      <c r="I170" s="7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 s="5">
        <v>1267</v>
      </c>
      <c r="I171" s="7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 s="5">
        <v>67</v>
      </c>
      <c r="I172" s="7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 s="5">
        <v>5</v>
      </c>
      <c r="I173" s="7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 s="5">
        <v>26</v>
      </c>
      <c r="I174" s="7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 s="5">
        <v>1561</v>
      </c>
      <c r="I175" s="7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 s="5">
        <v>48</v>
      </c>
      <c r="I176" s="7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 s="5">
        <v>1130</v>
      </c>
      <c r="I177" s="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 s="5">
        <v>782</v>
      </c>
      <c r="I178" s="7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 s="5">
        <v>2739</v>
      </c>
      <c r="I179" s="7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 s="5">
        <v>210</v>
      </c>
      <c r="I180" s="7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 s="5">
        <v>3537</v>
      </c>
      <c r="I181" s="7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 s="5">
        <v>2107</v>
      </c>
      <c r="I182" s="7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 s="5">
        <v>136</v>
      </c>
      <c r="I183" s="7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 s="5">
        <v>3318</v>
      </c>
      <c r="I184" s="7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 s="5">
        <v>86</v>
      </c>
      <c r="I185" s="7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 s="5">
        <v>340</v>
      </c>
      <c r="I186" s="7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 s="5">
        <v>19</v>
      </c>
      <c r="I187" s="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 s="5">
        <v>886</v>
      </c>
      <c r="I188" s="7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 s="5">
        <v>1442</v>
      </c>
      <c r="I189" s="7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 s="5">
        <v>35</v>
      </c>
      <c r="I190" s="7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 s="5">
        <v>441</v>
      </c>
      <c r="I191" s="7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 s="5">
        <v>24</v>
      </c>
      <c r="I192" s="7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 s="5">
        <v>86</v>
      </c>
      <c r="I193" s="7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 s="5">
        <v>243</v>
      </c>
      <c r="I194" s="7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 s="5">
        <v>65</v>
      </c>
      <c r="I195" s="7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(((L195/60)/60)/24)+DATE(1970,1,1)</f>
        <v>43198.208333333328</v>
      </c>
      <c r="O195" s="11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 -1)</f>
        <v>music</v>
      </c>
      <c r="T195" t="str">
        <f t="shared" ref="T195:T258" si="22">MID(R195, SEARCH("/", R195) +1, LEN(R195) - SEARCH("/", R195))</f>
        <v>indie rock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 s="5">
        <v>126</v>
      </c>
      <c r="I196" s="7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 s="5">
        <v>524</v>
      </c>
      <c r="I197" s="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 s="5">
        <v>100</v>
      </c>
      <c r="I198" s="7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 s="5">
        <v>1989</v>
      </c>
      <c r="I199" s="7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 s="5">
        <v>168</v>
      </c>
      <c r="I200" s="7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 s="5">
        <v>13</v>
      </c>
      <c r="I201" s="7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5">
        <v>1</v>
      </c>
      <c r="I202" s="7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 s="5">
        <v>157</v>
      </c>
      <c r="I203" s="7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 s="5">
        <v>82</v>
      </c>
      <c r="I204" s="7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 s="5">
        <v>4498</v>
      </c>
      <c r="I205" s="7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 s="5">
        <v>40</v>
      </c>
      <c r="I206" s="7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 s="5">
        <v>80</v>
      </c>
      <c r="I207" s="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 s="5">
        <v>57</v>
      </c>
      <c r="I208" s="7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 s="5">
        <v>43</v>
      </c>
      <c r="I209" s="7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 s="5">
        <v>2053</v>
      </c>
      <c r="I210" s="7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 s="5">
        <v>808</v>
      </c>
      <c r="I211" s="7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 s="5">
        <v>226</v>
      </c>
      <c r="I212" s="7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 s="5">
        <v>1625</v>
      </c>
      <c r="I213" s="7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 s="5">
        <v>168</v>
      </c>
      <c r="I214" s="7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 s="5">
        <v>4289</v>
      </c>
      <c r="I215" s="7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 s="5">
        <v>165</v>
      </c>
      <c r="I216" s="7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 s="5">
        <v>143</v>
      </c>
      <c r="I217" s="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 s="5">
        <v>1815</v>
      </c>
      <c r="I218" s="7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 s="5">
        <v>934</v>
      </c>
      <c r="I219" s="7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 s="5">
        <v>397</v>
      </c>
      <c r="I220" s="7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 s="5">
        <v>1539</v>
      </c>
      <c r="I221" s="7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 s="5">
        <v>17</v>
      </c>
      <c r="I222" s="7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 s="5">
        <v>2179</v>
      </c>
      <c r="I223" s="7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 s="5">
        <v>138</v>
      </c>
      <c r="I224" s="7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 s="5">
        <v>931</v>
      </c>
      <c r="I225" s="7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 s="5">
        <v>3594</v>
      </c>
      <c r="I226" s="7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 s="5">
        <v>5880</v>
      </c>
      <c r="I227" s="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 s="5">
        <v>112</v>
      </c>
      <c r="I228" s="7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 s="5">
        <v>943</v>
      </c>
      <c r="I229" s="7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 s="5">
        <v>2468</v>
      </c>
      <c r="I230" s="7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 s="5">
        <v>2551</v>
      </c>
      <c r="I231" s="7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 s="5">
        <v>101</v>
      </c>
      <c r="I232" s="7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 s="5">
        <v>67</v>
      </c>
      <c r="I233" s="7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 s="5">
        <v>92</v>
      </c>
      <c r="I234" s="7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 s="5">
        <v>62</v>
      </c>
      <c r="I235" s="7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 s="5">
        <v>149</v>
      </c>
      <c r="I236" s="7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 s="5">
        <v>92</v>
      </c>
      <c r="I237" s="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 s="5">
        <v>57</v>
      </c>
      <c r="I238" s="7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 s="5">
        <v>329</v>
      </c>
      <c r="I239" s="7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 s="5">
        <v>97</v>
      </c>
      <c r="I240" s="7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 s="5">
        <v>41</v>
      </c>
      <c r="I241" s="7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 s="5">
        <v>1784</v>
      </c>
      <c r="I242" s="7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 s="5">
        <v>1684</v>
      </c>
      <c r="I243" s="7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 s="5">
        <v>250</v>
      </c>
      <c r="I244" s="7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 s="5">
        <v>238</v>
      </c>
      <c r="I245" s="7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 s="5">
        <v>53</v>
      </c>
      <c r="I246" s="7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 s="5">
        <v>214</v>
      </c>
      <c r="I247" s="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 s="5">
        <v>222</v>
      </c>
      <c r="I248" s="7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 s="5">
        <v>1884</v>
      </c>
      <c r="I249" s="7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 s="5">
        <v>218</v>
      </c>
      <c r="I250" s="7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 s="5">
        <v>6465</v>
      </c>
      <c r="I251" s="7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5">
        <v>1</v>
      </c>
      <c r="I252" s="7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 s="5">
        <v>101</v>
      </c>
      <c r="I253" s="7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 s="5">
        <v>59</v>
      </c>
      <c r="I254" s="7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 s="5">
        <v>1335</v>
      </c>
      <c r="I255" s="7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 s="5">
        <v>88</v>
      </c>
      <c r="I256" s="7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 s="5">
        <v>1697</v>
      </c>
      <c r="I257" s="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 s="5">
        <v>15</v>
      </c>
      <c r="I258" s="7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 s="5">
        <v>92</v>
      </c>
      <c r="I259" s="7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(((L259/60)/60)/24)+DATE(1970,1,1)</f>
        <v>41338.25</v>
      </c>
      <c r="O259" s="11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 -1)</f>
        <v>theater</v>
      </c>
      <c r="T259" t="str">
        <f t="shared" ref="T259:T322" si="28">MID(R259, SEARCH("/", R259) +1, LEN(R259) - SEARCH("/", R259))</f>
        <v>plays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 s="5">
        <v>186</v>
      </c>
      <c r="I260" s="7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 s="5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 s="5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 s="5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 s="5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 s="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 s="5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 s="5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 s="5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 s="5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 s="5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 s="5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 s="5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 s="5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 s="5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 s="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 s="5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 s="5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 s="5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 s="5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 s="5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 s="5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 s="5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 s="5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 s="5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 s="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 s="5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 s="5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 s="5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 s="5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 s="5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 s="5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 s="5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 s="5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 s="5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 s="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 s="5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 s="5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 s="5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 s="5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 s="5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 s="5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5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 s="5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 s="5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 s="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 s="5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 s="5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 s="5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 s="5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 s="5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 s="5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 s="5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 s="5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 s="5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 s="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 s="5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 s="5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 s="5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 s="5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 s="5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 s="5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 s="5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 s="5">
        <v>2468</v>
      </c>
      <c r="I323" s="7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(((L323/60)/60)/24)+DATE(1970,1,1)</f>
        <v>40634.208333333336</v>
      </c>
      <c r="O323" s="11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 -1)</f>
        <v>film &amp; video</v>
      </c>
      <c r="T323" t="str">
        <f t="shared" ref="T323:T386" si="34">MID(R323, SEARCH("/", R323) +1, LEN(R323) - SEARCH("/", R323))</f>
        <v>shorts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 s="5">
        <v>5168</v>
      </c>
      <c r="I324" s="7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 s="5">
        <v>26</v>
      </c>
      <c r="I325" s="7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 s="5">
        <v>307</v>
      </c>
      <c r="I326" s="7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 s="5">
        <v>73</v>
      </c>
      <c r="I327" s="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 s="5">
        <v>128</v>
      </c>
      <c r="I328" s="7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 s="5">
        <v>33</v>
      </c>
      <c r="I329" s="7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 s="5">
        <v>2441</v>
      </c>
      <c r="I330" s="7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 s="5">
        <v>211</v>
      </c>
      <c r="I331" s="7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 s="5">
        <v>1385</v>
      </c>
      <c r="I332" s="7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 s="5">
        <v>190</v>
      </c>
      <c r="I333" s="7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 s="5">
        <v>470</v>
      </c>
      <c r="I334" s="7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 s="5">
        <v>253</v>
      </c>
      <c r="I335" s="7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 s="5">
        <v>1113</v>
      </c>
      <c r="I336" s="7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 s="5">
        <v>2283</v>
      </c>
      <c r="I337" s="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 s="5">
        <v>1072</v>
      </c>
      <c r="I338" s="7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 s="5">
        <v>1095</v>
      </c>
      <c r="I339" s="7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 s="5">
        <v>1690</v>
      </c>
      <c r="I340" s="7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 s="5">
        <v>1297</v>
      </c>
      <c r="I341" s="7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 s="5">
        <v>393</v>
      </c>
      <c r="I342" s="7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 s="5">
        <v>1257</v>
      </c>
      <c r="I343" s="7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 s="5">
        <v>328</v>
      </c>
      <c r="I344" s="7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 s="5">
        <v>147</v>
      </c>
      <c r="I345" s="7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 s="5">
        <v>830</v>
      </c>
      <c r="I346" s="7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 s="5">
        <v>331</v>
      </c>
      <c r="I347" s="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 s="5">
        <v>25</v>
      </c>
      <c r="I348" s="7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 s="5">
        <v>191</v>
      </c>
      <c r="I349" s="7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 s="5">
        <v>3483</v>
      </c>
      <c r="I350" s="7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 s="5">
        <v>923</v>
      </c>
      <c r="I351" s="7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5">
        <v>1</v>
      </c>
      <c r="I352" s="7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 s="5">
        <v>2013</v>
      </c>
      <c r="I353" s="7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 s="5">
        <v>33</v>
      </c>
      <c r="I354" s="7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 s="5">
        <v>1703</v>
      </c>
      <c r="I355" s="7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 s="5">
        <v>80</v>
      </c>
      <c r="I356" s="7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 s="5">
        <v>86</v>
      </c>
      <c r="I357" s="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 s="5">
        <v>40</v>
      </c>
      <c r="I358" s="7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 s="5">
        <v>41</v>
      </c>
      <c r="I359" s="7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 s="5">
        <v>23</v>
      </c>
      <c r="I360" s="7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 s="5">
        <v>187</v>
      </c>
      <c r="I361" s="7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 s="5">
        <v>2875</v>
      </c>
      <c r="I362" s="7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 s="5">
        <v>88</v>
      </c>
      <c r="I363" s="7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 s="5">
        <v>191</v>
      </c>
      <c r="I364" s="7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 s="5">
        <v>139</v>
      </c>
      <c r="I365" s="7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 s="5">
        <v>186</v>
      </c>
      <c r="I366" s="7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 s="5">
        <v>112</v>
      </c>
      <c r="I367" s="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 s="5">
        <v>101</v>
      </c>
      <c r="I368" s="7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 s="5">
        <v>75</v>
      </c>
      <c r="I369" s="7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 s="5">
        <v>206</v>
      </c>
      <c r="I370" s="7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 s="5">
        <v>154</v>
      </c>
      <c r="I371" s="7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 s="5">
        <v>5966</v>
      </c>
      <c r="I372" s="7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 s="5">
        <v>2176</v>
      </c>
      <c r="I373" s="7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 s="5">
        <v>169</v>
      </c>
      <c r="I374" s="7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 s="5">
        <v>2106</v>
      </c>
      <c r="I375" s="7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 s="5">
        <v>441</v>
      </c>
      <c r="I376" s="7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 s="5">
        <v>25</v>
      </c>
      <c r="I377" s="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 s="5">
        <v>131</v>
      </c>
      <c r="I378" s="7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 s="5">
        <v>127</v>
      </c>
      <c r="I379" s="7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 s="5">
        <v>355</v>
      </c>
      <c r="I380" s="7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 s="5">
        <v>44</v>
      </c>
      <c r="I381" s="7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 s="5">
        <v>84</v>
      </c>
      <c r="I382" s="7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 s="5">
        <v>155</v>
      </c>
      <c r="I383" s="7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 s="5">
        <v>67</v>
      </c>
      <c r="I384" s="7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 s="5">
        <v>189</v>
      </c>
      <c r="I385" s="7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 s="5">
        <v>4799</v>
      </c>
      <c r="I386" s="7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 s="5">
        <v>1137</v>
      </c>
      <c r="I387" s="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(((L387/60)/60)/24)+DATE(1970,1,1)</f>
        <v>43553.208333333328</v>
      </c>
      <c r="O387" s="11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 -1)</f>
        <v>publishing</v>
      </c>
      <c r="T387" t="str">
        <f t="shared" ref="T387:T450" si="40">MID(R387, SEARCH("/", R387) +1, LEN(R387) - SEARCH("/", R387))</f>
        <v>nonfiction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 s="5">
        <v>1068</v>
      </c>
      <c r="I388" s="7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 s="5">
        <v>424</v>
      </c>
      <c r="I389" s="7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 s="5">
        <v>145</v>
      </c>
      <c r="I390" s="7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 s="5">
        <v>1152</v>
      </c>
      <c r="I391" s="7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 s="5">
        <v>50</v>
      </c>
      <c r="I392" s="7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 s="5">
        <v>151</v>
      </c>
      <c r="I393" s="7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 s="5">
        <v>1608</v>
      </c>
      <c r="I394" s="7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 s="5">
        <v>3059</v>
      </c>
      <c r="I395" s="7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 s="5">
        <v>34</v>
      </c>
      <c r="I396" s="7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 s="5">
        <v>220</v>
      </c>
      <c r="I397" s="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 s="5">
        <v>1604</v>
      </c>
      <c r="I398" s="7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 s="5">
        <v>454</v>
      </c>
      <c r="I399" s="7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 s="5">
        <v>123</v>
      </c>
      <c r="I400" s="7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 s="5">
        <v>941</v>
      </c>
      <c r="I401" s="7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5">
        <v>1</v>
      </c>
      <c r="I402" s="7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 s="5">
        <v>299</v>
      </c>
      <c r="I403" s="7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 s="5">
        <v>40</v>
      </c>
      <c r="I404" s="7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 s="5">
        <v>3015</v>
      </c>
      <c r="I405" s="7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 s="5">
        <v>2237</v>
      </c>
      <c r="I406" s="7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 s="5">
        <v>435</v>
      </c>
      <c r="I407" s="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 s="5">
        <v>645</v>
      </c>
      <c r="I408" s="7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 s="5">
        <v>484</v>
      </c>
      <c r="I409" s="7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 s="5">
        <v>154</v>
      </c>
      <c r="I410" s="7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 s="5">
        <v>714</v>
      </c>
      <c r="I411" s="7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 s="5">
        <v>1111</v>
      </c>
      <c r="I412" s="7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 s="5">
        <v>82</v>
      </c>
      <c r="I413" s="7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 s="5">
        <v>134</v>
      </c>
      <c r="I414" s="7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 s="5">
        <v>1089</v>
      </c>
      <c r="I415" s="7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 s="5">
        <v>5497</v>
      </c>
      <c r="I416" s="7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 s="5">
        <v>418</v>
      </c>
      <c r="I417" s="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 s="5">
        <v>1439</v>
      </c>
      <c r="I418" s="7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 s="5">
        <v>15</v>
      </c>
      <c r="I419" s="7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 s="5">
        <v>1999</v>
      </c>
      <c r="I420" s="7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 s="5">
        <v>5203</v>
      </c>
      <c r="I421" s="7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 s="5">
        <v>94</v>
      </c>
      <c r="I422" s="7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 s="5">
        <v>118</v>
      </c>
      <c r="I423" s="7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 s="5">
        <v>205</v>
      </c>
      <c r="I424" s="7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 s="5">
        <v>162</v>
      </c>
      <c r="I425" s="7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 s="5">
        <v>83</v>
      </c>
      <c r="I426" s="7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 s="5">
        <v>92</v>
      </c>
      <c r="I427" s="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 s="5">
        <v>219</v>
      </c>
      <c r="I428" s="7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 s="5">
        <v>2526</v>
      </c>
      <c r="I429" s="7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 s="5">
        <v>747</v>
      </c>
      <c r="I430" s="7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 s="5">
        <v>2138</v>
      </c>
      <c r="I431" s="7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 s="5">
        <v>84</v>
      </c>
      <c r="I432" s="7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 s="5">
        <v>94</v>
      </c>
      <c r="I433" s="7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 s="5">
        <v>91</v>
      </c>
      <c r="I434" s="7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 s="5">
        <v>792</v>
      </c>
      <c r="I435" s="7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 s="5">
        <v>10</v>
      </c>
      <c r="I436" s="7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 s="5">
        <v>1713</v>
      </c>
      <c r="I437" s="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 s="5">
        <v>249</v>
      </c>
      <c r="I438" s="7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 s="5">
        <v>192</v>
      </c>
      <c r="I439" s="7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 s="5">
        <v>247</v>
      </c>
      <c r="I440" s="7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 s="5">
        <v>2293</v>
      </c>
      <c r="I441" s="7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 s="5">
        <v>3131</v>
      </c>
      <c r="I442" s="7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 s="5">
        <v>32</v>
      </c>
      <c r="I443" s="7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 s="5">
        <v>143</v>
      </c>
      <c r="I444" s="7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 s="5">
        <v>90</v>
      </c>
      <c r="I445" s="7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 s="5">
        <v>296</v>
      </c>
      <c r="I446" s="7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 s="5">
        <v>170</v>
      </c>
      <c r="I447" s="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 s="5">
        <v>186</v>
      </c>
      <c r="I448" s="7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 s="5">
        <v>439</v>
      </c>
      <c r="I449" s="7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 s="5">
        <v>605</v>
      </c>
      <c r="I450" s="7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 s="5">
        <v>86</v>
      </c>
      <c r="I451" s="7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(((L451/60)/60)/24)+DATE(1970,1,1)</f>
        <v>43530.25</v>
      </c>
      <c r="O451" s="11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 -1)</f>
        <v>games</v>
      </c>
      <c r="T451" t="str">
        <f t="shared" ref="T451:T514" si="46">MID(R451, SEARCH("/", R451) +1, LEN(R451) - SEARCH("/", R451))</f>
        <v>video games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5">
        <v>1</v>
      </c>
      <c r="I452" s="7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 s="5">
        <v>6286</v>
      </c>
      <c r="I453" s="7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 s="5">
        <v>31</v>
      </c>
      <c r="I454" s="7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 s="5">
        <v>1181</v>
      </c>
      <c r="I455" s="7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 s="5">
        <v>39</v>
      </c>
      <c r="I456" s="7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 s="5">
        <v>3727</v>
      </c>
      <c r="I457" s="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 s="5">
        <v>1605</v>
      </c>
      <c r="I458" s="7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 s="5">
        <v>46</v>
      </c>
      <c r="I459" s="7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 s="5">
        <v>2120</v>
      </c>
      <c r="I460" s="7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 s="5">
        <v>105</v>
      </c>
      <c r="I461" s="7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 s="5">
        <v>50</v>
      </c>
      <c r="I462" s="7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 s="5">
        <v>2080</v>
      </c>
      <c r="I463" s="7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 s="5">
        <v>535</v>
      </c>
      <c r="I464" s="7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 s="5">
        <v>2105</v>
      </c>
      <c r="I465" s="7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 s="5">
        <v>2436</v>
      </c>
      <c r="I466" s="7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 s="5">
        <v>80</v>
      </c>
      <c r="I467" s="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 s="5">
        <v>42</v>
      </c>
      <c r="I468" s="7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 s="5">
        <v>139</v>
      </c>
      <c r="I469" s="7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 s="5">
        <v>16</v>
      </c>
      <c r="I470" s="7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 s="5">
        <v>159</v>
      </c>
      <c r="I471" s="7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 s="5">
        <v>381</v>
      </c>
      <c r="I472" s="7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 s="5">
        <v>194</v>
      </c>
      <c r="I473" s="7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 s="5">
        <v>575</v>
      </c>
      <c r="I474" s="7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 s="5">
        <v>106</v>
      </c>
      <c r="I475" s="7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 s="5">
        <v>142</v>
      </c>
      <c r="I476" s="7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 s="5">
        <v>211</v>
      </c>
      <c r="I477" s="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 s="5">
        <v>1120</v>
      </c>
      <c r="I478" s="7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 s="5">
        <v>113</v>
      </c>
      <c r="I479" s="7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 s="5">
        <v>2756</v>
      </c>
      <c r="I480" s="7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 s="5">
        <v>173</v>
      </c>
      <c r="I481" s="7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 s="5">
        <v>87</v>
      </c>
      <c r="I482" s="7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 s="5">
        <v>1538</v>
      </c>
      <c r="I483" s="7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 s="5">
        <v>9</v>
      </c>
      <c r="I484" s="7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 s="5">
        <v>554</v>
      </c>
      <c r="I485" s="7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 s="5">
        <v>1572</v>
      </c>
      <c r="I486" s="7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 s="5">
        <v>648</v>
      </c>
      <c r="I487" s="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 s="5">
        <v>21</v>
      </c>
      <c r="I488" s="7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 s="5">
        <v>2346</v>
      </c>
      <c r="I489" s="7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 s="5">
        <v>115</v>
      </c>
      <c r="I490" s="7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 s="5">
        <v>85</v>
      </c>
      <c r="I491" s="7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 s="5">
        <v>144</v>
      </c>
      <c r="I492" s="7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 s="5">
        <v>2443</v>
      </c>
      <c r="I493" s="7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 s="5">
        <v>595</v>
      </c>
      <c r="I494" s="7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 s="5">
        <v>64</v>
      </c>
      <c r="I495" s="7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 s="5">
        <v>268</v>
      </c>
      <c r="I496" s="7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 s="5">
        <v>195</v>
      </c>
      <c r="I497" s="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 s="5">
        <v>54</v>
      </c>
      <c r="I498" s="7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 s="5">
        <v>120</v>
      </c>
      <c r="I499" s="7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 s="5">
        <v>579</v>
      </c>
      <c r="I500" s="7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 s="5">
        <v>2072</v>
      </c>
      <c r="I501" s="7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5">
        <v>0</v>
      </c>
      <c r="I502" s="7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 s="5">
        <v>1796</v>
      </c>
      <c r="I503" s="7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 s="5">
        <v>186</v>
      </c>
      <c r="I504" s="7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 s="5">
        <v>460</v>
      </c>
      <c r="I505" s="7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 s="5">
        <v>62</v>
      </c>
      <c r="I506" s="7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 s="5">
        <v>347</v>
      </c>
      <c r="I507" s="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 s="5">
        <v>2528</v>
      </c>
      <c r="I508" s="7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 s="5">
        <v>19</v>
      </c>
      <c r="I509" s="7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 s="5">
        <v>3657</v>
      </c>
      <c r="I510" s="7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 s="5">
        <v>1258</v>
      </c>
      <c r="I511" s="7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 s="5">
        <v>131</v>
      </c>
      <c r="I512" s="7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 s="5">
        <v>362</v>
      </c>
      <c r="I513" s="7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 s="5">
        <v>239</v>
      </c>
      <c r="I514" s="7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 s="5">
        <v>35</v>
      </c>
      <c r="I515" s="7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(((L515/60)/60)/24)+DATE(1970,1,1)</f>
        <v>40430.208333333336</v>
      </c>
      <c r="O515" s="11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 -1)</f>
        <v>film &amp; video</v>
      </c>
      <c r="T515" t="str">
        <f t="shared" ref="T515:T578" si="52">MID(R515, SEARCH("/", R515) +1, LEN(R515) - SEARCH("/", R515))</f>
        <v>television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 s="5">
        <v>528</v>
      </c>
      <c r="I516" s="7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 s="5">
        <v>133</v>
      </c>
      <c r="I517" s="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 s="5">
        <v>846</v>
      </c>
      <c r="I518" s="7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 s="5">
        <v>78</v>
      </c>
      <c r="I519" s="7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 s="5">
        <v>10</v>
      </c>
      <c r="I520" s="7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 s="5">
        <v>1773</v>
      </c>
      <c r="I521" s="7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 s="5">
        <v>32</v>
      </c>
      <c r="I522" s="7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 s="5">
        <v>369</v>
      </c>
      <c r="I523" s="7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 s="5">
        <v>191</v>
      </c>
      <c r="I524" s="7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 s="5">
        <v>89</v>
      </c>
      <c r="I525" s="7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 s="5">
        <v>1979</v>
      </c>
      <c r="I526" s="7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 s="5">
        <v>63</v>
      </c>
      <c r="I527" s="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 s="5">
        <v>147</v>
      </c>
      <c r="I528" s="7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 s="5">
        <v>6080</v>
      </c>
      <c r="I529" s="7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 s="5">
        <v>80</v>
      </c>
      <c r="I530" s="7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 s="5">
        <v>9</v>
      </c>
      <c r="I531" s="7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 s="5">
        <v>1784</v>
      </c>
      <c r="I532" s="7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 s="5">
        <v>3640</v>
      </c>
      <c r="I533" s="7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 s="5">
        <v>126</v>
      </c>
      <c r="I534" s="7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 s="5">
        <v>2218</v>
      </c>
      <c r="I535" s="7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 s="5">
        <v>243</v>
      </c>
      <c r="I536" s="7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 s="5">
        <v>202</v>
      </c>
      <c r="I537" s="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 s="5">
        <v>140</v>
      </c>
      <c r="I538" s="7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 s="5">
        <v>1052</v>
      </c>
      <c r="I539" s="7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 s="5">
        <v>1296</v>
      </c>
      <c r="I540" s="7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 s="5">
        <v>77</v>
      </c>
      <c r="I541" s="7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 s="5">
        <v>247</v>
      </c>
      <c r="I542" s="7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 s="5">
        <v>395</v>
      </c>
      <c r="I543" s="7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 s="5">
        <v>49</v>
      </c>
      <c r="I544" s="7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 s="5">
        <v>180</v>
      </c>
      <c r="I545" s="7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 s="5">
        <v>84</v>
      </c>
      <c r="I546" s="7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 s="5">
        <v>2690</v>
      </c>
      <c r="I547" s="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 s="5">
        <v>88</v>
      </c>
      <c r="I548" s="7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 s="5">
        <v>156</v>
      </c>
      <c r="I549" s="7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 s="5">
        <v>2985</v>
      </c>
      <c r="I550" s="7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 s="5">
        <v>762</v>
      </c>
      <c r="I551" s="7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5">
        <v>1</v>
      </c>
      <c r="I552" s="7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 s="5">
        <v>2779</v>
      </c>
      <c r="I553" s="7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 s="5">
        <v>92</v>
      </c>
      <c r="I554" s="7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 s="5">
        <v>1028</v>
      </c>
      <c r="I555" s="7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 s="5">
        <v>554</v>
      </c>
      <c r="I556" s="7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 s="5">
        <v>135</v>
      </c>
      <c r="I557" s="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 s="5">
        <v>122</v>
      </c>
      <c r="I558" s="7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 s="5">
        <v>221</v>
      </c>
      <c r="I559" s="7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 s="5">
        <v>126</v>
      </c>
      <c r="I560" s="7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 s="5">
        <v>1022</v>
      </c>
      <c r="I561" s="7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 s="5">
        <v>3177</v>
      </c>
      <c r="I562" s="7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 s="5">
        <v>198</v>
      </c>
      <c r="I563" s="7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 s="5">
        <v>26</v>
      </c>
      <c r="I564" s="7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 s="5">
        <v>85</v>
      </c>
      <c r="I565" s="7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 s="5">
        <v>1790</v>
      </c>
      <c r="I566" s="7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 s="5">
        <v>3596</v>
      </c>
      <c r="I567" s="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 s="5">
        <v>37</v>
      </c>
      <c r="I568" s="7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 s="5">
        <v>244</v>
      </c>
      <c r="I569" s="7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 s="5">
        <v>5180</v>
      </c>
      <c r="I570" s="7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 s="5">
        <v>589</v>
      </c>
      <c r="I571" s="7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 s="5">
        <v>2725</v>
      </c>
      <c r="I572" s="7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5">
        <v>35</v>
      </c>
      <c r="I573" s="7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 s="5">
        <v>94</v>
      </c>
      <c r="I574" s="7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 s="5">
        <v>300</v>
      </c>
      <c r="I575" s="7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 s="5">
        <v>144</v>
      </c>
      <c r="I576" s="7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 s="5">
        <v>558</v>
      </c>
      <c r="I577" s="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 s="5">
        <v>64</v>
      </c>
      <c r="I578" s="7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 s="5">
        <v>37</v>
      </c>
      <c r="I579" s="7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(((L579/60)/60)/24)+DATE(1970,1,1)</f>
        <v>40613.25</v>
      </c>
      <c r="O579" s="11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 -1)</f>
        <v>music</v>
      </c>
      <c r="T579" t="str">
        <f t="shared" ref="T579:T642" si="58">MID(R579, SEARCH("/", R579) +1, LEN(R579) - SEARCH("/", R579))</f>
        <v>jazz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 s="5">
        <v>245</v>
      </c>
      <c r="I580" s="7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 s="5">
        <v>87</v>
      </c>
      <c r="I581" s="7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 s="5">
        <v>3116</v>
      </c>
      <c r="I582" s="7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 s="5">
        <v>71</v>
      </c>
      <c r="I583" s="7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 s="5">
        <v>42</v>
      </c>
      <c r="I584" s="7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 s="5">
        <v>909</v>
      </c>
      <c r="I585" s="7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 s="5">
        <v>1613</v>
      </c>
      <c r="I586" s="7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 s="5">
        <v>136</v>
      </c>
      <c r="I587" s="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 s="5">
        <v>130</v>
      </c>
      <c r="I588" s="7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 s="5">
        <v>156</v>
      </c>
      <c r="I589" s="7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 s="5">
        <v>1368</v>
      </c>
      <c r="I590" s="7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 s="5">
        <v>102</v>
      </c>
      <c r="I591" s="7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 s="5">
        <v>86</v>
      </c>
      <c r="I592" s="7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 s="5">
        <v>102</v>
      </c>
      <c r="I593" s="7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 s="5">
        <v>253</v>
      </c>
      <c r="I594" s="7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 s="5">
        <v>4006</v>
      </c>
      <c r="I595" s="7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 s="5">
        <v>157</v>
      </c>
      <c r="I596" s="7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 s="5">
        <v>1629</v>
      </c>
      <c r="I597" s="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 s="5">
        <v>183</v>
      </c>
      <c r="I598" s="7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 s="5">
        <v>2188</v>
      </c>
      <c r="I599" s="7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 s="5">
        <v>2409</v>
      </c>
      <c r="I600" s="7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 s="5">
        <v>82</v>
      </c>
      <c r="I601" s="7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5">
        <v>1</v>
      </c>
      <c r="I602" s="7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 s="5">
        <v>194</v>
      </c>
      <c r="I603" s="7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 s="5">
        <v>1140</v>
      </c>
      <c r="I604" s="7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 s="5">
        <v>102</v>
      </c>
      <c r="I605" s="7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 s="5">
        <v>2857</v>
      </c>
      <c r="I606" s="7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 s="5">
        <v>107</v>
      </c>
      <c r="I607" s="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 s="5">
        <v>160</v>
      </c>
      <c r="I608" s="7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 s="5">
        <v>2230</v>
      </c>
      <c r="I609" s="7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 s="5">
        <v>316</v>
      </c>
      <c r="I610" s="7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 s="5">
        <v>117</v>
      </c>
      <c r="I611" s="7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 s="5">
        <v>6406</v>
      </c>
      <c r="I612" s="7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 s="5">
        <v>15</v>
      </c>
      <c r="I613" s="7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 s="5">
        <v>192</v>
      </c>
      <c r="I614" s="7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 s="5">
        <v>26</v>
      </c>
      <c r="I615" s="7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 s="5">
        <v>723</v>
      </c>
      <c r="I616" s="7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 s="5">
        <v>170</v>
      </c>
      <c r="I617" s="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 s="5">
        <v>238</v>
      </c>
      <c r="I618" s="7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 s="5">
        <v>55</v>
      </c>
      <c r="I619" s="7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 s="5">
        <v>1198</v>
      </c>
      <c r="I620" s="7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 s="5">
        <v>648</v>
      </c>
      <c r="I621" s="7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 s="5">
        <v>128</v>
      </c>
      <c r="I622" s="7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 s="5">
        <v>2144</v>
      </c>
      <c r="I623" s="7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 s="5">
        <v>64</v>
      </c>
      <c r="I624" s="7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 s="5">
        <v>2693</v>
      </c>
      <c r="I625" s="7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 s="5">
        <v>432</v>
      </c>
      <c r="I626" s="7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 s="5">
        <v>62</v>
      </c>
      <c r="I627" s="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 s="5">
        <v>189</v>
      </c>
      <c r="I628" s="7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 s="5">
        <v>154</v>
      </c>
      <c r="I629" s="7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 s="5">
        <v>96</v>
      </c>
      <c r="I630" s="7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 s="5">
        <v>750</v>
      </c>
      <c r="I631" s="7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 s="5">
        <v>87</v>
      </c>
      <c r="I632" s="7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 s="5">
        <v>3063</v>
      </c>
      <c r="I633" s="7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 s="5">
        <v>278</v>
      </c>
      <c r="I634" s="7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 s="5">
        <v>105</v>
      </c>
      <c r="I635" s="7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 s="5">
        <v>1658</v>
      </c>
      <c r="I636" s="7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 s="5">
        <v>2266</v>
      </c>
      <c r="I637" s="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 s="5">
        <v>2604</v>
      </c>
      <c r="I638" s="7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 s="5">
        <v>65</v>
      </c>
      <c r="I639" s="7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 s="5">
        <v>94</v>
      </c>
      <c r="I640" s="7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 s="5">
        <v>45</v>
      </c>
      <c r="I641" s="7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 s="5">
        <v>257</v>
      </c>
      <c r="I642" s="7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 s="5">
        <v>194</v>
      </c>
      <c r="I643" s="7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(((L643/60)/60)/24)+DATE(1970,1,1)</f>
        <v>42786.25</v>
      </c>
      <c r="O643" s="11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 -1)</f>
        <v>theater</v>
      </c>
      <c r="T643" t="str">
        <f t="shared" ref="T643:T706" si="64">MID(R643, SEARCH("/", R643) +1, LEN(R643) - SEARCH("/", R643))</f>
        <v>plays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 s="5">
        <v>129</v>
      </c>
      <c r="I644" s="7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 s="5">
        <v>375</v>
      </c>
      <c r="I645" s="7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 s="5">
        <v>2928</v>
      </c>
      <c r="I646" s="7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 s="5">
        <v>4697</v>
      </c>
      <c r="I647" s="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 s="5">
        <v>2915</v>
      </c>
      <c r="I648" s="7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 s="5">
        <v>18</v>
      </c>
      <c r="I649" s="7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 s="5">
        <v>723</v>
      </c>
      <c r="I650" s="7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 s="5">
        <v>602</v>
      </c>
      <c r="I651" s="7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5">
        <v>1</v>
      </c>
      <c r="I652" s="7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 s="5">
        <v>3868</v>
      </c>
      <c r="I653" s="7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 s="5">
        <v>409</v>
      </c>
      <c r="I654" s="7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 s="5">
        <v>234</v>
      </c>
      <c r="I655" s="7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 s="5">
        <v>3016</v>
      </c>
      <c r="I656" s="7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 s="5">
        <v>264</v>
      </c>
      <c r="I657" s="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 s="5">
        <v>504</v>
      </c>
      <c r="I658" s="7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 s="5">
        <v>14</v>
      </c>
      <c r="I659" s="7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 s="5">
        <v>390</v>
      </c>
      <c r="I660" s="7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 s="5">
        <v>750</v>
      </c>
      <c r="I661" s="7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 s="5">
        <v>77</v>
      </c>
      <c r="I662" s="7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 s="5">
        <v>752</v>
      </c>
      <c r="I663" s="7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 s="5">
        <v>131</v>
      </c>
      <c r="I664" s="7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 s="5">
        <v>87</v>
      </c>
      <c r="I665" s="7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 s="5">
        <v>1063</v>
      </c>
      <c r="I666" s="7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 s="5">
        <v>272</v>
      </c>
      <c r="I667" s="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 s="5">
        <v>25</v>
      </c>
      <c r="I668" s="7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 s="5">
        <v>419</v>
      </c>
      <c r="I669" s="7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 s="5">
        <v>76</v>
      </c>
      <c r="I670" s="7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 s="5">
        <v>1621</v>
      </c>
      <c r="I671" s="7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 s="5">
        <v>1101</v>
      </c>
      <c r="I672" s="7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 s="5">
        <v>1073</v>
      </c>
      <c r="I673" s="7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 s="5">
        <v>4428</v>
      </c>
      <c r="I674" s="7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 s="5">
        <v>58</v>
      </c>
      <c r="I675" s="7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 s="5">
        <v>1218</v>
      </c>
      <c r="I676" s="7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 s="5">
        <v>331</v>
      </c>
      <c r="I677" s="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 s="5">
        <v>1170</v>
      </c>
      <c r="I678" s="7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 s="5">
        <v>111</v>
      </c>
      <c r="I679" s="7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 s="5">
        <v>215</v>
      </c>
      <c r="I680" s="7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 s="5">
        <v>363</v>
      </c>
      <c r="I681" s="7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 s="5">
        <v>2955</v>
      </c>
      <c r="I682" s="7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 s="5">
        <v>1657</v>
      </c>
      <c r="I683" s="7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 s="5">
        <v>103</v>
      </c>
      <c r="I684" s="7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 s="5">
        <v>147</v>
      </c>
      <c r="I685" s="7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 s="5">
        <v>110</v>
      </c>
      <c r="I686" s="7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 s="5">
        <v>926</v>
      </c>
      <c r="I687" s="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 s="5">
        <v>134</v>
      </c>
      <c r="I688" s="7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 s="5">
        <v>269</v>
      </c>
      <c r="I689" s="7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 s="5">
        <v>175</v>
      </c>
      <c r="I690" s="7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 s="5">
        <v>69</v>
      </c>
      <c r="I691" s="7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 s="5">
        <v>190</v>
      </c>
      <c r="I692" s="7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 s="5">
        <v>237</v>
      </c>
      <c r="I693" s="7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 s="5">
        <v>77</v>
      </c>
      <c r="I694" s="7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 s="5">
        <v>1748</v>
      </c>
      <c r="I695" s="7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 s="5">
        <v>79</v>
      </c>
      <c r="I696" s="7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 s="5">
        <v>196</v>
      </c>
      <c r="I697" s="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 s="5">
        <v>889</v>
      </c>
      <c r="I698" s="7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 s="5">
        <v>7295</v>
      </c>
      <c r="I699" s="7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 s="5">
        <v>2893</v>
      </c>
      <c r="I700" s="7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 s="5">
        <v>56</v>
      </c>
      <c r="I701" s="7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5">
        <v>1</v>
      </c>
      <c r="I702" s="7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 s="5">
        <v>820</v>
      </c>
      <c r="I703" s="7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 s="5">
        <v>83</v>
      </c>
      <c r="I704" s="7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 s="5">
        <v>2038</v>
      </c>
      <c r="I705" s="7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 s="5">
        <v>116</v>
      </c>
      <c r="I706" s="7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 s="5">
        <v>2025</v>
      </c>
      <c r="I707" s="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(((L707/60)/60)/24)+DATE(1970,1,1)</f>
        <v>41619.25</v>
      </c>
      <c r="O707" s="11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 -1)</f>
        <v>publishing</v>
      </c>
      <c r="T707" t="str">
        <f t="shared" ref="T707:T770" si="70">MID(R707, SEARCH("/", R707) +1, LEN(R707) - SEARCH("/", R707))</f>
        <v>nonfiction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 s="5">
        <v>1345</v>
      </c>
      <c r="I708" s="7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 s="5">
        <v>168</v>
      </c>
      <c r="I709" s="7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 s="5">
        <v>137</v>
      </c>
      <c r="I710" s="7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 s="5">
        <v>186</v>
      </c>
      <c r="I711" s="7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 s="5">
        <v>125</v>
      </c>
      <c r="I712" s="7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 s="5">
        <v>14</v>
      </c>
      <c r="I713" s="7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 s="5">
        <v>202</v>
      </c>
      <c r="I714" s="7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 s="5">
        <v>103</v>
      </c>
      <c r="I715" s="7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 s="5">
        <v>1785</v>
      </c>
      <c r="I716" s="7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 s="5">
        <v>656</v>
      </c>
      <c r="I717" s="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 s="5">
        <v>157</v>
      </c>
      <c r="I718" s="7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 s="5">
        <v>555</v>
      </c>
      <c r="I719" s="7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 s="5">
        <v>297</v>
      </c>
      <c r="I720" s="7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 s="5">
        <v>123</v>
      </c>
      <c r="I721" s="7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 s="5">
        <v>38</v>
      </c>
      <c r="I722" s="7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 s="5">
        <v>60</v>
      </c>
      <c r="I723" s="7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 s="5">
        <v>3036</v>
      </c>
      <c r="I724" s="7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 s="5">
        <v>144</v>
      </c>
      <c r="I725" s="7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 s="5">
        <v>121</v>
      </c>
      <c r="I726" s="7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 s="5">
        <v>1596</v>
      </c>
      <c r="I727" s="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 s="5">
        <v>524</v>
      </c>
      <c r="I728" s="7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 s="5">
        <v>181</v>
      </c>
      <c r="I729" s="7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 s="5">
        <v>10</v>
      </c>
      <c r="I730" s="7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 s="5">
        <v>122</v>
      </c>
      <c r="I731" s="7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 s="5">
        <v>1071</v>
      </c>
      <c r="I732" s="7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 s="5">
        <v>219</v>
      </c>
      <c r="I733" s="7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 s="5">
        <v>1121</v>
      </c>
      <c r="I734" s="7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 s="5">
        <v>980</v>
      </c>
      <c r="I735" s="7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 s="5">
        <v>536</v>
      </c>
      <c r="I736" s="7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 s="5">
        <v>1991</v>
      </c>
      <c r="I737" s="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 s="5">
        <v>29</v>
      </c>
      <c r="I738" s="7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 s="5">
        <v>180</v>
      </c>
      <c r="I739" s="7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 s="5">
        <v>15</v>
      </c>
      <c r="I740" s="7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 s="5">
        <v>191</v>
      </c>
      <c r="I741" s="7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 s="5">
        <v>16</v>
      </c>
      <c r="I742" s="7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 s="5">
        <v>130</v>
      </c>
      <c r="I743" s="7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 s="5">
        <v>122</v>
      </c>
      <c r="I744" s="7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 s="5">
        <v>17</v>
      </c>
      <c r="I745" s="7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 s="5">
        <v>140</v>
      </c>
      <c r="I746" s="7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 s="5">
        <v>34</v>
      </c>
      <c r="I747" s="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 s="5">
        <v>3388</v>
      </c>
      <c r="I748" s="7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 s="5">
        <v>280</v>
      </c>
      <c r="I749" s="7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 s="5">
        <v>614</v>
      </c>
      <c r="I750" s="7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 s="5">
        <v>366</v>
      </c>
      <c r="I751" s="7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5">
        <v>1</v>
      </c>
      <c r="I752" s="7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 s="5">
        <v>270</v>
      </c>
      <c r="I753" s="7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 s="5">
        <v>114</v>
      </c>
      <c r="I754" s="7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 s="5">
        <v>137</v>
      </c>
      <c r="I755" s="7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 s="5">
        <v>3205</v>
      </c>
      <c r="I756" s="7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 s="5">
        <v>288</v>
      </c>
      <c r="I757" s="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 s="5">
        <v>148</v>
      </c>
      <c r="I758" s="7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 s="5">
        <v>114</v>
      </c>
      <c r="I759" s="7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 s="5">
        <v>1518</v>
      </c>
      <c r="I760" s="7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 s="5">
        <v>1274</v>
      </c>
      <c r="I761" s="7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 s="5">
        <v>210</v>
      </c>
      <c r="I762" s="7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 s="5">
        <v>166</v>
      </c>
      <c r="I763" s="7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 s="5">
        <v>100</v>
      </c>
      <c r="I764" s="7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 s="5">
        <v>235</v>
      </c>
      <c r="I765" s="7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 s="5">
        <v>148</v>
      </c>
      <c r="I766" s="7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 s="5">
        <v>198</v>
      </c>
      <c r="I767" s="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 s="5">
        <v>248</v>
      </c>
      <c r="I768" s="7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 s="5">
        <v>513</v>
      </c>
      <c r="I769" s="7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 s="5">
        <v>150</v>
      </c>
      <c r="I770" s="7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 s="5">
        <v>3410</v>
      </c>
      <c r="I771" s="7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(((L771/60)/60)/24)+DATE(1970,1,1)</f>
        <v>41501.208333333336</v>
      </c>
      <c r="O771" s="11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 -1)</f>
        <v>games</v>
      </c>
      <c r="T771" t="str">
        <f t="shared" ref="T771:T834" si="76">MID(R771, SEARCH("/", R771) +1, LEN(R771) - SEARCH("/", R771))</f>
        <v>video games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 s="5">
        <v>216</v>
      </c>
      <c r="I772" s="7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 s="5">
        <v>26</v>
      </c>
      <c r="I773" s="7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 s="5">
        <v>5139</v>
      </c>
      <c r="I774" s="7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 s="5">
        <v>2353</v>
      </c>
      <c r="I775" s="7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 s="5">
        <v>78</v>
      </c>
      <c r="I776" s="7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 s="5">
        <v>10</v>
      </c>
      <c r="I777" s="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 s="5">
        <v>2201</v>
      </c>
      <c r="I778" s="7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 s="5">
        <v>676</v>
      </c>
      <c r="I779" s="7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 s="5">
        <v>174</v>
      </c>
      <c r="I780" s="7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 s="5">
        <v>831</v>
      </c>
      <c r="I781" s="7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 s="5">
        <v>164</v>
      </c>
      <c r="I782" s="7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 s="5">
        <v>56</v>
      </c>
      <c r="I783" s="7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 s="5">
        <v>161</v>
      </c>
      <c r="I784" s="7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 s="5">
        <v>138</v>
      </c>
      <c r="I785" s="7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 s="5">
        <v>3308</v>
      </c>
      <c r="I786" s="7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 s="5">
        <v>127</v>
      </c>
      <c r="I787" s="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 s="5">
        <v>207</v>
      </c>
      <c r="I788" s="7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 s="5">
        <v>859</v>
      </c>
      <c r="I789" s="7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 s="5">
        <v>31</v>
      </c>
      <c r="I790" s="7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 s="5">
        <v>45</v>
      </c>
      <c r="I791" s="7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 s="5">
        <v>1113</v>
      </c>
      <c r="I792" s="7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 s="5">
        <v>6</v>
      </c>
      <c r="I793" s="7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 s="5">
        <v>7</v>
      </c>
      <c r="I794" s="7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 s="5">
        <v>181</v>
      </c>
      <c r="I795" s="7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 s="5">
        <v>110</v>
      </c>
      <c r="I796" s="7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 s="5">
        <v>31</v>
      </c>
      <c r="I797" s="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 s="5">
        <v>78</v>
      </c>
      <c r="I798" s="7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 s="5">
        <v>185</v>
      </c>
      <c r="I799" s="7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 s="5">
        <v>121</v>
      </c>
      <c r="I800" s="7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 s="5">
        <v>1225</v>
      </c>
      <c r="I801" s="7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5">
        <v>1</v>
      </c>
      <c r="I802" s="7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 s="5">
        <v>106</v>
      </c>
      <c r="I803" s="7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 s="5">
        <v>142</v>
      </c>
      <c r="I804" s="7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 s="5">
        <v>233</v>
      </c>
      <c r="I805" s="7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 s="5">
        <v>218</v>
      </c>
      <c r="I806" s="7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 s="5">
        <v>67</v>
      </c>
      <c r="I807" s="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 s="5">
        <v>76</v>
      </c>
      <c r="I808" s="7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 s="5">
        <v>43</v>
      </c>
      <c r="I809" s="7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 s="5">
        <v>19</v>
      </c>
      <c r="I810" s="7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 s="5">
        <v>2108</v>
      </c>
      <c r="I811" s="7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 s="5">
        <v>221</v>
      </c>
      <c r="I812" s="7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 s="5">
        <v>679</v>
      </c>
      <c r="I813" s="7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 s="5">
        <v>2805</v>
      </c>
      <c r="I814" s="7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 s="5">
        <v>68</v>
      </c>
      <c r="I815" s="7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 s="5">
        <v>36</v>
      </c>
      <c r="I816" s="7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 s="5">
        <v>183</v>
      </c>
      <c r="I817" s="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 s="5">
        <v>133</v>
      </c>
      <c r="I818" s="7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 s="5">
        <v>2489</v>
      </c>
      <c r="I819" s="7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 s="5">
        <v>69</v>
      </c>
      <c r="I820" s="7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 s="5">
        <v>47</v>
      </c>
      <c r="I821" s="7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 s="5">
        <v>279</v>
      </c>
      <c r="I822" s="7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 s="5">
        <v>210</v>
      </c>
      <c r="I823" s="7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 s="5">
        <v>2100</v>
      </c>
      <c r="I824" s="7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 s="5">
        <v>252</v>
      </c>
      <c r="I825" s="7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 s="5">
        <v>1280</v>
      </c>
      <c r="I826" s="7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 s="5">
        <v>157</v>
      </c>
      <c r="I827" s="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 s="5">
        <v>194</v>
      </c>
      <c r="I828" s="7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 s="5">
        <v>82</v>
      </c>
      <c r="I829" s="7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 s="5">
        <v>70</v>
      </c>
      <c r="I830" s="7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 s="5">
        <v>154</v>
      </c>
      <c r="I831" s="7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 s="5">
        <v>22</v>
      </c>
      <c r="I832" s="7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 s="5">
        <v>4233</v>
      </c>
      <c r="I833" s="7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 s="5">
        <v>1297</v>
      </c>
      <c r="I834" s="7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 s="5">
        <v>165</v>
      </c>
      <c r="I835" s="7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9">(((L835/60)/60)/24)+DATE(1970,1,1)</f>
        <v>40588.25</v>
      </c>
      <c r="O835" s="11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 -1)</f>
        <v>publishing</v>
      </c>
      <c r="T835" t="str">
        <f t="shared" ref="T835:T898" si="82">MID(R835, SEARCH("/", R835) +1, LEN(R835) - SEARCH("/", R835))</f>
        <v>translations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 s="5">
        <v>119</v>
      </c>
      <c r="I836" s="7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9"/>
        <v>41448.208333333336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 s="5">
        <v>1758</v>
      </c>
      <c r="I837" s="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9"/>
        <v>42063.25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 s="5">
        <v>94</v>
      </c>
      <c r="I838" s="7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9"/>
        <v>40214.25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 s="5">
        <v>1797</v>
      </c>
      <c r="I839" s="7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9"/>
        <v>40629.208333333336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 s="5">
        <v>261</v>
      </c>
      <c r="I840" s="7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9"/>
        <v>43370.208333333328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 s="5">
        <v>157</v>
      </c>
      <c r="I841" s="7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9"/>
        <v>41715.208333333336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 s="5">
        <v>3533</v>
      </c>
      <c r="I842" s="7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9"/>
        <v>41836.208333333336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 s="5">
        <v>155</v>
      </c>
      <c r="I843" s="7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9"/>
        <v>42419.25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 s="5">
        <v>132</v>
      </c>
      <c r="I844" s="7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9"/>
        <v>43266.208333333328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 s="5">
        <v>33</v>
      </c>
      <c r="I845" s="7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9"/>
        <v>43338.208333333328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 s="5">
        <v>94</v>
      </c>
      <c r="I846" s="7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9"/>
        <v>40930.25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 s="5">
        <v>1354</v>
      </c>
      <c r="I847" s="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9"/>
        <v>43235.208333333328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 s="5">
        <v>48</v>
      </c>
      <c r="I848" s="7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9"/>
        <v>43302.208333333328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 s="5">
        <v>110</v>
      </c>
      <c r="I849" s="7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9"/>
        <v>43107.25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 s="5">
        <v>172</v>
      </c>
      <c r="I850" s="7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9"/>
        <v>40341.208333333336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 s="5">
        <v>307</v>
      </c>
      <c r="I851" s="7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9"/>
        <v>40948.25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5">
        <v>1</v>
      </c>
      <c r="I852" s="7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9"/>
        <v>40866.25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 s="5">
        <v>160</v>
      </c>
      <c r="I853" s="7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9"/>
        <v>41031.208333333336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 s="5">
        <v>31</v>
      </c>
      <c r="I854" s="7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9"/>
        <v>40740.208333333336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 s="5">
        <v>1467</v>
      </c>
      <c r="I855" s="7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9"/>
        <v>40714.208333333336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 s="5">
        <v>2662</v>
      </c>
      <c r="I856" s="7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9"/>
        <v>43787.25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 s="5">
        <v>452</v>
      </c>
      <c r="I857" s="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9"/>
        <v>40712.208333333336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 s="5">
        <v>158</v>
      </c>
      <c r="I858" s="7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9"/>
        <v>41023.208333333336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 s="5">
        <v>225</v>
      </c>
      <c r="I859" s="7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9"/>
        <v>40944.25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 s="5">
        <v>35</v>
      </c>
      <c r="I860" s="7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9"/>
        <v>43211.208333333328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 s="5">
        <v>63</v>
      </c>
      <c r="I861" s="7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9"/>
        <v>41334.25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 s="5">
        <v>65</v>
      </c>
      <c r="I862" s="7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9"/>
        <v>43515.25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 s="5">
        <v>163</v>
      </c>
      <c r="I863" s="7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9"/>
        <v>40258.208333333336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 s="5">
        <v>85</v>
      </c>
      <c r="I864" s="7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9"/>
        <v>40756.208333333336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 s="5">
        <v>217</v>
      </c>
      <c r="I865" s="7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9"/>
        <v>42172.208333333328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 s="5">
        <v>150</v>
      </c>
      <c r="I866" s="7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9"/>
        <v>42601.208333333328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 s="5">
        <v>3272</v>
      </c>
      <c r="I867" s="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9"/>
        <v>41897.208333333336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 s="5">
        <v>898</v>
      </c>
      <c r="I868" s="7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9"/>
        <v>40671.208333333336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 s="5">
        <v>300</v>
      </c>
      <c r="I869" s="7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9"/>
        <v>43382.208333333328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 s="5">
        <v>126</v>
      </c>
      <c r="I870" s="7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9"/>
        <v>41559.208333333336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 s="5">
        <v>526</v>
      </c>
      <c r="I871" s="7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9"/>
        <v>40350.208333333336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 s="5">
        <v>121</v>
      </c>
      <c r="I872" s="7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9"/>
        <v>42240.208333333328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 s="5">
        <v>2320</v>
      </c>
      <c r="I873" s="7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9"/>
        <v>43040.208333333328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 s="5">
        <v>81</v>
      </c>
      <c r="I874" s="7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9"/>
        <v>43346.208333333328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 s="5">
        <v>1887</v>
      </c>
      <c r="I875" s="7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9"/>
        <v>41647.25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 s="5">
        <v>4358</v>
      </c>
      <c r="I876" s="7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9"/>
        <v>40291.208333333336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 s="5">
        <v>67</v>
      </c>
      <c r="I877" s="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9"/>
        <v>40556.25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 s="5">
        <v>57</v>
      </c>
      <c r="I878" s="7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9"/>
        <v>43624.208333333328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 s="5">
        <v>1229</v>
      </c>
      <c r="I879" s="7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9"/>
        <v>42577.208333333328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 s="5">
        <v>12</v>
      </c>
      <c r="I880" s="7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9"/>
        <v>43845.25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 s="5">
        <v>53</v>
      </c>
      <c r="I881" s="7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9"/>
        <v>42788.25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 s="5">
        <v>2414</v>
      </c>
      <c r="I882" s="7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9"/>
        <v>43667.208333333328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 s="5">
        <v>452</v>
      </c>
      <c r="I883" s="7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9"/>
        <v>42194.208333333328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 s="5">
        <v>80</v>
      </c>
      <c r="I884" s="7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9"/>
        <v>42025.25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 s="5">
        <v>193</v>
      </c>
      <c r="I885" s="7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9"/>
        <v>40323.208333333336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 s="5">
        <v>1886</v>
      </c>
      <c r="I886" s="7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9"/>
        <v>41763.208333333336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 s="5">
        <v>52</v>
      </c>
      <c r="I887" s="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9"/>
        <v>40335.208333333336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 s="5">
        <v>1825</v>
      </c>
      <c r="I888" s="7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9"/>
        <v>40416.208333333336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 s="5">
        <v>31</v>
      </c>
      <c r="I889" s="7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9"/>
        <v>42202.208333333328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 s="5">
        <v>290</v>
      </c>
      <c r="I890" s="7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9"/>
        <v>42836.208333333328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 s="5">
        <v>122</v>
      </c>
      <c r="I891" s="7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9"/>
        <v>41710.208333333336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 s="5">
        <v>1470</v>
      </c>
      <c r="I892" s="7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9"/>
        <v>43640.208333333328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 s="5">
        <v>165</v>
      </c>
      <c r="I893" s="7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9"/>
        <v>40880.25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 s="5">
        <v>182</v>
      </c>
      <c r="I894" s="7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9"/>
        <v>40319.208333333336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 s="5">
        <v>199</v>
      </c>
      <c r="I895" s="7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9"/>
        <v>42170.208333333328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 s="5">
        <v>56</v>
      </c>
      <c r="I896" s="7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9"/>
        <v>41466.208333333336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 s="5">
        <v>107</v>
      </c>
      <c r="I897" s="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9"/>
        <v>43134.25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 s="5">
        <v>1460</v>
      </c>
      <c r="I898" s="7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9"/>
        <v>40738.208333333336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 s="5">
        <v>27</v>
      </c>
      <c r="I899" s="7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5">(((L899/60)/60)/24)+DATE(1970,1,1)</f>
        <v>43583.208333333328</v>
      </c>
      <c r="O899" s="11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 -1)</f>
        <v>theater</v>
      </c>
      <c r="T899" t="str">
        <f t="shared" ref="T899:T962" si="88">MID(R899, SEARCH("/", R899) +1, LEN(R899) - SEARCH("/", R899))</f>
        <v>plays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 s="5">
        <v>1221</v>
      </c>
      <c r="I900" s="7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5"/>
        <v>43815.25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 s="5">
        <v>123</v>
      </c>
      <c r="I901" s="7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5"/>
        <v>41554.208333333336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5">
        <v>1</v>
      </c>
      <c r="I902" s="7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5"/>
        <v>41901.208333333336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 s="5">
        <v>159</v>
      </c>
      <c r="I903" s="7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5"/>
        <v>43298.208333333328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 s="5">
        <v>110</v>
      </c>
      <c r="I904" s="7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5"/>
        <v>42399.25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 s="5">
        <v>14</v>
      </c>
      <c r="I905" s="7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5"/>
        <v>41034.208333333336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 s="5">
        <v>16</v>
      </c>
      <c r="I906" s="7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5"/>
        <v>41186.208333333336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 s="5">
        <v>236</v>
      </c>
      <c r="I907" s="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5"/>
        <v>41536.208333333336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 s="5">
        <v>191</v>
      </c>
      <c r="I908" s="7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5"/>
        <v>42868.208333333328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 s="5">
        <v>41</v>
      </c>
      <c r="I909" s="7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5"/>
        <v>40660.208333333336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 s="5">
        <v>3934</v>
      </c>
      <c r="I910" s="7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5"/>
        <v>41031.208333333336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 s="5">
        <v>80</v>
      </c>
      <c r="I911" s="7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5"/>
        <v>43255.208333333328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 s="5">
        <v>296</v>
      </c>
      <c r="I912" s="7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5"/>
        <v>42026.25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 s="5">
        <v>462</v>
      </c>
      <c r="I913" s="7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5"/>
        <v>43717.208333333328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 s="5">
        <v>179</v>
      </c>
      <c r="I914" s="7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5"/>
        <v>41157.208333333336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 s="5">
        <v>523</v>
      </c>
      <c r="I915" s="7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5"/>
        <v>43597.208333333328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 s="5">
        <v>141</v>
      </c>
      <c r="I916" s="7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5"/>
        <v>41490.208333333336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 s="5">
        <v>1866</v>
      </c>
      <c r="I917" s="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5"/>
        <v>42976.208333333328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 s="5">
        <v>52</v>
      </c>
      <c r="I918" s="7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5"/>
        <v>41991.25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 s="5">
        <v>27</v>
      </c>
      <c r="I919" s="7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5"/>
        <v>40722.208333333336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 s="5">
        <v>156</v>
      </c>
      <c r="I920" s="7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5"/>
        <v>41117.208333333336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 s="5">
        <v>225</v>
      </c>
      <c r="I921" s="7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5"/>
        <v>43022.208333333328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 s="5">
        <v>255</v>
      </c>
      <c r="I922" s="7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5"/>
        <v>43503.25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 s="5">
        <v>38</v>
      </c>
      <c r="I923" s="7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5"/>
        <v>40951.25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 s="5">
        <v>2261</v>
      </c>
      <c r="I924" s="7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5"/>
        <v>43443.25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 s="5">
        <v>40</v>
      </c>
      <c r="I925" s="7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5"/>
        <v>40373.208333333336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 s="5">
        <v>2289</v>
      </c>
      <c r="I926" s="7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5"/>
        <v>43769.208333333328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 s="5">
        <v>65</v>
      </c>
      <c r="I927" s="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5"/>
        <v>43000.208333333328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 s="5">
        <v>15</v>
      </c>
      <c r="I928" s="7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5"/>
        <v>42502.208333333328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 s="5">
        <v>37</v>
      </c>
      <c r="I929" s="7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5"/>
        <v>41102.208333333336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 s="5">
        <v>3777</v>
      </c>
      <c r="I930" s="7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5"/>
        <v>41637.25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 s="5">
        <v>184</v>
      </c>
      <c r="I931" s="7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5"/>
        <v>42858.208333333328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 s="5">
        <v>85</v>
      </c>
      <c r="I932" s="7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5"/>
        <v>42060.25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 s="5">
        <v>112</v>
      </c>
      <c r="I933" s="7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5"/>
        <v>41818.208333333336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 s="5">
        <v>144</v>
      </c>
      <c r="I934" s="7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5"/>
        <v>41709.208333333336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 s="5">
        <v>1902</v>
      </c>
      <c r="I935" s="7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5"/>
        <v>41372.208333333336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 s="5">
        <v>105</v>
      </c>
      <c r="I936" s="7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5"/>
        <v>42422.25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 s="5">
        <v>132</v>
      </c>
      <c r="I937" s="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5"/>
        <v>42209.208333333328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 s="5">
        <v>21</v>
      </c>
      <c r="I938" s="7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5"/>
        <v>43668.208333333328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 s="5">
        <v>976</v>
      </c>
      <c r="I939" s="7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5"/>
        <v>42334.25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 s="5">
        <v>96</v>
      </c>
      <c r="I940" s="7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5"/>
        <v>43263.208333333328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 s="5">
        <v>67</v>
      </c>
      <c r="I941" s="7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5"/>
        <v>40670.208333333336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 s="5">
        <v>66</v>
      </c>
      <c r="I942" s="7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5"/>
        <v>41244.25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 s="5">
        <v>78</v>
      </c>
      <c r="I943" s="7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5"/>
        <v>40552.25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 s="5">
        <v>67</v>
      </c>
      <c r="I944" s="7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5"/>
        <v>40568.25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 s="5">
        <v>114</v>
      </c>
      <c r="I945" s="7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5"/>
        <v>41906.208333333336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 s="5">
        <v>263</v>
      </c>
      <c r="I946" s="7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5"/>
        <v>42776.25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 s="5">
        <v>1691</v>
      </c>
      <c r="I947" s="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5"/>
        <v>41004.208333333336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 s="5">
        <v>181</v>
      </c>
      <c r="I948" s="7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5"/>
        <v>40710.208333333336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 s="5">
        <v>13</v>
      </c>
      <c r="I949" s="7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5"/>
        <v>41908.208333333336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 s="5">
        <v>160</v>
      </c>
      <c r="I950" s="7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5"/>
        <v>41985.25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 s="5">
        <v>203</v>
      </c>
      <c r="I951" s="7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5"/>
        <v>42112.208333333328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5">
        <v>1</v>
      </c>
      <c r="I952" s="7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5"/>
        <v>43571.208333333328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 s="5">
        <v>1559</v>
      </c>
      <c r="I953" s="7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5"/>
        <v>42730.25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 s="5">
        <v>2266</v>
      </c>
      <c r="I954" s="7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5"/>
        <v>42591.208333333328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 s="5">
        <v>21</v>
      </c>
      <c r="I955" s="7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5"/>
        <v>42358.25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 s="5">
        <v>1548</v>
      </c>
      <c r="I956" s="7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5"/>
        <v>41174.208333333336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 s="5">
        <v>80</v>
      </c>
      <c r="I957" s="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5"/>
        <v>41238.25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 s="5">
        <v>830</v>
      </c>
      <c r="I958" s="7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5"/>
        <v>42360.25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 s="5">
        <v>131</v>
      </c>
      <c r="I959" s="7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5"/>
        <v>40955.25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 s="5">
        <v>112</v>
      </c>
      <c r="I960" s="7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5"/>
        <v>40350.208333333336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 s="5">
        <v>130</v>
      </c>
      <c r="I961" s="7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5"/>
        <v>40357.208333333336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 s="5">
        <v>55</v>
      </c>
      <c r="I962" s="7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5"/>
        <v>42408.25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 s="5">
        <v>155</v>
      </c>
      <c r="I963" s="7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1">(((L963/60)/60)/24)+DATE(1970,1,1)</f>
        <v>40591.25</v>
      </c>
      <c r="O963" s="11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 -1)</f>
        <v>publishing</v>
      </c>
      <c r="T963" t="str">
        <f t="shared" ref="T963:T1001" si="94">MID(R963, SEARCH("/", R963) +1, LEN(R963) - SEARCH("/", R963))</f>
        <v>translations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 s="5">
        <v>266</v>
      </c>
      <c r="I964" s="7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1"/>
        <v>41592.25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 s="5">
        <v>114</v>
      </c>
      <c r="I965" s="7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1"/>
        <v>40607.25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 s="5">
        <v>155</v>
      </c>
      <c r="I966" s="7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1"/>
        <v>42135.208333333328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 s="5">
        <v>207</v>
      </c>
      <c r="I967" s="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1"/>
        <v>40203.25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 s="5">
        <v>245</v>
      </c>
      <c r="I968" s="7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1"/>
        <v>42901.208333333328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 s="5">
        <v>1573</v>
      </c>
      <c r="I969" s="7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1"/>
        <v>41005.208333333336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 s="5">
        <v>114</v>
      </c>
      <c r="I970" s="7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1"/>
        <v>40544.25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 s="5">
        <v>93</v>
      </c>
      <c r="I971" s="7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1"/>
        <v>43821.25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 s="5">
        <v>594</v>
      </c>
      <c r="I972" s="7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1"/>
        <v>40672.208333333336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 s="5">
        <v>24</v>
      </c>
      <c r="I973" s="7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1"/>
        <v>41555.208333333336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 s="5">
        <v>1681</v>
      </c>
      <c r="I974" s="7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1"/>
        <v>41792.208333333336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 s="5">
        <v>252</v>
      </c>
      <c r="I975" s="7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1"/>
        <v>40522.25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 s="5">
        <v>32</v>
      </c>
      <c r="I976" s="7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1"/>
        <v>41412.208333333336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 s="5">
        <v>135</v>
      </c>
      <c r="I977" s="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1"/>
        <v>42337.25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 s="5">
        <v>140</v>
      </c>
      <c r="I978" s="7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1"/>
        <v>40571.25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 s="5">
        <v>67</v>
      </c>
      <c r="I979" s="7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1"/>
        <v>43138.25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 s="5">
        <v>92</v>
      </c>
      <c r="I980" s="7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1"/>
        <v>42686.25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 s="5">
        <v>1015</v>
      </c>
      <c r="I981" s="7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1"/>
        <v>42078.208333333328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 s="5">
        <v>742</v>
      </c>
      <c r="I982" s="7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1"/>
        <v>42307.208333333328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 s="5">
        <v>323</v>
      </c>
      <c r="I983" s="7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1"/>
        <v>43094.25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 s="5">
        <v>75</v>
      </c>
      <c r="I984" s="7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1"/>
        <v>40743.208333333336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 s="5">
        <v>2326</v>
      </c>
      <c r="I985" s="7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1"/>
        <v>43681.208333333328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 s="5">
        <v>381</v>
      </c>
      <c r="I986" s="7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1"/>
        <v>43716.208333333328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 s="5">
        <v>4405</v>
      </c>
      <c r="I987" s="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1"/>
        <v>41614.25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 s="5">
        <v>92</v>
      </c>
      <c r="I988" s="7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1"/>
        <v>40638.208333333336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 s="5">
        <v>480</v>
      </c>
      <c r="I989" s="7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1"/>
        <v>42852.208333333328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 s="5">
        <v>64</v>
      </c>
      <c r="I990" s="7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1"/>
        <v>42686.25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 s="5">
        <v>226</v>
      </c>
      <c r="I991" s="7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1"/>
        <v>43571.208333333328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 s="5">
        <v>64</v>
      </c>
      <c r="I992" s="7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1"/>
        <v>42432.25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 s="5">
        <v>241</v>
      </c>
      <c r="I993" s="7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1"/>
        <v>41907.208333333336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 s="5">
        <v>132</v>
      </c>
      <c r="I994" s="7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1"/>
        <v>43227.208333333328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 s="5">
        <v>75</v>
      </c>
      <c r="I995" s="7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1"/>
        <v>42362.25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 s="5">
        <v>842</v>
      </c>
      <c r="I996" s="7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1"/>
        <v>41929.208333333336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 s="5">
        <v>2043</v>
      </c>
      <c r="I997" s="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1"/>
        <v>43408.208333333328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 s="5">
        <v>112</v>
      </c>
      <c r="I998" s="7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1"/>
        <v>41276.25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 s="5">
        <v>139</v>
      </c>
      <c r="I999" s="7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1"/>
        <v>41659.25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 s="5">
        <v>374</v>
      </c>
      <c r="I1000" s="7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1"/>
        <v>40220.25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 s="5">
        <v>1122</v>
      </c>
      <c r="I1001" s="7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1"/>
        <v>42550.208333333328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W1001" xr:uid="{00000000-0001-0000-0000-000000000000}"/>
  <dataConsolidate/>
  <conditionalFormatting sqref="F1:F1001">
    <cfRule type="colorScale" priority="1">
      <colorScale>
        <cfvo type="min"/>
        <cfvo type="num" val="&quot;99-199&quot;"/>
        <cfvo type="max"/>
        <color rgb="FFC00000"/>
        <color rgb="FF00B050"/>
        <color rgb="FF00B0F0"/>
      </colorScale>
    </cfRule>
    <cfRule type="colorScale" priority="2">
      <colorScale>
        <cfvo type="min"/>
        <cfvo type="num" val="&quot;99-199&quot;"/>
        <cfvo type="max"/>
        <color rgb="FFC00000"/>
        <color theme="9"/>
        <color theme="8"/>
      </colorScale>
    </cfRule>
    <cfRule type="colorScale" priority="3">
      <colorScale>
        <cfvo type="num" val="0"/>
        <cfvo type="num" val="99"/>
        <cfvo type="num" val="199"/>
        <color rgb="FFFF0000"/>
        <color theme="9" tint="-0.249977111117893"/>
        <color theme="4" tint="-0.249977111117893"/>
      </colorScale>
    </cfRule>
    <cfRule type="cellIs" dxfId="21" priority="4" operator="between">
      <formula>199</formula>
      <formula>36526</formula>
    </cfRule>
    <cfRule type="cellIs" dxfId="20" priority="5" operator="lessThan">
      <formula>100</formula>
    </cfRule>
    <cfRule type="cellIs" dxfId="19" priority="6" operator="between">
      <formula>99</formula>
      <formula>199</formula>
    </cfRule>
    <cfRule type="cellIs" dxfId="18" priority="7" operator="lessThan">
      <formula>99</formula>
    </cfRule>
  </conditionalFormatting>
  <conditionalFormatting sqref="G1:G1048576">
    <cfRule type="containsText" dxfId="17" priority="8" operator="containsText" text="canceled">
      <formula>NOT(ISERROR(SEARCH("canceled",G1)))</formula>
    </cfRule>
    <cfRule type="containsText" dxfId="16" priority="9" operator="containsText" text="live">
      <formula>NOT(ISERROR(SEARCH("live",G1)))</formula>
    </cfRule>
    <cfRule type="containsText" dxfId="15" priority="10" operator="containsText" text="successful">
      <formula>NOT(ISERROR(SEARCH("successful",G1)))</formula>
    </cfRule>
    <cfRule type="containsText" dxfId="14" priority="11" operator="containsText" text="failed">
      <formula>NOT(ISERROR(SEARCH("failed",G1)))</formula>
    </cfRule>
    <cfRule type="containsText" dxfId="13" priority="12" operator="containsText" text="successful">
      <formula>NOT(ISERROR(SEARCH("successful",G1)))</formula>
    </cfRule>
    <cfRule type="containsText" dxfId="12" priority="13" operator="containsText" text="Failed">
      <formula>NOT(ISERROR(SEARCH("Failed",G1)))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9541-28A9-9B4E-8C91-C4BE12BDE43D}">
  <dimension ref="A1:F14"/>
  <sheetViews>
    <sheetView workbookViewId="0">
      <selection activeCell="J34" sqref="J3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>
      <c r="A1" s="8" t="s">
        <v>6</v>
      </c>
      <c r="B1" t="s">
        <v>2045</v>
      </c>
    </row>
    <row r="3" spans="1:6" ht="40" customHeight="1">
      <c r="A3" s="8" t="s">
        <v>2044</v>
      </c>
      <c r="B3" s="8" t="s">
        <v>2034</v>
      </c>
    </row>
    <row r="4" spans="1:6">
      <c r="A4" s="8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>
      <c r="A5" s="9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>
      <c r="A6" s="9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>
      <c r="A7" s="9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>
      <c r="A8" s="9" t="s">
        <v>2043</v>
      </c>
      <c r="B8" s="10"/>
      <c r="C8" s="10"/>
      <c r="D8" s="10"/>
      <c r="E8" s="10">
        <v>4</v>
      </c>
      <c r="F8" s="10">
        <v>4</v>
      </c>
    </row>
    <row r="9" spans="1:6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>
      <c r="A14" s="9" t="s">
        <v>2033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521C-F9B5-2340-96AB-1958FEB7AD94}">
  <dimension ref="A1:F30"/>
  <sheetViews>
    <sheetView workbookViewId="0">
      <selection activeCell="A4" sqref="A4:F30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6</v>
      </c>
      <c r="B1" t="s">
        <v>2045</v>
      </c>
    </row>
    <row r="2" spans="1:6">
      <c r="A2" s="8" t="s">
        <v>2030</v>
      </c>
      <c r="B2" t="s">
        <v>2045</v>
      </c>
    </row>
    <row r="4" spans="1:6">
      <c r="A4" s="8" t="s">
        <v>2044</v>
      </c>
      <c r="B4" s="8" t="s">
        <v>2034</v>
      </c>
    </row>
    <row r="5" spans="1:6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>
      <c r="A6" s="9" t="s">
        <v>2046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>
      <c r="A7" s="9" t="s">
        <v>2047</v>
      </c>
      <c r="B7" s="10"/>
      <c r="C7" s="10"/>
      <c r="D7" s="10"/>
      <c r="E7" s="10">
        <v>4</v>
      </c>
      <c r="F7" s="10">
        <v>4</v>
      </c>
    </row>
    <row r="8" spans="1:6">
      <c r="A8" s="9" t="s">
        <v>2048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>
      <c r="A9" s="9" t="s">
        <v>2049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>
      <c r="A10" s="9" t="s">
        <v>2050</v>
      </c>
      <c r="B10" s="10"/>
      <c r="C10" s="10">
        <v>8</v>
      </c>
      <c r="D10" s="10"/>
      <c r="E10" s="10">
        <v>10</v>
      </c>
      <c r="F10" s="10">
        <v>18</v>
      </c>
    </row>
    <row r="11" spans="1:6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>
      <c r="A12" s="9" t="s">
        <v>2052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>
      <c r="A13" s="9" t="s">
        <v>2053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>
      <c r="A14" s="9" t="s">
        <v>2054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>
      <c r="A16" s="9" t="s">
        <v>2056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>
      <c r="A17" s="9" t="s">
        <v>2057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>
      <c r="A18" s="9" t="s">
        <v>2058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>
      <c r="A19" s="9" t="s">
        <v>2059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>
      <c r="A20" s="9" t="s">
        <v>2060</v>
      </c>
      <c r="B20" s="10"/>
      <c r="C20" s="10">
        <v>4</v>
      </c>
      <c r="D20" s="10"/>
      <c r="E20" s="10">
        <v>4</v>
      </c>
      <c r="F20" s="10">
        <v>8</v>
      </c>
    </row>
    <row r="21" spans="1:6">
      <c r="A21" s="9" t="s">
        <v>2061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>
      <c r="A23" s="9" t="s">
        <v>2063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>
      <c r="A24" s="9" t="s">
        <v>2064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>
      <c r="A25" s="9" t="s">
        <v>2065</v>
      </c>
      <c r="B25" s="10"/>
      <c r="C25" s="10">
        <v>7</v>
      </c>
      <c r="D25" s="10"/>
      <c r="E25" s="10">
        <v>14</v>
      </c>
      <c r="F25" s="10">
        <v>21</v>
      </c>
    </row>
    <row r="26" spans="1:6">
      <c r="A26" s="9" t="s">
        <v>2066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>
      <c r="A27" s="9" t="s">
        <v>2067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>
      <c r="A28" s="9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>
      <c r="A29" s="9" t="s">
        <v>2069</v>
      </c>
      <c r="B29" s="10"/>
      <c r="C29" s="10"/>
      <c r="D29" s="10"/>
      <c r="E29" s="10">
        <v>3</v>
      </c>
      <c r="F29" s="10">
        <v>3</v>
      </c>
    </row>
    <row r="30" spans="1:6">
      <c r="A30" s="9" t="s">
        <v>2033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6213-A6FC-3D41-A72A-33FC83409F5B}">
  <dimension ref="A1:F18"/>
  <sheetViews>
    <sheetView workbookViewId="0">
      <selection activeCell="D5" sqref="D5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3" bestFit="1" customWidth="1"/>
    <col min="8" max="8" width="15.6640625" bestFit="1" customWidth="1"/>
    <col min="9" max="9" width="13" bestFit="1" customWidth="1"/>
    <col min="10" max="10" width="20.5" bestFit="1" customWidth="1"/>
    <col min="11" max="11" width="17.83203125" bestFit="1" customWidth="1"/>
    <col min="12" max="12" width="4.5" bestFit="1" customWidth="1"/>
    <col min="13" max="13" width="4.33203125" bestFit="1" customWidth="1"/>
  </cols>
  <sheetData>
    <row r="1" spans="1:6">
      <c r="A1" s="8" t="s">
        <v>2030</v>
      </c>
      <c r="B1" t="s">
        <v>2045</v>
      </c>
    </row>
    <row r="2" spans="1:6">
      <c r="A2" s="8" t="s">
        <v>2084</v>
      </c>
      <c r="B2" t="s">
        <v>2045</v>
      </c>
    </row>
    <row r="4" spans="1:6">
      <c r="A4" s="8" t="s">
        <v>2044</v>
      </c>
      <c r="B4" s="8" t="s">
        <v>2034</v>
      </c>
    </row>
    <row r="5" spans="1:6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>
      <c r="A6" s="12" t="s">
        <v>2072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>
      <c r="A7" s="12" t="s">
        <v>2073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>
      <c r="A8" s="12" t="s">
        <v>2074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>
      <c r="A9" s="12" t="s">
        <v>2075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>
      <c r="A10" s="12" t="s">
        <v>2076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>
      <c r="A11" s="12" t="s">
        <v>2077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>
      <c r="A12" s="12" t="s">
        <v>2078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>
      <c r="A13" s="12" t="s">
        <v>2079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>
      <c r="A14" s="12" t="s">
        <v>2080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>
      <c r="A15" s="12" t="s">
        <v>2081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>
      <c r="A16" s="12" t="s">
        <v>2082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>
      <c r="A17" s="12" t="s">
        <v>2083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>
      <c r="A18" s="12" t="s">
        <v>2033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F94-3BCA-2E42-8AF9-17E650B8122F}">
  <dimension ref="C6:J18"/>
  <sheetViews>
    <sheetView topLeftCell="A4" workbookViewId="0">
      <selection activeCell="L31" sqref="L31"/>
    </sheetView>
  </sheetViews>
  <sheetFormatPr baseColWidth="10" defaultRowHeight="16"/>
  <cols>
    <col min="3" max="3" width="27" bestFit="1" customWidth="1"/>
    <col min="4" max="4" width="17.5" style="13" bestFit="1" customWidth="1"/>
    <col min="5" max="5" width="13.33203125" bestFit="1" customWidth="1"/>
    <col min="6" max="6" width="15.6640625" bestFit="1" customWidth="1"/>
    <col min="7" max="7" width="12.33203125" bestFit="1" customWidth="1"/>
    <col min="8" max="8" width="19.5" style="15" bestFit="1" customWidth="1"/>
    <col min="9" max="9" width="15.83203125" bestFit="1" customWidth="1"/>
    <col min="10" max="10" width="18.33203125" bestFit="1" customWidth="1"/>
  </cols>
  <sheetData>
    <row r="6" spans="3:10">
      <c r="C6" t="s">
        <v>2086</v>
      </c>
      <c r="D6" s="13" t="s">
        <v>2087</v>
      </c>
      <c r="E6" t="s">
        <v>2088</v>
      </c>
      <c r="F6" t="s">
        <v>2089</v>
      </c>
      <c r="G6" t="s">
        <v>2090</v>
      </c>
      <c r="H6" s="15" t="s">
        <v>2091</v>
      </c>
      <c r="I6" t="s">
        <v>2092</v>
      </c>
      <c r="J6" t="s">
        <v>2093</v>
      </c>
    </row>
    <row r="7" spans="3:10">
      <c r="C7" t="s">
        <v>2094</v>
      </c>
      <c r="D7" s="14">
        <f>COUNTIFS( outcome, "successful", goal, "&lt; 999")</f>
        <v>30</v>
      </c>
      <c r="E7" s="14">
        <f>COUNTIFS( outcome, "failed", goal, "&lt; 999")</f>
        <v>20</v>
      </c>
      <c r="F7" s="14">
        <f>COUNTIFS( outcome, "canceled", goal, "&lt; 999")</f>
        <v>1</v>
      </c>
      <c r="G7">
        <f>SUM(D7:F7)</f>
        <v>51</v>
      </c>
      <c r="H7" s="15">
        <f>ROUND(D7/G7,2 *100)</f>
        <v>0.58823529411764697</v>
      </c>
      <c r="I7" s="15">
        <f>ROUND(E7/G7,2 *100)</f>
        <v>0.39215686274509798</v>
      </c>
      <c r="J7" s="15">
        <f>ROUND(F7/G7,2 *100)</f>
        <v>1.9607843137254902E-2</v>
      </c>
    </row>
    <row r="8" spans="3:10">
      <c r="C8" t="s">
        <v>2095</v>
      </c>
      <c r="D8" s="14">
        <f>COUNTIFS( outcome, "successful", goal, "&gt;999 ",goal,"&lt;4998")</f>
        <v>191</v>
      </c>
      <c r="E8" s="14">
        <f>COUNTIFS( outcome, "failed", goal, "&gt;999 ",goal,"&lt;4999")</f>
        <v>38</v>
      </c>
      <c r="F8" s="14">
        <f>COUNTIFS( outcome, "canceled", goal, "&gt;999 ",goal,"&lt;4999")</f>
        <v>2</v>
      </c>
      <c r="G8">
        <f t="shared" ref="G8:G18" si="0">SUM(D8:F8)</f>
        <v>231</v>
      </c>
      <c r="H8" s="15">
        <f t="shared" ref="H8:H18" si="1">ROUND(D8/G8,2 *100)</f>
        <v>0.82683982683982704</v>
      </c>
      <c r="I8" s="15">
        <f t="shared" ref="I8:I18" si="2">ROUND(E8/G8,2 *100)</f>
        <v>0.16450216450216501</v>
      </c>
      <c r="J8" s="15">
        <f t="shared" ref="J8:J18" si="3">ROUND(F8/G8,2 *100)</f>
        <v>8.6580086580086597E-3</v>
      </c>
    </row>
    <row r="9" spans="3:10">
      <c r="C9" t="s">
        <v>2096</v>
      </c>
      <c r="D9" s="14">
        <f>COUNTIFS( outcome, "successful", goal, "&gt;4999",goal,"&lt;9999")</f>
        <v>164</v>
      </c>
      <c r="E9" s="14">
        <f>COUNTIFS( outcome, "failed", goal, "&gt;4999",goal,"&lt;9999")</f>
        <v>126</v>
      </c>
      <c r="F9" s="14">
        <f>COUNTIFS( outcome, "canceled", goal, "&gt;4999",goal,"&lt;9999")</f>
        <v>25</v>
      </c>
      <c r="G9">
        <f t="shared" si="0"/>
        <v>315</v>
      </c>
      <c r="H9" s="15">
        <f t="shared" si="1"/>
        <v>0.52063492063492101</v>
      </c>
      <c r="I9" s="15">
        <f t="shared" si="2"/>
        <v>0.4</v>
      </c>
      <c r="J9" s="15">
        <f t="shared" si="3"/>
        <v>7.9365079365079402E-2</v>
      </c>
    </row>
    <row r="10" spans="3:10">
      <c r="C10" t="s">
        <v>2097</v>
      </c>
      <c r="D10" s="14">
        <f>COUNTIFS( outcome, "successful", goal, "&gt;9999",goal,"&lt;14999")</f>
        <v>4</v>
      </c>
      <c r="E10" s="14">
        <f>COUNTIFS( outcome, "failed", goal, "&gt;9999",goal,"&lt;14999")</f>
        <v>5</v>
      </c>
      <c r="F10" s="14">
        <f>COUNTIFS( outcome, "canceled", goal, "&gt;9999",goal,"&lt;14999")</f>
        <v>0</v>
      </c>
      <c r="G10">
        <f t="shared" si="0"/>
        <v>9</v>
      </c>
      <c r="H10" s="15">
        <f t="shared" si="1"/>
        <v>0.44444444444444398</v>
      </c>
      <c r="I10" s="15">
        <f t="shared" si="2"/>
        <v>0.55555555555555602</v>
      </c>
      <c r="J10" s="15">
        <f t="shared" si="3"/>
        <v>0</v>
      </c>
    </row>
    <row r="11" spans="3:10">
      <c r="C11" t="s">
        <v>2098</v>
      </c>
      <c r="D11" s="14">
        <f>COUNTIFS( outcome, "successful", goal, "&gt;14999",goal,"&lt;19998")</f>
        <v>10</v>
      </c>
      <c r="E11" s="14">
        <f>COUNTIFS( outcome, "failed", goal, "&gt;14999",goal,"&lt;19998")</f>
        <v>0</v>
      </c>
      <c r="F11" s="14">
        <f>COUNTIFS( outcome, "canceled", goal, "&gt;14999",goal,"&lt;19998")</f>
        <v>0</v>
      </c>
      <c r="G11">
        <f t="shared" si="0"/>
        <v>10</v>
      </c>
      <c r="H11" s="15">
        <f t="shared" si="1"/>
        <v>1</v>
      </c>
      <c r="I11" s="15">
        <f t="shared" si="2"/>
        <v>0</v>
      </c>
      <c r="J11" s="15">
        <f t="shared" si="3"/>
        <v>0</v>
      </c>
    </row>
    <row r="12" spans="3:10">
      <c r="C12" t="s">
        <v>2099</v>
      </c>
      <c r="D12" s="14">
        <f>COUNTIFS( outcome, "successful", goal, "&gt;19999 ",goal,"&lt;24998")</f>
        <v>7</v>
      </c>
      <c r="E12" s="14">
        <f>COUNTIFS( outcome, "failed", goal, "&gt;19999 ",goal,"&lt;24998")</f>
        <v>0</v>
      </c>
      <c r="F12" s="14">
        <f>COUNTIFS( outcome, "canceled", goal, "&gt;19999 ",goal,"&lt;24998")</f>
        <v>0</v>
      </c>
      <c r="G12">
        <f t="shared" si="0"/>
        <v>7</v>
      </c>
      <c r="H12" s="15">
        <f t="shared" si="1"/>
        <v>1</v>
      </c>
      <c r="I12" s="15">
        <f t="shared" si="2"/>
        <v>0</v>
      </c>
      <c r="J12" s="15">
        <f t="shared" si="3"/>
        <v>0</v>
      </c>
    </row>
    <row r="13" spans="3:10">
      <c r="C13" t="s">
        <v>2100</v>
      </c>
      <c r="D13" s="14">
        <f>COUNTIFS( outcome, "successful", goal, "&gt;24998",goal,"&lt;29998")</f>
        <v>11</v>
      </c>
      <c r="E13" s="14">
        <f>COUNTIFS( outcome, "failed", goal, "&gt;24998",goal,"&lt;29998")</f>
        <v>3</v>
      </c>
      <c r="F13" s="14">
        <f>COUNTIFS( outcome, "canceled", goal, "&gt;24998",goal,"&lt;29998")</f>
        <v>0</v>
      </c>
      <c r="G13">
        <f t="shared" si="0"/>
        <v>14</v>
      </c>
      <c r="H13" s="15">
        <f t="shared" si="1"/>
        <v>0.78571428571428603</v>
      </c>
      <c r="I13" s="15">
        <f t="shared" si="2"/>
        <v>0.214285714285714</v>
      </c>
      <c r="J13" s="15">
        <f t="shared" si="3"/>
        <v>0</v>
      </c>
    </row>
    <row r="14" spans="3:10">
      <c r="C14" t="s">
        <v>2101</v>
      </c>
      <c r="D14" s="14">
        <f>COUNTIFS( outcome, "successful", goal, "&gt;29999",goal,"&lt;34998")</f>
        <v>7</v>
      </c>
      <c r="E14" s="14">
        <f>COUNTIFS( outcome, "failed", goal, "&gt;29999",goal,"&lt;34998")</f>
        <v>0</v>
      </c>
      <c r="F14" s="14">
        <f>COUNTIFS( outcome, "canceled", goal, "&gt;29999",goal,"&lt;34998")</f>
        <v>0</v>
      </c>
      <c r="G14">
        <f t="shared" si="0"/>
        <v>7</v>
      </c>
      <c r="H14" s="15">
        <f t="shared" si="1"/>
        <v>1</v>
      </c>
      <c r="I14" s="15">
        <f t="shared" si="2"/>
        <v>0</v>
      </c>
      <c r="J14" s="15">
        <f t="shared" si="3"/>
        <v>0</v>
      </c>
    </row>
    <row r="15" spans="3:10">
      <c r="C15" t="s">
        <v>2102</v>
      </c>
      <c r="D15" s="14">
        <f>COUNTIFS( outcome, "successful", goal, "&gt;34999",goal,"&lt;39998")</f>
        <v>8</v>
      </c>
      <c r="E15" s="14">
        <f>COUNTIFS( outcome, "failed", goal, "&gt;34999",goal,"&lt;39998")</f>
        <v>3</v>
      </c>
      <c r="F15" s="14">
        <f>COUNTIFS( outcome, "canceled", goal, "&gt;34999",goal,"&lt;39998")</f>
        <v>1</v>
      </c>
      <c r="G15">
        <f t="shared" si="0"/>
        <v>12</v>
      </c>
      <c r="H15" s="15">
        <f t="shared" si="1"/>
        <v>0.66666666666666696</v>
      </c>
      <c r="I15" s="15">
        <f t="shared" si="2"/>
        <v>0.25</v>
      </c>
      <c r="J15" s="15">
        <f t="shared" si="3"/>
        <v>8.3333333333333301E-2</v>
      </c>
    </row>
    <row r="16" spans="3:10">
      <c r="C16" t="s">
        <v>2103</v>
      </c>
      <c r="D16" s="14">
        <f>COUNTIFS( outcome, "successful", goal, "&gt;39999",goal,"&lt;44998")</f>
        <v>11</v>
      </c>
      <c r="E16" s="14">
        <f>COUNTIFS( outcome, "failed", goal, "&gt;39999",goal,"&lt;44998")</f>
        <v>3</v>
      </c>
      <c r="F16" s="14">
        <f>COUNTIFS( outcome, "canceled", goal, "&gt;39999",goal,"&lt;44998")</f>
        <v>0</v>
      </c>
      <c r="G16">
        <f t="shared" si="0"/>
        <v>14</v>
      </c>
      <c r="H16" s="15">
        <f t="shared" si="1"/>
        <v>0.78571428571428603</v>
      </c>
      <c r="I16" s="15">
        <f t="shared" si="2"/>
        <v>0.214285714285714</v>
      </c>
      <c r="J16" s="15">
        <f t="shared" si="3"/>
        <v>0</v>
      </c>
    </row>
    <row r="17" spans="3:10">
      <c r="C17" t="s">
        <v>2104</v>
      </c>
      <c r="D17" s="14">
        <f>COUNTIFS( outcome, "successful", goal, "&gt;44999",goal,"&lt;49998")</f>
        <v>8</v>
      </c>
      <c r="E17" s="14">
        <f>COUNTIFS( outcome, "failed", goal, "&gt;44999",goal,"&lt;49998")</f>
        <v>3</v>
      </c>
      <c r="F17" s="14">
        <f>COUNTIFS( outcome, "canceled", goal, "&gt;44999",goal,"&lt;49998")</f>
        <v>0</v>
      </c>
      <c r="G17">
        <f t="shared" si="0"/>
        <v>11</v>
      </c>
      <c r="H17" s="15">
        <f t="shared" si="1"/>
        <v>0.72727272727272696</v>
      </c>
      <c r="I17" s="15">
        <f t="shared" si="2"/>
        <v>0.27272727272727298</v>
      </c>
      <c r="J17" s="15">
        <f t="shared" si="3"/>
        <v>0</v>
      </c>
    </row>
    <row r="18" spans="3:10">
      <c r="C18" t="s">
        <v>2105</v>
      </c>
      <c r="D18" s="14">
        <f>COUNTIFS( outcome, "successful", goal, "&gt;49999 ")</f>
        <v>114</v>
      </c>
      <c r="E18" s="14">
        <f>COUNTIFS( outcome, "failed", goal, "&gt;49999 ")</f>
        <v>163</v>
      </c>
      <c r="F18" s="14">
        <f>COUNTIFS( outcome, "canceled", goal, "&gt;49999 ")</f>
        <v>28</v>
      </c>
      <c r="G18">
        <f t="shared" si="0"/>
        <v>305</v>
      </c>
      <c r="H18" s="15">
        <f t="shared" si="1"/>
        <v>0.37377049180327898</v>
      </c>
      <c r="I18" s="15">
        <f t="shared" si="2"/>
        <v>0.53442622950819696</v>
      </c>
      <c r="J18" s="15">
        <f t="shared" si="3"/>
        <v>9.18032786885246E-2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8FAA-3B16-6448-9C3F-84E82955E11F}">
  <dimension ref="B3:M568"/>
  <sheetViews>
    <sheetView workbookViewId="0">
      <selection activeCell="K27" sqref="K27"/>
    </sheetView>
  </sheetViews>
  <sheetFormatPr baseColWidth="10" defaultRowHeight="16"/>
  <cols>
    <col min="5" max="5" width="23.83203125" customWidth="1"/>
    <col min="8" max="8" width="10.83203125" style="5"/>
    <col min="12" max="12" width="10.83203125" style="5"/>
    <col min="13" max="13" width="19.5" customWidth="1"/>
  </cols>
  <sheetData>
    <row r="3" spans="2:13">
      <c r="D3" s="1" t="s">
        <v>4</v>
      </c>
      <c r="E3" s="1" t="s">
        <v>5</v>
      </c>
      <c r="H3" s="5" t="s">
        <v>2106</v>
      </c>
      <c r="I3" t="s">
        <v>2107</v>
      </c>
      <c r="J3" t="s">
        <v>2108</v>
      </c>
      <c r="K3" t="s">
        <v>2109</v>
      </c>
      <c r="L3" s="5" t="s">
        <v>2110</v>
      </c>
      <c r="M3" t="s">
        <v>2111</v>
      </c>
    </row>
    <row r="4" spans="2:13" ht="19">
      <c r="B4" s="16"/>
      <c r="D4" t="s">
        <v>20</v>
      </c>
      <c r="E4">
        <v>16</v>
      </c>
      <c r="H4" s="5">
        <f>ROUND(AVERAGE(Backers),2)</f>
        <v>851.15</v>
      </c>
      <c r="I4">
        <f>ROUND(MEDIAN(BackersS),2)</f>
        <v>201</v>
      </c>
      <c r="J4">
        <f>ROUND(MIN(BackersS),2)</f>
        <v>16</v>
      </c>
      <c r="K4">
        <f>ROUND(MAX(BackersS),2)</f>
        <v>7295</v>
      </c>
      <c r="L4">
        <f>_xlfn.VAR.P(BackersS)</f>
        <v>1603373.7324019109</v>
      </c>
      <c r="M4">
        <f>ROUND(_xlfn.STDEV.P(BackersS),2)</f>
        <v>1266.24</v>
      </c>
    </row>
    <row r="5" spans="2:13">
      <c r="D5" t="s">
        <v>20</v>
      </c>
      <c r="E5">
        <v>26</v>
      </c>
    </row>
    <row r="6" spans="2:13">
      <c r="D6" t="s">
        <v>20</v>
      </c>
      <c r="E6">
        <v>27</v>
      </c>
    </row>
    <row r="7" spans="2:13">
      <c r="D7" t="s">
        <v>20</v>
      </c>
      <c r="E7">
        <v>32</v>
      </c>
    </row>
    <row r="8" spans="2:13">
      <c r="D8" t="s">
        <v>20</v>
      </c>
      <c r="E8">
        <v>32</v>
      </c>
    </row>
    <row r="9" spans="2:13">
      <c r="D9" t="s">
        <v>20</v>
      </c>
      <c r="E9">
        <v>34</v>
      </c>
    </row>
    <row r="10" spans="2:13">
      <c r="D10" t="s">
        <v>20</v>
      </c>
      <c r="E10">
        <v>40</v>
      </c>
    </row>
    <row r="11" spans="2:13">
      <c r="D11" t="s">
        <v>20</v>
      </c>
      <c r="E11">
        <v>41</v>
      </c>
    </row>
    <row r="12" spans="2:13">
      <c r="D12" t="s">
        <v>20</v>
      </c>
      <c r="E12">
        <v>41</v>
      </c>
    </row>
    <row r="13" spans="2:13">
      <c r="D13" t="s">
        <v>20</v>
      </c>
      <c r="E13">
        <v>42</v>
      </c>
    </row>
    <row r="14" spans="2:13">
      <c r="D14" t="s">
        <v>20</v>
      </c>
      <c r="E14">
        <v>43</v>
      </c>
    </row>
    <row r="15" spans="2:13">
      <c r="D15" t="s">
        <v>20</v>
      </c>
      <c r="E15">
        <v>43</v>
      </c>
    </row>
    <row r="16" spans="2:13">
      <c r="D16" t="s">
        <v>20</v>
      </c>
      <c r="E16">
        <v>48</v>
      </c>
    </row>
    <row r="17" spans="4:11">
      <c r="D17" t="s">
        <v>20</v>
      </c>
      <c r="E17">
        <v>48</v>
      </c>
    </row>
    <row r="18" spans="4:11">
      <c r="D18" t="s">
        <v>20</v>
      </c>
      <c r="E18">
        <v>48</v>
      </c>
    </row>
    <row r="19" spans="4:11">
      <c r="D19" t="s">
        <v>20</v>
      </c>
      <c r="E19">
        <v>50</v>
      </c>
    </row>
    <row r="20" spans="4:11">
      <c r="D20" t="s">
        <v>20</v>
      </c>
      <c r="E20">
        <v>50</v>
      </c>
    </row>
    <row r="21" spans="4:11">
      <c r="D21" t="s">
        <v>20</v>
      </c>
      <c r="E21">
        <v>50</v>
      </c>
    </row>
    <row r="22" spans="4:11">
      <c r="D22" t="s">
        <v>20</v>
      </c>
      <c r="E22">
        <v>52</v>
      </c>
    </row>
    <row r="23" spans="4:11">
      <c r="D23" t="s">
        <v>20</v>
      </c>
      <c r="E23">
        <v>53</v>
      </c>
    </row>
    <row r="24" spans="4:11">
      <c r="D24" t="s">
        <v>20</v>
      </c>
      <c r="E24">
        <v>53</v>
      </c>
    </row>
    <row r="25" spans="4:11">
      <c r="D25" t="s">
        <v>20</v>
      </c>
      <c r="E25">
        <v>54</v>
      </c>
    </row>
    <row r="26" spans="4:11">
      <c r="D26" t="s">
        <v>20</v>
      </c>
      <c r="E26">
        <v>55</v>
      </c>
    </row>
    <row r="27" spans="4:11">
      <c r="D27" t="s">
        <v>20</v>
      </c>
      <c r="E27">
        <v>56</v>
      </c>
      <c r="K27" t="s">
        <v>2112</v>
      </c>
    </row>
    <row r="28" spans="4:11">
      <c r="D28" t="s">
        <v>20</v>
      </c>
      <c r="E28">
        <v>59</v>
      </c>
    </row>
    <row r="29" spans="4:11">
      <c r="D29" t="s">
        <v>20</v>
      </c>
      <c r="E29">
        <v>62</v>
      </c>
    </row>
    <row r="30" spans="4:11">
      <c r="D30" t="s">
        <v>20</v>
      </c>
      <c r="E30">
        <v>64</v>
      </c>
    </row>
    <row r="31" spans="4:11">
      <c r="D31" t="s">
        <v>20</v>
      </c>
      <c r="E31">
        <v>65</v>
      </c>
    </row>
    <row r="32" spans="4:11">
      <c r="D32" t="s">
        <v>20</v>
      </c>
      <c r="E32">
        <v>65</v>
      </c>
    </row>
    <row r="33" spans="4:5">
      <c r="D33" t="s">
        <v>20</v>
      </c>
      <c r="E33">
        <v>67</v>
      </c>
    </row>
    <row r="34" spans="4:5">
      <c r="D34" t="s">
        <v>20</v>
      </c>
      <c r="E34">
        <v>68</v>
      </c>
    </row>
    <row r="35" spans="4:5">
      <c r="D35" t="s">
        <v>20</v>
      </c>
      <c r="E35">
        <v>69</v>
      </c>
    </row>
    <row r="36" spans="4:5">
      <c r="D36" t="s">
        <v>20</v>
      </c>
      <c r="E36">
        <v>69</v>
      </c>
    </row>
    <row r="37" spans="4:5">
      <c r="D37" t="s">
        <v>20</v>
      </c>
      <c r="E37">
        <v>70</v>
      </c>
    </row>
    <row r="38" spans="4:5">
      <c r="D38" t="s">
        <v>20</v>
      </c>
      <c r="E38">
        <v>71</v>
      </c>
    </row>
    <row r="39" spans="4:5">
      <c r="D39" t="s">
        <v>20</v>
      </c>
      <c r="E39">
        <v>72</v>
      </c>
    </row>
    <row r="40" spans="4:5">
      <c r="D40" t="s">
        <v>20</v>
      </c>
      <c r="E40">
        <v>76</v>
      </c>
    </row>
    <row r="41" spans="4:5">
      <c r="D41" t="s">
        <v>20</v>
      </c>
      <c r="E41">
        <v>76</v>
      </c>
    </row>
    <row r="42" spans="4:5">
      <c r="D42" t="s">
        <v>20</v>
      </c>
      <c r="E42">
        <v>78</v>
      </c>
    </row>
    <row r="43" spans="4:5">
      <c r="D43" t="s">
        <v>20</v>
      </c>
      <c r="E43">
        <v>78</v>
      </c>
    </row>
    <row r="44" spans="4:5">
      <c r="D44" t="s">
        <v>20</v>
      </c>
      <c r="E44">
        <v>80</v>
      </c>
    </row>
    <row r="45" spans="4:5">
      <c r="D45" t="s">
        <v>20</v>
      </c>
      <c r="E45">
        <v>80</v>
      </c>
    </row>
    <row r="46" spans="4:5">
      <c r="D46" t="s">
        <v>20</v>
      </c>
      <c r="E46">
        <v>80</v>
      </c>
    </row>
    <row r="47" spans="4:5">
      <c r="D47" t="s">
        <v>20</v>
      </c>
      <c r="E47">
        <v>80</v>
      </c>
    </row>
    <row r="48" spans="4:5">
      <c r="D48" t="s">
        <v>20</v>
      </c>
      <c r="E48">
        <v>80</v>
      </c>
    </row>
    <row r="49" spans="4:5">
      <c r="D49" t="s">
        <v>20</v>
      </c>
      <c r="E49">
        <v>80</v>
      </c>
    </row>
    <row r="50" spans="4:5">
      <c r="D50" t="s">
        <v>20</v>
      </c>
      <c r="E50">
        <v>81</v>
      </c>
    </row>
    <row r="51" spans="4:5">
      <c r="D51" t="s">
        <v>20</v>
      </c>
      <c r="E51">
        <v>82</v>
      </c>
    </row>
    <row r="52" spans="4:5">
      <c r="D52" t="s">
        <v>20</v>
      </c>
      <c r="E52">
        <v>82</v>
      </c>
    </row>
    <row r="53" spans="4:5">
      <c r="D53" t="s">
        <v>20</v>
      </c>
      <c r="E53">
        <v>83</v>
      </c>
    </row>
    <row r="54" spans="4:5">
      <c r="D54" t="s">
        <v>20</v>
      </c>
      <c r="E54">
        <v>83</v>
      </c>
    </row>
    <row r="55" spans="4:5">
      <c r="D55" t="s">
        <v>20</v>
      </c>
      <c r="E55">
        <v>84</v>
      </c>
    </row>
    <row r="56" spans="4:5">
      <c r="D56" t="s">
        <v>20</v>
      </c>
      <c r="E56">
        <v>84</v>
      </c>
    </row>
    <row r="57" spans="4:5">
      <c r="D57" t="s">
        <v>20</v>
      </c>
      <c r="E57">
        <v>85</v>
      </c>
    </row>
    <row r="58" spans="4:5">
      <c r="D58" t="s">
        <v>20</v>
      </c>
      <c r="E58">
        <v>85</v>
      </c>
    </row>
    <row r="59" spans="4:5">
      <c r="D59" t="s">
        <v>20</v>
      </c>
      <c r="E59">
        <v>85</v>
      </c>
    </row>
    <row r="60" spans="4:5">
      <c r="D60" t="s">
        <v>20</v>
      </c>
      <c r="E60">
        <v>85</v>
      </c>
    </row>
    <row r="61" spans="4:5">
      <c r="D61" t="s">
        <v>20</v>
      </c>
      <c r="E61">
        <v>85</v>
      </c>
    </row>
    <row r="62" spans="4:5">
      <c r="D62" t="s">
        <v>20</v>
      </c>
      <c r="E62">
        <v>85</v>
      </c>
    </row>
    <row r="63" spans="4:5">
      <c r="D63" t="s">
        <v>20</v>
      </c>
      <c r="E63">
        <v>86</v>
      </c>
    </row>
    <row r="64" spans="4:5">
      <c r="D64" t="s">
        <v>20</v>
      </c>
      <c r="E64">
        <v>86</v>
      </c>
    </row>
    <row r="65" spans="4:5">
      <c r="D65" t="s">
        <v>20</v>
      </c>
      <c r="E65">
        <v>86</v>
      </c>
    </row>
    <row r="66" spans="4:5">
      <c r="D66" t="s">
        <v>20</v>
      </c>
      <c r="E66">
        <v>87</v>
      </c>
    </row>
    <row r="67" spans="4:5">
      <c r="D67" t="s">
        <v>20</v>
      </c>
      <c r="E67">
        <v>87</v>
      </c>
    </row>
    <row r="68" spans="4:5">
      <c r="D68" t="s">
        <v>20</v>
      </c>
      <c r="E68">
        <v>87</v>
      </c>
    </row>
    <row r="69" spans="4:5">
      <c r="D69" t="s">
        <v>20</v>
      </c>
      <c r="E69">
        <v>88</v>
      </c>
    </row>
    <row r="70" spans="4:5">
      <c r="D70" t="s">
        <v>20</v>
      </c>
      <c r="E70">
        <v>88</v>
      </c>
    </row>
    <row r="71" spans="4:5">
      <c r="D71" t="s">
        <v>20</v>
      </c>
      <c r="E71">
        <v>88</v>
      </c>
    </row>
    <row r="72" spans="4:5">
      <c r="D72" t="s">
        <v>20</v>
      </c>
      <c r="E72">
        <v>88</v>
      </c>
    </row>
    <row r="73" spans="4:5">
      <c r="D73" t="s">
        <v>20</v>
      </c>
      <c r="E73">
        <v>89</v>
      </c>
    </row>
    <row r="74" spans="4:5">
      <c r="D74" t="s">
        <v>20</v>
      </c>
      <c r="E74">
        <v>89</v>
      </c>
    </row>
    <row r="75" spans="4:5">
      <c r="D75" t="s">
        <v>20</v>
      </c>
      <c r="E75">
        <v>91</v>
      </c>
    </row>
    <row r="76" spans="4:5">
      <c r="D76" t="s">
        <v>20</v>
      </c>
      <c r="E76">
        <v>92</v>
      </c>
    </row>
    <row r="77" spans="4:5">
      <c r="D77" t="s">
        <v>20</v>
      </c>
      <c r="E77">
        <v>92</v>
      </c>
    </row>
    <row r="78" spans="4:5">
      <c r="D78" t="s">
        <v>20</v>
      </c>
      <c r="E78">
        <v>92</v>
      </c>
    </row>
    <row r="79" spans="4:5">
      <c r="D79" t="s">
        <v>20</v>
      </c>
      <c r="E79">
        <v>92</v>
      </c>
    </row>
    <row r="80" spans="4:5">
      <c r="D80" t="s">
        <v>20</v>
      </c>
      <c r="E80">
        <v>92</v>
      </c>
    </row>
    <row r="81" spans="4:5">
      <c r="D81" t="s">
        <v>20</v>
      </c>
      <c r="E81">
        <v>93</v>
      </c>
    </row>
    <row r="82" spans="4:5">
      <c r="D82" t="s">
        <v>20</v>
      </c>
      <c r="E82">
        <v>94</v>
      </c>
    </row>
    <row r="83" spans="4:5">
      <c r="D83" t="s">
        <v>20</v>
      </c>
      <c r="E83">
        <v>94</v>
      </c>
    </row>
    <row r="84" spans="4:5">
      <c r="D84" t="s">
        <v>20</v>
      </c>
      <c r="E84">
        <v>94</v>
      </c>
    </row>
    <row r="85" spans="4:5">
      <c r="D85" t="s">
        <v>20</v>
      </c>
      <c r="E85">
        <v>95</v>
      </c>
    </row>
    <row r="86" spans="4:5">
      <c r="D86" t="s">
        <v>20</v>
      </c>
      <c r="E86">
        <v>96</v>
      </c>
    </row>
    <row r="87" spans="4:5">
      <c r="D87" t="s">
        <v>20</v>
      </c>
      <c r="E87">
        <v>96</v>
      </c>
    </row>
    <row r="88" spans="4:5">
      <c r="D88" t="s">
        <v>20</v>
      </c>
      <c r="E88">
        <v>96</v>
      </c>
    </row>
    <row r="89" spans="4:5">
      <c r="D89" t="s">
        <v>20</v>
      </c>
      <c r="E89">
        <v>97</v>
      </c>
    </row>
    <row r="90" spans="4:5">
      <c r="D90" t="s">
        <v>20</v>
      </c>
      <c r="E90">
        <v>98</v>
      </c>
    </row>
    <row r="91" spans="4:5">
      <c r="D91" t="s">
        <v>20</v>
      </c>
      <c r="E91">
        <v>98</v>
      </c>
    </row>
    <row r="92" spans="4:5">
      <c r="D92" t="s">
        <v>20</v>
      </c>
      <c r="E92">
        <v>100</v>
      </c>
    </row>
    <row r="93" spans="4:5">
      <c r="D93" t="s">
        <v>20</v>
      </c>
      <c r="E93">
        <v>100</v>
      </c>
    </row>
    <row r="94" spans="4:5">
      <c r="D94" t="s">
        <v>20</v>
      </c>
      <c r="E94">
        <v>101</v>
      </c>
    </row>
    <row r="95" spans="4:5">
      <c r="D95" t="s">
        <v>20</v>
      </c>
      <c r="E95">
        <v>101</v>
      </c>
    </row>
    <row r="96" spans="4:5">
      <c r="D96" t="s">
        <v>20</v>
      </c>
      <c r="E96">
        <v>102</v>
      </c>
    </row>
    <row r="97" spans="4:5">
      <c r="D97" t="s">
        <v>20</v>
      </c>
      <c r="E97">
        <v>102</v>
      </c>
    </row>
    <row r="98" spans="4:5">
      <c r="D98" t="s">
        <v>20</v>
      </c>
      <c r="E98">
        <v>103</v>
      </c>
    </row>
    <row r="99" spans="4:5">
      <c r="D99" t="s">
        <v>20</v>
      </c>
      <c r="E99">
        <v>103</v>
      </c>
    </row>
    <row r="100" spans="4:5">
      <c r="D100" t="s">
        <v>20</v>
      </c>
      <c r="E100">
        <v>105</v>
      </c>
    </row>
    <row r="101" spans="4:5">
      <c r="D101" t="s">
        <v>20</v>
      </c>
      <c r="E101">
        <v>106</v>
      </c>
    </row>
    <row r="102" spans="4:5">
      <c r="D102" t="s">
        <v>20</v>
      </c>
      <c r="E102">
        <v>106</v>
      </c>
    </row>
    <row r="103" spans="4:5">
      <c r="D103" t="s">
        <v>20</v>
      </c>
      <c r="E103">
        <v>107</v>
      </c>
    </row>
    <row r="104" spans="4:5">
      <c r="D104" t="s">
        <v>20</v>
      </c>
      <c r="E104">
        <v>107</v>
      </c>
    </row>
    <row r="105" spans="4:5">
      <c r="D105" t="s">
        <v>20</v>
      </c>
      <c r="E105">
        <v>107</v>
      </c>
    </row>
    <row r="106" spans="4:5">
      <c r="D106" t="s">
        <v>20</v>
      </c>
      <c r="E106">
        <v>107</v>
      </c>
    </row>
    <row r="107" spans="4:5">
      <c r="D107" t="s">
        <v>20</v>
      </c>
      <c r="E107">
        <v>107</v>
      </c>
    </row>
    <row r="108" spans="4:5">
      <c r="D108" t="s">
        <v>20</v>
      </c>
      <c r="E108">
        <v>110</v>
      </c>
    </row>
    <row r="109" spans="4:5">
      <c r="D109" t="s">
        <v>20</v>
      </c>
      <c r="E109">
        <v>110</v>
      </c>
    </row>
    <row r="110" spans="4:5">
      <c r="D110" t="s">
        <v>20</v>
      </c>
      <c r="E110">
        <v>110</v>
      </c>
    </row>
    <row r="111" spans="4:5">
      <c r="D111" t="s">
        <v>20</v>
      </c>
      <c r="E111">
        <v>110</v>
      </c>
    </row>
    <row r="112" spans="4:5">
      <c r="D112" t="s">
        <v>20</v>
      </c>
      <c r="E112">
        <v>111</v>
      </c>
    </row>
    <row r="113" spans="4:5">
      <c r="D113" t="s">
        <v>20</v>
      </c>
      <c r="E113">
        <v>112</v>
      </c>
    </row>
    <row r="114" spans="4:5">
      <c r="D114" t="s">
        <v>20</v>
      </c>
      <c r="E114">
        <v>112</v>
      </c>
    </row>
    <row r="115" spans="4:5">
      <c r="D115" t="s">
        <v>20</v>
      </c>
      <c r="E115">
        <v>112</v>
      </c>
    </row>
    <row r="116" spans="4:5">
      <c r="D116" t="s">
        <v>20</v>
      </c>
      <c r="E116">
        <v>113</v>
      </c>
    </row>
    <row r="117" spans="4:5">
      <c r="D117" t="s">
        <v>20</v>
      </c>
      <c r="E117">
        <v>113</v>
      </c>
    </row>
    <row r="118" spans="4:5">
      <c r="D118" t="s">
        <v>20</v>
      </c>
      <c r="E118">
        <v>114</v>
      </c>
    </row>
    <row r="119" spans="4:5">
      <c r="D119" t="s">
        <v>20</v>
      </c>
      <c r="E119">
        <v>114</v>
      </c>
    </row>
    <row r="120" spans="4:5">
      <c r="D120" t="s">
        <v>20</v>
      </c>
      <c r="E120">
        <v>114</v>
      </c>
    </row>
    <row r="121" spans="4:5">
      <c r="D121" t="s">
        <v>20</v>
      </c>
      <c r="E121">
        <v>115</v>
      </c>
    </row>
    <row r="122" spans="4:5">
      <c r="D122" t="s">
        <v>20</v>
      </c>
      <c r="E122">
        <v>116</v>
      </c>
    </row>
    <row r="123" spans="4:5">
      <c r="D123" t="s">
        <v>20</v>
      </c>
      <c r="E123">
        <v>116</v>
      </c>
    </row>
    <row r="124" spans="4:5">
      <c r="D124" t="s">
        <v>20</v>
      </c>
      <c r="E124">
        <v>117</v>
      </c>
    </row>
    <row r="125" spans="4:5">
      <c r="D125" t="s">
        <v>20</v>
      </c>
      <c r="E125">
        <v>117</v>
      </c>
    </row>
    <row r="126" spans="4:5">
      <c r="D126" t="s">
        <v>20</v>
      </c>
      <c r="E126">
        <v>119</v>
      </c>
    </row>
    <row r="127" spans="4:5">
      <c r="D127" t="s">
        <v>20</v>
      </c>
      <c r="E127">
        <v>121</v>
      </c>
    </row>
    <row r="128" spans="4:5">
      <c r="D128" t="s">
        <v>20</v>
      </c>
      <c r="E128">
        <v>121</v>
      </c>
    </row>
    <row r="129" spans="4:5">
      <c r="D129" t="s">
        <v>20</v>
      </c>
      <c r="E129">
        <v>121</v>
      </c>
    </row>
    <row r="130" spans="4:5">
      <c r="D130" t="s">
        <v>20</v>
      </c>
      <c r="E130">
        <v>122</v>
      </c>
    </row>
    <row r="131" spans="4:5">
      <c r="D131" t="s">
        <v>20</v>
      </c>
      <c r="E131">
        <v>122</v>
      </c>
    </row>
    <row r="132" spans="4:5">
      <c r="D132" t="s">
        <v>20</v>
      </c>
      <c r="E132">
        <v>122</v>
      </c>
    </row>
    <row r="133" spans="4:5">
      <c r="D133" t="s">
        <v>20</v>
      </c>
      <c r="E133">
        <v>122</v>
      </c>
    </row>
    <row r="134" spans="4:5">
      <c r="D134" t="s">
        <v>20</v>
      </c>
      <c r="E134">
        <v>123</v>
      </c>
    </row>
    <row r="135" spans="4:5">
      <c r="D135" t="s">
        <v>20</v>
      </c>
      <c r="E135">
        <v>123</v>
      </c>
    </row>
    <row r="136" spans="4:5">
      <c r="D136" t="s">
        <v>20</v>
      </c>
      <c r="E136">
        <v>123</v>
      </c>
    </row>
    <row r="137" spans="4:5">
      <c r="D137" t="s">
        <v>20</v>
      </c>
      <c r="E137">
        <v>125</v>
      </c>
    </row>
    <row r="138" spans="4:5">
      <c r="D138" t="s">
        <v>20</v>
      </c>
      <c r="E138">
        <v>126</v>
      </c>
    </row>
    <row r="139" spans="4:5">
      <c r="D139" t="s">
        <v>20</v>
      </c>
      <c r="E139">
        <v>126</v>
      </c>
    </row>
    <row r="140" spans="4:5">
      <c r="D140" t="s">
        <v>20</v>
      </c>
      <c r="E140">
        <v>126</v>
      </c>
    </row>
    <row r="141" spans="4:5">
      <c r="D141" t="s">
        <v>20</v>
      </c>
      <c r="E141">
        <v>126</v>
      </c>
    </row>
    <row r="142" spans="4:5">
      <c r="D142" t="s">
        <v>20</v>
      </c>
      <c r="E142">
        <v>126</v>
      </c>
    </row>
    <row r="143" spans="4:5">
      <c r="D143" t="s">
        <v>20</v>
      </c>
      <c r="E143">
        <v>127</v>
      </c>
    </row>
    <row r="144" spans="4:5">
      <c r="D144" t="s">
        <v>20</v>
      </c>
      <c r="E144">
        <v>127</v>
      </c>
    </row>
    <row r="145" spans="4:5">
      <c r="D145" t="s">
        <v>20</v>
      </c>
      <c r="E145">
        <v>128</v>
      </c>
    </row>
    <row r="146" spans="4:5">
      <c r="D146" t="s">
        <v>20</v>
      </c>
      <c r="E146">
        <v>128</v>
      </c>
    </row>
    <row r="147" spans="4:5">
      <c r="D147" t="s">
        <v>20</v>
      </c>
      <c r="E147">
        <v>129</v>
      </c>
    </row>
    <row r="148" spans="4:5">
      <c r="D148" t="s">
        <v>20</v>
      </c>
      <c r="E148">
        <v>129</v>
      </c>
    </row>
    <row r="149" spans="4:5">
      <c r="D149" t="s">
        <v>20</v>
      </c>
      <c r="E149">
        <v>130</v>
      </c>
    </row>
    <row r="150" spans="4:5">
      <c r="D150" t="s">
        <v>20</v>
      </c>
      <c r="E150">
        <v>130</v>
      </c>
    </row>
    <row r="151" spans="4:5">
      <c r="D151" t="s">
        <v>20</v>
      </c>
      <c r="E151">
        <v>131</v>
      </c>
    </row>
    <row r="152" spans="4:5">
      <c r="D152" t="s">
        <v>20</v>
      </c>
      <c r="E152">
        <v>131</v>
      </c>
    </row>
    <row r="153" spans="4:5">
      <c r="D153" t="s">
        <v>20</v>
      </c>
      <c r="E153">
        <v>131</v>
      </c>
    </row>
    <row r="154" spans="4:5">
      <c r="D154" t="s">
        <v>20</v>
      </c>
      <c r="E154">
        <v>131</v>
      </c>
    </row>
    <row r="155" spans="4:5">
      <c r="D155" t="s">
        <v>20</v>
      </c>
      <c r="E155">
        <v>131</v>
      </c>
    </row>
    <row r="156" spans="4:5">
      <c r="D156" t="s">
        <v>20</v>
      </c>
      <c r="E156">
        <v>132</v>
      </c>
    </row>
    <row r="157" spans="4:5">
      <c r="D157" t="s">
        <v>20</v>
      </c>
      <c r="E157">
        <v>132</v>
      </c>
    </row>
    <row r="158" spans="4:5">
      <c r="D158" t="s">
        <v>20</v>
      </c>
      <c r="E158">
        <v>132</v>
      </c>
    </row>
    <row r="159" spans="4:5">
      <c r="D159" t="s">
        <v>20</v>
      </c>
      <c r="E159">
        <v>133</v>
      </c>
    </row>
    <row r="160" spans="4:5">
      <c r="D160" t="s">
        <v>20</v>
      </c>
      <c r="E160">
        <v>133</v>
      </c>
    </row>
    <row r="161" spans="4:5">
      <c r="D161" t="s">
        <v>20</v>
      </c>
      <c r="E161">
        <v>133</v>
      </c>
    </row>
    <row r="162" spans="4:5">
      <c r="D162" t="s">
        <v>20</v>
      </c>
      <c r="E162">
        <v>134</v>
      </c>
    </row>
    <row r="163" spans="4:5">
      <c r="D163" t="s">
        <v>20</v>
      </c>
      <c r="E163">
        <v>134</v>
      </c>
    </row>
    <row r="164" spans="4:5">
      <c r="D164" t="s">
        <v>20</v>
      </c>
      <c r="E164">
        <v>134</v>
      </c>
    </row>
    <row r="165" spans="4:5">
      <c r="D165" t="s">
        <v>20</v>
      </c>
      <c r="E165">
        <v>135</v>
      </c>
    </row>
    <row r="166" spans="4:5">
      <c r="D166" t="s">
        <v>20</v>
      </c>
      <c r="E166">
        <v>135</v>
      </c>
    </row>
    <row r="167" spans="4:5">
      <c r="D167" t="s">
        <v>20</v>
      </c>
      <c r="E167">
        <v>135</v>
      </c>
    </row>
    <row r="168" spans="4:5">
      <c r="D168" t="s">
        <v>20</v>
      </c>
      <c r="E168">
        <v>136</v>
      </c>
    </row>
    <row r="169" spans="4:5">
      <c r="D169" t="s">
        <v>20</v>
      </c>
      <c r="E169">
        <v>137</v>
      </c>
    </row>
    <row r="170" spans="4:5">
      <c r="D170" t="s">
        <v>20</v>
      </c>
      <c r="E170">
        <v>137</v>
      </c>
    </row>
    <row r="171" spans="4:5">
      <c r="D171" t="s">
        <v>20</v>
      </c>
      <c r="E171">
        <v>138</v>
      </c>
    </row>
    <row r="172" spans="4:5">
      <c r="D172" t="s">
        <v>20</v>
      </c>
      <c r="E172">
        <v>138</v>
      </c>
    </row>
    <row r="173" spans="4:5">
      <c r="D173" t="s">
        <v>20</v>
      </c>
      <c r="E173">
        <v>138</v>
      </c>
    </row>
    <row r="174" spans="4:5">
      <c r="D174" t="s">
        <v>20</v>
      </c>
      <c r="E174">
        <v>139</v>
      </c>
    </row>
    <row r="175" spans="4:5">
      <c r="D175" t="s">
        <v>20</v>
      </c>
      <c r="E175">
        <v>139</v>
      </c>
    </row>
    <row r="176" spans="4:5">
      <c r="D176" t="s">
        <v>20</v>
      </c>
      <c r="E176">
        <v>140</v>
      </c>
    </row>
    <row r="177" spans="4:5">
      <c r="D177" t="s">
        <v>20</v>
      </c>
      <c r="E177">
        <v>140</v>
      </c>
    </row>
    <row r="178" spans="4:5">
      <c r="D178" t="s">
        <v>20</v>
      </c>
      <c r="E178">
        <v>140</v>
      </c>
    </row>
    <row r="179" spans="4:5">
      <c r="D179" t="s">
        <v>20</v>
      </c>
      <c r="E179">
        <v>142</v>
      </c>
    </row>
    <row r="180" spans="4:5">
      <c r="D180" t="s">
        <v>20</v>
      </c>
      <c r="E180">
        <v>142</v>
      </c>
    </row>
    <row r="181" spans="4:5">
      <c r="D181" t="s">
        <v>20</v>
      </c>
      <c r="E181">
        <v>142</v>
      </c>
    </row>
    <row r="182" spans="4:5">
      <c r="D182" t="s">
        <v>20</v>
      </c>
      <c r="E182">
        <v>142</v>
      </c>
    </row>
    <row r="183" spans="4:5">
      <c r="D183" t="s">
        <v>20</v>
      </c>
      <c r="E183">
        <v>143</v>
      </c>
    </row>
    <row r="184" spans="4:5">
      <c r="D184" t="s">
        <v>20</v>
      </c>
      <c r="E184">
        <v>144</v>
      </c>
    </row>
    <row r="185" spans="4:5">
      <c r="D185" t="s">
        <v>20</v>
      </c>
      <c r="E185">
        <v>144</v>
      </c>
    </row>
    <row r="186" spans="4:5">
      <c r="D186" t="s">
        <v>20</v>
      </c>
      <c r="E186">
        <v>144</v>
      </c>
    </row>
    <row r="187" spans="4:5">
      <c r="D187" t="s">
        <v>20</v>
      </c>
      <c r="E187">
        <v>144</v>
      </c>
    </row>
    <row r="188" spans="4:5">
      <c r="D188" t="s">
        <v>20</v>
      </c>
      <c r="E188">
        <v>146</v>
      </c>
    </row>
    <row r="189" spans="4:5">
      <c r="D189" t="s">
        <v>20</v>
      </c>
      <c r="E189">
        <v>147</v>
      </c>
    </row>
    <row r="190" spans="4:5">
      <c r="D190" t="s">
        <v>20</v>
      </c>
      <c r="E190">
        <v>147</v>
      </c>
    </row>
    <row r="191" spans="4:5">
      <c r="D191" t="s">
        <v>20</v>
      </c>
      <c r="E191">
        <v>147</v>
      </c>
    </row>
    <row r="192" spans="4:5">
      <c r="D192" t="s">
        <v>20</v>
      </c>
      <c r="E192">
        <v>148</v>
      </c>
    </row>
    <row r="193" spans="4:5">
      <c r="D193" t="s">
        <v>20</v>
      </c>
      <c r="E193">
        <v>148</v>
      </c>
    </row>
    <row r="194" spans="4:5">
      <c r="D194" t="s">
        <v>20</v>
      </c>
      <c r="E194">
        <v>149</v>
      </c>
    </row>
    <row r="195" spans="4:5">
      <c r="D195" t="s">
        <v>20</v>
      </c>
      <c r="E195">
        <v>149</v>
      </c>
    </row>
    <row r="196" spans="4:5">
      <c r="D196" t="s">
        <v>20</v>
      </c>
      <c r="E196">
        <v>150</v>
      </c>
    </row>
    <row r="197" spans="4:5">
      <c r="D197" t="s">
        <v>20</v>
      </c>
      <c r="E197">
        <v>150</v>
      </c>
    </row>
    <row r="198" spans="4:5">
      <c r="D198" t="s">
        <v>20</v>
      </c>
      <c r="E198">
        <v>154</v>
      </c>
    </row>
    <row r="199" spans="4:5">
      <c r="D199" t="s">
        <v>20</v>
      </c>
      <c r="E199">
        <v>154</v>
      </c>
    </row>
    <row r="200" spans="4:5">
      <c r="D200" t="s">
        <v>20</v>
      </c>
      <c r="E200">
        <v>154</v>
      </c>
    </row>
    <row r="201" spans="4:5">
      <c r="D201" t="s">
        <v>20</v>
      </c>
      <c r="E201">
        <v>154</v>
      </c>
    </row>
    <row r="202" spans="4:5">
      <c r="D202" t="s">
        <v>20</v>
      </c>
      <c r="E202">
        <v>155</v>
      </c>
    </row>
    <row r="203" spans="4:5">
      <c r="D203" t="s">
        <v>20</v>
      </c>
      <c r="E203">
        <v>155</v>
      </c>
    </row>
    <row r="204" spans="4:5">
      <c r="D204" t="s">
        <v>20</v>
      </c>
      <c r="E204">
        <v>155</v>
      </c>
    </row>
    <row r="205" spans="4:5">
      <c r="D205" t="s">
        <v>20</v>
      </c>
      <c r="E205">
        <v>155</v>
      </c>
    </row>
    <row r="206" spans="4:5">
      <c r="D206" t="s">
        <v>20</v>
      </c>
      <c r="E206">
        <v>156</v>
      </c>
    </row>
    <row r="207" spans="4:5">
      <c r="D207" t="s">
        <v>20</v>
      </c>
      <c r="E207">
        <v>156</v>
      </c>
    </row>
    <row r="208" spans="4:5">
      <c r="D208" t="s">
        <v>20</v>
      </c>
      <c r="E208">
        <v>157</v>
      </c>
    </row>
    <row r="209" spans="4:5">
      <c r="D209" t="s">
        <v>20</v>
      </c>
      <c r="E209">
        <v>157</v>
      </c>
    </row>
    <row r="210" spans="4:5">
      <c r="D210" t="s">
        <v>20</v>
      </c>
      <c r="E210">
        <v>157</v>
      </c>
    </row>
    <row r="211" spans="4:5">
      <c r="D211" t="s">
        <v>20</v>
      </c>
      <c r="E211">
        <v>157</v>
      </c>
    </row>
    <row r="212" spans="4:5">
      <c r="D212" t="s">
        <v>20</v>
      </c>
      <c r="E212">
        <v>157</v>
      </c>
    </row>
    <row r="213" spans="4:5">
      <c r="D213" t="s">
        <v>20</v>
      </c>
      <c r="E213">
        <v>158</v>
      </c>
    </row>
    <row r="214" spans="4:5">
      <c r="D214" t="s">
        <v>20</v>
      </c>
      <c r="E214">
        <v>158</v>
      </c>
    </row>
    <row r="215" spans="4:5">
      <c r="D215" t="s">
        <v>20</v>
      </c>
      <c r="E215">
        <v>159</v>
      </c>
    </row>
    <row r="216" spans="4:5">
      <c r="D216" t="s">
        <v>20</v>
      </c>
      <c r="E216">
        <v>159</v>
      </c>
    </row>
    <row r="217" spans="4:5">
      <c r="D217" t="s">
        <v>20</v>
      </c>
      <c r="E217">
        <v>159</v>
      </c>
    </row>
    <row r="218" spans="4:5">
      <c r="D218" t="s">
        <v>20</v>
      </c>
      <c r="E218">
        <v>160</v>
      </c>
    </row>
    <row r="219" spans="4:5">
      <c r="D219" t="s">
        <v>20</v>
      </c>
      <c r="E219">
        <v>160</v>
      </c>
    </row>
    <row r="220" spans="4:5">
      <c r="D220" t="s">
        <v>20</v>
      </c>
      <c r="E220">
        <v>161</v>
      </c>
    </row>
    <row r="221" spans="4:5">
      <c r="D221" t="s">
        <v>20</v>
      </c>
      <c r="E221">
        <v>163</v>
      </c>
    </row>
    <row r="222" spans="4:5">
      <c r="D222" t="s">
        <v>20</v>
      </c>
      <c r="E222">
        <v>163</v>
      </c>
    </row>
    <row r="223" spans="4:5">
      <c r="D223" t="s">
        <v>20</v>
      </c>
      <c r="E223">
        <v>164</v>
      </c>
    </row>
    <row r="224" spans="4:5">
      <c r="D224" t="s">
        <v>20</v>
      </c>
      <c r="E224">
        <v>164</v>
      </c>
    </row>
    <row r="225" spans="4:5">
      <c r="D225" t="s">
        <v>20</v>
      </c>
      <c r="E225">
        <v>164</v>
      </c>
    </row>
    <row r="226" spans="4:5">
      <c r="D226" t="s">
        <v>20</v>
      </c>
      <c r="E226">
        <v>164</v>
      </c>
    </row>
    <row r="227" spans="4:5">
      <c r="D227" t="s">
        <v>20</v>
      </c>
      <c r="E227">
        <v>164</v>
      </c>
    </row>
    <row r="228" spans="4:5">
      <c r="D228" t="s">
        <v>20</v>
      </c>
      <c r="E228">
        <v>165</v>
      </c>
    </row>
    <row r="229" spans="4:5">
      <c r="D229" t="s">
        <v>20</v>
      </c>
      <c r="E229">
        <v>165</v>
      </c>
    </row>
    <row r="230" spans="4:5">
      <c r="D230" t="s">
        <v>20</v>
      </c>
      <c r="E230">
        <v>165</v>
      </c>
    </row>
    <row r="231" spans="4:5">
      <c r="D231" t="s">
        <v>20</v>
      </c>
      <c r="E231">
        <v>165</v>
      </c>
    </row>
    <row r="232" spans="4:5">
      <c r="D232" t="s">
        <v>20</v>
      </c>
      <c r="E232">
        <v>166</v>
      </c>
    </row>
    <row r="233" spans="4:5">
      <c r="D233" t="s">
        <v>20</v>
      </c>
      <c r="E233">
        <v>168</v>
      </c>
    </row>
    <row r="234" spans="4:5">
      <c r="D234" t="s">
        <v>20</v>
      </c>
      <c r="E234">
        <v>168</v>
      </c>
    </row>
    <row r="235" spans="4:5">
      <c r="D235" t="s">
        <v>20</v>
      </c>
      <c r="E235">
        <v>169</v>
      </c>
    </row>
    <row r="236" spans="4:5">
      <c r="D236" t="s">
        <v>20</v>
      </c>
      <c r="E236">
        <v>170</v>
      </c>
    </row>
    <row r="237" spans="4:5">
      <c r="D237" t="s">
        <v>20</v>
      </c>
      <c r="E237">
        <v>170</v>
      </c>
    </row>
    <row r="238" spans="4:5">
      <c r="D238" t="s">
        <v>20</v>
      </c>
      <c r="E238">
        <v>170</v>
      </c>
    </row>
    <row r="239" spans="4:5">
      <c r="D239" t="s">
        <v>20</v>
      </c>
      <c r="E239">
        <v>172</v>
      </c>
    </row>
    <row r="240" spans="4:5">
      <c r="D240" t="s">
        <v>20</v>
      </c>
      <c r="E240">
        <v>173</v>
      </c>
    </row>
    <row r="241" spans="4:5">
      <c r="D241" t="s">
        <v>20</v>
      </c>
      <c r="E241">
        <v>174</v>
      </c>
    </row>
    <row r="242" spans="4:5">
      <c r="D242" t="s">
        <v>20</v>
      </c>
      <c r="E242">
        <v>174</v>
      </c>
    </row>
    <row r="243" spans="4:5">
      <c r="D243" t="s">
        <v>20</v>
      </c>
      <c r="E243">
        <v>175</v>
      </c>
    </row>
    <row r="244" spans="4:5">
      <c r="D244" t="s">
        <v>20</v>
      </c>
      <c r="E244">
        <v>176</v>
      </c>
    </row>
    <row r="245" spans="4:5">
      <c r="D245" t="s">
        <v>20</v>
      </c>
      <c r="E245">
        <v>179</v>
      </c>
    </row>
    <row r="246" spans="4:5">
      <c r="D246" t="s">
        <v>20</v>
      </c>
      <c r="E246">
        <v>180</v>
      </c>
    </row>
    <row r="247" spans="4:5">
      <c r="D247" t="s">
        <v>20</v>
      </c>
      <c r="E247">
        <v>180</v>
      </c>
    </row>
    <row r="248" spans="4:5">
      <c r="D248" t="s">
        <v>20</v>
      </c>
      <c r="E248">
        <v>180</v>
      </c>
    </row>
    <row r="249" spans="4:5">
      <c r="D249" t="s">
        <v>20</v>
      </c>
      <c r="E249">
        <v>180</v>
      </c>
    </row>
    <row r="250" spans="4:5">
      <c r="D250" t="s">
        <v>20</v>
      </c>
      <c r="E250">
        <v>181</v>
      </c>
    </row>
    <row r="251" spans="4:5">
      <c r="D251" t="s">
        <v>20</v>
      </c>
      <c r="E251">
        <v>181</v>
      </c>
    </row>
    <row r="252" spans="4:5">
      <c r="D252" t="s">
        <v>20</v>
      </c>
      <c r="E252">
        <v>182</v>
      </c>
    </row>
    <row r="253" spans="4:5">
      <c r="D253" t="s">
        <v>20</v>
      </c>
      <c r="E253">
        <v>183</v>
      </c>
    </row>
    <row r="254" spans="4:5">
      <c r="D254" t="s">
        <v>20</v>
      </c>
      <c r="E254">
        <v>183</v>
      </c>
    </row>
    <row r="255" spans="4:5">
      <c r="D255" t="s">
        <v>20</v>
      </c>
      <c r="E255">
        <v>184</v>
      </c>
    </row>
    <row r="256" spans="4:5">
      <c r="D256" t="s">
        <v>20</v>
      </c>
      <c r="E256">
        <v>185</v>
      </c>
    </row>
    <row r="257" spans="4:5">
      <c r="D257" t="s">
        <v>20</v>
      </c>
      <c r="E257">
        <v>186</v>
      </c>
    </row>
    <row r="258" spans="4:5">
      <c r="D258" t="s">
        <v>20</v>
      </c>
      <c r="E258">
        <v>186</v>
      </c>
    </row>
    <row r="259" spans="4:5">
      <c r="D259" t="s">
        <v>20</v>
      </c>
      <c r="E259">
        <v>186</v>
      </c>
    </row>
    <row r="260" spans="4:5">
      <c r="D260" t="s">
        <v>20</v>
      </c>
      <c r="E260">
        <v>186</v>
      </c>
    </row>
    <row r="261" spans="4:5">
      <c r="D261" t="s">
        <v>20</v>
      </c>
      <c r="E261">
        <v>186</v>
      </c>
    </row>
    <row r="262" spans="4:5">
      <c r="D262" t="s">
        <v>20</v>
      </c>
      <c r="E262">
        <v>187</v>
      </c>
    </row>
    <row r="263" spans="4:5">
      <c r="D263" t="s">
        <v>20</v>
      </c>
      <c r="E263">
        <v>189</v>
      </c>
    </row>
    <row r="264" spans="4:5">
      <c r="D264" t="s">
        <v>20</v>
      </c>
      <c r="E264">
        <v>189</v>
      </c>
    </row>
    <row r="265" spans="4:5">
      <c r="D265" t="s">
        <v>20</v>
      </c>
      <c r="E265">
        <v>190</v>
      </c>
    </row>
    <row r="266" spans="4:5">
      <c r="D266" t="s">
        <v>20</v>
      </c>
      <c r="E266">
        <v>190</v>
      </c>
    </row>
    <row r="267" spans="4:5">
      <c r="D267" t="s">
        <v>20</v>
      </c>
      <c r="E267">
        <v>191</v>
      </c>
    </row>
    <row r="268" spans="4:5">
      <c r="D268" t="s">
        <v>20</v>
      </c>
      <c r="E268">
        <v>191</v>
      </c>
    </row>
    <row r="269" spans="4:5">
      <c r="D269" t="s">
        <v>20</v>
      </c>
      <c r="E269">
        <v>191</v>
      </c>
    </row>
    <row r="270" spans="4:5">
      <c r="D270" t="s">
        <v>20</v>
      </c>
      <c r="E270">
        <v>192</v>
      </c>
    </row>
    <row r="271" spans="4:5">
      <c r="D271" t="s">
        <v>20</v>
      </c>
      <c r="E271">
        <v>192</v>
      </c>
    </row>
    <row r="272" spans="4:5">
      <c r="D272" t="s">
        <v>20</v>
      </c>
      <c r="E272">
        <v>193</v>
      </c>
    </row>
    <row r="273" spans="4:5">
      <c r="D273" t="s">
        <v>20</v>
      </c>
      <c r="E273">
        <v>194</v>
      </c>
    </row>
    <row r="274" spans="4:5">
      <c r="D274" t="s">
        <v>20</v>
      </c>
      <c r="E274">
        <v>194</v>
      </c>
    </row>
    <row r="275" spans="4:5">
      <c r="D275" t="s">
        <v>20</v>
      </c>
      <c r="E275">
        <v>194</v>
      </c>
    </row>
    <row r="276" spans="4:5">
      <c r="D276" t="s">
        <v>20</v>
      </c>
      <c r="E276">
        <v>194</v>
      </c>
    </row>
    <row r="277" spans="4:5">
      <c r="D277" t="s">
        <v>20</v>
      </c>
      <c r="E277">
        <v>195</v>
      </c>
    </row>
    <row r="278" spans="4:5">
      <c r="D278" t="s">
        <v>20</v>
      </c>
      <c r="E278">
        <v>195</v>
      </c>
    </row>
    <row r="279" spans="4:5">
      <c r="D279" t="s">
        <v>20</v>
      </c>
      <c r="E279">
        <v>196</v>
      </c>
    </row>
    <row r="280" spans="4:5">
      <c r="D280" t="s">
        <v>20</v>
      </c>
      <c r="E280">
        <v>198</v>
      </c>
    </row>
    <row r="281" spans="4:5">
      <c r="D281" t="s">
        <v>20</v>
      </c>
      <c r="E281">
        <v>198</v>
      </c>
    </row>
    <row r="282" spans="4:5">
      <c r="D282" t="s">
        <v>20</v>
      </c>
      <c r="E282">
        <v>198</v>
      </c>
    </row>
    <row r="283" spans="4:5">
      <c r="D283" t="s">
        <v>20</v>
      </c>
      <c r="E283">
        <v>199</v>
      </c>
    </row>
    <row r="284" spans="4:5">
      <c r="D284" t="s">
        <v>20</v>
      </c>
      <c r="E284">
        <v>199</v>
      </c>
    </row>
    <row r="285" spans="4:5">
      <c r="D285" t="s">
        <v>20</v>
      </c>
      <c r="E285">
        <v>199</v>
      </c>
    </row>
    <row r="286" spans="4:5">
      <c r="D286" t="s">
        <v>20</v>
      </c>
      <c r="E286">
        <v>201</v>
      </c>
    </row>
    <row r="287" spans="4:5">
      <c r="D287" t="s">
        <v>20</v>
      </c>
      <c r="E287">
        <v>202</v>
      </c>
    </row>
    <row r="288" spans="4:5">
      <c r="D288" t="s">
        <v>20</v>
      </c>
      <c r="E288">
        <v>202</v>
      </c>
    </row>
    <row r="289" spans="4:5">
      <c r="D289" t="s">
        <v>20</v>
      </c>
      <c r="E289">
        <v>203</v>
      </c>
    </row>
    <row r="290" spans="4:5">
      <c r="D290" t="s">
        <v>20</v>
      </c>
      <c r="E290">
        <v>203</v>
      </c>
    </row>
    <row r="291" spans="4:5">
      <c r="D291" t="s">
        <v>20</v>
      </c>
      <c r="E291">
        <v>205</v>
      </c>
    </row>
    <row r="292" spans="4:5">
      <c r="D292" t="s">
        <v>20</v>
      </c>
      <c r="E292">
        <v>206</v>
      </c>
    </row>
    <row r="293" spans="4:5">
      <c r="D293" t="s">
        <v>20</v>
      </c>
      <c r="E293">
        <v>207</v>
      </c>
    </row>
    <row r="294" spans="4:5">
      <c r="D294" t="s">
        <v>20</v>
      </c>
      <c r="E294">
        <v>207</v>
      </c>
    </row>
    <row r="295" spans="4:5">
      <c r="D295" t="s">
        <v>20</v>
      </c>
      <c r="E295">
        <v>209</v>
      </c>
    </row>
    <row r="296" spans="4:5">
      <c r="D296" t="s">
        <v>20</v>
      </c>
      <c r="E296">
        <v>210</v>
      </c>
    </row>
    <row r="297" spans="4:5">
      <c r="D297" t="s">
        <v>20</v>
      </c>
      <c r="E297">
        <v>211</v>
      </c>
    </row>
    <row r="298" spans="4:5">
      <c r="D298" t="s">
        <v>20</v>
      </c>
      <c r="E298">
        <v>211</v>
      </c>
    </row>
    <row r="299" spans="4:5">
      <c r="D299" t="s">
        <v>20</v>
      </c>
      <c r="E299">
        <v>214</v>
      </c>
    </row>
    <row r="300" spans="4:5">
      <c r="D300" t="s">
        <v>20</v>
      </c>
      <c r="E300">
        <v>216</v>
      </c>
    </row>
    <row r="301" spans="4:5">
      <c r="D301" t="s">
        <v>20</v>
      </c>
      <c r="E301">
        <v>217</v>
      </c>
    </row>
    <row r="302" spans="4:5">
      <c r="D302" t="s">
        <v>20</v>
      </c>
      <c r="E302">
        <v>218</v>
      </c>
    </row>
    <row r="303" spans="4:5">
      <c r="D303" t="s">
        <v>20</v>
      </c>
      <c r="E303">
        <v>218</v>
      </c>
    </row>
    <row r="304" spans="4:5">
      <c r="D304" t="s">
        <v>20</v>
      </c>
      <c r="E304">
        <v>219</v>
      </c>
    </row>
    <row r="305" spans="4:5">
      <c r="D305" t="s">
        <v>20</v>
      </c>
      <c r="E305">
        <v>220</v>
      </c>
    </row>
    <row r="306" spans="4:5">
      <c r="D306" t="s">
        <v>20</v>
      </c>
      <c r="E306">
        <v>220</v>
      </c>
    </row>
    <row r="307" spans="4:5">
      <c r="D307" t="s">
        <v>20</v>
      </c>
      <c r="E307">
        <v>221</v>
      </c>
    </row>
    <row r="308" spans="4:5">
      <c r="D308" t="s">
        <v>20</v>
      </c>
      <c r="E308">
        <v>221</v>
      </c>
    </row>
    <row r="309" spans="4:5">
      <c r="D309" t="s">
        <v>20</v>
      </c>
      <c r="E309">
        <v>222</v>
      </c>
    </row>
    <row r="310" spans="4:5">
      <c r="D310" t="s">
        <v>20</v>
      </c>
      <c r="E310">
        <v>222</v>
      </c>
    </row>
    <row r="311" spans="4:5">
      <c r="D311" t="s">
        <v>20</v>
      </c>
      <c r="E311">
        <v>223</v>
      </c>
    </row>
    <row r="312" spans="4:5">
      <c r="D312" t="s">
        <v>20</v>
      </c>
      <c r="E312">
        <v>225</v>
      </c>
    </row>
    <row r="313" spans="4:5">
      <c r="D313" t="s">
        <v>20</v>
      </c>
      <c r="E313">
        <v>226</v>
      </c>
    </row>
    <row r="314" spans="4:5">
      <c r="D314" t="s">
        <v>20</v>
      </c>
      <c r="E314">
        <v>226</v>
      </c>
    </row>
    <row r="315" spans="4:5">
      <c r="D315" t="s">
        <v>20</v>
      </c>
      <c r="E315">
        <v>227</v>
      </c>
    </row>
    <row r="316" spans="4:5">
      <c r="D316" t="s">
        <v>20</v>
      </c>
      <c r="E316">
        <v>233</v>
      </c>
    </row>
    <row r="317" spans="4:5">
      <c r="D317" t="s">
        <v>20</v>
      </c>
      <c r="E317">
        <v>234</v>
      </c>
    </row>
    <row r="318" spans="4:5">
      <c r="D318" t="s">
        <v>20</v>
      </c>
      <c r="E318">
        <v>235</v>
      </c>
    </row>
    <row r="319" spans="4:5">
      <c r="D319" t="s">
        <v>20</v>
      </c>
      <c r="E319">
        <v>236</v>
      </c>
    </row>
    <row r="320" spans="4:5">
      <c r="D320" t="s">
        <v>20</v>
      </c>
      <c r="E320">
        <v>236</v>
      </c>
    </row>
    <row r="321" spans="4:5">
      <c r="D321" t="s">
        <v>20</v>
      </c>
      <c r="E321">
        <v>237</v>
      </c>
    </row>
    <row r="322" spans="4:5">
      <c r="D322" t="s">
        <v>20</v>
      </c>
      <c r="E322">
        <v>238</v>
      </c>
    </row>
    <row r="323" spans="4:5">
      <c r="D323" t="s">
        <v>20</v>
      </c>
      <c r="E323">
        <v>238</v>
      </c>
    </row>
    <row r="324" spans="4:5">
      <c r="D324" t="s">
        <v>20</v>
      </c>
      <c r="E324">
        <v>239</v>
      </c>
    </row>
    <row r="325" spans="4:5">
      <c r="D325" t="s">
        <v>20</v>
      </c>
      <c r="E325">
        <v>241</v>
      </c>
    </row>
    <row r="326" spans="4:5">
      <c r="D326" t="s">
        <v>20</v>
      </c>
      <c r="E326">
        <v>244</v>
      </c>
    </row>
    <row r="327" spans="4:5">
      <c r="D327" t="s">
        <v>20</v>
      </c>
      <c r="E327">
        <v>244</v>
      </c>
    </row>
    <row r="328" spans="4:5">
      <c r="D328" t="s">
        <v>20</v>
      </c>
      <c r="E328">
        <v>245</v>
      </c>
    </row>
    <row r="329" spans="4:5">
      <c r="D329" t="s">
        <v>20</v>
      </c>
      <c r="E329">
        <v>246</v>
      </c>
    </row>
    <row r="330" spans="4:5">
      <c r="D330" t="s">
        <v>20</v>
      </c>
      <c r="E330">
        <v>246</v>
      </c>
    </row>
    <row r="331" spans="4:5">
      <c r="D331" t="s">
        <v>20</v>
      </c>
      <c r="E331">
        <v>247</v>
      </c>
    </row>
    <row r="332" spans="4:5">
      <c r="D332" t="s">
        <v>20</v>
      </c>
      <c r="E332">
        <v>247</v>
      </c>
    </row>
    <row r="333" spans="4:5">
      <c r="D333" t="s">
        <v>20</v>
      </c>
      <c r="E333">
        <v>249</v>
      </c>
    </row>
    <row r="334" spans="4:5">
      <c r="D334" t="s">
        <v>20</v>
      </c>
      <c r="E334">
        <v>249</v>
      </c>
    </row>
    <row r="335" spans="4:5">
      <c r="D335" t="s">
        <v>20</v>
      </c>
      <c r="E335">
        <v>250</v>
      </c>
    </row>
    <row r="336" spans="4:5">
      <c r="D336" t="s">
        <v>20</v>
      </c>
      <c r="E336">
        <v>252</v>
      </c>
    </row>
    <row r="337" spans="4:5">
      <c r="D337" t="s">
        <v>20</v>
      </c>
      <c r="E337">
        <v>253</v>
      </c>
    </row>
    <row r="338" spans="4:5">
      <c r="D338" t="s">
        <v>20</v>
      </c>
      <c r="E338">
        <v>254</v>
      </c>
    </row>
    <row r="339" spans="4:5">
      <c r="D339" t="s">
        <v>20</v>
      </c>
      <c r="E339">
        <v>255</v>
      </c>
    </row>
    <row r="340" spans="4:5">
      <c r="D340" t="s">
        <v>20</v>
      </c>
      <c r="E340">
        <v>261</v>
      </c>
    </row>
    <row r="341" spans="4:5">
      <c r="D341" t="s">
        <v>20</v>
      </c>
      <c r="E341">
        <v>261</v>
      </c>
    </row>
    <row r="342" spans="4:5">
      <c r="D342" t="s">
        <v>20</v>
      </c>
      <c r="E342">
        <v>264</v>
      </c>
    </row>
    <row r="343" spans="4:5">
      <c r="D343" t="s">
        <v>20</v>
      </c>
      <c r="E343">
        <v>266</v>
      </c>
    </row>
    <row r="344" spans="4:5">
      <c r="D344" t="s">
        <v>20</v>
      </c>
      <c r="E344">
        <v>268</v>
      </c>
    </row>
    <row r="345" spans="4:5">
      <c r="D345" t="s">
        <v>20</v>
      </c>
      <c r="E345">
        <v>269</v>
      </c>
    </row>
    <row r="346" spans="4:5">
      <c r="D346" t="s">
        <v>20</v>
      </c>
      <c r="E346">
        <v>270</v>
      </c>
    </row>
    <row r="347" spans="4:5">
      <c r="D347" t="s">
        <v>20</v>
      </c>
      <c r="E347">
        <v>272</v>
      </c>
    </row>
    <row r="348" spans="4:5">
      <c r="D348" t="s">
        <v>20</v>
      </c>
      <c r="E348">
        <v>275</v>
      </c>
    </row>
    <row r="349" spans="4:5">
      <c r="D349" t="s">
        <v>20</v>
      </c>
      <c r="E349">
        <v>279</v>
      </c>
    </row>
    <row r="350" spans="4:5">
      <c r="D350" t="s">
        <v>20</v>
      </c>
      <c r="E350">
        <v>280</v>
      </c>
    </row>
    <row r="351" spans="4:5">
      <c r="D351" t="s">
        <v>20</v>
      </c>
      <c r="E351">
        <v>282</v>
      </c>
    </row>
    <row r="352" spans="4:5">
      <c r="D352" t="s">
        <v>20</v>
      </c>
      <c r="E352">
        <v>288</v>
      </c>
    </row>
    <row r="353" spans="4:5">
      <c r="D353" t="s">
        <v>20</v>
      </c>
      <c r="E353">
        <v>290</v>
      </c>
    </row>
    <row r="354" spans="4:5">
      <c r="D354" t="s">
        <v>20</v>
      </c>
      <c r="E354">
        <v>295</v>
      </c>
    </row>
    <row r="355" spans="4:5">
      <c r="D355" t="s">
        <v>20</v>
      </c>
      <c r="E355">
        <v>296</v>
      </c>
    </row>
    <row r="356" spans="4:5">
      <c r="D356" t="s">
        <v>20</v>
      </c>
      <c r="E356">
        <v>297</v>
      </c>
    </row>
    <row r="357" spans="4:5">
      <c r="D357" t="s">
        <v>20</v>
      </c>
      <c r="E357">
        <v>299</v>
      </c>
    </row>
    <row r="358" spans="4:5">
      <c r="D358" t="s">
        <v>20</v>
      </c>
      <c r="E358">
        <v>300</v>
      </c>
    </row>
    <row r="359" spans="4:5">
      <c r="D359" t="s">
        <v>20</v>
      </c>
      <c r="E359">
        <v>300</v>
      </c>
    </row>
    <row r="360" spans="4:5">
      <c r="D360" t="s">
        <v>20</v>
      </c>
      <c r="E360">
        <v>303</v>
      </c>
    </row>
    <row r="361" spans="4:5">
      <c r="D361" t="s">
        <v>20</v>
      </c>
      <c r="E361">
        <v>307</v>
      </c>
    </row>
    <row r="362" spans="4:5">
      <c r="D362" t="s">
        <v>20</v>
      </c>
      <c r="E362">
        <v>307</v>
      </c>
    </row>
    <row r="363" spans="4:5">
      <c r="D363" t="s">
        <v>20</v>
      </c>
      <c r="E363">
        <v>316</v>
      </c>
    </row>
    <row r="364" spans="4:5">
      <c r="D364" t="s">
        <v>20</v>
      </c>
      <c r="E364">
        <v>323</v>
      </c>
    </row>
    <row r="365" spans="4:5">
      <c r="D365" t="s">
        <v>20</v>
      </c>
      <c r="E365">
        <v>329</v>
      </c>
    </row>
    <row r="366" spans="4:5">
      <c r="D366" t="s">
        <v>20</v>
      </c>
      <c r="E366">
        <v>330</v>
      </c>
    </row>
    <row r="367" spans="4:5">
      <c r="D367" t="s">
        <v>20</v>
      </c>
      <c r="E367">
        <v>331</v>
      </c>
    </row>
    <row r="368" spans="4:5">
      <c r="D368" t="s">
        <v>20</v>
      </c>
      <c r="E368">
        <v>336</v>
      </c>
    </row>
    <row r="369" spans="4:5">
      <c r="D369" t="s">
        <v>20</v>
      </c>
      <c r="E369">
        <v>337</v>
      </c>
    </row>
    <row r="370" spans="4:5">
      <c r="D370" t="s">
        <v>20</v>
      </c>
      <c r="E370">
        <v>340</v>
      </c>
    </row>
    <row r="371" spans="4:5">
      <c r="D371" t="s">
        <v>20</v>
      </c>
      <c r="E371">
        <v>361</v>
      </c>
    </row>
    <row r="372" spans="4:5">
      <c r="D372" t="s">
        <v>20</v>
      </c>
      <c r="E372">
        <v>363</v>
      </c>
    </row>
    <row r="373" spans="4:5">
      <c r="D373" t="s">
        <v>20</v>
      </c>
      <c r="E373">
        <v>366</v>
      </c>
    </row>
    <row r="374" spans="4:5">
      <c r="D374" t="s">
        <v>20</v>
      </c>
      <c r="E374">
        <v>369</v>
      </c>
    </row>
    <row r="375" spans="4:5">
      <c r="D375" t="s">
        <v>20</v>
      </c>
      <c r="E375">
        <v>374</v>
      </c>
    </row>
    <row r="376" spans="4:5">
      <c r="D376" t="s">
        <v>20</v>
      </c>
      <c r="E376">
        <v>375</v>
      </c>
    </row>
    <row r="377" spans="4:5">
      <c r="D377" t="s">
        <v>20</v>
      </c>
      <c r="E377">
        <v>381</v>
      </c>
    </row>
    <row r="378" spans="4:5">
      <c r="D378" t="s">
        <v>20</v>
      </c>
      <c r="E378">
        <v>381</v>
      </c>
    </row>
    <row r="379" spans="4:5">
      <c r="D379" t="s">
        <v>20</v>
      </c>
      <c r="E379">
        <v>393</v>
      </c>
    </row>
    <row r="380" spans="4:5">
      <c r="D380" t="s">
        <v>20</v>
      </c>
      <c r="E380">
        <v>397</v>
      </c>
    </row>
    <row r="381" spans="4:5">
      <c r="D381" t="s">
        <v>20</v>
      </c>
      <c r="E381">
        <v>409</v>
      </c>
    </row>
    <row r="382" spans="4:5">
      <c r="D382" t="s">
        <v>20</v>
      </c>
      <c r="E382">
        <v>411</v>
      </c>
    </row>
    <row r="383" spans="4:5">
      <c r="D383" t="s">
        <v>20</v>
      </c>
      <c r="E383">
        <v>419</v>
      </c>
    </row>
    <row r="384" spans="4:5">
      <c r="D384" t="s">
        <v>20</v>
      </c>
      <c r="E384">
        <v>432</v>
      </c>
    </row>
    <row r="385" spans="4:5">
      <c r="D385" t="s">
        <v>20</v>
      </c>
      <c r="E385">
        <v>452</v>
      </c>
    </row>
    <row r="386" spans="4:5">
      <c r="D386" t="s">
        <v>20</v>
      </c>
      <c r="E386">
        <v>454</v>
      </c>
    </row>
    <row r="387" spans="4:5">
      <c r="D387" t="s">
        <v>20</v>
      </c>
      <c r="E387">
        <v>460</v>
      </c>
    </row>
    <row r="388" spans="4:5">
      <c r="D388" t="s">
        <v>20</v>
      </c>
      <c r="E388">
        <v>462</v>
      </c>
    </row>
    <row r="389" spans="4:5">
      <c r="D389" t="s">
        <v>20</v>
      </c>
      <c r="E389">
        <v>470</v>
      </c>
    </row>
    <row r="390" spans="4:5">
      <c r="D390" t="s">
        <v>20</v>
      </c>
      <c r="E390">
        <v>480</v>
      </c>
    </row>
    <row r="391" spans="4:5">
      <c r="D391" t="s">
        <v>20</v>
      </c>
      <c r="E391">
        <v>484</v>
      </c>
    </row>
    <row r="392" spans="4:5">
      <c r="D392" t="s">
        <v>20</v>
      </c>
      <c r="E392">
        <v>498</v>
      </c>
    </row>
    <row r="393" spans="4:5">
      <c r="D393" t="s">
        <v>20</v>
      </c>
      <c r="E393">
        <v>524</v>
      </c>
    </row>
    <row r="394" spans="4:5">
      <c r="D394" t="s">
        <v>20</v>
      </c>
      <c r="E394">
        <v>533</v>
      </c>
    </row>
    <row r="395" spans="4:5">
      <c r="D395" t="s">
        <v>20</v>
      </c>
      <c r="E395">
        <v>536</v>
      </c>
    </row>
    <row r="396" spans="4:5">
      <c r="D396" t="s">
        <v>20</v>
      </c>
      <c r="E396">
        <v>546</v>
      </c>
    </row>
    <row r="397" spans="4:5">
      <c r="D397" t="s">
        <v>20</v>
      </c>
      <c r="E397">
        <v>554</v>
      </c>
    </row>
    <row r="398" spans="4:5">
      <c r="D398" t="s">
        <v>20</v>
      </c>
      <c r="E398">
        <v>555</v>
      </c>
    </row>
    <row r="399" spans="4:5">
      <c r="D399" t="s">
        <v>20</v>
      </c>
      <c r="E399">
        <v>589</v>
      </c>
    </row>
    <row r="400" spans="4:5">
      <c r="D400" t="s">
        <v>20</v>
      </c>
      <c r="E400">
        <v>645</v>
      </c>
    </row>
    <row r="401" spans="4:5">
      <c r="D401" t="s">
        <v>20</v>
      </c>
      <c r="E401">
        <v>659</v>
      </c>
    </row>
    <row r="402" spans="4:5">
      <c r="D402" t="s">
        <v>20</v>
      </c>
      <c r="E402">
        <v>676</v>
      </c>
    </row>
    <row r="403" spans="4:5">
      <c r="D403" t="s">
        <v>20</v>
      </c>
      <c r="E403">
        <v>723</v>
      </c>
    </row>
    <row r="404" spans="4:5">
      <c r="D404" t="s">
        <v>20</v>
      </c>
      <c r="E404">
        <v>762</v>
      </c>
    </row>
    <row r="405" spans="4:5">
      <c r="D405" t="s">
        <v>20</v>
      </c>
      <c r="E405">
        <v>768</v>
      </c>
    </row>
    <row r="406" spans="4:5">
      <c r="D406" t="s">
        <v>20</v>
      </c>
      <c r="E406">
        <v>820</v>
      </c>
    </row>
    <row r="407" spans="4:5">
      <c r="D407" t="s">
        <v>20</v>
      </c>
      <c r="E407">
        <v>890</v>
      </c>
    </row>
    <row r="408" spans="4:5">
      <c r="D408" t="s">
        <v>20</v>
      </c>
      <c r="E408">
        <v>903</v>
      </c>
    </row>
    <row r="409" spans="4:5">
      <c r="D409" t="s">
        <v>20</v>
      </c>
      <c r="E409">
        <v>909</v>
      </c>
    </row>
    <row r="410" spans="4:5">
      <c r="D410" t="s">
        <v>20</v>
      </c>
      <c r="E410">
        <v>943</v>
      </c>
    </row>
    <row r="411" spans="4:5">
      <c r="D411" t="s">
        <v>20</v>
      </c>
      <c r="E411">
        <v>980</v>
      </c>
    </row>
    <row r="412" spans="4:5">
      <c r="D412" t="s">
        <v>20</v>
      </c>
      <c r="E412">
        <v>1015</v>
      </c>
    </row>
    <row r="413" spans="4:5">
      <c r="D413" t="s">
        <v>20</v>
      </c>
      <c r="E413">
        <v>1022</v>
      </c>
    </row>
    <row r="414" spans="4:5">
      <c r="D414" t="s">
        <v>20</v>
      </c>
      <c r="E414">
        <v>1052</v>
      </c>
    </row>
    <row r="415" spans="4:5">
      <c r="D415" t="s">
        <v>20</v>
      </c>
      <c r="E415">
        <v>1071</v>
      </c>
    </row>
    <row r="416" spans="4:5">
      <c r="D416" t="s">
        <v>20</v>
      </c>
      <c r="E416">
        <v>1071</v>
      </c>
    </row>
    <row r="417" spans="4:5">
      <c r="D417" t="s">
        <v>20</v>
      </c>
      <c r="E417">
        <v>1073</v>
      </c>
    </row>
    <row r="418" spans="4:5">
      <c r="D418" t="s">
        <v>20</v>
      </c>
      <c r="E418">
        <v>1095</v>
      </c>
    </row>
    <row r="419" spans="4:5">
      <c r="D419" t="s">
        <v>20</v>
      </c>
      <c r="E419">
        <v>1101</v>
      </c>
    </row>
    <row r="420" spans="4:5">
      <c r="D420" t="s">
        <v>20</v>
      </c>
      <c r="E420">
        <v>1113</v>
      </c>
    </row>
    <row r="421" spans="4:5">
      <c r="D421" t="s">
        <v>20</v>
      </c>
      <c r="E421">
        <v>1137</v>
      </c>
    </row>
    <row r="422" spans="4:5">
      <c r="D422" t="s">
        <v>20</v>
      </c>
      <c r="E422">
        <v>1140</v>
      </c>
    </row>
    <row r="423" spans="4:5">
      <c r="D423" t="s">
        <v>20</v>
      </c>
      <c r="E423">
        <v>1152</v>
      </c>
    </row>
    <row r="424" spans="4:5">
      <c r="D424" t="s">
        <v>20</v>
      </c>
      <c r="E424">
        <v>1170</v>
      </c>
    </row>
    <row r="425" spans="4:5">
      <c r="D425" t="s">
        <v>20</v>
      </c>
      <c r="E425">
        <v>1249</v>
      </c>
    </row>
    <row r="426" spans="4:5">
      <c r="D426" t="s">
        <v>20</v>
      </c>
      <c r="E426">
        <v>1267</v>
      </c>
    </row>
    <row r="427" spans="4:5">
      <c r="D427" t="s">
        <v>20</v>
      </c>
      <c r="E427">
        <v>1280</v>
      </c>
    </row>
    <row r="428" spans="4:5">
      <c r="D428" t="s">
        <v>20</v>
      </c>
      <c r="E428">
        <v>1297</v>
      </c>
    </row>
    <row r="429" spans="4:5">
      <c r="D429" t="s">
        <v>20</v>
      </c>
      <c r="E429">
        <v>1345</v>
      </c>
    </row>
    <row r="430" spans="4:5">
      <c r="D430" t="s">
        <v>20</v>
      </c>
      <c r="E430">
        <v>1354</v>
      </c>
    </row>
    <row r="431" spans="4:5">
      <c r="D431" t="s">
        <v>20</v>
      </c>
      <c r="E431">
        <v>1385</v>
      </c>
    </row>
    <row r="432" spans="4:5">
      <c r="D432" t="s">
        <v>20</v>
      </c>
      <c r="E432">
        <v>1396</v>
      </c>
    </row>
    <row r="433" spans="4:5">
      <c r="D433" t="s">
        <v>20</v>
      </c>
      <c r="E433">
        <v>1396</v>
      </c>
    </row>
    <row r="434" spans="4:5">
      <c r="D434" t="s">
        <v>20</v>
      </c>
      <c r="E434">
        <v>1425</v>
      </c>
    </row>
    <row r="435" spans="4:5">
      <c r="D435" t="s">
        <v>20</v>
      </c>
      <c r="E435">
        <v>1442</v>
      </c>
    </row>
    <row r="436" spans="4:5">
      <c r="D436" t="s">
        <v>20</v>
      </c>
      <c r="E436">
        <v>1460</v>
      </c>
    </row>
    <row r="437" spans="4:5">
      <c r="D437" t="s">
        <v>20</v>
      </c>
      <c r="E437">
        <v>1467</v>
      </c>
    </row>
    <row r="438" spans="4:5">
      <c r="D438" t="s">
        <v>20</v>
      </c>
      <c r="E438">
        <v>1470</v>
      </c>
    </row>
    <row r="439" spans="4:5">
      <c r="D439" t="s">
        <v>20</v>
      </c>
      <c r="E439">
        <v>1518</v>
      </c>
    </row>
    <row r="440" spans="4:5">
      <c r="D440" t="s">
        <v>20</v>
      </c>
      <c r="E440">
        <v>1539</v>
      </c>
    </row>
    <row r="441" spans="4:5">
      <c r="D441" t="s">
        <v>20</v>
      </c>
      <c r="E441">
        <v>1548</v>
      </c>
    </row>
    <row r="442" spans="4:5">
      <c r="D442" t="s">
        <v>20</v>
      </c>
      <c r="E442">
        <v>1559</v>
      </c>
    </row>
    <row r="443" spans="4:5">
      <c r="D443" t="s">
        <v>20</v>
      </c>
      <c r="E443">
        <v>1561</v>
      </c>
    </row>
    <row r="444" spans="4:5">
      <c r="D444" t="s">
        <v>20</v>
      </c>
      <c r="E444">
        <v>1572</v>
      </c>
    </row>
    <row r="445" spans="4:5">
      <c r="D445" t="s">
        <v>20</v>
      </c>
      <c r="E445">
        <v>1573</v>
      </c>
    </row>
    <row r="446" spans="4:5">
      <c r="D446" t="s">
        <v>20</v>
      </c>
      <c r="E446">
        <v>1600</v>
      </c>
    </row>
    <row r="447" spans="4:5">
      <c r="D447" t="s">
        <v>20</v>
      </c>
      <c r="E447">
        <v>1604</v>
      </c>
    </row>
    <row r="448" spans="4:5">
      <c r="D448" t="s">
        <v>20</v>
      </c>
      <c r="E448">
        <v>1605</v>
      </c>
    </row>
    <row r="449" spans="4:5">
      <c r="D449" t="s">
        <v>20</v>
      </c>
      <c r="E449">
        <v>1606</v>
      </c>
    </row>
    <row r="450" spans="4:5">
      <c r="D450" t="s">
        <v>20</v>
      </c>
      <c r="E450">
        <v>1613</v>
      </c>
    </row>
    <row r="451" spans="4:5">
      <c r="D451" t="s">
        <v>20</v>
      </c>
      <c r="E451">
        <v>1621</v>
      </c>
    </row>
    <row r="452" spans="4:5">
      <c r="D452" t="s">
        <v>20</v>
      </c>
      <c r="E452">
        <v>1629</v>
      </c>
    </row>
    <row r="453" spans="4:5">
      <c r="D453" t="s">
        <v>20</v>
      </c>
      <c r="E453">
        <v>1681</v>
      </c>
    </row>
    <row r="454" spans="4:5">
      <c r="D454" t="s">
        <v>20</v>
      </c>
      <c r="E454">
        <v>1684</v>
      </c>
    </row>
    <row r="455" spans="4:5">
      <c r="D455" t="s">
        <v>20</v>
      </c>
      <c r="E455">
        <v>1690</v>
      </c>
    </row>
    <row r="456" spans="4:5">
      <c r="D456" t="s">
        <v>20</v>
      </c>
      <c r="E456">
        <v>1697</v>
      </c>
    </row>
    <row r="457" spans="4:5">
      <c r="D457" t="s">
        <v>20</v>
      </c>
      <c r="E457">
        <v>1703</v>
      </c>
    </row>
    <row r="458" spans="4:5">
      <c r="D458" t="s">
        <v>20</v>
      </c>
      <c r="E458">
        <v>1713</v>
      </c>
    </row>
    <row r="459" spans="4:5">
      <c r="D459" t="s">
        <v>20</v>
      </c>
      <c r="E459">
        <v>1773</v>
      </c>
    </row>
    <row r="460" spans="4:5">
      <c r="D460" t="s">
        <v>20</v>
      </c>
      <c r="E460">
        <v>1782</v>
      </c>
    </row>
    <row r="461" spans="4:5">
      <c r="D461" t="s">
        <v>20</v>
      </c>
      <c r="E461">
        <v>1784</v>
      </c>
    </row>
    <row r="462" spans="4:5">
      <c r="D462" t="s">
        <v>20</v>
      </c>
      <c r="E462">
        <v>1785</v>
      </c>
    </row>
    <row r="463" spans="4:5">
      <c r="D463" t="s">
        <v>20</v>
      </c>
      <c r="E463">
        <v>1797</v>
      </c>
    </row>
    <row r="464" spans="4:5">
      <c r="D464" t="s">
        <v>20</v>
      </c>
      <c r="E464">
        <v>1815</v>
      </c>
    </row>
    <row r="465" spans="4:5">
      <c r="D465" t="s">
        <v>20</v>
      </c>
      <c r="E465">
        <v>1821</v>
      </c>
    </row>
    <row r="466" spans="4:5">
      <c r="D466" t="s">
        <v>20</v>
      </c>
      <c r="E466">
        <v>1866</v>
      </c>
    </row>
    <row r="467" spans="4:5">
      <c r="D467" t="s">
        <v>20</v>
      </c>
      <c r="E467">
        <v>1884</v>
      </c>
    </row>
    <row r="468" spans="4:5">
      <c r="D468" t="s">
        <v>20</v>
      </c>
      <c r="E468">
        <v>1887</v>
      </c>
    </row>
    <row r="469" spans="4:5">
      <c r="D469" t="s">
        <v>20</v>
      </c>
      <c r="E469">
        <v>1894</v>
      </c>
    </row>
    <row r="470" spans="4:5">
      <c r="D470" t="s">
        <v>20</v>
      </c>
      <c r="E470">
        <v>1902</v>
      </c>
    </row>
    <row r="471" spans="4:5">
      <c r="D471" t="s">
        <v>20</v>
      </c>
      <c r="E471">
        <v>1917</v>
      </c>
    </row>
    <row r="472" spans="4:5">
      <c r="D472" t="s">
        <v>20</v>
      </c>
      <c r="E472">
        <v>1965</v>
      </c>
    </row>
    <row r="473" spans="4:5">
      <c r="D473" t="s">
        <v>20</v>
      </c>
      <c r="E473">
        <v>1989</v>
      </c>
    </row>
    <row r="474" spans="4:5">
      <c r="D474" t="s">
        <v>20</v>
      </c>
      <c r="E474">
        <v>1991</v>
      </c>
    </row>
    <row r="475" spans="4:5">
      <c r="D475" t="s">
        <v>20</v>
      </c>
      <c r="E475">
        <v>2013</v>
      </c>
    </row>
    <row r="476" spans="4:5">
      <c r="D476" t="s">
        <v>20</v>
      </c>
      <c r="E476">
        <v>2038</v>
      </c>
    </row>
    <row r="477" spans="4:5">
      <c r="D477" t="s">
        <v>20</v>
      </c>
      <c r="E477">
        <v>2043</v>
      </c>
    </row>
    <row r="478" spans="4:5">
      <c r="D478" t="s">
        <v>20</v>
      </c>
      <c r="E478">
        <v>2053</v>
      </c>
    </row>
    <row r="479" spans="4:5">
      <c r="D479" t="s">
        <v>20</v>
      </c>
      <c r="E479">
        <v>2080</v>
      </c>
    </row>
    <row r="480" spans="4:5">
      <c r="D480" t="s">
        <v>20</v>
      </c>
      <c r="E480">
        <v>2100</v>
      </c>
    </row>
    <row r="481" spans="4:5">
      <c r="D481" t="s">
        <v>20</v>
      </c>
      <c r="E481">
        <v>2105</v>
      </c>
    </row>
    <row r="482" spans="4:5">
      <c r="D482" t="s">
        <v>20</v>
      </c>
      <c r="E482">
        <v>2106</v>
      </c>
    </row>
    <row r="483" spans="4:5">
      <c r="D483" t="s">
        <v>20</v>
      </c>
      <c r="E483">
        <v>2107</v>
      </c>
    </row>
    <row r="484" spans="4:5">
      <c r="D484" t="s">
        <v>20</v>
      </c>
      <c r="E484">
        <v>2120</v>
      </c>
    </row>
    <row r="485" spans="4:5">
      <c r="D485" t="s">
        <v>20</v>
      </c>
      <c r="E485">
        <v>2144</v>
      </c>
    </row>
    <row r="486" spans="4:5">
      <c r="D486" t="s">
        <v>20</v>
      </c>
      <c r="E486">
        <v>2188</v>
      </c>
    </row>
    <row r="487" spans="4:5">
      <c r="D487" t="s">
        <v>20</v>
      </c>
      <c r="E487">
        <v>2218</v>
      </c>
    </row>
    <row r="488" spans="4:5">
      <c r="D488" t="s">
        <v>20</v>
      </c>
      <c r="E488">
        <v>2220</v>
      </c>
    </row>
    <row r="489" spans="4:5">
      <c r="D489" t="s">
        <v>20</v>
      </c>
      <c r="E489">
        <v>2230</v>
      </c>
    </row>
    <row r="490" spans="4:5">
      <c r="D490" t="s">
        <v>20</v>
      </c>
      <c r="E490">
        <v>2237</v>
      </c>
    </row>
    <row r="491" spans="4:5">
      <c r="D491" t="s">
        <v>20</v>
      </c>
      <c r="E491">
        <v>2261</v>
      </c>
    </row>
    <row r="492" spans="4:5">
      <c r="D492" t="s">
        <v>20</v>
      </c>
      <c r="E492">
        <v>2266</v>
      </c>
    </row>
    <row r="493" spans="4:5">
      <c r="D493" t="s">
        <v>20</v>
      </c>
      <c r="E493">
        <v>2283</v>
      </c>
    </row>
    <row r="494" spans="4:5">
      <c r="D494" t="s">
        <v>20</v>
      </c>
      <c r="E494">
        <v>2289</v>
      </c>
    </row>
    <row r="495" spans="4:5">
      <c r="D495" t="s">
        <v>20</v>
      </c>
      <c r="E495">
        <v>2293</v>
      </c>
    </row>
    <row r="496" spans="4:5">
      <c r="D496" t="s">
        <v>20</v>
      </c>
      <c r="E496">
        <v>2320</v>
      </c>
    </row>
    <row r="497" spans="4:5">
      <c r="D497" t="s">
        <v>20</v>
      </c>
      <c r="E497">
        <v>2326</v>
      </c>
    </row>
    <row r="498" spans="4:5">
      <c r="D498" t="s">
        <v>20</v>
      </c>
      <c r="E498">
        <v>2331</v>
      </c>
    </row>
    <row r="499" spans="4:5">
      <c r="D499" t="s">
        <v>20</v>
      </c>
      <c r="E499">
        <v>2346</v>
      </c>
    </row>
    <row r="500" spans="4:5">
      <c r="D500" t="s">
        <v>20</v>
      </c>
      <c r="E500">
        <v>2353</v>
      </c>
    </row>
    <row r="501" spans="4:5">
      <c r="D501" t="s">
        <v>20</v>
      </c>
      <c r="E501">
        <v>2409</v>
      </c>
    </row>
    <row r="502" spans="4:5">
      <c r="D502" t="s">
        <v>20</v>
      </c>
      <c r="E502">
        <v>2414</v>
      </c>
    </row>
    <row r="503" spans="4:5">
      <c r="D503" t="s">
        <v>20</v>
      </c>
      <c r="E503">
        <v>2431</v>
      </c>
    </row>
    <row r="504" spans="4:5">
      <c r="D504" t="s">
        <v>20</v>
      </c>
      <c r="E504">
        <v>2436</v>
      </c>
    </row>
    <row r="505" spans="4:5">
      <c r="D505" t="s">
        <v>20</v>
      </c>
      <c r="E505">
        <v>2441</v>
      </c>
    </row>
    <row r="506" spans="4:5">
      <c r="D506" t="s">
        <v>20</v>
      </c>
      <c r="E506">
        <v>2443</v>
      </c>
    </row>
    <row r="507" spans="4:5">
      <c r="D507" t="s">
        <v>20</v>
      </c>
      <c r="E507">
        <v>2443</v>
      </c>
    </row>
    <row r="508" spans="4:5">
      <c r="D508" t="s">
        <v>20</v>
      </c>
      <c r="E508">
        <v>2468</v>
      </c>
    </row>
    <row r="509" spans="4:5">
      <c r="D509" t="s">
        <v>20</v>
      </c>
      <c r="E509">
        <v>2475</v>
      </c>
    </row>
    <row r="510" spans="4:5">
      <c r="D510" t="s">
        <v>20</v>
      </c>
      <c r="E510">
        <v>2489</v>
      </c>
    </row>
    <row r="511" spans="4:5">
      <c r="D511" t="s">
        <v>20</v>
      </c>
      <c r="E511">
        <v>2506</v>
      </c>
    </row>
    <row r="512" spans="4:5">
      <c r="D512" t="s">
        <v>20</v>
      </c>
      <c r="E512">
        <v>2526</v>
      </c>
    </row>
    <row r="513" spans="4:5">
      <c r="D513" t="s">
        <v>20</v>
      </c>
      <c r="E513">
        <v>2528</v>
      </c>
    </row>
    <row r="514" spans="4:5">
      <c r="D514" t="s">
        <v>20</v>
      </c>
      <c r="E514">
        <v>2551</v>
      </c>
    </row>
    <row r="515" spans="4:5">
      <c r="D515" t="s">
        <v>20</v>
      </c>
      <c r="E515">
        <v>2662</v>
      </c>
    </row>
    <row r="516" spans="4:5">
      <c r="D516" t="s">
        <v>20</v>
      </c>
      <c r="E516">
        <v>2673</v>
      </c>
    </row>
    <row r="517" spans="4:5">
      <c r="D517" t="s">
        <v>20</v>
      </c>
      <c r="E517">
        <v>2693</v>
      </c>
    </row>
    <row r="518" spans="4:5">
      <c r="D518" t="s">
        <v>20</v>
      </c>
      <c r="E518">
        <v>2725</v>
      </c>
    </row>
    <row r="519" spans="4:5">
      <c r="D519" t="s">
        <v>20</v>
      </c>
      <c r="E519">
        <v>2739</v>
      </c>
    </row>
    <row r="520" spans="4:5">
      <c r="D520" t="s">
        <v>20</v>
      </c>
      <c r="E520">
        <v>2756</v>
      </c>
    </row>
    <row r="521" spans="4:5">
      <c r="D521" t="s">
        <v>20</v>
      </c>
      <c r="E521">
        <v>2768</v>
      </c>
    </row>
    <row r="522" spans="4:5">
      <c r="D522" t="s">
        <v>20</v>
      </c>
      <c r="E522">
        <v>2805</v>
      </c>
    </row>
    <row r="523" spans="4:5">
      <c r="D523" t="s">
        <v>20</v>
      </c>
      <c r="E523">
        <v>2857</v>
      </c>
    </row>
    <row r="524" spans="4:5">
      <c r="D524" t="s">
        <v>20</v>
      </c>
      <c r="E524">
        <v>2875</v>
      </c>
    </row>
    <row r="525" spans="4:5">
      <c r="D525" t="s">
        <v>20</v>
      </c>
      <c r="E525">
        <v>2893</v>
      </c>
    </row>
    <row r="526" spans="4:5">
      <c r="D526" t="s">
        <v>20</v>
      </c>
      <c r="E526">
        <v>2985</v>
      </c>
    </row>
    <row r="527" spans="4:5">
      <c r="D527" t="s">
        <v>20</v>
      </c>
      <c r="E527">
        <v>3016</v>
      </c>
    </row>
    <row r="528" spans="4:5">
      <c r="D528" t="s">
        <v>20</v>
      </c>
      <c r="E528">
        <v>3036</v>
      </c>
    </row>
    <row r="529" spans="4:5">
      <c r="D529" t="s">
        <v>20</v>
      </c>
      <c r="E529">
        <v>3059</v>
      </c>
    </row>
    <row r="530" spans="4:5">
      <c r="D530" t="s">
        <v>20</v>
      </c>
      <c r="E530">
        <v>3063</v>
      </c>
    </row>
    <row r="531" spans="4:5">
      <c r="D531" t="s">
        <v>20</v>
      </c>
      <c r="E531">
        <v>3116</v>
      </c>
    </row>
    <row r="532" spans="4:5">
      <c r="D532" t="s">
        <v>20</v>
      </c>
      <c r="E532">
        <v>3131</v>
      </c>
    </row>
    <row r="533" spans="4:5">
      <c r="D533" t="s">
        <v>20</v>
      </c>
      <c r="E533">
        <v>3177</v>
      </c>
    </row>
    <row r="534" spans="4:5">
      <c r="D534" t="s">
        <v>20</v>
      </c>
      <c r="E534">
        <v>3205</v>
      </c>
    </row>
    <row r="535" spans="4:5">
      <c r="D535" t="s">
        <v>20</v>
      </c>
      <c r="E535">
        <v>3272</v>
      </c>
    </row>
    <row r="536" spans="4:5">
      <c r="D536" t="s">
        <v>20</v>
      </c>
      <c r="E536">
        <v>3308</v>
      </c>
    </row>
    <row r="537" spans="4:5">
      <c r="D537" t="s">
        <v>20</v>
      </c>
      <c r="E537">
        <v>3318</v>
      </c>
    </row>
    <row r="538" spans="4:5">
      <c r="D538" t="s">
        <v>20</v>
      </c>
      <c r="E538">
        <v>3376</v>
      </c>
    </row>
    <row r="539" spans="4:5">
      <c r="D539" t="s">
        <v>20</v>
      </c>
      <c r="E539">
        <v>3388</v>
      </c>
    </row>
    <row r="540" spans="4:5">
      <c r="D540" t="s">
        <v>20</v>
      </c>
      <c r="E540">
        <v>3533</v>
      </c>
    </row>
    <row r="541" spans="4:5">
      <c r="D541" t="s">
        <v>20</v>
      </c>
      <c r="E541">
        <v>3537</v>
      </c>
    </row>
    <row r="542" spans="4:5">
      <c r="D542" t="s">
        <v>20</v>
      </c>
      <c r="E542">
        <v>3594</v>
      </c>
    </row>
    <row r="543" spans="4:5">
      <c r="D543" t="s">
        <v>20</v>
      </c>
      <c r="E543">
        <v>3596</v>
      </c>
    </row>
    <row r="544" spans="4:5">
      <c r="D544" t="s">
        <v>20</v>
      </c>
      <c r="E544">
        <v>3657</v>
      </c>
    </row>
    <row r="545" spans="4:5">
      <c r="D545" t="s">
        <v>20</v>
      </c>
      <c r="E545">
        <v>3727</v>
      </c>
    </row>
    <row r="546" spans="4:5">
      <c r="D546" t="s">
        <v>20</v>
      </c>
      <c r="E546">
        <v>3742</v>
      </c>
    </row>
    <row r="547" spans="4:5">
      <c r="D547" t="s">
        <v>20</v>
      </c>
      <c r="E547">
        <v>3777</v>
      </c>
    </row>
    <row r="548" spans="4:5">
      <c r="D548" t="s">
        <v>20</v>
      </c>
      <c r="E548">
        <v>3934</v>
      </c>
    </row>
    <row r="549" spans="4:5">
      <c r="D549" t="s">
        <v>20</v>
      </c>
      <c r="E549">
        <v>4006</v>
      </c>
    </row>
    <row r="550" spans="4:5">
      <c r="D550" t="s">
        <v>20</v>
      </c>
      <c r="E550">
        <v>4065</v>
      </c>
    </row>
    <row r="551" spans="4:5">
      <c r="D551" t="s">
        <v>20</v>
      </c>
      <c r="E551">
        <v>4233</v>
      </c>
    </row>
    <row r="552" spans="4:5">
      <c r="D552" t="s">
        <v>20</v>
      </c>
      <c r="E552">
        <v>4289</v>
      </c>
    </row>
    <row r="553" spans="4:5">
      <c r="D553" t="s">
        <v>20</v>
      </c>
      <c r="E553">
        <v>4358</v>
      </c>
    </row>
    <row r="554" spans="4:5">
      <c r="D554" t="s">
        <v>20</v>
      </c>
      <c r="E554">
        <v>4498</v>
      </c>
    </row>
    <row r="555" spans="4:5">
      <c r="D555" t="s">
        <v>20</v>
      </c>
      <c r="E555">
        <v>4799</v>
      </c>
    </row>
    <row r="556" spans="4:5">
      <c r="D556" t="s">
        <v>20</v>
      </c>
      <c r="E556">
        <v>5139</v>
      </c>
    </row>
    <row r="557" spans="4:5">
      <c r="D557" t="s">
        <v>20</v>
      </c>
      <c r="E557">
        <v>5168</v>
      </c>
    </row>
    <row r="558" spans="4:5">
      <c r="D558" t="s">
        <v>20</v>
      </c>
      <c r="E558">
        <v>5180</v>
      </c>
    </row>
    <row r="559" spans="4:5">
      <c r="D559" t="s">
        <v>20</v>
      </c>
      <c r="E559">
        <v>5203</v>
      </c>
    </row>
    <row r="560" spans="4:5">
      <c r="D560" t="s">
        <v>20</v>
      </c>
      <c r="E560">
        <v>5419</v>
      </c>
    </row>
    <row r="561" spans="4:5">
      <c r="D561" t="s">
        <v>20</v>
      </c>
      <c r="E561">
        <v>5512</v>
      </c>
    </row>
    <row r="562" spans="4:5">
      <c r="D562" t="s">
        <v>20</v>
      </c>
      <c r="E562">
        <v>5880</v>
      </c>
    </row>
    <row r="563" spans="4:5">
      <c r="D563" t="s">
        <v>20</v>
      </c>
      <c r="E563">
        <v>5966</v>
      </c>
    </row>
    <row r="564" spans="4:5">
      <c r="D564" t="s">
        <v>20</v>
      </c>
      <c r="E564">
        <v>6212</v>
      </c>
    </row>
    <row r="565" spans="4:5">
      <c r="D565" t="s">
        <v>20</v>
      </c>
      <c r="E565">
        <v>6286</v>
      </c>
    </row>
    <row r="566" spans="4:5">
      <c r="D566" t="s">
        <v>20</v>
      </c>
      <c r="E566">
        <v>6406</v>
      </c>
    </row>
    <row r="567" spans="4:5">
      <c r="D567" t="s">
        <v>20</v>
      </c>
      <c r="E567">
        <v>6465</v>
      </c>
    </row>
    <row r="568" spans="4:5">
      <c r="D568" t="s">
        <v>20</v>
      </c>
      <c r="E568">
        <v>7295</v>
      </c>
    </row>
  </sheetData>
  <autoFilter ref="D3:E568" xr:uid="{498B8FAA-3B16-6448-9C3F-84E82955E11F}">
    <sortState xmlns:xlrd2="http://schemas.microsoft.com/office/spreadsheetml/2017/richdata2" ref="D4:E568">
      <sortCondition ref="E3:E568"/>
    </sortState>
  </autoFilter>
  <conditionalFormatting sqref="D3:D568">
    <cfRule type="containsText" dxfId="11" priority="1" operator="containsText" text="canceled">
      <formula>NOT(ISERROR(SEARCH("canceled",D3)))</formula>
    </cfRule>
    <cfRule type="containsText" dxfId="10" priority="2" operator="containsText" text="live">
      <formula>NOT(ISERROR(SEARCH("live",D3)))</formula>
    </cfRule>
    <cfRule type="containsText" dxfId="9" priority="3" operator="containsText" text="successful">
      <formula>NOT(ISERROR(SEARCH("successful",D3)))</formula>
    </cfRule>
    <cfRule type="containsText" dxfId="8" priority="4" operator="containsText" text="failed">
      <formula>NOT(ISERROR(SEARCH("failed",D3)))</formula>
    </cfRule>
    <cfRule type="containsText" dxfId="7" priority="5" operator="containsText" text="successful">
      <formula>NOT(ISERROR(SEARCH("successful",D3)))</formula>
    </cfRule>
    <cfRule type="containsText" dxfId="6" priority="6" operator="containsText" text="Failed">
      <formula>NOT(ISERROR(SEARCH("Failed",D3)))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21E2-7FA6-D141-AFED-F9BDFFEC6FF7}">
  <dimension ref="D5:M369"/>
  <sheetViews>
    <sheetView workbookViewId="0">
      <selection activeCell="M33" sqref="M33"/>
    </sheetView>
  </sheetViews>
  <sheetFormatPr baseColWidth="10" defaultRowHeight="16"/>
  <cols>
    <col min="4" max="4" width="8.33203125" bestFit="1" customWidth="1"/>
    <col min="5" max="5" width="13" bestFit="1" customWidth="1"/>
    <col min="11" max="11" width="18.33203125" customWidth="1"/>
    <col min="12" max="12" width="16.33203125" customWidth="1"/>
  </cols>
  <sheetData>
    <row r="5" spans="4:13">
      <c r="D5" s="1" t="s">
        <v>4</v>
      </c>
      <c r="E5" s="1" t="s">
        <v>5</v>
      </c>
      <c r="H5" s="5" t="s">
        <v>2106</v>
      </c>
      <c r="I5" t="s">
        <v>2107</v>
      </c>
      <c r="J5" t="s">
        <v>2108</v>
      </c>
      <c r="K5" t="s">
        <v>2109</v>
      </c>
      <c r="L5" s="5" t="s">
        <v>2110</v>
      </c>
      <c r="M5" t="s">
        <v>2111</v>
      </c>
    </row>
    <row r="6" spans="4:13">
      <c r="D6" t="s">
        <v>14</v>
      </c>
      <c r="E6">
        <v>0</v>
      </c>
      <c r="H6" s="5">
        <f>ROUND(AVERAGE(Backersf),2)</f>
        <v>585.62</v>
      </c>
      <c r="I6">
        <f>ROUND(MEDIAN(Backersf),2)</f>
        <v>114.5</v>
      </c>
      <c r="J6">
        <f>ROUND(MIN(Backersf),2)</f>
        <v>0</v>
      </c>
      <c r="K6">
        <f>ROUND(MAX(Backersf),2)</f>
        <v>6080</v>
      </c>
      <c r="L6">
        <f>_xlfn.VAR.P(Backersf)</f>
        <v>921574.68174133555</v>
      </c>
      <c r="M6">
        <f>ROUND(_xlfn.STDEV.P(Backersf),2)</f>
        <v>959.99</v>
      </c>
    </row>
    <row r="7" spans="4:13">
      <c r="D7" t="s">
        <v>14</v>
      </c>
      <c r="E7">
        <v>0</v>
      </c>
    </row>
    <row r="8" spans="4:13">
      <c r="D8" t="s">
        <v>14</v>
      </c>
      <c r="E8">
        <v>1</v>
      </c>
    </row>
    <row r="9" spans="4:13">
      <c r="D9" t="s">
        <v>14</v>
      </c>
      <c r="E9">
        <v>1</v>
      </c>
    </row>
    <row r="10" spans="4:13">
      <c r="D10" t="s">
        <v>14</v>
      </c>
      <c r="E10">
        <v>1</v>
      </c>
    </row>
    <row r="11" spans="4:13">
      <c r="D11" t="s">
        <v>14</v>
      </c>
      <c r="E11">
        <v>1</v>
      </c>
    </row>
    <row r="12" spans="4:13">
      <c r="D12" t="s">
        <v>14</v>
      </c>
      <c r="E12">
        <v>1</v>
      </c>
    </row>
    <row r="13" spans="4:13">
      <c r="D13" t="s">
        <v>14</v>
      </c>
      <c r="E13">
        <v>1</v>
      </c>
    </row>
    <row r="14" spans="4:13">
      <c r="D14" t="s">
        <v>14</v>
      </c>
      <c r="E14">
        <v>1</v>
      </c>
    </row>
    <row r="15" spans="4:13">
      <c r="D15" t="s">
        <v>14</v>
      </c>
      <c r="E15">
        <v>1</v>
      </c>
    </row>
    <row r="16" spans="4:13">
      <c r="D16" t="s">
        <v>14</v>
      </c>
      <c r="E16">
        <v>1</v>
      </c>
    </row>
    <row r="17" spans="4:5">
      <c r="D17" t="s">
        <v>14</v>
      </c>
      <c r="E17">
        <v>1</v>
      </c>
    </row>
    <row r="18" spans="4:5">
      <c r="D18" t="s">
        <v>14</v>
      </c>
      <c r="E18">
        <v>1</v>
      </c>
    </row>
    <row r="19" spans="4:5">
      <c r="D19" t="s">
        <v>14</v>
      </c>
      <c r="E19">
        <v>1</v>
      </c>
    </row>
    <row r="20" spans="4:5">
      <c r="D20" t="s">
        <v>14</v>
      </c>
      <c r="E20">
        <v>1</v>
      </c>
    </row>
    <row r="21" spans="4:5">
      <c r="D21" t="s">
        <v>14</v>
      </c>
      <c r="E21">
        <v>1</v>
      </c>
    </row>
    <row r="22" spans="4:5">
      <c r="D22" t="s">
        <v>14</v>
      </c>
      <c r="E22">
        <v>1</v>
      </c>
    </row>
    <row r="23" spans="4:5">
      <c r="D23" t="s">
        <v>14</v>
      </c>
      <c r="E23">
        <v>1</v>
      </c>
    </row>
    <row r="24" spans="4:5">
      <c r="D24" t="s">
        <v>14</v>
      </c>
      <c r="E24">
        <v>1</v>
      </c>
    </row>
    <row r="25" spans="4:5">
      <c r="D25" t="s">
        <v>14</v>
      </c>
      <c r="E25">
        <v>5</v>
      </c>
    </row>
    <row r="26" spans="4:5">
      <c r="D26" t="s">
        <v>14</v>
      </c>
      <c r="E26">
        <v>5</v>
      </c>
    </row>
    <row r="27" spans="4:5">
      <c r="D27" t="s">
        <v>14</v>
      </c>
      <c r="E27">
        <v>6</v>
      </c>
    </row>
    <row r="28" spans="4:5">
      <c r="D28" t="s">
        <v>14</v>
      </c>
      <c r="E28">
        <v>7</v>
      </c>
    </row>
    <row r="29" spans="4:5">
      <c r="D29" t="s">
        <v>14</v>
      </c>
      <c r="E29">
        <v>7</v>
      </c>
    </row>
    <row r="30" spans="4:5">
      <c r="D30" t="s">
        <v>14</v>
      </c>
      <c r="E30">
        <v>9</v>
      </c>
    </row>
    <row r="31" spans="4:5">
      <c r="D31" t="s">
        <v>14</v>
      </c>
      <c r="E31">
        <v>9</v>
      </c>
    </row>
    <row r="32" spans="4:5">
      <c r="D32" t="s">
        <v>14</v>
      </c>
      <c r="E32">
        <v>10</v>
      </c>
    </row>
    <row r="33" spans="4:5">
      <c r="D33" t="s">
        <v>14</v>
      </c>
      <c r="E33">
        <v>10</v>
      </c>
    </row>
    <row r="34" spans="4:5">
      <c r="D34" t="s">
        <v>14</v>
      </c>
      <c r="E34">
        <v>10</v>
      </c>
    </row>
    <row r="35" spans="4:5">
      <c r="D35" t="s">
        <v>14</v>
      </c>
      <c r="E35">
        <v>10</v>
      </c>
    </row>
    <row r="36" spans="4:5">
      <c r="D36" t="s">
        <v>14</v>
      </c>
      <c r="E36">
        <v>12</v>
      </c>
    </row>
    <row r="37" spans="4:5">
      <c r="D37" t="s">
        <v>14</v>
      </c>
      <c r="E37">
        <v>12</v>
      </c>
    </row>
    <row r="38" spans="4:5">
      <c r="D38" t="s">
        <v>14</v>
      </c>
      <c r="E38">
        <v>13</v>
      </c>
    </row>
    <row r="39" spans="4:5">
      <c r="D39" t="s">
        <v>14</v>
      </c>
      <c r="E39">
        <v>13</v>
      </c>
    </row>
    <row r="40" spans="4:5">
      <c r="D40" t="s">
        <v>14</v>
      </c>
      <c r="E40">
        <v>14</v>
      </c>
    </row>
    <row r="41" spans="4:5">
      <c r="D41" t="s">
        <v>14</v>
      </c>
      <c r="E41">
        <v>14</v>
      </c>
    </row>
    <row r="42" spans="4:5">
      <c r="D42" t="s">
        <v>14</v>
      </c>
      <c r="E42">
        <v>15</v>
      </c>
    </row>
    <row r="43" spans="4:5">
      <c r="D43" t="s">
        <v>14</v>
      </c>
      <c r="E43">
        <v>15</v>
      </c>
    </row>
    <row r="44" spans="4:5">
      <c r="D44" t="s">
        <v>14</v>
      </c>
      <c r="E44">
        <v>15</v>
      </c>
    </row>
    <row r="45" spans="4:5">
      <c r="D45" t="s">
        <v>14</v>
      </c>
      <c r="E45">
        <v>15</v>
      </c>
    </row>
    <row r="46" spans="4:5">
      <c r="D46" t="s">
        <v>14</v>
      </c>
      <c r="E46">
        <v>15</v>
      </c>
    </row>
    <row r="47" spans="4:5">
      <c r="D47" t="s">
        <v>14</v>
      </c>
      <c r="E47">
        <v>15</v>
      </c>
    </row>
    <row r="48" spans="4:5">
      <c r="D48" t="s">
        <v>14</v>
      </c>
      <c r="E48">
        <v>16</v>
      </c>
    </row>
    <row r="49" spans="4:5">
      <c r="D49" t="s">
        <v>14</v>
      </c>
      <c r="E49">
        <v>16</v>
      </c>
    </row>
    <row r="50" spans="4:5">
      <c r="D50" t="s">
        <v>14</v>
      </c>
      <c r="E50">
        <v>16</v>
      </c>
    </row>
    <row r="51" spans="4:5">
      <c r="D51" t="s">
        <v>14</v>
      </c>
      <c r="E51">
        <v>16</v>
      </c>
    </row>
    <row r="52" spans="4:5">
      <c r="D52" t="s">
        <v>14</v>
      </c>
      <c r="E52">
        <v>17</v>
      </c>
    </row>
    <row r="53" spans="4:5">
      <c r="D53" t="s">
        <v>14</v>
      </c>
      <c r="E53">
        <v>17</v>
      </c>
    </row>
    <row r="54" spans="4:5">
      <c r="D54" t="s">
        <v>14</v>
      </c>
      <c r="E54">
        <v>17</v>
      </c>
    </row>
    <row r="55" spans="4:5">
      <c r="D55" t="s">
        <v>14</v>
      </c>
      <c r="E55">
        <v>18</v>
      </c>
    </row>
    <row r="56" spans="4:5">
      <c r="D56" t="s">
        <v>14</v>
      </c>
      <c r="E56">
        <v>18</v>
      </c>
    </row>
    <row r="57" spans="4:5">
      <c r="D57" t="s">
        <v>14</v>
      </c>
      <c r="E57">
        <v>19</v>
      </c>
    </row>
    <row r="58" spans="4:5">
      <c r="D58" t="s">
        <v>14</v>
      </c>
      <c r="E58">
        <v>19</v>
      </c>
    </row>
    <row r="59" spans="4:5">
      <c r="D59" t="s">
        <v>14</v>
      </c>
      <c r="E59">
        <v>19</v>
      </c>
    </row>
    <row r="60" spans="4:5">
      <c r="D60" t="s">
        <v>14</v>
      </c>
      <c r="E60">
        <v>21</v>
      </c>
    </row>
    <row r="61" spans="4:5">
      <c r="D61" t="s">
        <v>14</v>
      </c>
      <c r="E61">
        <v>21</v>
      </c>
    </row>
    <row r="62" spans="4:5">
      <c r="D62" t="s">
        <v>14</v>
      </c>
      <c r="E62">
        <v>21</v>
      </c>
    </row>
    <row r="63" spans="4:5">
      <c r="D63" t="s">
        <v>14</v>
      </c>
      <c r="E63">
        <v>22</v>
      </c>
    </row>
    <row r="64" spans="4:5">
      <c r="D64" t="s">
        <v>14</v>
      </c>
      <c r="E64">
        <v>23</v>
      </c>
    </row>
    <row r="65" spans="4:5">
      <c r="D65" t="s">
        <v>14</v>
      </c>
      <c r="E65">
        <v>24</v>
      </c>
    </row>
    <row r="66" spans="4:5">
      <c r="D66" t="s">
        <v>14</v>
      </c>
      <c r="E66">
        <v>24</v>
      </c>
    </row>
    <row r="67" spans="4:5">
      <c r="D67" t="s">
        <v>14</v>
      </c>
      <c r="E67">
        <v>24</v>
      </c>
    </row>
    <row r="68" spans="4:5">
      <c r="D68" t="s">
        <v>14</v>
      </c>
      <c r="E68">
        <v>25</v>
      </c>
    </row>
    <row r="69" spans="4:5">
      <c r="D69" t="s">
        <v>14</v>
      </c>
      <c r="E69">
        <v>25</v>
      </c>
    </row>
    <row r="70" spans="4:5">
      <c r="D70" t="s">
        <v>14</v>
      </c>
      <c r="E70">
        <v>26</v>
      </c>
    </row>
    <row r="71" spans="4:5">
      <c r="D71" t="s">
        <v>14</v>
      </c>
      <c r="E71">
        <v>26</v>
      </c>
    </row>
    <row r="72" spans="4:5">
      <c r="D72" t="s">
        <v>14</v>
      </c>
      <c r="E72">
        <v>26</v>
      </c>
    </row>
    <row r="73" spans="4:5">
      <c r="D73" t="s">
        <v>14</v>
      </c>
      <c r="E73">
        <v>27</v>
      </c>
    </row>
    <row r="74" spans="4:5">
      <c r="D74" t="s">
        <v>14</v>
      </c>
      <c r="E74">
        <v>27</v>
      </c>
    </row>
    <row r="75" spans="4:5">
      <c r="D75" t="s">
        <v>14</v>
      </c>
      <c r="E75">
        <v>29</v>
      </c>
    </row>
    <row r="76" spans="4:5">
      <c r="D76" t="s">
        <v>14</v>
      </c>
      <c r="E76">
        <v>30</v>
      </c>
    </row>
    <row r="77" spans="4:5">
      <c r="D77" t="s">
        <v>14</v>
      </c>
      <c r="E77">
        <v>30</v>
      </c>
    </row>
    <row r="78" spans="4:5">
      <c r="D78" t="s">
        <v>14</v>
      </c>
      <c r="E78">
        <v>31</v>
      </c>
    </row>
    <row r="79" spans="4:5">
      <c r="D79" t="s">
        <v>14</v>
      </c>
      <c r="E79">
        <v>31</v>
      </c>
    </row>
    <row r="80" spans="4:5">
      <c r="D80" t="s">
        <v>14</v>
      </c>
      <c r="E80">
        <v>31</v>
      </c>
    </row>
    <row r="81" spans="4:5">
      <c r="D81" t="s">
        <v>14</v>
      </c>
      <c r="E81">
        <v>31</v>
      </c>
    </row>
    <row r="82" spans="4:5">
      <c r="D82" t="s">
        <v>14</v>
      </c>
      <c r="E82">
        <v>31</v>
      </c>
    </row>
    <row r="83" spans="4:5">
      <c r="D83" t="s">
        <v>14</v>
      </c>
      <c r="E83">
        <v>32</v>
      </c>
    </row>
    <row r="84" spans="4:5">
      <c r="D84" t="s">
        <v>14</v>
      </c>
      <c r="E84">
        <v>32</v>
      </c>
    </row>
    <row r="85" spans="4:5">
      <c r="D85" t="s">
        <v>14</v>
      </c>
      <c r="E85">
        <v>33</v>
      </c>
    </row>
    <row r="86" spans="4:5">
      <c r="D86" t="s">
        <v>14</v>
      </c>
      <c r="E86">
        <v>33</v>
      </c>
    </row>
    <row r="87" spans="4:5">
      <c r="D87" t="s">
        <v>14</v>
      </c>
      <c r="E87">
        <v>33</v>
      </c>
    </row>
    <row r="88" spans="4:5">
      <c r="D88" t="s">
        <v>14</v>
      </c>
      <c r="E88">
        <v>34</v>
      </c>
    </row>
    <row r="89" spans="4:5">
      <c r="D89" t="s">
        <v>14</v>
      </c>
      <c r="E89">
        <v>35</v>
      </c>
    </row>
    <row r="90" spans="4:5">
      <c r="D90" t="s">
        <v>14</v>
      </c>
      <c r="E90">
        <v>35</v>
      </c>
    </row>
    <row r="91" spans="4:5">
      <c r="D91" t="s">
        <v>14</v>
      </c>
      <c r="E91">
        <v>35</v>
      </c>
    </row>
    <row r="92" spans="4:5">
      <c r="D92" t="s">
        <v>14</v>
      </c>
      <c r="E92">
        <v>36</v>
      </c>
    </row>
    <row r="93" spans="4:5">
      <c r="D93" t="s">
        <v>14</v>
      </c>
      <c r="E93">
        <v>37</v>
      </c>
    </row>
    <row r="94" spans="4:5">
      <c r="D94" t="s">
        <v>14</v>
      </c>
      <c r="E94">
        <v>37</v>
      </c>
    </row>
    <row r="95" spans="4:5">
      <c r="D95" t="s">
        <v>14</v>
      </c>
      <c r="E95">
        <v>37</v>
      </c>
    </row>
    <row r="96" spans="4:5">
      <c r="D96" t="s">
        <v>14</v>
      </c>
      <c r="E96">
        <v>38</v>
      </c>
    </row>
    <row r="97" spans="4:5">
      <c r="D97" t="s">
        <v>14</v>
      </c>
      <c r="E97">
        <v>38</v>
      </c>
    </row>
    <row r="98" spans="4:5">
      <c r="D98" t="s">
        <v>14</v>
      </c>
      <c r="E98">
        <v>38</v>
      </c>
    </row>
    <row r="99" spans="4:5">
      <c r="D99" t="s">
        <v>14</v>
      </c>
      <c r="E99">
        <v>39</v>
      </c>
    </row>
    <row r="100" spans="4:5">
      <c r="D100" t="s">
        <v>14</v>
      </c>
      <c r="E100">
        <v>40</v>
      </c>
    </row>
    <row r="101" spans="4:5">
      <c r="D101" t="s">
        <v>14</v>
      </c>
      <c r="E101">
        <v>40</v>
      </c>
    </row>
    <row r="102" spans="4:5">
      <c r="D102" t="s">
        <v>14</v>
      </c>
      <c r="E102">
        <v>40</v>
      </c>
    </row>
    <row r="103" spans="4:5">
      <c r="D103" t="s">
        <v>14</v>
      </c>
      <c r="E103">
        <v>41</v>
      </c>
    </row>
    <row r="104" spans="4:5">
      <c r="D104" t="s">
        <v>14</v>
      </c>
      <c r="E104">
        <v>41</v>
      </c>
    </row>
    <row r="105" spans="4:5">
      <c r="D105" t="s">
        <v>14</v>
      </c>
      <c r="E105">
        <v>42</v>
      </c>
    </row>
    <row r="106" spans="4:5">
      <c r="D106" t="s">
        <v>14</v>
      </c>
      <c r="E106">
        <v>44</v>
      </c>
    </row>
    <row r="107" spans="4:5">
      <c r="D107" t="s">
        <v>14</v>
      </c>
      <c r="E107">
        <v>44</v>
      </c>
    </row>
    <row r="108" spans="4:5">
      <c r="D108" t="s">
        <v>14</v>
      </c>
      <c r="E108">
        <v>45</v>
      </c>
    </row>
    <row r="109" spans="4:5">
      <c r="D109" t="s">
        <v>14</v>
      </c>
      <c r="E109">
        <v>46</v>
      </c>
    </row>
    <row r="110" spans="4:5">
      <c r="D110" t="s">
        <v>14</v>
      </c>
      <c r="E110">
        <v>47</v>
      </c>
    </row>
    <row r="111" spans="4:5">
      <c r="D111" t="s">
        <v>14</v>
      </c>
      <c r="E111">
        <v>48</v>
      </c>
    </row>
    <row r="112" spans="4:5">
      <c r="D112" t="s">
        <v>14</v>
      </c>
      <c r="E112">
        <v>49</v>
      </c>
    </row>
    <row r="113" spans="4:5">
      <c r="D113" t="s">
        <v>14</v>
      </c>
      <c r="E113">
        <v>49</v>
      </c>
    </row>
    <row r="114" spans="4:5">
      <c r="D114" t="s">
        <v>14</v>
      </c>
      <c r="E114">
        <v>52</v>
      </c>
    </row>
    <row r="115" spans="4:5">
      <c r="D115" t="s">
        <v>14</v>
      </c>
      <c r="E115">
        <v>53</v>
      </c>
    </row>
    <row r="116" spans="4:5">
      <c r="D116" t="s">
        <v>14</v>
      </c>
      <c r="E116">
        <v>54</v>
      </c>
    </row>
    <row r="117" spans="4:5">
      <c r="D117" t="s">
        <v>14</v>
      </c>
      <c r="E117">
        <v>55</v>
      </c>
    </row>
    <row r="118" spans="4:5">
      <c r="D118" t="s">
        <v>14</v>
      </c>
      <c r="E118">
        <v>55</v>
      </c>
    </row>
    <row r="119" spans="4:5">
      <c r="D119" t="s">
        <v>14</v>
      </c>
      <c r="E119">
        <v>56</v>
      </c>
    </row>
    <row r="120" spans="4:5">
      <c r="D120" t="s">
        <v>14</v>
      </c>
      <c r="E120">
        <v>56</v>
      </c>
    </row>
    <row r="121" spans="4:5">
      <c r="D121" t="s">
        <v>14</v>
      </c>
      <c r="E121">
        <v>57</v>
      </c>
    </row>
    <row r="122" spans="4:5">
      <c r="D122" t="s">
        <v>14</v>
      </c>
      <c r="E122">
        <v>57</v>
      </c>
    </row>
    <row r="123" spans="4:5">
      <c r="D123" t="s">
        <v>14</v>
      </c>
      <c r="E123">
        <v>58</v>
      </c>
    </row>
    <row r="124" spans="4:5">
      <c r="D124" t="s">
        <v>14</v>
      </c>
      <c r="E124">
        <v>60</v>
      </c>
    </row>
    <row r="125" spans="4:5">
      <c r="D125" t="s">
        <v>14</v>
      </c>
      <c r="E125">
        <v>62</v>
      </c>
    </row>
    <row r="126" spans="4:5">
      <c r="D126" t="s">
        <v>14</v>
      </c>
      <c r="E126">
        <v>62</v>
      </c>
    </row>
    <row r="127" spans="4:5">
      <c r="D127" t="s">
        <v>14</v>
      </c>
      <c r="E127">
        <v>63</v>
      </c>
    </row>
    <row r="128" spans="4:5">
      <c r="D128" t="s">
        <v>14</v>
      </c>
      <c r="E128">
        <v>63</v>
      </c>
    </row>
    <row r="129" spans="4:5">
      <c r="D129" t="s">
        <v>14</v>
      </c>
      <c r="E129">
        <v>64</v>
      </c>
    </row>
    <row r="130" spans="4:5">
      <c r="D130" t="s">
        <v>14</v>
      </c>
      <c r="E130">
        <v>64</v>
      </c>
    </row>
    <row r="131" spans="4:5">
      <c r="D131" t="s">
        <v>14</v>
      </c>
      <c r="E131">
        <v>64</v>
      </c>
    </row>
    <row r="132" spans="4:5">
      <c r="D132" t="s">
        <v>14</v>
      </c>
      <c r="E132">
        <v>64</v>
      </c>
    </row>
    <row r="133" spans="4:5">
      <c r="D133" t="s">
        <v>14</v>
      </c>
      <c r="E133">
        <v>65</v>
      </c>
    </row>
    <row r="134" spans="4:5">
      <c r="D134" t="s">
        <v>14</v>
      </c>
      <c r="E134">
        <v>65</v>
      </c>
    </row>
    <row r="135" spans="4:5">
      <c r="D135" t="s">
        <v>14</v>
      </c>
      <c r="E135">
        <v>67</v>
      </c>
    </row>
    <row r="136" spans="4:5">
      <c r="D136" t="s">
        <v>14</v>
      </c>
      <c r="E136">
        <v>67</v>
      </c>
    </row>
    <row r="137" spans="4:5">
      <c r="D137" t="s">
        <v>14</v>
      </c>
      <c r="E137">
        <v>67</v>
      </c>
    </row>
    <row r="138" spans="4:5">
      <c r="D138" t="s">
        <v>14</v>
      </c>
      <c r="E138">
        <v>67</v>
      </c>
    </row>
    <row r="139" spans="4:5">
      <c r="D139" t="s">
        <v>14</v>
      </c>
      <c r="E139">
        <v>67</v>
      </c>
    </row>
    <row r="140" spans="4:5">
      <c r="D140" t="s">
        <v>14</v>
      </c>
      <c r="E140">
        <v>67</v>
      </c>
    </row>
    <row r="141" spans="4:5">
      <c r="D141" t="s">
        <v>14</v>
      </c>
      <c r="E141">
        <v>67</v>
      </c>
    </row>
    <row r="142" spans="4:5">
      <c r="D142" t="s">
        <v>14</v>
      </c>
      <c r="E142">
        <v>70</v>
      </c>
    </row>
    <row r="143" spans="4:5">
      <c r="D143" t="s">
        <v>14</v>
      </c>
      <c r="E143">
        <v>71</v>
      </c>
    </row>
    <row r="144" spans="4:5">
      <c r="D144" t="s">
        <v>14</v>
      </c>
      <c r="E144">
        <v>73</v>
      </c>
    </row>
    <row r="145" spans="4:5">
      <c r="D145" t="s">
        <v>14</v>
      </c>
      <c r="E145">
        <v>73</v>
      </c>
    </row>
    <row r="146" spans="4:5">
      <c r="D146" t="s">
        <v>14</v>
      </c>
      <c r="E146">
        <v>75</v>
      </c>
    </row>
    <row r="147" spans="4:5">
      <c r="D147" t="s">
        <v>14</v>
      </c>
      <c r="E147">
        <v>75</v>
      </c>
    </row>
    <row r="148" spans="4:5">
      <c r="D148" t="s">
        <v>14</v>
      </c>
      <c r="E148">
        <v>75</v>
      </c>
    </row>
    <row r="149" spans="4:5">
      <c r="D149" t="s">
        <v>14</v>
      </c>
      <c r="E149">
        <v>75</v>
      </c>
    </row>
    <row r="150" spans="4:5">
      <c r="D150" t="s">
        <v>14</v>
      </c>
      <c r="E150">
        <v>76</v>
      </c>
    </row>
    <row r="151" spans="4:5">
      <c r="D151" t="s">
        <v>14</v>
      </c>
      <c r="E151">
        <v>77</v>
      </c>
    </row>
    <row r="152" spans="4:5">
      <c r="D152" t="s">
        <v>14</v>
      </c>
      <c r="E152">
        <v>77</v>
      </c>
    </row>
    <row r="153" spans="4:5">
      <c r="D153" t="s">
        <v>14</v>
      </c>
      <c r="E153">
        <v>77</v>
      </c>
    </row>
    <row r="154" spans="4:5">
      <c r="D154" t="s">
        <v>14</v>
      </c>
      <c r="E154">
        <v>78</v>
      </c>
    </row>
    <row r="155" spans="4:5">
      <c r="D155" t="s">
        <v>14</v>
      </c>
      <c r="E155">
        <v>78</v>
      </c>
    </row>
    <row r="156" spans="4:5">
      <c r="D156" t="s">
        <v>14</v>
      </c>
      <c r="E156">
        <v>79</v>
      </c>
    </row>
    <row r="157" spans="4:5">
      <c r="D157" t="s">
        <v>14</v>
      </c>
      <c r="E157">
        <v>80</v>
      </c>
    </row>
    <row r="158" spans="4:5">
      <c r="D158" t="s">
        <v>14</v>
      </c>
      <c r="E158">
        <v>80</v>
      </c>
    </row>
    <row r="159" spans="4:5">
      <c r="D159" t="s">
        <v>14</v>
      </c>
      <c r="E159">
        <v>82</v>
      </c>
    </row>
    <row r="160" spans="4:5">
      <c r="D160" t="s">
        <v>14</v>
      </c>
      <c r="E160">
        <v>83</v>
      </c>
    </row>
    <row r="161" spans="4:5">
      <c r="D161" t="s">
        <v>14</v>
      </c>
      <c r="E161">
        <v>83</v>
      </c>
    </row>
    <row r="162" spans="4:5">
      <c r="D162" t="s">
        <v>14</v>
      </c>
      <c r="E162">
        <v>84</v>
      </c>
    </row>
    <row r="163" spans="4:5">
      <c r="D163" t="s">
        <v>14</v>
      </c>
      <c r="E163">
        <v>86</v>
      </c>
    </row>
    <row r="164" spans="4:5">
      <c r="D164" t="s">
        <v>14</v>
      </c>
      <c r="E164">
        <v>86</v>
      </c>
    </row>
    <row r="165" spans="4:5">
      <c r="D165" t="s">
        <v>14</v>
      </c>
      <c r="E165">
        <v>86</v>
      </c>
    </row>
    <row r="166" spans="4:5">
      <c r="D166" t="s">
        <v>14</v>
      </c>
      <c r="E166">
        <v>87</v>
      </c>
    </row>
    <row r="167" spans="4:5">
      <c r="D167" t="s">
        <v>14</v>
      </c>
      <c r="E167">
        <v>88</v>
      </c>
    </row>
    <row r="168" spans="4:5">
      <c r="D168" t="s">
        <v>14</v>
      </c>
      <c r="E168">
        <v>91</v>
      </c>
    </row>
    <row r="169" spans="4:5">
      <c r="D169" t="s">
        <v>14</v>
      </c>
      <c r="E169">
        <v>92</v>
      </c>
    </row>
    <row r="170" spans="4:5">
      <c r="D170" t="s">
        <v>14</v>
      </c>
      <c r="E170">
        <v>92</v>
      </c>
    </row>
    <row r="171" spans="4:5">
      <c r="D171" t="s">
        <v>14</v>
      </c>
      <c r="E171">
        <v>92</v>
      </c>
    </row>
    <row r="172" spans="4:5">
      <c r="D172" t="s">
        <v>14</v>
      </c>
      <c r="E172">
        <v>94</v>
      </c>
    </row>
    <row r="173" spans="4:5">
      <c r="D173" t="s">
        <v>14</v>
      </c>
      <c r="E173">
        <v>94</v>
      </c>
    </row>
    <row r="174" spans="4:5">
      <c r="D174" t="s">
        <v>14</v>
      </c>
      <c r="E174">
        <v>100</v>
      </c>
    </row>
    <row r="175" spans="4:5">
      <c r="D175" t="s">
        <v>14</v>
      </c>
      <c r="E175">
        <v>101</v>
      </c>
    </row>
    <row r="176" spans="4:5">
      <c r="D176" t="s">
        <v>14</v>
      </c>
      <c r="E176">
        <v>102</v>
      </c>
    </row>
    <row r="177" spans="4:5">
      <c r="D177" t="s">
        <v>14</v>
      </c>
      <c r="E177">
        <v>104</v>
      </c>
    </row>
    <row r="178" spans="4:5">
      <c r="D178" t="s">
        <v>14</v>
      </c>
      <c r="E178">
        <v>105</v>
      </c>
    </row>
    <row r="179" spans="4:5">
      <c r="D179" t="s">
        <v>14</v>
      </c>
      <c r="E179">
        <v>105</v>
      </c>
    </row>
    <row r="180" spans="4:5">
      <c r="D180" t="s">
        <v>14</v>
      </c>
      <c r="E180">
        <v>106</v>
      </c>
    </row>
    <row r="181" spans="4:5">
      <c r="D181" t="s">
        <v>14</v>
      </c>
      <c r="E181">
        <v>107</v>
      </c>
    </row>
    <row r="182" spans="4:5">
      <c r="D182" t="s">
        <v>14</v>
      </c>
      <c r="E182">
        <v>108</v>
      </c>
    </row>
    <row r="183" spans="4:5">
      <c r="D183" t="s">
        <v>14</v>
      </c>
      <c r="E183">
        <v>111</v>
      </c>
    </row>
    <row r="184" spans="4:5">
      <c r="D184" t="s">
        <v>14</v>
      </c>
      <c r="E184">
        <v>112</v>
      </c>
    </row>
    <row r="185" spans="4:5">
      <c r="D185" t="s">
        <v>14</v>
      </c>
      <c r="E185">
        <v>112</v>
      </c>
    </row>
    <row r="186" spans="4:5">
      <c r="D186" t="s">
        <v>14</v>
      </c>
      <c r="E186">
        <v>113</v>
      </c>
    </row>
    <row r="187" spans="4:5">
      <c r="D187" t="s">
        <v>14</v>
      </c>
      <c r="E187">
        <v>114</v>
      </c>
    </row>
    <row r="188" spans="4:5">
      <c r="D188" t="s">
        <v>14</v>
      </c>
      <c r="E188">
        <v>115</v>
      </c>
    </row>
    <row r="189" spans="4:5">
      <c r="D189" t="s">
        <v>14</v>
      </c>
      <c r="E189">
        <v>117</v>
      </c>
    </row>
    <row r="190" spans="4:5">
      <c r="D190" t="s">
        <v>14</v>
      </c>
      <c r="E190">
        <v>118</v>
      </c>
    </row>
    <row r="191" spans="4:5">
      <c r="D191" t="s">
        <v>14</v>
      </c>
      <c r="E191">
        <v>120</v>
      </c>
    </row>
    <row r="192" spans="4:5">
      <c r="D192" t="s">
        <v>14</v>
      </c>
      <c r="E192">
        <v>120</v>
      </c>
    </row>
    <row r="193" spans="4:5">
      <c r="D193" t="s">
        <v>14</v>
      </c>
      <c r="E193">
        <v>121</v>
      </c>
    </row>
    <row r="194" spans="4:5">
      <c r="D194" t="s">
        <v>14</v>
      </c>
      <c r="E194">
        <v>127</v>
      </c>
    </row>
    <row r="195" spans="4:5">
      <c r="D195" t="s">
        <v>14</v>
      </c>
      <c r="E195">
        <v>128</v>
      </c>
    </row>
    <row r="196" spans="4:5">
      <c r="D196" t="s">
        <v>14</v>
      </c>
      <c r="E196">
        <v>130</v>
      </c>
    </row>
    <row r="197" spans="4:5">
      <c r="D197" t="s">
        <v>14</v>
      </c>
      <c r="E197">
        <v>131</v>
      </c>
    </row>
    <row r="198" spans="4:5">
      <c r="D198" t="s">
        <v>14</v>
      </c>
      <c r="E198">
        <v>132</v>
      </c>
    </row>
    <row r="199" spans="4:5">
      <c r="D199" t="s">
        <v>14</v>
      </c>
      <c r="E199">
        <v>133</v>
      </c>
    </row>
    <row r="200" spans="4:5">
      <c r="D200" t="s">
        <v>14</v>
      </c>
      <c r="E200">
        <v>133</v>
      </c>
    </row>
    <row r="201" spans="4:5">
      <c r="D201" t="s">
        <v>14</v>
      </c>
      <c r="E201">
        <v>136</v>
      </c>
    </row>
    <row r="202" spans="4:5">
      <c r="D202" t="s">
        <v>14</v>
      </c>
      <c r="E202">
        <v>137</v>
      </c>
    </row>
    <row r="203" spans="4:5">
      <c r="D203" t="s">
        <v>14</v>
      </c>
      <c r="E203">
        <v>141</v>
      </c>
    </row>
    <row r="204" spans="4:5">
      <c r="D204" t="s">
        <v>14</v>
      </c>
      <c r="E204">
        <v>143</v>
      </c>
    </row>
    <row r="205" spans="4:5">
      <c r="D205" t="s">
        <v>14</v>
      </c>
      <c r="E205">
        <v>147</v>
      </c>
    </row>
    <row r="206" spans="4:5">
      <c r="D206" t="s">
        <v>14</v>
      </c>
      <c r="E206">
        <v>151</v>
      </c>
    </row>
    <row r="207" spans="4:5">
      <c r="D207" t="s">
        <v>14</v>
      </c>
      <c r="E207">
        <v>154</v>
      </c>
    </row>
    <row r="208" spans="4:5">
      <c r="D208" t="s">
        <v>14</v>
      </c>
      <c r="E208">
        <v>156</v>
      </c>
    </row>
    <row r="209" spans="4:5">
      <c r="D209" t="s">
        <v>14</v>
      </c>
      <c r="E209">
        <v>157</v>
      </c>
    </row>
    <row r="210" spans="4:5">
      <c r="D210" t="s">
        <v>14</v>
      </c>
      <c r="E210">
        <v>162</v>
      </c>
    </row>
    <row r="211" spans="4:5">
      <c r="D211" t="s">
        <v>14</v>
      </c>
      <c r="E211">
        <v>168</v>
      </c>
    </row>
    <row r="212" spans="4:5">
      <c r="D212" t="s">
        <v>14</v>
      </c>
      <c r="E212">
        <v>180</v>
      </c>
    </row>
    <row r="213" spans="4:5">
      <c r="D213" t="s">
        <v>14</v>
      </c>
      <c r="E213">
        <v>181</v>
      </c>
    </row>
    <row r="214" spans="4:5">
      <c r="D214" t="s">
        <v>14</v>
      </c>
      <c r="E214">
        <v>183</v>
      </c>
    </row>
    <row r="215" spans="4:5">
      <c r="D215" t="s">
        <v>14</v>
      </c>
      <c r="E215">
        <v>186</v>
      </c>
    </row>
    <row r="216" spans="4:5">
      <c r="D216" t="s">
        <v>14</v>
      </c>
      <c r="E216">
        <v>191</v>
      </c>
    </row>
    <row r="217" spans="4:5">
      <c r="D217" t="s">
        <v>14</v>
      </c>
      <c r="E217">
        <v>191</v>
      </c>
    </row>
    <row r="218" spans="4:5">
      <c r="D218" t="s">
        <v>14</v>
      </c>
      <c r="E218">
        <v>200</v>
      </c>
    </row>
    <row r="219" spans="4:5">
      <c r="D219" t="s">
        <v>14</v>
      </c>
      <c r="E219">
        <v>210</v>
      </c>
    </row>
    <row r="220" spans="4:5">
      <c r="D220" t="s">
        <v>14</v>
      </c>
      <c r="E220">
        <v>210</v>
      </c>
    </row>
    <row r="221" spans="4:5">
      <c r="D221" t="s">
        <v>14</v>
      </c>
      <c r="E221">
        <v>225</v>
      </c>
    </row>
    <row r="222" spans="4:5">
      <c r="D222" t="s">
        <v>14</v>
      </c>
      <c r="E222">
        <v>226</v>
      </c>
    </row>
    <row r="223" spans="4:5">
      <c r="D223" t="s">
        <v>14</v>
      </c>
      <c r="E223">
        <v>243</v>
      </c>
    </row>
    <row r="224" spans="4:5">
      <c r="D224" t="s">
        <v>14</v>
      </c>
      <c r="E224">
        <v>243</v>
      </c>
    </row>
    <row r="225" spans="4:5">
      <c r="D225" t="s">
        <v>14</v>
      </c>
      <c r="E225">
        <v>245</v>
      </c>
    </row>
    <row r="226" spans="4:5">
      <c r="D226" t="s">
        <v>14</v>
      </c>
      <c r="E226">
        <v>245</v>
      </c>
    </row>
    <row r="227" spans="4:5">
      <c r="D227" t="s">
        <v>14</v>
      </c>
      <c r="E227">
        <v>248</v>
      </c>
    </row>
    <row r="228" spans="4:5">
      <c r="D228" t="s">
        <v>14</v>
      </c>
      <c r="E228">
        <v>252</v>
      </c>
    </row>
    <row r="229" spans="4:5">
      <c r="D229" t="s">
        <v>14</v>
      </c>
      <c r="E229">
        <v>253</v>
      </c>
    </row>
    <row r="230" spans="4:5">
      <c r="D230" t="s">
        <v>14</v>
      </c>
      <c r="E230">
        <v>257</v>
      </c>
    </row>
    <row r="231" spans="4:5">
      <c r="D231" t="s">
        <v>14</v>
      </c>
      <c r="E231">
        <v>263</v>
      </c>
    </row>
    <row r="232" spans="4:5">
      <c r="D232" t="s">
        <v>14</v>
      </c>
      <c r="E232">
        <v>296</v>
      </c>
    </row>
    <row r="233" spans="4:5">
      <c r="D233" t="s">
        <v>14</v>
      </c>
      <c r="E233">
        <v>326</v>
      </c>
    </row>
    <row r="234" spans="4:5">
      <c r="D234" t="s">
        <v>14</v>
      </c>
      <c r="E234">
        <v>328</v>
      </c>
    </row>
    <row r="235" spans="4:5">
      <c r="D235" t="s">
        <v>14</v>
      </c>
      <c r="E235">
        <v>331</v>
      </c>
    </row>
    <row r="236" spans="4:5">
      <c r="D236" t="s">
        <v>14</v>
      </c>
      <c r="E236">
        <v>347</v>
      </c>
    </row>
    <row r="237" spans="4:5">
      <c r="D237" t="s">
        <v>14</v>
      </c>
      <c r="E237">
        <v>355</v>
      </c>
    </row>
    <row r="238" spans="4:5">
      <c r="D238" t="s">
        <v>14</v>
      </c>
      <c r="E238">
        <v>362</v>
      </c>
    </row>
    <row r="239" spans="4:5">
      <c r="D239" t="s">
        <v>14</v>
      </c>
      <c r="E239">
        <v>374</v>
      </c>
    </row>
    <row r="240" spans="4:5">
      <c r="D240" t="s">
        <v>14</v>
      </c>
      <c r="E240">
        <v>393</v>
      </c>
    </row>
    <row r="241" spans="4:5">
      <c r="D241" t="s">
        <v>14</v>
      </c>
      <c r="E241">
        <v>395</v>
      </c>
    </row>
    <row r="242" spans="4:5">
      <c r="D242" t="s">
        <v>14</v>
      </c>
      <c r="E242">
        <v>418</v>
      </c>
    </row>
    <row r="243" spans="4:5">
      <c r="D243" t="s">
        <v>14</v>
      </c>
      <c r="E243">
        <v>424</v>
      </c>
    </row>
    <row r="244" spans="4:5">
      <c r="D244" t="s">
        <v>14</v>
      </c>
      <c r="E244">
        <v>435</v>
      </c>
    </row>
    <row r="245" spans="4:5">
      <c r="D245" t="s">
        <v>14</v>
      </c>
      <c r="E245">
        <v>441</v>
      </c>
    </row>
    <row r="246" spans="4:5">
      <c r="D246" t="s">
        <v>14</v>
      </c>
      <c r="E246">
        <v>452</v>
      </c>
    </row>
    <row r="247" spans="4:5">
      <c r="D247" t="s">
        <v>14</v>
      </c>
      <c r="E247">
        <v>452</v>
      </c>
    </row>
    <row r="248" spans="4:5">
      <c r="D248" t="s">
        <v>14</v>
      </c>
      <c r="E248">
        <v>454</v>
      </c>
    </row>
    <row r="249" spans="4:5">
      <c r="D249" t="s">
        <v>14</v>
      </c>
      <c r="E249">
        <v>504</v>
      </c>
    </row>
    <row r="250" spans="4:5">
      <c r="D250" t="s">
        <v>14</v>
      </c>
      <c r="E250">
        <v>513</v>
      </c>
    </row>
    <row r="251" spans="4:5">
      <c r="D251" t="s">
        <v>14</v>
      </c>
      <c r="E251">
        <v>523</v>
      </c>
    </row>
    <row r="252" spans="4:5">
      <c r="D252" t="s">
        <v>14</v>
      </c>
      <c r="E252">
        <v>526</v>
      </c>
    </row>
    <row r="253" spans="4:5">
      <c r="D253" t="s">
        <v>14</v>
      </c>
      <c r="E253">
        <v>535</v>
      </c>
    </row>
    <row r="254" spans="4:5">
      <c r="D254" t="s">
        <v>14</v>
      </c>
      <c r="E254">
        <v>554</v>
      </c>
    </row>
    <row r="255" spans="4:5">
      <c r="D255" t="s">
        <v>14</v>
      </c>
      <c r="E255">
        <v>558</v>
      </c>
    </row>
    <row r="256" spans="4:5">
      <c r="D256" t="s">
        <v>14</v>
      </c>
      <c r="E256">
        <v>558</v>
      </c>
    </row>
    <row r="257" spans="4:5">
      <c r="D257" t="s">
        <v>14</v>
      </c>
      <c r="E257">
        <v>575</v>
      </c>
    </row>
    <row r="258" spans="4:5">
      <c r="D258" t="s">
        <v>14</v>
      </c>
      <c r="E258">
        <v>579</v>
      </c>
    </row>
    <row r="259" spans="4:5">
      <c r="D259" t="s">
        <v>14</v>
      </c>
      <c r="E259">
        <v>594</v>
      </c>
    </row>
    <row r="260" spans="4:5">
      <c r="D260" t="s">
        <v>14</v>
      </c>
      <c r="E260">
        <v>602</v>
      </c>
    </row>
    <row r="261" spans="4:5">
      <c r="D261" t="s">
        <v>14</v>
      </c>
      <c r="E261">
        <v>605</v>
      </c>
    </row>
    <row r="262" spans="4:5">
      <c r="D262" t="s">
        <v>14</v>
      </c>
      <c r="E262">
        <v>648</v>
      </c>
    </row>
    <row r="263" spans="4:5">
      <c r="D263" t="s">
        <v>14</v>
      </c>
      <c r="E263">
        <v>648</v>
      </c>
    </row>
    <row r="264" spans="4:5">
      <c r="D264" t="s">
        <v>14</v>
      </c>
      <c r="E264">
        <v>656</v>
      </c>
    </row>
    <row r="265" spans="4:5">
      <c r="D265" t="s">
        <v>14</v>
      </c>
      <c r="E265">
        <v>662</v>
      </c>
    </row>
    <row r="266" spans="4:5">
      <c r="D266" t="s">
        <v>14</v>
      </c>
      <c r="E266">
        <v>672</v>
      </c>
    </row>
    <row r="267" spans="4:5">
      <c r="D267" t="s">
        <v>14</v>
      </c>
      <c r="E267">
        <v>674</v>
      </c>
    </row>
    <row r="268" spans="4:5">
      <c r="D268" t="s">
        <v>14</v>
      </c>
      <c r="E268">
        <v>676</v>
      </c>
    </row>
    <row r="269" spans="4:5">
      <c r="D269" t="s">
        <v>14</v>
      </c>
      <c r="E269">
        <v>679</v>
      </c>
    </row>
    <row r="270" spans="4:5">
      <c r="D270" t="s">
        <v>14</v>
      </c>
      <c r="E270">
        <v>679</v>
      </c>
    </row>
    <row r="271" spans="4:5">
      <c r="D271" t="s">
        <v>14</v>
      </c>
      <c r="E271">
        <v>714</v>
      </c>
    </row>
    <row r="272" spans="4:5">
      <c r="D272" t="s">
        <v>14</v>
      </c>
      <c r="E272">
        <v>742</v>
      </c>
    </row>
    <row r="273" spans="4:5">
      <c r="D273" t="s">
        <v>14</v>
      </c>
      <c r="E273">
        <v>747</v>
      </c>
    </row>
    <row r="274" spans="4:5">
      <c r="D274" t="s">
        <v>14</v>
      </c>
      <c r="E274">
        <v>750</v>
      </c>
    </row>
    <row r="275" spans="4:5">
      <c r="D275" t="s">
        <v>14</v>
      </c>
      <c r="E275">
        <v>750</v>
      </c>
    </row>
    <row r="276" spans="4:5">
      <c r="D276" t="s">
        <v>14</v>
      </c>
      <c r="E276">
        <v>752</v>
      </c>
    </row>
    <row r="277" spans="4:5">
      <c r="D277" t="s">
        <v>14</v>
      </c>
      <c r="E277">
        <v>774</v>
      </c>
    </row>
    <row r="278" spans="4:5">
      <c r="D278" t="s">
        <v>14</v>
      </c>
      <c r="E278">
        <v>782</v>
      </c>
    </row>
    <row r="279" spans="4:5">
      <c r="D279" t="s">
        <v>14</v>
      </c>
      <c r="E279">
        <v>792</v>
      </c>
    </row>
    <row r="280" spans="4:5">
      <c r="D280" t="s">
        <v>14</v>
      </c>
      <c r="E280">
        <v>803</v>
      </c>
    </row>
    <row r="281" spans="4:5">
      <c r="D281" t="s">
        <v>14</v>
      </c>
      <c r="E281">
        <v>830</v>
      </c>
    </row>
    <row r="282" spans="4:5">
      <c r="D282" t="s">
        <v>14</v>
      </c>
      <c r="E282">
        <v>830</v>
      </c>
    </row>
    <row r="283" spans="4:5">
      <c r="D283" t="s">
        <v>14</v>
      </c>
      <c r="E283">
        <v>831</v>
      </c>
    </row>
    <row r="284" spans="4:5">
      <c r="D284" t="s">
        <v>14</v>
      </c>
      <c r="E284">
        <v>838</v>
      </c>
    </row>
    <row r="285" spans="4:5">
      <c r="D285" t="s">
        <v>14</v>
      </c>
      <c r="E285">
        <v>842</v>
      </c>
    </row>
    <row r="286" spans="4:5">
      <c r="D286" t="s">
        <v>14</v>
      </c>
      <c r="E286">
        <v>846</v>
      </c>
    </row>
    <row r="287" spans="4:5">
      <c r="D287" t="s">
        <v>14</v>
      </c>
      <c r="E287">
        <v>859</v>
      </c>
    </row>
    <row r="288" spans="4:5">
      <c r="D288" t="s">
        <v>14</v>
      </c>
      <c r="E288">
        <v>886</v>
      </c>
    </row>
    <row r="289" spans="4:5">
      <c r="D289" t="s">
        <v>14</v>
      </c>
      <c r="E289">
        <v>889</v>
      </c>
    </row>
    <row r="290" spans="4:5">
      <c r="D290" t="s">
        <v>14</v>
      </c>
      <c r="E290">
        <v>908</v>
      </c>
    </row>
    <row r="291" spans="4:5">
      <c r="D291" t="s">
        <v>14</v>
      </c>
      <c r="E291">
        <v>923</v>
      </c>
    </row>
    <row r="292" spans="4:5">
      <c r="D292" t="s">
        <v>14</v>
      </c>
      <c r="E292">
        <v>926</v>
      </c>
    </row>
    <row r="293" spans="4:5">
      <c r="D293" t="s">
        <v>14</v>
      </c>
      <c r="E293">
        <v>931</v>
      </c>
    </row>
    <row r="294" spans="4:5">
      <c r="D294" t="s">
        <v>14</v>
      </c>
      <c r="E294">
        <v>934</v>
      </c>
    </row>
    <row r="295" spans="4:5">
      <c r="D295" t="s">
        <v>14</v>
      </c>
      <c r="E295">
        <v>940</v>
      </c>
    </row>
    <row r="296" spans="4:5">
      <c r="D296" t="s">
        <v>14</v>
      </c>
      <c r="E296">
        <v>941</v>
      </c>
    </row>
    <row r="297" spans="4:5">
      <c r="D297" t="s">
        <v>14</v>
      </c>
      <c r="E297">
        <v>955</v>
      </c>
    </row>
    <row r="298" spans="4:5">
      <c r="D298" t="s">
        <v>14</v>
      </c>
      <c r="E298">
        <v>1000</v>
      </c>
    </row>
    <row r="299" spans="4:5">
      <c r="D299" t="s">
        <v>14</v>
      </c>
      <c r="E299">
        <v>1028</v>
      </c>
    </row>
    <row r="300" spans="4:5">
      <c r="D300" t="s">
        <v>14</v>
      </c>
      <c r="E300">
        <v>1059</v>
      </c>
    </row>
    <row r="301" spans="4:5">
      <c r="D301" t="s">
        <v>14</v>
      </c>
      <c r="E301">
        <v>1063</v>
      </c>
    </row>
    <row r="302" spans="4:5">
      <c r="D302" t="s">
        <v>14</v>
      </c>
      <c r="E302">
        <v>1068</v>
      </c>
    </row>
    <row r="303" spans="4:5">
      <c r="D303" t="s">
        <v>14</v>
      </c>
      <c r="E303">
        <v>1072</v>
      </c>
    </row>
    <row r="304" spans="4:5">
      <c r="D304" t="s">
        <v>14</v>
      </c>
      <c r="E304">
        <v>1120</v>
      </c>
    </row>
    <row r="305" spans="4:5">
      <c r="D305" t="s">
        <v>14</v>
      </c>
      <c r="E305">
        <v>1121</v>
      </c>
    </row>
    <row r="306" spans="4:5">
      <c r="D306" t="s">
        <v>14</v>
      </c>
      <c r="E306">
        <v>1130</v>
      </c>
    </row>
    <row r="307" spans="4:5">
      <c r="D307" t="s">
        <v>14</v>
      </c>
      <c r="E307">
        <v>1181</v>
      </c>
    </row>
    <row r="308" spans="4:5">
      <c r="D308" t="s">
        <v>14</v>
      </c>
      <c r="E308">
        <v>1194</v>
      </c>
    </row>
    <row r="309" spans="4:5">
      <c r="D309" t="s">
        <v>14</v>
      </c>
      <c r="E309">
        <v>1198</v>
      </c>
    </row>
    <row r="310" spans="4:5">
      <c r="D310" t="s">
        <v>14</v>
      </c>
      <c r="E310">
        <v>1220</v>
      </c>
    </row>
    <row r="311" spans="4:5">
      <c r="D311" t="s">
        <v>14</v>
      </c>
      <c r="E311">
        <v>1221</v>
      </c>
    </row>
    <row r="312" spans="4:5">
      <c r="D312" t="s">
        <v>14</v>
      </c>
      <c r="E312">
        <v>1225</v>
      </c>
    </row>
    <row r="313" spans="4:5">
      <c r="D313" t="s">
        <v>14</v>
      </c>
      <c r="E313">
        <v>1229</v>
      </c>
    </row>
    <row r="314" spans="4:5">
      <c r="D314" t="s">
        <v>14</v>
      </c>
      <c r="E314">
        <v>1257</v>
      </c>
    </row>
    <row r="315" spans="4:5">
      <c r="D315" t="s">
        <v>14</v>
      </c>
      <c r="E315">
        <v>1258</v>
      </c>
    </row>
    <row r="316" spans="4:5">
      <c r="D316" t="s">
        <v>14</v>
      </c>
      <c r="E316">
        <v>1274</v>
      </c>
    </row>
    <row r="317" spans="4:5">
      <c r="D317" t="s">
        <v>14</v>
      </c>
      <c r="E317">
        <v>1296</v>
      </c>
    </row>
    <row r="318" spans="4:5">
      <c r="D318" t="s">
        <v>14</v>
      </c>
      <c r="E318">
        <v>1335</v>
      </c>
    </row>
    <row r="319" spans="4:5">
      <c r="D319" t="s">
        <v>14</v>
      </c>
      <c r="E319">
        <v>1368</v>
      </c>
    </row>
    <row r="320" spans="4:5">
      <c r="D320" t="s">
        <v>14</v>
      </c>
      <c r="E320">
        <v>1439</v>
      </c>
    </row>
    <row r="321" spans="4:5">
      <c r="D321" t="s">
        <v>14</v>
      </c>
      <c r="E321">
        <v>1467</v>
      </c>
    </row>
    <row r="322" spans="4:5">
      <c r="D322" t="s">
        <v>14</v>
      </c>
      <c r="E322">
        <v>1467</v>
      </c>
    </row>
    <row r="323" spans="4:5">
      <c r="D323" t="s">
        <v>14</v>
      </c>
      <c r="E323">
        <v>1482</v>
      </c>
    </row>
    <row r="324" spans="4:5">
      <c r="D324" t="s">
        <v>14</v>
      </c>
      <c r="E324">
        <v>1538</v>
      </c>
    </row>
    <row r="325" spans="4:5">
      <c r="D325" t="s">
        <v>14</v>
      </c>
      <c r="E325">
        <v>1596</v>
      </c>
    </row>
    <row r="326" spans="4:5">
      <c r="D326" t="s">
        <v>14</v>
      </c>
      <c r="E326">
        <v>1608</v>
      </c>
    </row>
    <row r="327" spans="4:5">
      <c r="D327" t="s">
        <v>14</v>
      </c>
      <c r="E327">
        <v>1625</v>
      </c>
    </row>
    <row r="328" spans="4:5">
      <c r="D328" t="s">
        <v>14</v>
      </c>
      <c r="E328">
        <v>1657</v>
      </c>
    </row>
    <row r="329" spans="4:5">
      <c r="D329" t="s">
        <v>14</v>
      </c>
      <c r="E329">
        <v>1684</v>
      </c>
    </row>
    <row r="330" spans="4:5">
      <c r="D330" t="s">
        <v>14</v>
      </c>
      <c r="E330">
        <v>1691</v>
      </c>
    </row>
    <row r="331" spans="4:5">
      <c r="D331" t="s">
        <v>14</v>
      </c>
      <c r="E331">
        <v>1748</v>
      </c>
    </row>
    <row r="332" spans="4:5">
      <c r="D332" t="s">
        <v>14</v>
      </c>
      <c r="E332">
        <v>1758</v>
      </c>
    </row>
    <row r="333" spans="4:5">
      <c r="D333" t="s">
        <v>14</v>
      </c>
      <c r="E333">
        <v>1784</v>
      </c>
    </row>
    <row r="334" spans="4:5">
      <c r="D334" t="s">
        <v>14</v>
      </c>
      <c r="E334">
        <v>1790</v>
      </c>
    </row>
    <row r="335" spans="4:5">
      <c r="D335" t="s">
        <v>14</v>
      </c>
      <c r="E335">
        <v>1796</v>
      </c>
    </row>
    <row r="336" spans="4:5">
      <c r="D336" t="s">
        <v>14</v>
      </c>
      <c r="E336">
        <v>1825</v>
      </c>
    </row>
    <row r="337" spans="4:5">
      <c r="D337" t="s">
        <v>14</v>
      </c>
      <c r="E337">
        <v>1886</v>
      </c>
    </row>
    <row r="338" spans="4:5">
      <c r="D338" t="s">
        <v>14</v>
      </c>
      <c r="E338">
        <v>1910</v>
      </c>
    </row>
    <row r="339" spans="4:5">
      <c r="D339" t="s">
        <v>14</v>
      </c>
      <c r="E339">
        <v>1979</v>
      </c>
    </row>
    <row r="340" spans="4:5">
      <c r="D340" t="s">
        <v>14</v>
      </c>
      <c r="E340">
        <v>1999</v>
      </c>
    </row>
    <row r="341" spans="4:5">
      <c r="D341" t="s">
        <v>14</v>
      </c>
      <c r="E341">
        <v>2025</v>
      </c>
    </row>
    <row r="342" spans="4:5">
      <c r="D342" t="s">
        <v>14</v>
      </c>
      <c r="E342">
        <v>2062</v>
      </c>
    </row>
    <row r="343" spans="4:5">
      <c r="D343" t="s">
        <v>14</v>
      </c>
      <c r="E343">
        <v>2072</v>
      </c>
    </row>
    <row r="344" spans="4:5">
      <c r="D344" t="s">
        <v>14</v>
      </c>
      <c r="E344">
        <v>2108</v>
      </c>
    </row>
    <row r="345" spans="4:5">
      <c r="D345" t="s">
        <v>14</v>
      </c>
      <c r="E345">
        <v>2176</v>
      </c>
    </row>
    <row r="346" spans="4:5">
      <c r="D346" t="s">
        <v>14</v>
      </c>
      <c r="E346">
        <v>2179</v>
      </c>
    </row>
    <row r="347" spans="4:5">
      <c r="D347" t="s">
        <v>14</v>
      </c>
      <c r="E347">
        <v>2201</v>
      </c>
    </row>
    <row r="348" spans="4:5">
      <c r="D348" t="s">
        <v>14</v>
      </c>
      <c r="E348">
        <v>2253</v>
      </c>
    </row>
    <row r="349" spans="4:5">
      <c r="D349" t="s">
        <v>14</v>
      </c>
      <c r="E349">
        <v>2307</v>
      </c>
    </row>
    <row r="350" spans="4:5">
      <c r="D350" t="s">
        <v>14</v>
      </c>
      <c r="E350">
        <v>2468</v>
      </c>
    </row>
    <row r="351" spans="4:5">
      <c r="D351" t="s">
        <v>14</v>
      </c>
      <c r="E351">
        <v>2604</v>
      </c>
    </row>
    <row r="352" spans="4:5">
      <c r="D352" t="s">
        <v>14</v>
      </c>
      <c r="E352">
        <v>2690</v>
      </c>
    </row>
    <row r="353" spans="4:5">
      <c r="D353" t="s">
        <v>14</v>
      </c>
      <c r="E353">
        <v>2779</v>
      </c>
    </row>
    <row r="354" spans="4:5">
      <c r="D354" t="s">
        <v>14</v>
      </c>
      <c r="E354">
        <v>2915</v>
      </c>
    </row>
    <row r="355" spans="4:5">
      <c r="D355" t="s">
        <v>14</v>
      </c>
      <c r="E355">
        <v>2928</v>
      </c>
    </row>
    <row r="356" spans="4:5">
      <c r="D356" t="s">
        <v>14</v>
      </c>
      <c r="E356">
        <v>2955</v>
      </c>
    </row>
    <row r="357" spans="4:5">
      <c r="D357" t="s">
        <v>14</v>
      </c>
      <c r="E357">
        <v>3015</v>
      </c>
    </row>
    <row r="358" spans="4:5">
      <c r="D358" t="s">
        <v>14</v>
      </c>
      <c r="E358">
        <v>3182</v>
      </c>
    </row>
    <row r="359" spans="4:5">
      <c r="D359" t="s">
        <v>14</v>
      </c>
      <c r="E359">
        <v>3304</v>
      </c>
    </row>
    <row r="360" spans="4:5">
      <c r="D360" t="s">
        <v>14</v>
      </c>
      <c r="E360">
        <v>3387</v>
      </c>
    </row>
    <row r="361" spans="4:5">
      <c r="D361" t="s">
        <v>14</v>
      </c>
      <c r="E361">
        <v>3410</v>
      </c>
    </row>
    <row r="362" spans="4:5">
      <c r="D362" t="s">
        <v>14</v>
      </c>
      <c r="E362">
        <v>3483</v>
      </c>
    </row>
    <row r="363" spans="4:5">
      <c r="D363" t="s">
        <v>14</v>
      </c>
      <c r="E363">
        <v>3868</v>
      </c>
    </row>
    <row r="364" spans="4:5">
      <c r="D364" t="s">
        <v>14</v>
      </c>
      <c r="E364">
        <v>4405</v>
      </c>
    </row>
    <row r="365" spans="4:5">
      <c r="D365" t="s">
        <v>14</v>
      </c>
      <c r="E365">
        <v>4428</v>
      </c>
    </row>
    <row r="366" spans="4:5">
      <c r="D366" t="s">
        <v>14</v>
      </c>
      <c r="E366">
        <v>4697</v>
      </c>
    </row>
    <row r="367" spans="4:5">
      <c r="D367" t="s">
        <v>14</v>
      </c>
      <c r="E367">
        <v>5497</v>
      </c>
    </row>
    <row r="368" spans="4:5">
      <c r="D368" t="s">
        <v>14</v>
      </c>
      <c r="E368">
        <v>5681</v>
      </c>
    </row>
    <row r="369" spans="4:5">
      <c r="D369" t="s">
        <v>14</v>
      </c>
      <c r="E369">
        <v>6080</v>
      </c>
    </row>
  </sheetData>
  <autoFilter ref="D5:E369" xr:uid="{30B521E2-7FA6-D141-AFED-F9BDFFEC6FF7}">
    <sortState xmlns:xlrd2="http://schemas.microsoft.com/office/spreadsheetml/2017/richdata2" ref="D6:E369">
      <sortCondition ref="E5:E369"/>
    </sortState>
  </autoFilter>
  <conditionalFormatting sqref="D5:D1047944">
    <cfRule type="containsText" dxfId="5" priority="1" operator="containsText" text="canceled">
      <formula>NOT(ISERROR(SEARCH("canceled",D5)))</formula>
    </cfRule>
    <cfRule type="containsText" dxfId="4" priority="2" operator="containsText" text="live">
      <formula>NOT(ISERROR(SEARCH("live",D5)))</formula>
    </cfRule>
    <cfRule type="containsText" dxfId="3" priority="3" operator="containsText" text="successful">
      <formula>NOT(ISERROR(SEARCH("successful",D5)))</formula>
    </cfRule>
    <cfRule type="containsText" dxfId="2" priority="4" operator="containsText" text="failed">
      <formula>NOT(ISERROR(SEARCH("failed",D5)))</formula>
    </cfRule>
    <cfRule type="containsText" dxfId="1" priority="5" operator="containsText" text="successful">
      <formula>NOT(ISERROR(SEARCH("successful",D5)))</formula>
    </cfRule>
    <cfRule type="containsText" dxfId="0" priority="6" operator="containsText" text="Failed">
      <formula>NOT(ISERROR(SEARCH("Failed",D5)))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CrowdFounding Book</vt:lpstr>
      <vt:lpstr>Data of Parent Cate to Outcome</vt:lpstr>
      <vt:lpstr>Data of Sub Cate to Outcome</vt:lpstr>
      <vt:lpstr>Data - Months to Outcome</vt:lpstr>
      <vt:lpstr>Outcome Based on Goal</vt:lpstr>
      <vt:lpstr>Successful Backers (Data)</vt:lpstr>
      <vt:lpstr>Failed Backers (Data)</vt:lpstr>
      <vt:lpstr>Backers</vt:lpstr>
      <vt:lpstr>Backersf</vt:lpstr>
      <vt:lpstr>BackersH</vt:lpstr>
      <vt:lpstr>BackersS</vt:lpstr>
      <vt:lpstr>goal</vt:lpstr>
      <vt:lpstr>outcome</vt:lpstr>
      <vt:lpstr>SBackers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anthonia ajimavo</cp:lastModifiedBy>
  <dcterms:created xsi:type="dcterms:W3CDTF">2021-09-29T18:52:28Z</dcterms:created>
  <dcterms:modified xsi:type="dcterms:W3CDTF">2023-12-22T03:46:45Z</dcterms:modified>
</cp:coreProperties>
</file>